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360" yWindow="135" windowWidth="15165" windowHeight="6645" activeTab="2"/>
  </bookViews>
  <sheets>
    <sheet name="About" sheetId="1" r:id="rId1"/>
    <sheet name="wastewater estimation" sheetId="21" r:id="rId2"/>
    <sheet name="Unit conversions" sheetId="22" r:id="rId3"/>
    <sheet name="Treatment of refinery gas" sheetId="23" r:id="rId4"/>
    <sheet name="ARB data" sheetId="24" r:id="rId5"/>
    <sheet name="How to handle emissions factor" sheetId="30" r:id="rId6"/>
    <sheet name="Refinery gas calcs" sheetId="25" r:id="rId7"/>
    <sheet name="Global Efficiency Intel data" sheetId="29" r:id="rId8"/>
    <sheet name="CA Pathways (Oct 2017) data" sheetId="27" r:id="rId9"/>
    <sheet name="Cement calcs" sheetId="28" r:id="rId10"/>
    <sheet name="BIFUbC-electricity" sheetId="15" r:id="rId11"/>
    <sheet name="BIFUbC-coal" sheetId="16" r:id="rId12"/>
    <sheet name="BIFUbC-natural-gas" sheetId="17" r:id="rId13"/>
    <sheet name="BIFUbC-biomass" sheetId="18" r:id="rId14"/>
    <sheet name="BIFUbC-petroleum-diesel" sheetId="19" r:id="rId15"/>
    <sheet name="BIFUbC-heat" sheetId="20" r:id="rId16"/>
  </sheets>
  <calcPr calcId="145621"/>
</workbook>
</file>

<file path=xl/calcChain.xml><?xml version="1.0" encoding="utf-8"?>
<calcChain xmlns="http://schemas.openxmlformats.org/spreadsheetml/2006/main">
  <c r="B36" i="23" l="1"/>
  <c r="G24" i="30"/>
  <c r="G22" i="30"/>
  <c r="G17" i="30"/>
  <c r="B3" i="16" l="1"/>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B21"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B8" i="27"/>
  <c r="B5" i="28"/>
  <c r="Q5" i="28" s="1"/>
  <c r="Q2" i="15" s="1"/>
  <c r="A35" i="22"/>
  <c r="B3" i="28" s="1"/>
  <c r="B2" i="16" s="1"/>
  <c r="D20" i="28"/>
  <c r="C26" i="28" s="1"/>
  <c r="B7" i="28" s="1"/>
  <c r="A4" i="28"/>
  <c r="A3" i="28"/>
  <c r="C1" i="28"/>
  <c r="D1" i="28" s="1"/>
  <c r="E1" i="28" s="1"/>
  <c r="F1" i="28" s="1"/>
  <c r="G1" i="28" s="1"/>
  <c r="H1" i="28" s="1"/>
  <c r="I1" i="28" s="1"/>
  <c r="J1" i="28" s="1"/>
  <c r="K1" i="28" s="1"/>
  <c r="L1" i="28" s="1"/>
  <c r="M1" i="28" s="1"/>
  <c r="N1" i="28" s="1"/>
  <c r="O1" i="28" s="1"/>
  <c r="P1" i="28" s="1"/>
  <c r="Q1" i="28" s="1"/>
  <c r="R1" i="28" s="1"/>
  <c r="S1" i="28" s="1"/>
  <c r="T1" i="28" s="1"/>
  <c r="U1" i="28" s="1"/>
  <c r="V1" i="28" s="1"/>
  <c r="W1" i="28" s="1"/>
  <c r="X1" i="28" s="1"/>
  <c r="Y1" i="28" s="1"/>
  <c r="Z1" i="28" s="1"/>
  <c r="AA1" i="28" s="1"/>
  <c r="AB1" i="28" s="1"/>
  <c r="AC1" i="28" s="1"/>
  <c r="AD1" i="28" s="1"/>
  <c r="AE1" i="28" s="1"/>
  <c r="AF1" i="28" s="1"/>
  <c r="AG1" i="28" s="1"/>
  <c r="AH1" i="28" s="1"/>
  <c r="AI1" i="28" s="1"/>
  <c r="AJ1" i="28" s="1"/>
  <c r="AK1" i="28" s="1"/>
  <c r="C7" i="25"/>
  <c r="C10" i="25" s="1"/>
  <c r="C3" i="17" s="1"/>
  <c r="D7" i="25"/>
  <c r="D10" i="25" s="1"/>
  <c r="D3" i="17" s="1"/>
  <c r="E7" i="25"/>
  <c r="E10" i="25" s="1"/>
  <c r="E3" i="17" s="1"/>
  <c r="F7" i="25"/>
  <c r="F10" i="25" s="1"/>
  <c r="F3" i="17" s="1"/>
  <c r="G7" i="25"/>
  <c r="G10" i="25" s="1"/>
  <c r="G3" i="17" s="1"/>
  <c r="H7" i="25"/>
  <c r="H10" i="25" s="1"/>
  <c r="H3" i="17" s="1"/>
  <c r="I7" i="25"/>
  <c r="I10" i="25" s="1"/>
  <c r="I3" i="17" s="1"/>
  <c r="J7" i="25"/>
  <c r="J10" i="25" s="1"/>
  <c r="J3" i="17" s="1"/>
  <c r="K7" i="25"/>
  <c r="K10" i="25" s="1"/>
  <c r="K3" i="17" s="1"/>
  <c r="L7" i="25"/>
  <c r="L10" i="25" s="1"/>
  <c r="L3" i="17" s="1"/>
  <c r="M7" i="25"/>
  <c r="M10" i="25" s="1"/>
  <c r="M3" i="17" s="1"/>
  <c r="N7" i="25"/>
  <c r="N10" i="25" s="1"/>
  <c r="N3" i="17" s="1"/>
  <c r="O7" i="25"/>
  <c r="O10" i="25" s="1"/>
  <c r="O3" i="17" s="1"/>
  <c r="P7" i="25"/>
  <c r="P10" i="25" s="1"/>
  <c r="P3" i="17" s="1"/>
  <c r="Q7" i="25"/>
  <c r="Q10" i="25" s="1"/>
  <c r="Q3" i="17" s="1"/>
  <c r="R7" i="25"/>
  <c r="R10" i="25" s="1"/>
  <c r="R3" i="17" s="1"/>
  <c r="S7" i="25"/>
  <c r="S10" i="25" s="1"/>
  <c r="S3" i="17" s="1"/>
  <c r="T7" i="25"/>
  <c r="T10" i="25" s="1"/>
  <c r="T3" i="17" s="1"/>
  <c r="U7" i="25"/>
  <c r="U10" i="25" s="1"/>
  <c r="U3" i="17" s="1"/>
  <c r="V7" i="25"/>
  <c r="V10" i="25" s="1"/>
  <c r="V3" i="17" s="1"/>
  <c r="W7" i="25"/>
  <c r="W10" i="25" s="1"/>
  <c r="W3" i="17" s="1"/>
  <c r="X7" i="25"/>
  <c r="X10" i="25" s="1"/>
  <c r="X3" i="17" s="1"/>
  <c r="Y7" i="25"/>
  <c r="Y10" i="25" s="1"/>
  <c r="Y3" i="17" s="1"/>
  <c r="Z7" i="25"/>
  <c r="Z10" i="25" s="1"/>
  <c r="Z3" i="17" s="1"/>
  <c r="AA7" i="25"/>
  <c r="AA10" i="25" s="1"/>
  <c r="AA3" i="17" s="1"/>
  <c r="AB7" i="25"/>
  <c r="AB10" i="25" s="1"/>
  <c r="AB3" i="17" s="1"/>
  <c r="AC7" i="25"/>
  <c r="AC10" i="25" s="1"/>
  <c r="AC3" i="17" s="1"/>
  <c r="AD7" i="25"/>
  <c r="AD10" i="25" s="1"/>
  <c r="AD3" i="17" s="1"/>
  <c r="AE7" i="25"/>
  <c r="AE10" i="25" s="1"/>
  <c r="AE3" i="17" s="1"/>
  <c r="AF7" i="25"/>
  <c r="AF10" i="25" s="1"/>
  <c r="AF3" i="17" s="1"/>
  <c r="AG7" i="25"/>
  <c r="AG10" i="25" s="1"/>
  <c r="AG3" i="17" s="1"/>
  <c r="AH7" i="25"/>
  <c r="AH10" i="25" s="1"/>
  <c r="AH3" i="17" s="1"/>
  <c r="AI7" i="25"/>
  <c r="AI10" i="25" s="1"/>
  <c r="AI3" i="17" s="1"/>
  <c r="AJ7" i="25"/>
  <c r="AJ10" i="25" s="1"/>
  <c r="AJ3" i="17" s="1"/>
  <c r="AK7" i="25"/>
  <c r="AK10" i="25" s="1"/>
  <c r="AK3" i="17" s="1"/>
  <c r="B7" i="25"/>
  <c r="B10" i="25" s="1"/>
  <c r="B3" i="17" s="1"/>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AH4" i="25"/>
  <c r="AI4" i="25"/>
  <c r="AJ4" i="25"/>
  <c r="AK4" i="25"/>
  <c r="B2" i="15" l="1"/>
  <c r="AF5" i="28"/>
  <c r="C5" i="28"/>
  <c r="C2" i="15" s="1"/>
  <c r="Q3" i="28"/>
  <c r="D21" i="28"/>
  <c r="C27" i="28" s="1"/>
  <c r="B8" i="28" s="1"/>
  <c r="B2" i="17" s="1"/>
  <c r="C3" i="28" l="1"/>
  <c r="AF3" i="28"/>
  <c r="Q2" i="16"/>
  <c r="AG5" i="28"/>
  <c r="AF2" i="15"/>
  <c r="R5" i="28"/>
  <c r="Q4" i="28"/>
  <c r="Q2" i="17" s="1"/>
  <c r="AH5" i="28" l="1"/>
  <c r="AG2" i="15"/>
  <c r="S5" i="28"/>
  <c r="R2" i="15"/>
  <c r="D5" i="28"/>
  <c r="AF2" i="16"/>
  <c r="AG3" i="28"/>
  <c r="D3" i="28"/>
  <c r="C2" i="16"/>
  <c r="AF4" i="28"/>
  <c r="C4" i="28"/>
  <c r="A2" i="25"/>
  <c r="B3" i="25"/>
  <c r="B4" i="25" s="1"/>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AH3" i="25"/>
  <c r="AI3" i="25"/>
  <c r="AJ3" i="25"/>
  <c r="AK3" i="25"/>
  <c r="AA4" i="17"/>
  <c r="A83" i="24"/>
  <c r="B28" i="23"/>
  <c r="B139" i="23"/>
  <c r="E3" i="28" l="1"/>
  <c r="D2" i="16"/>
  <c r="AH3" i="28"/>
  <c r="AG2" i="16"/>
  <c r="T5" i="28"/>
  <c r="S2" i="15"/>
  <c r="E5" i="28"/>
  <c r="D2" i="15"/>
  <c r="AI5" i="28"/>
  <c r="AH2" i="15"/>
  <c r="D4" i="28"/>
  <c r="C2" i="17"/>
  <c r="AG4" i="28"/>
  <c r="AF2" i="17"/>
  <c r="R4" i="28"/>
  <c r="F5" i="28" l="1"/>
  <c r="E2" i="15"/>
  <c r="AI3" i="28"/>
  <c r="AH2" i="16"/>
  <c r="AJ5" i="28"/>
  <c r="AI2" i="15"/>
  <c r="U5" i="28"/>
  <c r="T2" i="15"/>
  <c r="F3" i="28"/>
  <c r="E2" i="16"/>
  <c r="AH4" i="28"/>
  <c r="AG2" i="17"/>
  <c r="S4" i="28"/>
  <c r="R2" i="17"/>
  <c r="E4" i="28"/>
  <c r="D2" i="17"/>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AH9" i="15"/>
  <c r="AI9" i="15"/>
  <c r="AJ9" i="15"/>
  <c r="AK9" i="15"/>
  <c r="B9" i="15"/>
  <c r="V5" i="28" l="1"/>
  <c r="U2" i="15"/>
  <c r="AJ3" i="28"/>
  <c r="AI2" i="16"/>
  <c r="G3" i="28"/>
  <c r="F2" i="16"/>
  <c r="AK5" i="28"/>
  <c r="AK2" i="15" s="1"/>
  <c r="AJ2" i="15"/>
  <c r="G5" i="28"/>
  <c r="F2" i="15"/>
  <c r="T4" i="28"/>
  <c r="S2" i="17"/>
  <c r="F4" i="28"/>
  <c r="E2" i="17"/>
  <c r="AI4" i="28"/>
  <c r="AH2" i="17"/>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AJ3" i="15"/>
  <c r="AK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AJ4" i="15"/>
  <c r="AK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AK6"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AJ8" i="15"/>
  <c r="AK8" i="15"/>
  <c r="A8" i="21"/>
  <c r="C2" i="20"/>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AH2" i="20"/>
  <c r="AI2" i="20"/>
  <c r="AJ2" i="20"/>
  <c r="AK2"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AH3" i="20"/>
  <c r="AI3" i="20"/>
  <c r="AJ3" i="20"/>
  <c r="AK3"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AE4" i="20"/>
  <c r="AF4" i="20"/>
  <c r="AG4" i="20"/>
  <c r="AH4" i="20"/>
  <c r="AI4" i="20"/>
  <c r="AJ4" i="20"/>
  <c r="AK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AH5" i="20"/>
  <c r="AI5" i="20"/>
  <c r="AJ5" i="20"/>
  <c r="AK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AH6" i="20"/>
  <c r="AI6" i="20"/>
  <c r="AJ6" i="20"/>
  <c r="AK6"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AH8" i="20"/>
  <c r="AI8" i="20"/>
  <c r="AJ8" i="20"/>
  <c r="AK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AH9" i="20"/>
  <c r="AI9" i="20"/>
  <c r="AJ9" i="20"/>
  <c r="AK9" i="20"/>
  <c r="B9" i="20"/>
  <c r="B8" i="20"/>
  <c r="B6" i="20"/>
  <c r="B5" i="20"/>
  <c r="B4" i="20"/>
  <c r="B3" i="20"/>
  <c r="B2" i="20"/>
  <c r="C2" i="19"/>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AF2" i="19"/>
  <c r="AG2" i="19"/>
  <c r="AH2" i="19"/>
  <c r="AI2" i="19"/>
  <c r="AJ2" i="19"/>
  <c r="AK2" i="19"/>
  <c r="C5" i="19"/>
  <c r="D5" i="19"/>
  <c r="E5" i="19"/>
  <c r="F5" i="19"/>
  <c r="G5" i="19"/>
  <c r="H5" i="19"/>
  <c r="I5" i="19"/>
  <c r="J5" i="19"/>
  <c r="K5" i="19"/>
  <c r="L5" i="19"/>
  <c r="M5" i="19"/>
  <c r="N5" i="19"/>
  <c r="O5" i="19"/>
  <c r="P5" i="19"/>
  <c r="Q5" i="19"/>
  <c r="R5" i="19"/>
  <c r="S5" i="19"/>
  <c r="T5" i="19"/>
  <c r="U5" i="19"/>
  <c r="V5" i="19"/>
  <c r="W5" i="19"/>
  <c r="X5" i="19"/>
  <c r="Y5" i="19"/>
  <c r="Z5" i="19"/>
  <c r="AA5" i="19"/>
  <c r="AB5" i="19"/>
  <c r="AC5" i="19"/>
  <c r="AD5" i="19"/>
  <c r="AE5" i="19"/>
  <c r="AF5" i="19"/>
  <c r="AG5" i="19"/>
  <c r="AH5" i="19"/>
  <c r="AI5" i="19"/>
  <c r="AJ5" i="19"/>
  <c r="AK5" i="19"/>
  <c r="C6" i="19"/>
  <c r="D6" i="19"/>
  <c r="E6" i="19"/>
  <c r="F6" i="19"/>
  <c r="G6" i="19"/>
  <c r="H6" i="19"/>
  <c r="I6" i="19"/>
  <c r="J6" i="19"/>
  <c r="K6" i="19"/>
  <c r="L6" i="19"/>
  <c r="M6" i="19"/>
  <c r="N6" i="19"/>
  <c r="O6" i="19"/>
  <c r="P6" i="19"/>
  <c r="Q6" i="19"/>
  <c r="R6" i="19"/>
  <c r="S6" i="19"/>
  <c r="T6" i="19"/>
  <c r="U6" i="19"/>
  <c r="V6" i="19"/>
  <c r="W6" i="19"/>
  <c r="X6" i="19"/>
  <c r="Y6" i="19"/>
  <c r="Z6" i="19"/>
  <c r="AA6" i="19"/>
  <c r="AB6" i="19"/>
  <c r="AC6" i="19"/>
  <c r="AD6" i="19"/>
  <c r="AE6" i="19"/>
  <c r="AF6" i="19"/>
  <c r="AG6" i="19"/>
  <c r="AH6" i="19"/>
  <c r="AI6" i="19"/>
  <c r="AJ6" i="19"/>
  <c r="AK6" i="19"/>
  <c r="C8" i="19"/>
  <c r="D8" i="19"/>
  <c r="E8" i="19"/>
  <c r="F8" i="19"/>
  <c r="G8" i="19"/>
  <c r="H8" i="19"/>
  <c r="I8" i="19"/>
  <c r="J8" i="19"/>
  <c r="K8" i="19"/>
  <c r="L8" i="19"/>
  <c r="M8" i="19"/>
  <c r="N8" i="19"/>
  <c r="O8" i="19"/>
  <c r="P8" i="19"/>
  <c r="Q8" i="19"/>
  <c r="R8" i="19"/>
  <c r="S8" i="19"/>
  <c r="T8" i="19"/>
  <c r="U8" i="19"/>
  <c r="V8" i="19"/>
  <c r="W8" i="19"/>
  <c r="X8" i="19"/>
  <c r="Y8" i="19"/>
  <c r="Z8" i="19"/>
  <c r="AA8" i="19"/>
  <c r="AB8" i="19"/>
  <c r="AC8" i="19"/>
  <c r="AD8" i="19"/>
  <c r="AE8" i="19"/>
  <c r="AF8" i="19"/>
  <c r="AG8" i="19"/>
  <c r="AH8" i="19"/>
  <c r="AI8" i="19"/>
  <c r="AJ8" i="19"/>
  <c r="AK8" i="19"/>
  <c r="C9" i="19"/>
  <c r="D9" i="19"/>
  <c r="E9" i="19"/>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AJ9" i="19"/>
  <c r="AK9" i="19"/>
  <c r="B9" i="19"/>
  <c r="B6" i="19"/>
  <c r="B2" i="19"/>
  <c r="B5" i="19"/>
  <c r="B8" i="19"/>
  <c r="AK3" i="28" l="1"/>
  <c r="AK2" i="16" s="1"/>
  <c r="AJ2" i="16"/>
  <c r="H5" i="28"/>
  <c r="G2" i="15"/>
  <c r="H3" i="28"/>
  <c r="G2" i="16"/>
  <c r="W5" i="28"/>
  <c r="V2" i="15"/>
  <c r="G4" i="28"/>
  <c r="F2" i="17"/>
  <c r="AJ4" i="28"/>
  <c r="AI2" i="17"/>
  <c r="U4" i="28"/>
  <c r="T2" i="17"/>
  <c r="B13" i="21"/>
  <c r="C36" i="15" s="1"/>
  <c r="C7" i="15" s="1"/>
  <c r="A13" i="21"/>
  <c r="B36" i="15"/>
  <c r="B7" i="15" s="1"/>
  <c r="AG13" i="21"/>
  <c r="AH36" i="15" s="1"/>
  <c r="AH7" i="15" s="1"/>
  <c r="AC13" i="21"/>
  <c r="AD36" i="15" s="1"/>
  <c r="AD7" i="15" s="1"/>
  <c r="Y13" i="21"/>
  <c r="Z36" i="15" s="1"/>
  <c r="Z7" i="15" s="1"/>
  <c r="U13" i="21"/>
  <c r="V36" i="15" s="1"/>
  <c r="V7" i="15" s="1"/>
  <c r="Q13" i="21"/>
  <c r="R36" i="15" s="1"/>
  <c r="R7" i="15" s="1"/>
  <c r="M13" i="21"/>
  <c r="N36" i="15" s="1"/>
  <c r="N7" i="15" s="1"/>
  <c r="I13" i="21"/>
  <c r="J36" i="15" s="1"/>
  <c r="J7" i="15" s="1"/>
  <c r="E13" i="21"/>
  <c r="F36" i="15" s="1"/>
  <c r="F7" i="15" s="1"/>
  <c r="AJ13" i="21"/>
  <c r="AK36" i="15" s="1"/>
  <c r="AK7" i="15" s="1"/>
  <c r="AF13" i="21"/>
  <c r="AG36" i="15" s="1"/>
  <c r="AG7" i="15" s="1"/>
  <c r="AB13" i="21"/>
  <c r="AC36" i="15" s="1"/>
  <c r="AC7" i="15" s="1"/>
  <c r="X13" i="21"/>
  <c r="Y36" i="15" s="1"/>
  <c r="Y7" i="15" s="1"/>
  <c r="T13" i="21"/>
  <c r="U36" i="15" s="1"/>
  <c r="U7" i="15" s="1"/>
  <c r="P13" i="21"/>
  <c r="Q36" i="15" s="1"/>
  <c r="Q7" i="15" s="1"/>
  <c r="L13" i="21"/>
  <c r="M36" i="15" s="1"/>
  <c r="M7" i="15" s="1"/>
  <c r="H13" i="21"/>
  <c r="I36" i="15" s="1"/>
  <c r="I7" i="15" s="1"/>
  <c r="D13" i="21"/>
  <c r="E36" i="15" s="1"/>
  <c r="E7" i="15" s="1"/>
  <c r="AI13" i="21"/>
  <c r="AJ36" i="15" s="1"/>
  <c r="AJ7" i="15" s="1"/>
  <c r="AE13" i="21"/>
  <c r="AF36" i="15" s="1"/>
  <c r="AF7" i="15" s="1"/>
  <c r="AA13" i="21"/>
  <c r="AB36" i="15" s="1"/>
  <c r="AB7" i="15" s="1"/>
  <c r="W13" i="21"/>
  <c r="X36" i="15" s="1"/>
  <c r="X7" i="15" s="1"/>
  <c r="S13" i="21"/>
  <c r="T36" i="15" s="1"/>
  <c r="T7" i="15" s="1"/>
  <c r="O13" i="21"/>
  <c r="P36" i="15" s="1"/>
  <c r="P7" i="15" s="1"/>
  <c r="K13" i="21"/>
  <c r="L36" i="15" s="1"/>
  <c r="L7" i="15" s="1"/>
  <c r="G13" i="21"/>
  <c r="H36" i="15" s="1"/>
  <c r="H7" i="15" s="1"/>
  <c r="C13" i="21"/>
  <c r="D36" i="15" s="1"/>
  <c r="D7" i="15" s="1"/>
  <c r="AH13" i="21"/>
  <c r="AI36" i="15" s="1"/>
  <c r="AI7" i="15" s="1"/>
  <c r="AD13" i="21"/>
  <c r="AE36" i="15" s="1"/>
  <c r="AE7" i="15" s="1"/>
  <c r="Z13" i="21"/>
  <c r="AA36" i="15" s="1"/>
  <c r="AA7" i="15" s="1"/>
  <c r="V13" i="21"/>
  <c r="W36" i="15" s="1"/>
  <c r="W7" i="15" s="1"/>
  <c r="R13" i="21"/>
  <c r="S36" i="15" s="1"/>
  <c r="S7" i="15" s="1"/>
  <c r="N13" i="21"/>
  <c r="O36" i="15" s="1"/>
  <c r="O7" i="15" s="1"/>
  <c r="J13" i="21"/>
  <c r="K36" i="15" s="1"/>
  <c r="K7" i="15" s="1"/>
  <c r="F13" i="21"/>
  <c r="G36" i="15" s="1"/>
  <c r="G7" i="15" s="1"/>
  <c r="C4" i="17"/>
  <c r="D4" i="17"/>
  <c r="E4" i="17"/>
  <c r="F4" i="17"/>
  <c r="G4" i="17"/>
  <c r="H4" i="17"/>
  <c r="I4" i="17"/>
  <c r="J4" i="17"/>
  <c r="K4" i="17"/>
  <c r="L4" i="17"/>
  <c r="M4" i="17"/>
  <c r="N4" i="17"/>
  <c r="O4" i="17"/>
  <c r="P4" i="17"/>
  <c r="Q4" i="17"/>
  <c r="R4" i="17"/>
  <c r="S4" i="17"/>
  <c r="T4" i="17"/>
  <c r="U4" i="17"/>
  <c r="V4" i="17"/>
  <c r="W4" i="17"/>
  <c r="X4" i="17"/>
  <c r="Y4" i="17"/>
  <c r="Z4" i="17"/>
  <c r="AB4" i="17"/>
  <c r="AC4" i="17"/>
  <c r="AD4" i="17"/>
  <c r="AE4" i="17"/>
  <c r="AF4" i="17"/>
  <c r="AG4" i="17"/>
  <c r="AH4" i="17"/>
  <c r="AI4" i="17"/>
  <c r="AJ4" i="17"/>
  <c r="AK4" i="17"/>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AJ5" i="17"/>
  <c r="AK5"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AI6" i="17"/>
  <c r="AJ6" i="17"/>
  <c r="AK6"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AH8" i="17"/>
  <c r="AI8" i="17"/>
  <c r="AJ8" i="17"/>
  <c r="AK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AI9" i="17"/>
  <c r="AJ9" i="17"/>
  <c r="AK9" i="17"/>
  <c r="B9" i="17"/>
  <c r="B8" i="17"/>
  <c r="B6" i="17"/>
  <c r="B11" i="17" s="1"/>
  <c r="B5" i="17"/>
  <c r="B4" i="17"/>
  <c r="B6" i="15"/>
  <c r="B5" i="15"/>
  <c r="B4" i="15"/>
  <c r="B3" i="15"/>
  <c r="B8" i="15"/>
  <c r="X5" i="28" l="1"/>
  <c r="W2" i="15"/>
  <c r="I5" i="28"/>
  <c r="H2" i="15"/>
  <c r="I3" i="28"/>
  <c r="H2" i="16"/>
  <c r="AK4" i="28"/>
  <c r="AK2" i="17" s="1"/>
  <c r="AJ2" i="17"/>
  <c r="V4" i="28"/>
  <c r="U2" i="17"/>
  <c r="U11" i="17" s="1"/>
  <c r="H4" i="28"/>
  <c r="G2" i="17"/>
  <c r="AK11" i="17"/>
  <c r="AG11" i="17"/>
  <c r="Q11" i="17"/>
  <c r="E11" i="17"/>
  <c r="AJ11" i="17"/>
  <c r="AF11" i="17"/>
  <c r="T11" i="17"/>
  <c r="D11" i="17"/>
  <c r="AI11" i="17"/>
  <c r="S11" i="17"/>
  <c r="G11" i="17"/>
  <c r="C11" i="17"/>
  <c r="AH11" i="17"/>
  <c r="R11" i="17"/>
  <c r="F11" i="17"/>
  <c r="J3" i="28" l="1"/>
  <c r="I2" i="16"/>
  <c r="J5" i="28"/>
  <c r="I2" i="15"/>
  <c r="Y5" i="28"/>
  <c r="X2" i="15"/>
  <c r="W4" i="28"/>
  <c r="V2" i="17"/>
  <c r="V11" i="17" s="1"/>
  <c r="I4" i="28"/>
  <c r="H2" i="17"/>
  <c r="H11" i="17" s="1"/>
  <c r="R3" i="28"/>
  <c r="R2" i="16" s="1"/>
  <c r="K3" i="28" l="1"/>
  <c r="J2" i="16"/>
  <c r="S3" i="28"/>
  <c r="K5" i="28"/>
  <c r="J2" i="15"/>
  <c r="Z5" i="28"/>
  <c r="Y2" i="15"/>
  <c r="J4" i="28"/>
  <c r="I2" i="17"/>
  <c r="I11" i="17" s="1"/>
  <c r="X4" i="28"/>
  <c r="W2" i="17"/>
  <c r="W11" i="17" s="1"/>
  <c r="L5" i="28" l="1"/>
  <c r="K2" i="15"/>
  <c r="T3" i="28"/>
  <c r="S2" i="16"/>
  <c r="AA5" i="28"/>
  <c r="Z2" i="15"/>
  <c r="L3" i="28"/>
  <c r="K2" i="16"/>
  <c r="Y4" i="28"/>
  <c r="X2" i="17"/>
  <c r="X11" i="17" s="1"/>
  <c r="K4" i="28"/>
  <c r="J2" i="17"/>
  <c r="J11" i="17" s="1"/>
  <c r="M5" i="28" l="1"/>
  <c r="L2" i="15"/>
  <c r="AB5" i="28"/>
  <c r="AA2" i="15"/>
  <c r="M3" i="28"/>
  <c r="L2" i="16"/>
  <c r="U3" i="28"/>
  <c r="T2" i="16"/>
  <c r="L4" i="28"/>
  <c r="K2" i="17"/>
  <c r="K11" i="17" s="1"/>
  <c r="Z4" i="28"/>
  <c r="Y2" i="17"/>
  <c r="Y11" i="17" s="1"/>
  <c r="N5" i="28" l="1"/>
  <c r="M2" i="15"/>
  <c r="N3" i="28"/>
  <c r="M2" i="16"/>
  <c r="V3" i="28"/>
  <c r="U2" i="16"/>
  <c r="AC5" i="28"/>
  <c r="AB2" i="15"/>
  <c r="AA4" i="28"/>
  <c r="Z2" i="17"/>
  <c r="Z11" i="17" s="1"/>
  <c r="M4" i="28"/>
  <c r="L2" i="17"/>
  <c r="L11" i="17" s="1"/>
  <c r="AD5" i="28" l="1"/>
  <c r="AC2" i="15"/>
  <c r="O3" i="28"/>
  <c r="N2" i="16"/>
  <c r="W3" i="28"/>
  <c r="V2" i="16"/>
  <c r="O5" i="28"/>
  <c r="N2" i="15"/>
  <c r="N4" i="28"/>
  <c r="M2" i="17"/>
  <c r="M11" i="17" s="1"/>
  <c r="AB4" i="28"/>
  <c r="AA2" i="17"/>
  <c r="AA11" i="17" s="1"/>
  <c r="P5" i="28" l="1"/>
  <c r="P2" i="15" s="1"/>
  <c r="O2" i="15"/>
  <c r="P3" i="28"/>
  <c r="P2" i="16" s="1"/>
  <c r="O2" i="16"/>
  <c r="X3" i="28"/>
  <c r="W2" i="16"/>
  <c r="AE5" i="28"/>
  <c r="AE2" i="15" s="1"/>
  <c r="AD2" i="15"/>
  <c r="AC4" i="28"/>
  <c r="AB2" i="17"/>
  <c r="AB11" i="17" s="1"/>
  <c r="O4" i="28"/>
  <c r="N2" i="17"/>
  <c r="N11" i="17" s="1"/>
  <c r="Y3" i="28" l="1"/>
  <c r="X2" i="16"/>
  <c r="P4" i="28"/>
  <c r="P2" i="17" s="1"/>
  <c r="P11" i="17" s="1"/>
  <c r="O2" i="17"/>
  <c r="O11" i="17" s="1"/>
  <c r="AD4" i="28"/>
  <c r="AC2" i="17"/>
  <c r="AC11" i="17" s="1"/>
  <c r="Z3" i="28" l="1"/>
  <c r="Y2" i="16"/>
  <c r="AE4" i="28"/>
  <c r="AE2" i="17" s="1"/>
  <c r="AE11" i="17" s="1"/>
  <c r="AD2" i="17"/>
  <c r="AD11" i="17" s="1"/>
  <c r="AA3" i="28" l="1"/>
  <c r="Z2" i="16"/>
  <c r="AB3" i="28" l="1"/>
  <c r="AA2" i="16"/>
  <c r="AC3" i="28" l="1"/>
  <c r="AB2" i="16"/>
  <c r="AD3" i="28" l="1"/>
  <c r="AC2" i="16"/>
  <c r="AE3" i="28" l="1"/>
  <c r="AE2" i="16" s="1"/>
  <c r="AD2" i="16"/>
</calcChain>
</file>

<file path=xl/comments1.xml><?xml version="1.0" encoding="utf-8"?>
<comments xmlns="http://schemas.openxmlformats.org/spreadsheetml/2006/main">
  <authors>
    <author>Michael Wang</author>
  </authors>
  <commentList>
    <comment ref="B41"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List>
</comments>
</file>

<file path=xl/sharedStrings.xml><?xml version="1.0" encoding="utf-8"?>
<sst xmlns="http://schemas.openxmlformats.org/spreadsheetml/2006/main" count="2946" uniqueCount="448">
  <si>
    <t>Year</t>
  </si>
  <si>
    <t>Sources:</t>
  </si>
  <si>
    <t>All Subscripts Except Waste Management</t>
  </si>
  <si>
    <t>Cement and other carbonate use (BTU)</t>
  </si>
  <si>
    <t>Natural gas and petroleum systems (BTU)</t>
  </si>
  <si>
    <t>Iron and steel (BTU)</t>
  </si>
  <si>
    <t>Chemicals (BTU)</t>
  </si>
  <si>
    <t>Mining (BTU)</t>
  </si>
  <si>
    <t>Waste management (BTU)</t>
  </si>
  <si>
    <t>Other industries (BTU)</t>
  </si>
  <si>
    <t>Agriculture (BTU)</t>
  </si>
  <si>
    <t>BIFUbC BAU Industrial Fuel Use before CCS</t>
  </si>
  <si>
    <t>http://www.energy.ca.gov/pier/project_reports/CEC-500-2006-118.html</t>
  </si>
  <si>
    <t>GWh of energy use for wastewater treatment in 2001</t>
  </si>
  <si>
    <t>Table 3. Recommended adjustments to WER Table 1-1, Water-related energy use in California in 2001</t>
  </si>
  <si>
    <t>From Table 3:</t>
  </si>
  <si>
    <t>Diesel--GDE</t>
  </si>
  <si>
    <t>Electricity--GWh</t>
  </si>
  <si>
    <t>Gasoline--GGE</t>
  </si>
  <si>
    <t>Pipeline Gas--Mtherm</t>
  </si>
  <si>
    <t>Waste Heat--Mtherm</t>
  </si>
  <si>
    <t>Ag</t>
  </si>
  <si>
    <t>Agriculture</t>
  </si>
  <si>
    <t xml:space="preserve">Mining </t>
  </si>
  <si>
    <t>Construction</t>
  </si>
  <si>
    <t>Other industries</t>
  </si>
  <si>
    <t>Food and beverage</t>
  </si>
  <si>
    <t>Food processing</t>
  </si>
  <si>
    <t xml:space="preserve">Other industry </t>
  </si>
  <si>
    <t>Textile mills</t>
  </si>
  <si>
    <t xml:space="preserve">Textile product mills </t>
  </si>
  <si>
    <t xml:space="preserve">Apparel and leather </t>
  </si>
  <si>
    <t>Logging and wood</t>
  </si>
  <si>
    <t>Paper</t>
  </si>
  <si>
    <t>Pulp and paperboard mills</t>
  </si>
  <si>
    <t>Printing</t>
  </si>
  <si>
    <t>Chemicals</t>
  </si>
  <si>
    <t>Plastics and Rubber</t>
  </si>
  <si>
    <t>Nonmetallic mineral</t>
  </si>
  <si>
    <t>Glass</t>
  </si>
  <si>
    <t>Cement</t>
  </si>
  <si>
    <t>Primary metal (Iron and Steel)</t>
  </si>
  <si>
    <t>Fabricated metal</t>
  </si>
  <si>
    <t>Machinery</t>
  </si>
  <si>
    <t>Computer and electronic</t>
  </si>
  <si>
    <t>Semiconductor</t>
  </si>
  <si>
    <t>Electrical equipment and appliances</t>
  </si>
  <si>
    <t>Transportation equipment</t>
  </si>
  <si>
    <t>Furniture</t>
  </si>
  <si>
    <t>Miscellaneous</t>
  </si>
  <si>
    <t>Publishing</t>
  </si>
  <si>
    <t>publishing</t>
  </si>
  <si>
    <t>OGE unspecified</t>
  </si>
  <si>
    <t>Natural gas and petroleum systems</t>
  </si>
  <si>
    <t>Petroleum refining unspecified</t>
  </si>
  <si>
    <t>Coke--MMBTU</t>
  </si>
  <si>
    <t>Refinery and Process Gas--MMBTU</t>
  </si>
  <si>
    <t>TCU unspecified</t>
  </si>
  <si>
    <t>Fuel</t>
  </si>
  <si>
    <t>Native unit</t>
  </si>
  <si>
    <t>BTU conversion factor</t>
  </si>
  <si>
    <t>Electricity</t>
  </si>
  <si>
    <t>GWh</t>
  </si>
  <si>
    <t>Pipeline Gas</t>
  </si>
  <si>
    <t>Mtherm</t>
  </si>
  <si>
    <t>Fuel Oil</t>
  </si>
  <si>
    <t>GDE</t>
  </si>
  <si>
    <t>Waste Heat</t>
  </si>
  <si>
    <t>Note from Robbie</t>
  </si>
  <si>
    <t xml:space="preserve">Kerosene and fuel oil should be grouped with petroleum diesel. LPG should be grouped with natural gas. </t>
  </si>
  <si>
    <t>Conversion math</t>
  </si>
  <si>
    <t xml:space="preserve">source </t>
  </si>
  <si>
    <t>1GWh</t>
  </si>
  <si>
    <t>Mbtu</t>
  </si>
  <si>
    <t>http://www.iea.org/statistics/resources/unitconverter/</t>
  </si>
  <si>
    <t>Btu*1000000</t>
  </si>
  <si>
    <t>1 GWh</t>
  </si>
  <si>
    <t>Btu</t>
  </si>
  <si>
    <t>One therm equals 100,000 Btu</t>
  </si>
  <si>
    <t>https://www.eia.gov/tools/faqs/faq.php?id=45&amp;t=8</t>
  </si>
  <si>
    <t xml:space="preserve">Fuel oil </t>
  </si>
  <si>
    <t>Btus per gallon</t>
  </si>
  <si>
    <t>http://www.energy.ca.gov/almanac/transportation_data/gge.html</t>
  </si>
  <si>
    <t>Coke</t>
  </si>
  <si>
    <t>Refinery and process gas</t>
  </si>
  <si>
    <t>mmbtu</t>
  </si>
  <si>
    <t xml:space="preserve">Diesel </t>
  </si>
  <si>
    <t>Gasoline</t>
  </si>
  <si>
    <t>GGE</t>
  </si>
  <si>
    <t>2001 population</t>
  </si>
  <si>
    <t>From "macro inputs" spreadsheet, Energy Principal's modeling by E3</t>
  </si>
  <si>
    <t>GWh per capita</t>
  </si>
  <si>
    <t>Imputed electricity use for wastewater treatment</t>
  </si>
  <si>
    <t>assumptions</t>
  </si>
  <si>
    <t>Constant per capita water usage over time</t>
  </si>
  <si>
    <t>Population forecast from "macro inputs" spreadsheet, Energy Principal's modeling by E3</t>
  </si>
  <si>
    <t>Wastewater</t>
  </si>
  <si>
    <t>(Subtracted from "other industries")</t>
  </si>
  <si>
    <t>Updated population forecast from the 2017 model</t>
  </si>
  <si>
    <t xml:space="preserve">Waste Management </t>
  </si>
  <si>
    <t xml:space="preserve">Under, Energy demand on the main model view --&gt; subsector energy demad </t>
  </si>
  <si>
    <t>Main data source, with further details and calcuations shown on the following worksheet</t>
  </si>
  <si>
    <t>See below for view of source data in pathways, accessed through the following steps</t>
  </si>
  <si>
    <t>E3 California Pathways model, September 2017 release</t>
  </si>
  <si>
    <t>Streetlighting -- included under commercial lighting</t>
  </si>
  <si>
    <t>Refinery gas shown to have somewhat higher emissions</t>
  </si>
  <si>
    <t xml:space="preserve">Adjust upwards to align with 2017 emissions. </t>
  </si>
  <si>
    <t>Time (Year)</t>
  </si>
  <si>
    <t>"Output Total CO2e Emissions Excluding LULUCF"  Runs:</t>
  </si>
  <si>
    <t>MostRecentRun</t>
  </si>
  <si>
    <t>Output Total CO2e Emissions Excluding LULUCF</t>
  </si>
  <si>
    <t>"Industry Sector CO2e Emissions"  Runs:</t>
  </si>
  <si>
    <t>Industry Sector CO2e Emissions</t>
  </si>
  <si>
    <t>But want to reserve biomass variable for distributed renewable energy.</t>
  </si>
  <si>
    <t>[cement and other carbonates,CO2]</t>
  </si>
  <si>
    <t>[cement and other carbonates,VOC]</t>
  </si>
  <si>
    <t>[cement and other carbonates,CO]</t>
  </si>
  <si>
    <t>[cement and other carbonates,NOx]</t>
  </si>
  <si>
    <t>[cement and other carbonates,PM10]</t>
  </si>
  <si>
    <t>[cement and other carbonates,PM25]</t>
  </si>
  <si>
    <t>[cement and other carbonates,SOx]</t>
  </si>
  <si>
    <t>[cement and other carbonates,BC]</t>
  </si>
  <si>
    <t>[cement and other carbonates,OC]</t>
  </si>
  <si>
    <t>[cement and other carbonates,CH4]</t>
  </si>
  <si>
    <t>[cement and other carbonates,N2O]</t>
  </si>
  <si>
    <t>[cement and other carbonates,F gases]</t>
  </si>
  <si>
    <t>[natural gas and petroleum systems,CO2]</t>
  </si>
  <si>
    <t>[natural gas and petroleum systems,VOC]</t>
  </si>
  <si>
    <t>[natural gas and petroleum systems,CO]</t>
  </si>
  <si>
    <t>[natural gas and petroleum systems,NOx]</t>
  </si>
  <si>
    <t>[natural gas and petroleum systems,PM10]</t>
  </si>
  <si>
    <t>[natural gas and petroleum systems,PM25]</t>
  </si>
  <si>
    <t>[natural gas and petroleum systems,SOx]</t>
  </si>
  <si>
    <t>[natural gas and petroleum systems,BC]</t>
  </si>
  <si>
    <t>[natural gas and petroleum systems,OC]</t>
  </si>
  <si>
    <t>[natural gas and petroleum systems,CH4]</t>
  </si>
  <si>
    <t>[natural gas and petroleum systems,N2O]</t>
  </si>
  <si>
    <t>[natural gas and petroleum systems,F gases]</t>
  </si>
  <si>
    <t>[iron and steel,CO2]</t>
  </si>
  <si>
    <t>[iron and steel,VOC]</t>
  </si>
  <si>
    <t>[iron and steel,CO]</t>
  </si>
  <si>
    <t>[iron and steel,NOx]</t>
  </si>
  <si>
    <t>[iron and steel,PM10]</t>
  </si>
  <si>
    <t>[iron and steel,PM25]</t>
  </si>
  <si>
    <t>[iron and steel,SOx]</t>
  </si>
  <si>
    <t>[iron and steel,BC]</t>
  </si>
  <si>
    <t>[iron and steel,OC]</t>
  </si>
  <si>
    <t>[iron and steel,CH4]</t>
  </si>
  <si>
    <t>[iron and steel,N2O]</t>
  </si>
  <si>
    <t>[iron and steel,F gases]</t>
  </si>
  <si>
    <t>[chemicals,CO2]</t>
  </si>
  <si>
    <t>[chemicals,VOC]</t>
  </si>
  <si>
    <t>[chemicals,CO]</t>
  </si>
  <si>
    <t>[chemicals,NOx]</t>
  </si>
  <si>
    <t>[chemicals,PM10]</t>
  </si>
  <si>
    <t>[chemicals,PM25]</t>
  </si>
  <si>
    <t>[chemicals,SOx]</t>
  </si>
  <si>
    <t>[chemicals,BC]</t>
  </si>
  <si>
    <t>[chemicals,OC]</t>
  </si>
  <si>
    <t>[chemicals,CH4]</t>
  </si>
  <si>
    <t>[chemicals,N2O]</t>
  </si>
  <si>
    <t>[chemicals,F gases]</t>
  </si>
  <si>
    <t>[mining,CO2]</t>
  </si>
  <si>
    <t>[mining,VOC]</t>
  </si>
  <si>
    <t>[mining,CO]</t>
  </si>
  <si>
    <t>[mining,NOx]</t>
  </si>
  <si>
    <t>[mining,PM10]</t>
  </si>
  <si>
    <t>[mining,PM25]</t>
  </si>
  <si>
    <t>[mining,SOx]</t>
  </si>
  <si>
    <t>[mining,BC]</t>
  </si>
  <si>
    <t>[mining,OC]</t>
  </si>
  <si>
    <t>[mining,CH4]</t>
  </si>
  <si>
    <t>[mining,N2O]</t>
  </si>
  <si>
    <t>[mining,F gases]</t>
  </si>
  <si>
    <t>[waste management,CO2]</t>
  </si>
  <si>
    <t>[waste management,VOC]</t>
  </si>
  <si>
    <t>[waste management,CO]</t>
  </si>
  <si>
    <t>[waste management,NOx]</t>
  </si>
  <si>
    <t>[waste management,PM10]</t>
  </si>
  <si>
    <t>[waste management,PM25]</t>
  </si>
  <si>
    <t>[waste management,SOx]</t>
  </si>
  <si>
    <t>[waste management,BC]</t>
  </si>
  <si>
    <t>[waste management,OC]</t>
  </si>
  <si>
    <t>[waste management,CH4]</t>
  </si>
  <si>
    <t>[waste management,N2O]</t>
  </si>
  <si>
    <t>[waste management,F gases]</t>
  </si>
  <si>
    <t>[agriculture,CO2]</t>
  </si>
  <si>
    <t>[agriculture,VOC]</t>
  </si>
  <si>
    <t>[agriculture,CO]</t>
  </si>
  <si>
    <t>[agriculture,NOx]</t>
  </si>
  <si>
    <t>[agriculture,PM10]</t>
  </si>
  <si>
    <t>[agriculture,PM25]</t>
  </si>
  <si>
    <t>[agriculture,SOx]</t>
  </si>
  <si>
    <t>[agriculture,BC]</t>
  </si>
  <si>
    <t>[agriculture,OC]</t>
  </si>
  <si>
    <t>[agriculture,CH4]</t>
  </si>
  <si>
    <t>[agriculture,N2O]</t>
  </si>
  <si>
    <t>[agriculture,F gases]</t>
  </si>
  <si>
    <t>[other industries,CO2]</t>
  </si>
  <si>
    <t>[other industries,VOC]</t>
  </si>
  <si>
    <t>[other industries,CO]</t>
  </si>
  <si>
    <t>[other industries,NOx]</t>
  </si>
  <si>
    <t>[other industries,PM10]</t>
  </si>
  <si>
    <t>[other industries,PM25]</t>
  </si>
  <si>
    <t>[other industries,SOx]</t>
  </si>
  <si>
    <t>[other industries,BC]</t>
  </si>
  <si>
    <t>[other industries,OC]</t>
  </si>
  <si>
    <t>[other industries,CH4]</t>
  </si>
  <si>
    <t>[other industries,N2O]</t>
  </si>
  <si>
    <t>[other industries,F gases]</t>
  </si>
  <si>
    <t>BPEiC BAU Process Emissions in CO2e</t>
  </si>
  <si>
    <t>"BPEiC BAU Process Emissions in CO2e[Industry Category,Pollutant]"  Runs:</t>
  </si>
  <si>
    <t>0</t>
  </si>
  <si>
    <t xml:space="preserve">compared to combustion emissions of 89 mmt in CARB inventory </t>
  </si>
  <si>
    <t>2018 Edition California Greenhouse Gas Inventory for 2000-2016 — by Category as Defined in the 2008 Scoping Plan</t>
  </si>
  <si>
    <r>
      <rPr>
        <i/>
        <sz val="9"/>
        <rFont val="Arial"/>
        <family val="2"/>
      </rPr>
      <t>million tonnes of CO2 equivalent - (based upon IPCC Fourth Assessment Report's 100-yr Global Warming Potentials)</t>
    </r>
  </si>
  <si>
    <t>Included Emissions</t>
  </si>
  <si>
    <t>From: https://www.arb.ca.gov/cc/inventory/data/data.htm</t>
  </si>
  <si>
    <t>Transportation</t>
  </si>
  <si>
    <t>On Road</t>
  </si>
  <si>
    <t>Passenger Vehicles</t>
  </si>
  <si>
    <t>Heavy Duty Vehicles</t>
  </si>
  <si>
    <t>Ships &amp; Commercial Boats</t>
  </si>
  <si>
    <t>Aviation (Intrastate)</t>
  </si>
  <si>
    <t>Rail</t>
  </si>
  <si>
    <t>Off Road [1]</t>
  </si>
  <si>
    <t>Unspecified</t>
  </si>
  <si>
    <t>Industrial</t>
  </si>
  <si>
    <t>Refineries and Hydrogen Production</t>
  </si>
  <si>
    <t>General Fuel Use</t>
  </si>
  <si>
    <t>Natural Gas</t>
  </si>
  <si>
    <t>Other Fuels</t>
  </si>
  <si>
    <t>Oil &amp; Gas: Production &amp; Processing [2]</t>
  </si>
  <si>
    <t>Fuel Use</t>
  </si>
  <si>
    <t>Fugitive Emissions</t>
  </si>
  <si>
    <t>Cement Plants</t>
  </si>
  <si>
    <t>Clinker Production</t>
  </si>
  <si>
    <t>Cogeneration Heat Output</t>
  </si>
  <si>
    <t>Other Fugitive and Process Emissions</t>
  </si>
  <si>
    <t>Natural Gas Transmission &amp; Distribution [5]</t>
  </si>
  <si>
    <t>Manufacturing</t>
  </si>
  <si>
    <t>Wastewater Treatment</t>
  </si>
  <si>
    <t>Other</t>
  </si>
  <si>
    <t>Electric Power</t>
  </si>
  <si>
    <t>In-State Generation</t>
  </si>
  <si>
    <t>Fugitive and Process Emissions</t>
  </si>
  <si>
    <t>Imported Electricity</t>
  </si>
  <si>
    <t>Unspecified Imports</t>
  </si>
  <si>
    <t>Specified Imports</t>
  </si>
  <si>
    <t>Commercial and Residential</t>
  </si>
  <si>
    <t>Residential Fuel Use</t>
  </si>
  <si>
    <t>Commercial Fuel Use</t>
  </si>
  <si>
    <t>Commercial Cogeneration Heat Output</t>
  </si>
  <si>
    <t>Other Commercial and Residential</t>
  </si>
  <si>
    <t>Livestock</t>
  </si>
  <si>
    <t>Enteric Fermentation (Digestive Process)</t>
  </si>
  <si>
    <t>Manure Management</t>
  </si>
  <si>
    <t>Crop Growing &amp; Harvesting</t>
  </si>
  <si>
    <t>Fertilizers</t>
  </si>
  <si>
    <t>Soil Preparation and Disturbances</t>
  </si>
  <si>
    <t>Crop Residue Burning</t>
  </si>
  <si>
    <t>Diesel</t>
  </si>
  <si>
    <t>High GWP</t>
  </si>
  <si>
    <t>Ozone Depleting Substance (ODS) Substitutes</t>
  </si>
  <si>
    <t>Electricity Grid SF6 Losses [4]</t>
  </si>
  <si>
    <t>Semiconductor Manufacturing [3]</t>
  </si>
  <si>
    <t>Recycling and Waste</t>
  </si>
  <si>
    <t>Landfills [3]</t>
  </si>
  <si>
    <t>Composting</t>
  </si>
  <si>
    <t>Included Inventory Emissions</t>
  </si>
  <si>
    <t xml:space="preserve">[1] Includes equipment used in construction, mining, oil drilling, industrial and airport ground operations.  </t>
  </si>
  <si>
    <t xml:space="preserve">[2] Reflects emissions from combustion of natural gas, diesel, and lease fuel plus fugitive emissions. </t>
  </si>
  <si>
    <t>[3] These categories are listed in the Industrial sector of ARB's GHG Emission Inventory sectors.</t>
  </si>
  <si>
    <t>[4] This category is listed in the Electric Power sector of ARB's GHG Emission Inventory sectors.</t>
  </si>
  <si>
    <r>
      <t>[5] The exceptional Aliso Canyon natural gas leak event released 1.96 MMTCO</t>
    </r>
    <r>
      <rPr>
        <vertAlign val="subscript"/>
        <sz val="8"/>
        <rFont val="Arial"/>
        <family val="2"/>
      </rPr>
      <t>2</t>
    </r>
    <r>
      <rPr>
        <sz val="8"/>
        <rFont val="Arial"/>
        <family val="2"/>
      </rPr>
      <t>e of unanticipated emissions in calendar year 2015 and an additional 0.53 MMTCO</t>
    </r>
    <r>
      <rPr>
        <vertAlign val="subscript"/>
        <sz val="8"/>
        <rFont val="Arial"/>
        <family val="2"/>
      </rPr>
      <t>2</t>
    </r>
    <r>
      <rPr>
        <sz val="8"/>
        <rFont val="Arial"/>
        <family val="2"/>
      </rPr>
      <t>e in 2016.  These emissions will be mitigated in the future according to legal settlement and are presented alongside but tracked separately from routine inventory emissions.</t>
    </r>
  </si>
  <si>
    <t>https://www.arb.ca.gov/cc/inventory/data/data.htm</t>
  </si>
  <si>
    <t>decline in emissions under cap-and-trade program 2016-2017.  use to impute economy wide, which are not yet available</t>
  </si>
  <si>
    <t>https://www.arb.ca.gov/cc/reporting/ghg-rep/reported-data/2017mrrfaqs.pdf?_ga=2.183914031.824494858.1551874307-1525318673.1505238593</t>
  </si>
  <si>
    <t>Ratio</t>
  </si>
  <si>
    <t>total</t>
  </si>
  <si>
    <t xml:space="preserve"> </t>
  </si>
  <si>
    <t>Agricultural Unspecified</t>
  </si>
  <si>
    <t>«null»</t>
  </si>
  <si>
    <t>Commercial Water Heating</t>
  </si>
  <si>
    <t>Commercial Space Heating</t>
  </si>
  <si>
    <t>Commercial Air Conditioning</t>
  </si>
  <si>
    <t>Commercial Lighting</t>
  </si>
  <si>
    <t>Commercial Refrigeration</t>
  </si>
  <si>
    <t>Commercial Cooking</t>
  </si>
  <si>
    <t>Commercial Ventilation</t>
  </si>
  <si>
    <t>Commercial Other</t>
  </si>
  <si>
    <t>Mining</t>
  </si>
  <si>
    <t>Food &amp; Beverage</t>
  </si>
  <si>
    <t>Food Processing</t>
  </si>
  <si>
    <t xml:space="preserve">Textile Mills </t>
  </si>
  <si>
    <t>Textile Product Mills</t>
  </si>
  <si>
    <t>Apparel &amp; Leather</t>
  </si>
  <si>
    <t>Logging &amp; Wood</t>
  </si>
  <si>
    <t xml:space="preserve">Pulp &amp; Paperboard Mills </t>
  </si>
  <si>
    <t>Chemical Manufacturing</t>
  </si>
  <si>
    <t>Nonmetallic Mineral</t>
  </si>
  <si>
    <t>Primary Metal</t>
  </si>
  <si>
    <t>Fabricated Metal</t>
  </si>
  <si>
    <t>Computer and Electronic</t>
  </si>
  <si>
    <t>Electrical Equipment &amp; Appliance</t>
  </si>
  <si>
    <t>Transportation Equipment</t>
  </si>
  <si>
    <t>OGE Unspecified</t>
  </si>
  <si>
    <t>Petroleum Refining Unspecified</t>
  </si>
  <si>
    <t>Residential Water Heating</t>
  </si>
  <si>
    <t>Residential Space Heating</t>
  </si>
  <si>
    <t>Residential Central Air Conditioning</t>
  </si>
  <si>
    <t>Residential Room Air Conditioning</t>
  </si>
  <si>
    <t>Residential Lighting</t>
  </si>
  <si>
    <t>Residential Clothes Washing</t>
  </si>
  <si>
    <t>Residential Clothes Drying</t>
  </si>
  <si>
    <t>Residential Dishwashing</t>
  </si>
  <si>
    <t>Residential Refrigerators</t>
  </si>
  <si>
    <t>Residential Freezers</t>
  </si>
  <si>
    <t>Residential Cooking</t>
  </si>
  <si>
    <t>Residential Other</t>
  </si>
  <si>
    <t>TCU Unspecified</t>
  </si>
  <si>
    <t>Streetlighting</t>
  </si>
  <si>
    <t>Light Duty Vehicles</t>
  </si>
  <si>
    <t>Medium Duty Trucking</t>
  </si>
  <si>
    <t>Heavy Duty Trucking</t>
  </si>
  <si>
    <t>Buses</t>
  </si>
  <si>
    <t>Passenger Rail</t>
  </si>
  <si>
    <t>Freight Rail</t>
  </si>
  <si>
    <t>Aviation</t>
  </si>
  <si>
    <t>Ocean Going Vessels</t>
  </si>
  <si>
    <t>Harborcraft</t>
  </si>
  <si>
    <t>Transportation Other</t>
  </si>
  <si>
    <t>Total</t>
  </si>
  <si>
    <t>E3 Subsector Data for Refinery Gas</t>
  </si>
  <si>
    <t>MMBtu</t>
  </si>
  <si>
    <t>Less process emissions</t>
  </si>
  <si>
    <t>Process emissions calculated from EPS output below</t>
  </si>
  <si>
    <t>EPS output with these BAU inputs</t>
  </si>
  <si>
    <t xml:space="preserve">This prioritizes emission accuracy.  Want to be careful not to reduce natural gas use </t>
  </si>
  <si>
    <t>in petroleum refineries in policy concepts to a level that would imply</t>
  </si>
  <si>
    <t>reductions in refinery gas without consideration the differences in use and reduction potential and cost for this fuel type.</t>
  </si>
  <si>
    <t>Difference implied by adjustment</t>
  </si>
  <si>
    <t>Total implied with adjustment</t>
  </si>
  <si>
    <t>Attribute some of the difference to refinery gas emissions difference</t>
  </si>
  <si>
    <t>E3 emission factors show Refinery and Process Gas with significantly higher emissions than pipeline natural gas:</t>
  </si>
  <si>
    <t xml:space="preserve">Electricity </t>
  </si>
  <si>
    <t xml:space="preserve">Coal </t>
  </si>
  <si>
    <t>PJ</t>
  </si>
  <si>
    <t>Method used to translate Global Eff Intel data into EPS categories.</t>
  </si>
  <si>
    <t xml:space="preserve">Step (1) Combine Coal and Petcoke.  See spreadsheet "coke to coal comparison" for work demonstrating the similarity in the GHG emission profile. </t>
  </si>
  <si>
    <t>Step (2) Equally distribute solid waste and tires combustion to coal and natural gas, weighted according to their proportion in the energy mix for fuel use.</t>
  </si>
  <si>
    <t>Step (3) A third step involves forecasting the most recent, 2015 data, forward.</t>
  </si>
  <si>
    <t>This implies</t>
  </si>
  <si>
    <t>Step (1)</t>
  </si>
  <si>
    <t>overall energy mix</t>
  </si>
  <si>
    <t>fraction of combustion fuel mix excluding burning of tires/solid waste</t>
  </si>
  <si>
    <t>Coal + Coke</t>
  </si>
  <si>
    <t>Natural gas</t>
  </si>
  <si>
    <t>Step (2)</t>
  </si>
  <si>
    <t>Estimated 2015 use per EPS categories</t>
  </si>
  <si>
    <t>PJ of fuel combustion for heat</t>
  </si>
  <si>
    <t>Step (3) Looking forward</t>
  </si>
  <si>
    <t xml:space="preserve">New data show some improvement in energy intensity over time, per Fig 9 shown below.  </t>
  </si>
  <si>
    <t xml:space="preserve">"E3 CA Pathways cement focus" worksheet shows the E3 trend over time for energy use (roughly constant, some reductions in electricity use). </t>
  </si>
  <si>
    <t>Energy intensity and energy use are different of course, with the later dependent on amount of production.</t>
  </si>
  <si>
    <t>Nonetheless, it seems unlikely that the amount of cement used would increase.</t>
  </si>
  <si>
    <t>We choose to apply the historical improvements to 2015 energy use, thereby implicitly assuming constant production going forward.</t>
  </si>
  <si>
    <t>per data shown in more detail at the "Global Intel - new cement data" sheet, use the following intensity improvements over a 15 year timeframe</t>
  </si>
  <si>
    <t xml:space="preserve">fuel combustion </t>
  </si>
  <si>
    <t xml:space="preserve">electricity use </t>
  </si>
  <si>
    <t>Mbtu per PJ</t>
  </si>
  <si>
    <t xml:space="preserve">Btu per PJ </t>
  </si>
  <si>
    <t>California’s Cement Industry: Failing the Climate Challenge</t>
  </si>
  <si>
    <t>Ali Hasanbeigi &amp; Cecilia Springer (Global Efficiency Intelligence)</t>
  </si>
  <si>
    <t>https://buyclean.org/media/2019/01/CA-Cement-benchmarking-report-Final-1.pdf</t>
  </si>
  <si>
    <t>Notes</t>
  </si>
  <si>
    <t xml:space="preserve">A key last step for input data development involves accounting for BAU fuel price.  </t>
  </si>
  <si>
    <t xml:space="preserve">BAU fuel use does not compute endegnously, so need to adjust BAU fuel use for buildings and industry for carbon price. </t>
  </si>
  <si>
    <t>Within EPS, the fuel price is applied as a policy change to simulate these effects, with results fed back in as BAU.</t>
  </si>
  <si>
    <t>Initial values used as inputs shown in the files labeled as "inputs."</t>
  </si>
  <si>
    <t>The "EPS output add carbon price" shows the industrial energy use that results from the application of the BAU carbon price within the EPS.</t>
  </si>
  <si>
    <t>Data in the sheets with names matching CSV files show the input data with BAU carbon price added,</t>
  </si>
  <si>
    <t xml:space="preserve"> linked within this file to the sheet "EPS output adding BAU carbon $".</t>
  </si>
  <si>
    <t>California data do not show any use of biomass for industrial sectors (as defined by EPS) -- therefore we repurpose the variable, biomass, to represent</t>
  </si>
  <si>
    <t>the potential for solar thermal generation of steam to substitute for some of the natural gas currently</t>
  </si>
  <si>
    <t xml:space="preserve">combusted to facilitate oil extraction. </t>
  </si>
  <si>
    <t xml:space="preserve">Variable name must remain biomass in the input data files, but will be relabeled in web app. </t>
  </si>
  <si>
    <t>Input data will show zero use in BAU but defining variable terms this way enables use of solar thermal in the policy scenario through the natural gas fuel switching policy.</t>
  </si>
  <si>
    <t xml:space="preserve">Handling refinery and process gas. </t>
  </si>
  <si>
    <t xml:space="preserve">Large amount of "refinery and process gas" are used in refining.  Composition of this gas can vary, but considered principally composed of methane and ethane. </t>
  </si>
  <si>
    <t>Considered using the biomass variable name to track separately, but in the end used that for solar thermal-dervied steam</t>
  </si>
  <si>
    <t>and returned to combining treament of refinergy and process gas as part of natural gas use.</t>
  </si>
  <si>
    <t xml:space="preserve">Updates for cement.  </t>
  </si>
  <si>
    <t>Cement energy use is updated based on the new research into cement by Global Efficiency Intelligence.</t>
  </si>
  <si>
    <t>See "cement method" for more explanation and details.</t>
  </si>
  <si>
    <t>Main source</t>
  </si>
  <si>
    <t>Ali Hasanbeigi &amp; Cecilia Springer</t>
  </si>
  <si>
    <t>"California’s cement industry used around 34.28 petajoules (PJ) of heat from fuel combustion</t>
  </si>
  <si>
    <t>and 1,340 gigawatt hours (GWh) of electricity in 2015. Compared with the year 2000, this was</t>
  </si>
  <si>
    <t>a 25% decrease in fuel consumption and a 20% drop in electricity consumption (Figure 8) (van</t>
  </si>
  <si>
    <t>Oss 2018a)."</t>
  </si>
  <si>
    <t>The fuel-related CO2 emissions intensity dropped by</t>
  </si>
  <si>
    <t>17% mainly because of fuel e_x001E_ciency improvement resulted from upgrades to more ffi_x001E_cient</t>
  </si>
  <si>
    <t>preheater-precalciner kilns in several cement plants during this period. In addition, increased</t>
  </si>
  <si>
    <t>use of natural gas and waste fuels in the cement industry during this period helped to reduce</t>
  </si>
  <si>
    <t>CO2 emissions intensity. The electricity-related CO2 emissions intensity dropped by 10% during</t>
  </si>
  <si>
    <t>2000-2015 and is mainly due to electricity e_x001E_ciency improvements in cement plants and lower</t>
  </si>
  <si>
    <t>carbon intensity of the electricity grid in California.</t>
  </si>
  <si>
    <t>Aggregation of E3 Cement fuels demand</t>
  </si>
  <si>
    <t>GWh electricity</t>
  </si>
  <si>
    <t>Waste heat</t>
  </si>
  <si>
    <t>Pipeline natural gas (PJ)</t>
  </si>
  <si>
    <t>EIA data on therms</t>
  </si>
  <si>
    <r>
      <t>MMBtu</t>
    </r>
    <r>
      <rPr>
        <sz val="12"/>
        <color rgb="FF333333"/>
        <rFont val="Arial"/>
        <family val="2"/>
      </rPr>
      <t>—1,000,000 British thermal units</t>
    </r>
  </si>
  <si>
    <r>
      <t>Therm</t>
    </r>
    <r>
      <rPr>
        <sz val="12"/>
        <color rgb="FF333333"/>
        <rFont val="Arial"/>
        <family val="2"/>
      </rPr>
      <t>—One therm equals 100,000 Btu, or 0.10 MMBtu</t>
    </r>
  </si>
  <si>
    <t>Mtherm to therm</t>
  </si>
  <si>
    <t>MMBtu per therm</t>
  </si>
  <si>
    <t xml:space="preserve">PJ per MBTu </t>
  </si>
  <si>
    <t>https://www.iea.org/statistics/resources/unitconverter/</t>
  </si>
  <si>
    <t>Pipeline natural gas (MMBtu)</t>
  </si>
  <si>
    <t>Pipeline natural gas (Mtherm)</t>
  </si>
  <si>
    <t>For comparison, Cement subsector demand in the Updated Scoping Plan plus 60%</t>
  </si>
  <si>
    <t>Scale up refinery natural gas use by 10% to reflect this and higher carbon dioxide emissions for refinery and process gas</t>
  </si>
  <si>
    <t xml:space="preserve">Use this </t>
  </si>
  <si>
    <t>75.46 kg CO2e/GJ</t>
  </si>
  <si>
    <t>vs</t>
  </si>
  <si>
    <t>59.42 for LPG</t>
  </si>
  <si>
    <t>Take this component of the inventory as covering refinery gas</t>
  </si>
  <si>
    <t xml:space="preserve">If difference of </t>
  </si>
  <si>
    <t>natural gas</t>
  </si>
  <si>
    <t>biomass</t>
  </si>
  <si>
    <t>CO2</t>
  </si>
  <si>
    <t>48% increase for refinery gas</t>
  </si>
  <si>
    <t>Reduce by weigthing within the sector emissions, row 2</t>
  </si>
  <si>
    <t xml:space="preserve">amount to increase energy to get the desired emissions for NGPS </t>
  </si>
  <si>
    <t>Specifications of Fuels, Global Warming Potentials of Greenhouse Gases, and Carbon and Sulfur Ratios of Pollutants</t>
  </si>
  <si>
    <t>1) Specifications of Fuels</t>
  </si>
  <si>
    <t>LHV</t>
  </si>
  <si>
    <t>HHV</t>
  </si>
  <si>
    <t>1 -- LHV; 2 -- HHV</t>
  </si>
  <si>
    <t>Liquid Fuels:</t>
  </si>
  <si>
    <t>Btu/gal</t>
  </si>
  <si>
    <t>Gasoline blendstock</t>
  </si>
  <si>
    <t>CA gasoline</t>
  </si>
  <si>
    <r>
      <t>U</t>
    </r>
    <r>
      <rPr>
        <sz val="11"/>
        <color theme="1"/>
        <rFont val="Calibri"/>
        <family val="2"/>
        <scheme val="minor"/>
      </rPr>
      <t>.S. conventional diesel</t>
    </r>
  </si>
  <si>
    <t>CA conventional diesel</t>
  </si>
  <si>
    <t>using higher heating value</t>
  </si>
  <si>
    <t>GREET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</si>
</sst>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00"/>
  </numFmts>
  <fonts count="30"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theme="4"/>
      <name val="Calibri"/>
      <family val="2"/>
      <scheme val="minor"/>
    </font>
    <font>
      <sz val="11"/>
      <color theme="1"/>
      <name val="Calibri"/>
      <family val="2"/>
      <scheme val="minor"/>
    </font>
    <font>
      <sz val="12"/>
      <name val="Helv"/>
    </font>
    <font>
      <sz val="10"/>
      <color rgb="FF000000"/>
      <name val="Times New Roman"/>
      <family val="1"/>
    </font>
    <font>
      <b/>
      <sz val="11"/>
      <name val="Arial"/>
      <family val="2"/>
    </font>
    <font>
      <i/>
      <sz val="9"/>
      <name val="Arial"/>
      <family val="2"/>
    </font>
    <font>
      <b/>
      <sz val="11"/>
      <color rgb="FF800000"/>
      <name val="Arial"/>
      <family val="2"/>
    </font>
    <font>
      <sz val="11"/>
      <name val="Arial"/>
      <family val="2"/>
    </font>
    <font>
      <b/>
      <i/>
      <sz val="11"/>
      <color rgb="FF800000"/>
      <name val="Arial"/>
      <family val="2"/>
    </font>
    <font>
      <b/>
      <sz val="10"/>
      <name val="Arial"/>
      <family val="2"/>
    </font>
    <font>
      <b/>
      <sz val="9"/>
      <color rgb="FF000000"/>
      <name val="Arial"/>
      <family val="2"/>
    </font>
    <font>
      <b/>
      <i/>
      <sz val="9"/>
      <name val="Arial"/>
      <family val="2"/>
    </font>
    <font>
      <b/>
      <i/>
      <sz val="9"/>
      <color rgb="FF000000"/>
      <name val="Arial"/>
      <family val="2"/>
    </font>
    <font>
      <sz val="8"/>
      <name val="Arial"/>
      <family val="2"/>
    </font>
    <font>
      <sz val="8"/>
      <color rgb="FF000000"/>
      <name val="Arial"/>
      <family val="2"/>
    </font>
    <font>
      <b/>
      <i/>
      <sz val="10"/>
      <color rgb="FF800000"/>
      <name val="Arial"/>
      <family val="2"/>
    </font>
    <font>
      <vertAlign val="subscript"/>
      <sz val="8"/>
      <name val="Arial"/>
      <family val="2"/>
    </font>
    <font>
      <sz val="11"/>
      <color theme="1"/>
      <name val="Calibri"/>
      <family val="2"/>
    </font>
    <font>
      <sz val="12"/>
      <color theme="1"/>
      <name val="Calibri"/>
      <family val="2"/>
      <scheme val="minor"/>
    </font>
    <font>
      <sz val="12"/>
      <color rgb="FF333333"/>
      <name val="Arial"/>
      <family val="2"/>
    </font>
    <font>
      <b/>
      <sz val="12"/>
      <name val="Arial"/>
      <family val="2"/>
    </font>
    <font>
      <sz val="10"/>
      <name val="Arial"/>
      <family val="2"/>
    </font>
    <font>
      <sz val="8"/>
      <color indexed="81"/>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rgb="FFD7F3FB"/>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style="thin">
        <color indexed="64"/>
      </left>
      <right/>
      <top/>
      <bottom/>
      <diagonal/>
    </border>
    <border>
      <left style="thin">
        <color indexed="64"/>
      </left>
      <right/>
      <top/>
      <bottom style="thin">
        <color indexed="64"/>
      </bottom>
      <diagonal/>
    </border>
    <border>
      <left/>
      <right/>
      <top style="thin">
        <color rgb="FF800000"/>
      </top>
      <bottom/>
      <diagonal/>
    </border>
    <border>
      <left style="thin">
        <color indexed="64"/>
      </left>
      <right/>
      <top style="thin">
        <color indexed="64"/>
      </top>
      <bottom/>
      <diagonal/>
    </border>
    <border>
      <left/>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1">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9" fillId="0" borderId="0"/>
    <xf numFmtId="0" fontId="9" fillId="0" borderId="0"/>
    <xf numFmtId="0" fontId="9" fillId="0" borderId="0"/>
    <xf numFmtId="0" fontId="9"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10" fillId="0" borderId="0"/>
  </cellStyleXfs>
  <cellXfs count="66">
    <xf numFmtId="0" fontId="0" fillId="0" borderId="0" xfId="0"/>
    <xf numFmtId="0" fontId="1" fillId="0" borderId="0" xfId="0" applyFont="1"/>
    <xf numFmtId="0" fontId="1" fillId="2" borderId="0" xfId="0" applyFont="1" applyFill="1"/>
    <xf numFmtId="0" fontId="7" fillId="0" borderId="0" xfId="9" applyFont="1" applyAlignment="1" applyProtection="1"/>
    <xf numFmtId="0" fontId="0" fillId="0" borderId="0" xfId="0"/>
    <xf numFmtId="0" fontId="4" fillId="0" borderId="0" xfId="9" applyAlignment="1" applyProtection="1"/>
    <xf numFmtId="0" fontId="0" fillId="3" borderId="0" xfId="0" applyFill="1"/>
    <xf numFmtId="11" fontId="0" fillId="0" borderId="0" xfId="0" applyNumberFormat="1"/>
    <xf numFmtId="0" fontId="0" fillId="4" borderId="0" xfId="0" applyFill="1"/>
    <xf numFmtId="0" fontId="0" fillId="5" borderId="0" xfId="0" applyFill="1"/>
    <xf numFmtId="0" fontId="0" fillId="6" borderId="0" xfId="0" applyFill="1"/>
    <xf numFmtId="164" fontId="0" fillId="0" borderId="8" xfId="18" applyNumberFormat="1" applyFont="1" applyBorder="1"/>
    <xf numFmtId="164" fontId="0" fillId="0" borderId="9" xfId="18" applyNumberFormat="1" applyFont="1" applyBorder="1"/>
    <xf numFmtId="43" fontId="0" fillId="0" borderId="0" xfId="0" applyNumberFormat="1"/>
    <xf numFmtId="3" fontId="0" fillId="0" borderId="0" xfId="0" applyNumberFormat="1"/>
    <xf numFmtId="0" fontId="10" fillId="5" borderId="0" xfId="20" applyFill="1" applyBorder="1" applyAlignment="1">
      <alignment horizontal="left" vertical="top"/>
    </xf>
    <xf numFmtId="0" fontId="11" fillId="5" borderId="0" xfId="20" applyFont="1" applyFill="1" applyBorder="1" applyAlignment="1">
      <alignment vertical="top"/>
    </xf>
    <xf numFmtId="0" fontId="10" fillId="0" borderId="0" xfId="20" applyFill="1" applyBorder="1" applyAlignment="1">
      <alignment horizontal="left" vertical="top"/>
    </xf>
    <xf numFmtId="0" fontId="12" fillId="5" borderId="0" xfId="20" applyFont="1" applyFill="1" applyBorder="1" applyAlignment="1">
      <alignment vertical="top"/>
    </xf>
    <xf numFmtId="0" fontId="12" fillId="0" borderId="0" xfId="20" applyFont="1" applyFill="1" applyBorder="1" applyAlignment="1">
      <alignment vertical="top"/>
    </xf>
    <xf numFmtId="0" fontId="11" fillId="0" borderId="0" xfId="20" applyFont="1" applyFill="1" applyBorder="1" applyAlignment="1">
      <alignment vertical="top"/>
    </xf>
    <xf numFmtId="0" fontId="13" fillId="0" borderId="0" xfId="20" applyFont="1" applyFill="1" applyBorder="1" applyAlignment="1">
      <alignment vertical="top"/>
    </xf>
    <xf numFmtId="165" fontId="15" fillId="0" borderId="0" xfId="20" applyNumberFormat="1" applyFont="1" applyFill="1" applyBorder="1" applyAlignment="1">
      <alignment horizontal="right" vertical="top"/>
    </xf>
    <xf numFmtId="0" fontId="16" fillId="7" borderId="0" xfId="20" applyFont="1" applyFill="1" applyBorder="1" applyAlignment="1">
      <alignment horizontal="left" vertical="top" wrapText="1"/>
    </xf>
    <xf numFmtId="166" fontId="17" fillId="7" borderId="0" xfId="20" applyNumberFormat="1" applyFont="1" applyFill="1" applyBorder="1" applyAlignment="1">
      <alignment horizontal="right" vertical="top" wrapText="1"/>
    </xf>
    <xf numFmtId="0" fontId="18" fillId="0" borderId="0" xfId="20" applyFont="1" applyFill="1" applyBorder="1" applyAlignment="1">
      <alignment horizontal="left" vertical="top" wrapText="1"/>
    </xf>
    <xf numFmtId="166" fontId="19" fillId="0" borderId="0" xfId="20" applyNumberFormat="1" applyFont="1" applyFill="1" applyBorder="1" applyAlignment="1">
      <alignment horizontal="right" vertical="top" wrapText="1"/>
    </xf>
    <xf numFmtId="0" fontId="20" fillId="0" borderId="0" xfId="20" applyFont="1" applyFill="1" applyBorder="1" applyAlignment="1">
      <alignment horizontal="left" vertical="top" wrapText="1"/>
    </xf>
    <xf numFmtId="166" fontId="21" fillId="0" borderId="0" xfId="20" applyNumberFormat="1" applyFont="1" applyFill="1" applyBorder="1" applyAlignment="1">
      <alignment horizontal="right" vertical="top" wrapText="1"/>
    </xf>
    <xf numFmtId="0" fontId="0" fillId="0" borderId="0" xfId="0" applyFill="1"/>
    <xf numFmtId="0" fontId="22" fillId="0" borderId="10" xfId="20" applyFont="1" applyFill="1" applyBorder="1" applyAlignment="1">
      <alignment vertical="top" wrapText="1"/>
    </xf>
    <xf numFmtId="166" fontId="22" fillId="0" borderId="10" xfId="20" applyNumberFormat="1" applyFont="1" applyFill="1" applyBorder="1" applyAlignment="1">
      <alignment horizontal="right" vertical="top" wrapText="1"/>
    </xf>
    <xf numFmtId="0" fontId="20" fillId="0" borderId="0" xfId="20" applyFont="1" applyFill="1" applyBorder="1" applyAlignment="1">
      <alignment horizontal="left" vertical="top"/>
    </xf>
    <xf numFmtId="10" fontId="0" fillId="0" borderId="0" xfId="0" applyNumberFormat="1"/>
    <xf numFmtId="0" fontId="0" fillId="0" borderId="0" xfId="0" applyAlignment="1">
      <alignment wrapText="1"/>
    </xf>
    <xf numFmtId="9" fontId="0" fillId="0" borderId="0" xfId="19" applyFont="1"/>
    <xf numFmtId="9" fontId="0" fillId="0" borderId="0" xfId="0" applyNumberFormat="1"/>
    <xf numFmtId="0" fontId="24" fillId="0" borderId="0" xfId="0" applyFont="1" applyFill="1" applyBorder="1"/>
    <xf numFmtId="0" fontId="24" fillId="0" borderId="0" xfId="0" applyFont="1" applyFill="1" applyBorder="1" applyAlignment="1">
      <alignment wrapText="1"/>
    </xf>
    <xf numFmtId="9" fontId="24" fillId="0" borderId="0" xfId="19" applyFont="1" applyFill="1" applyBorder="1"/>
    <xf numFmtId="9" fontId="24" fillId="0" borderId="0" xfId="0" applyNumberFormat="1" applyFont="1" applyFill="1" applyBorder="1"/>
    <xf numFmtId="0" fontId="25" fillId="0" borderId="0" xfId="0" applyFont="1"/>
    <xf numFmtId="0" fontId="11" fillId="0" borderId="0" xfId="20" applyFont="1" applyFill="1" applyBorder="1" applyAlignment="1">
      <alignment horizontal="center" vertical="top"/>
    </xf>
    <xf numFmtId="0" fontId="12" fillId="0" borderId="0" xfId="20" applyFont="1" applyFill="1" applyBorder="1" applyAlignment="1">
      <alignment horizontal="center" vertical="top"/>
    </xf>
    <xf numFmtId="0" fontId="13" fillId="0" borderId="0" xfId="20" applyFont="1" applyFill="1" applyBorder="1" applyAlignment="1">
      <alignment horizontal="center" vertical="top"/>
    </xf>
    <xf numFmtId="0" fontId="14" fillId="0" borderId="0" xfId="20" applyFont="1" applyFill="1" applyBorder="1" applyAlignment="1">
      <alignment horizontal="center" vertical="top"/>
    </xf>
    <xf numFmtId="0" fontId="27" fillId="0" borderId="0" xfId="0" applyNumberFormat="1" applyFont="1" applyBorder="1" applyAlignment="1"/>
    <xf numFmtId="0" fontId="0" fillId="0" borderId="0" xfId="0" applyNumberFormat="1" applyFont="1" applyBorder="1" applyAlignment="1"/>
    <xf numFmtId="0" fontId="11" fillId="0" borderId="0" xfId="0" applyNumberFormat="1" applyFont="1" applyBorder="1" applyAlignment="1"/>
    <xf numFmtId="0" fontId="16" fillId="0" borderId="11" xfId="0" applyNumberFormat="1" applyFont="1" applyBorder="1" applyAlignment="1">
      <alignment horizontal="left"/>
    </xf>
    <xf numFmtId="0" fontId="16" fillId="0" borderId="11" xfId="0" applyNumberFormat="1" applyFont="1" applyBorder="1" applyAlignment="1">
      <alignment horizontal="centerContinuous"/>
    </xf>
    <xf numFmtId="0" fontId="16" fillId="0" borderId="12" xfId="0" applyNumberFormat="1" applyFont="1" applyBorder="1" applyAlignment="1">
      <alignment horizontal="centerContinuous"/>
    </xf>
    <xf numFmtId="0" fontId="16" fillId="0" borderId="8" xfId="0" applyNumberFormat="1" applyFont="1" applyBorder="1" applyAlignment="1">
      <alignment horizontal="right"/>
    </xf>
    <xf numFmtId="0" fontId="16" fillId="0" borderId="8" xfId="0" applyNumberFormat="1" applyFont="1" applyBorder="1" applyAlignment="1">
      <alignment horizontal="right" wrapText="1"/>
    </xf>
    <xf numFmtId="0" fontId="16" fillId="0" borderId="0" xfId="0" applyNumberFormat="1" applyFont="1" applyBorder="1" applyAlignment="1">
      <alignment horizontal="right"/>
    </xf>
    <xf numFmtId="0" fontId="16" fillId="0" borderId="8" xfId="0" applyNumberFormat="1" applyFont="1" applyBorder="1" applyAlignment="1"/>
    <xf numFmtId="0" fontId="28" fillId="0" borderId="0" xfId="0" applyNumberFormat="1" applyFont="1" applyBorder="1" applyAlignment="1"/>
    <xf numFmtId="0" fontId="16" fillId="0" borderId="13" xfId="0" applyNumberFormat="1" applyFont="1" applyBorder="1" applyAlignment="1"/>
    <xf numFmtId="0" fontId="16" fillId="0" borderId="13" xfId="0" applyNumberFormat="1" applyFont="1" applyFill="1" applyBorder="1" applyAlignment="1">
      <alignment horizontal="right"/>
    </xf>
    <xf numFmtId="0" fontId="16" fillId="0" borderId="14" xfId="0" applyNumberFormat="1" applyFont="1" applyBorder="1" applyAlignment="1">
      <alignment horizontal="right"/>
    </xf>
    <xf numFmtId="0" fontId="0" fillId="0" borderId="8" xfId="0" applyNumberFormat="1" applyFont="1" applyBorder="1" applyAlignment="1"/>
    <xf numFmtId="3" fontId="28" fillId="0" borderId="8" xfId="18" applyNumberFormat="1" applyFont="1" applyFill="1" applyBorder="1" applyAlignment="1"/>
    <xf numFmtId="3" fontId="28" fillId="0" borderId="0" xfId="18" applyNumberFormat="1" applyFont="1" applyFill="1" applyBorder="1" applyAlignment="1"/>
    <xf numFmtId="0" fontId="0" fillId="0" borderId="8" xfId="0" applyNumberFormat="1" applyBorder="1" applyAlignment="1"/>
    <xf numFmtId="0" fontId="28" fillId="0" borderId="8" xfId="0" applyNumberFormat="1" applyFont="1" applyBorder="1" applyAlignment="1"/>
    <xf numFmtId="0" fontId="16" fillId="0" borderId="8" xfId="0" applyNumberFormat="1" applyFont="1" applyFill="1" applyBorder="1" applyAlignment="1"/>
  </cellXfs>
  <cellStyles count="21">
    <cellStyle name="Body: normal cell" xfId="2"/>
    <cellStyle name="Comma" xfId="18" builtinId="3"/>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Normal 2" xfId="20"/>
    <cellStyle name="Normal 3" xfId="13"/>
    <cellStyle name="Normal 4" xfId="14"/>
    <cellStyle name="Normal 5" xfId="15"/>
    <cellStyle name="Normal 58" xfId="17"/>
    <cellStyle name="Normal 6" xfId="16"/>
    <cellStyle name="Parent row" xfId="5"/>
    <cellStyle name="Percent" xfId="19" builtinId="5"/>
    <cellStyle name="Section Break" xfId="7"/>
    <cellStyle name="Section Break: parent row" xfId="4"/>
    <cellStyle name="Table title" xfId="12"/>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'Cement calcs'!$B$3:$AK$3</c:f>
              <c:numCache>
                <c:formatCode>General</c:formatCode>
                <c:ptCount val="36"/>
                <c:pt idx="0">
                  <c:v>29612206365812.66</c:v>
                </c:pt>
                <c:pt idx="1">
                  <c:v>29276601360333.449</c:v>
                </c:pt>
                <c:pt idx="2">
                  <c:v>28940996354854.238</c:v>
                </c:pt>
                <c:pt idx="3">
                  <c:v>28605391349375.027</c:v>
                </c:pt>
                <c:pt idx="4">
                  <c:v>28269786343895.816</c:v>
                </c:pt>
                <c:pt idx="5">
                  <c:v>27934181338416.605</c:v>
                </c:pt>
                <c:pt idx="6">
                  <c:v>27598576332937.395</c:v>
                </c:pt>
                <c:pt idx="7">
                  <c:v>27262971327458.184</c:v>
                </c:pt>
                <c:pt idx="8">
                  <c:v>26927366321978.973</c:v>
                </c:pt>
                <c:pt idx="9">
                  <c:v>26591761316499.762</c:v>
                </c:pt>
                <c:pt idx="10">
                  <c:v>26256156311020.551</c:v>
                </c:pt>
                <c:pt idx="11">
                  <c:v>25920551305541.34</c:v>
                </c:pt>
                <c:pt idx="12">
                  <c:v>25584946300062.129</c:v>
                </c:pt>
                <c:pt idx="13">
                  <c:v>25249341294582.918</c:v>
                </c:pt>
                <c:pt idx="14">
                  <c:v>24913736289103.707</c:v>
                </c:pt>
                <c:pt idx="15">
                  <c:v>24578131283624.508</c:v>
                </c:pt>
                <c:pt idx="16">
                  <c:v>24299579129076.762</c:v>
                </c:pt>
                <c:pt idx="17">
                  <c:v>24021026974529.016</c:v>
                </c:pt>
                <c:pt idx="18">
                  <c:v>23742474819981.27</c:v>
                </c:pt>
                <c:pt idx="19">
                  <c:v>23463922665433.523</c:v>
                </c:pt>
                <c:pt idx="20">
                  <c:v>23185370510885.777</c:v>
                </c:pt>
                <c:pt idx="21">
                  <c:v>22906818356338.031</c:v>
                </c:pt>
                <c:pt idx="22">
                  <c:v>22628266201790.285</c:v>
                </c:pt>
                <c:pt idx="23">
                  <c:v>22349714047242.539</c:v>
                </c:pt>
                <c:pt idx="24">
                  <c:v>22071161892694.793</c:v>
                </c:pt>
                <c:pt idx="25">
                  <c:v>21792609738147.047</c:v>
                </c:pt>
                <c:pt idx="26">
                  <c:v>21514057583599.301</c:v>
                </c:pt>
                <c:pt idx="27">
                  <c:v>21235505429051.555</c:v>
                </c:pt>
                <c:pt idx="28">
                  <c:v>20956953274503.809</c:v>
                </c:pt>
                <c:pt idx="29">
                  <c:v>20678401119956.062</c:v>
                </c:pt>
                <c:pt idx="30">
                  <c:v>20399848965408.34</c:v>
                </c:pt>
                <c:pt idx="31">
                  <c:v>20399848965408.34</c:v>
                </c:pt>
                <c:pt idx="32">
                  <c:v>20399848965408.34</c:v>
                </c:pt>
                <c:pt idx="33">
                  <c:v>20399848965408.34</c:v>
                </c:pt>
                <c:pt idx="34">
                  <c:v>20399848965408.34</c:v>
                </c:pt>
                <c:pt idx="35">
                  <c:v>20399848965408.34</c:v>
                </c:pt>
              </c:numCache>
            </c:numRef>
          </c:val>
          <c:smooth val="0"/>
        </c:ser>
        <c:ser>
          <c:idx val="1"/>
          <c:order val="1"/>
          <c:marker>
            <c:symbol val="none"/>
          </c:marker>
          <c:val>
            <c:numRef>
              <c:f>'Cement calcs'!$B$4:$AK$4</c:f>
              <c:numCache>
                <c:formatCode>General</c:formatCode>
                <c:ptCount val="36"/>
                <c:pt idx="0">
                  <c:v>2878964507787.3428</c:v>
                </c:pt>
                <c:pt idx="1">
                  <c:v>2846336243365.7529</c:v>
                </c:pt>
                <c:pt idx="2">
                  <c:v>2813707978944.1631</c:v>
                </c:pt>
                <c:pt idx="3">
                  <c:v>2781079714522.5732</c:v>
                </c:pt>
                <c:pt idx="4">
                  <c:v>2748451450100.9834</c:v>
                </c:pt>
                <c:pt idx="5">
                  <c:v>2715823185679.3936</c:v>
                </c:pt>
                <c:pt idx="6">
                  <c:v>2683194921257.8037</c:v>
                </c:pt>
                <c:pt idx="7">
                  <c:v>2650566656836.2139</c:v>
                </c:pt>
                <c:pt idx="8">
                  <c:v>2617938392414.624</c:v>
                </c:pt>
                <c:pt idx="9">
                  <c:v>2585310127993.0342</c:v>
                </c:pt>
                <c:pt idx="10">
                  <c:v>2552681863571.4443</c:v>
                </c:pt>
                <c:pt idx="11">
                  <c:v>2520053599149.8545</c:v>
                </c:pt>
                <c:pt idx="12">
                  <c:v>2487425334728.2646</c:v>
                </c:pt>
                <c:pt idx="13">
                  <c:v>2454797070306.6748</c:v>
                </c:pt>
                <c:pt idx="14">
                  <c:v>2422168805885.085</c:v>
                </c:pt>
                <c:pt idx="15">
                  <c:v>2389540541463.4946</c:v>
                </c:pt>
                <c:pt idx="16">
                  <c:v>2362459081993.5752</c:v>
                </c:pt>
                <c:pt idx="17">
                  <c:v>2335377622523.6558</c:v>
                </c:pt>
                <c:pt idx="18">
                  <c:v>2308296163053.7363</c:v>
                </c:pt>
                <c:pt idx="19">
                  <c:v>2281214703583.8169</c:v>
                </c:pt>
                <c:pt idx="20">
                  <c:v>2254133244113.8975</c:v>
                </c:pt>
                <c:pt idx="21">
                  <c:v>2227051784643.978</c:v>
                </c:pt>
                <c:pt idx="22">
                  <c:v>2199970325174.0586</c:v>
                </c:pt>
                <c:pt idx="23">
                  <c:v>2172888865704.1389</c:v>
                </c:pt>
                <c:pt idx="24">
                  <c:v>2145807406234.2192</c:v>
                </c:pt>
                <c:pt idx="25">
                  <c:v>2118725946764.2996</c:v>
                </c:pt>
                <c:pt idx="26">
                  <c:v>2091644487294.3799</c:v>
                </c:pt>
                <c:pt idx="27">
                  <c:v>2064563027824.4602</c:v>
                </c:pt>
                <c:pt idx="28">
                  <c:v>2037481568354.5405</c:v>
                </c:pt>
                <c:pt idx="29">
                  <c:v>2010400108884.6208</c:v>
                </c:pt>
                <c:pt idx="30">
                  <c:v>1983318649414.7004</c:v>
                </c:pt>
                <c:pt idx="31">
                  <c:v>1983318649414.7004</c:v>
                </c:pt>
                <c:pt idx="32">
                  <c:v>1983318649414.7004</c:v>
                </c:pt>
                <c:pt idx="33">
                  <c:v>1983318649414.7004</c:v>
                </c:pt>
                <c:pt idx="34">
                  <c:v>1983318649414.7004</c:v>
                </c:pt>
                <c:pt idx="35">
                  <c:v>1983318649414.7004</c:v>
                </c:pt>
              </c:numCache>
            </c:numRef>
          </c:val>
          <c:smooth val="0"/>
        </c:ser>
        <c:ser>
          <c:idx val="2"/>
          <c:order val="2"/>
          <c:marker>
            <c:symbol val="none"/>
          </c:marker>
          <c:val>
            <c:numRef>
              <c:f>'Cement calcs'!$B$5:$AK$5</c:f>
              <c:numCache>
                <c:formatCode>General</c:formatCode>
                <c:ptCount val="36"/>
                <c:pt idx="0">
                  <c:v>4572269784200</c:v>
                </c:pt>
                <c:pt idx="1">
                  <c:v>4541787985638.667</c:v>
                </c:pt>
                <c:pt idx="2">
                  <c:v>4511509399067.7422</c:v>
                </c:pt>
                <c:pt idx="3">
                  <c:v>4481420477021.1992</c:v>
                </c:pt>
                <c:pt idx="4">
                  <c:v>4451508575197.4121</c:v>
                </c:pt>
                <c:pt idx="5">
                  <c:v>4421761892248.1982</c:v>
                </c:pt>
                <c:pt idx="6">
                  <c:v>4392169413581.9185</c:v>
                </c:pt>
                <c:pt idx="7">
                  <c:v>4362720858913.0439</c:v>
                </c:pt>
                <c:pt idx="8">
                  <c:v>4333406633308.4141</c:v>
                </c:pt>
                <c:pt idx="9">
                  <c:v>4304217781497.0796</c:v>
                </c:pt>
                <c:pt idx="10">
                  <c:v>4275145945226.1543</c:v>
                </c:pt>
                <c:pt idx="11">
                  <c:v>4246183323459.6104</c:v>
                </c:pt>
                <c:pt idx="12">
                  <c:v>4217322635230.4897</c:v>
                </c:pt>
                <c:pt idx="13">
                  <c:v>4188557084969.6304</c:v>
                </c:pt>
                <c:pt idx="14">
                  <c:v>4159880330145.8149</c:v>
                </c:pt>
                <c:pt idx="15">
                  <c:v>4115042805780</c:v>
                </c:pt>
                <c:pt idx="16">
                  <c:v>4087609187074.7998</c:v>
                </c:pt>
                <c:pt idx="17">
                  <c:v>4060175568369.5996</c:v>
                </c:pt>
                <c:pt idx="18">
                  <c:v>4032741949664.3994</c:v>
                </c:pt>
                <c:pt idx="19">
                  <c:v>4005308330959.1992</c:v>
                </c:pt>
                <c:pt idx="20">
                  <c:v>3977874712253.999</c:v>
                </c:pt>
                <c:pt idx="21">
                  <c:v>3950441093548.7988</c:v>
                </c:pt>
                <c:pt idx="22">
                  <c:v>3923007474843.5986</c:v>
                </c:pt>
                <c:pt idx="23">
                  <c:v>3895573856138.3984</c:v>
                </c:pt>
                <c:pt idx="24">
                  <c:v>3868140237433.1982</c:v>
                </c:pt>
                <c:pt idx="25">
                  <c:v>3840706618727.998</c:v>
                </c:pt>
                <c:pt idx="26">
                  <c:v>3813273000022.7979</c:v>
                </c:pt>
                <c:pt idx="27">
                  <c:v>3785839381317.5977</c:v>
                </c:pt>
                <c:pt idx="28">
                  <c:v>3758405762612.3975</c:v>
                </c:pt>
                <c:pt idx="29">
                  <c:v>3730972143907.1973</c:v>
                </c:pt>
                <c:pt idx="30">
                  <c:v>3703538525202</c:v>
                </c:pt>
                <c:pt idx="31">
                  <c:v>3703538525202</c:v>
                </c:pt>
                <c:pt idx="32">
                  <c:v>3703538525202</c:v>
                </c:pt>
                <c:pt idx="33">
                  <c:v>3703538525202</c:v>
                </c:pt>
                <c:pt idx="34">
                  <c:v>3703538525202</c:v>
                </c:pt>
                <c:pt idx="35">
                  <c:v>3703538525202</c:v>
                </c:pt>
              </c:numCache>
            </c:numRef>
          </c:val>
          <c:smooth val="0"/>
        </c:ser>
        <c:dLbls>
          <c:showLegendKey val="0"/>
          <c:showVal val="0"/>
          <c:showCatName val="0"/>
          <c:showSerName val="0"/>
          <c:showPercent val="0"/>
          <c:showBubbleSize val="0"/>
        </c:dLbls>
        <c:marker val="1"/>
        <c:smooth val="0"/>
        <c:axId val="350979968"/>
        <c:axId val="350981504"/>
      </c:lineChart>
      <c:catAx>
        <c:axId val="350979968"/>
        <c:scaling>
          <c:orientation val="minMax"/>
        </c:scaling>
        <c:delete val="0"/>
        <c:axPos val="b"/>
        <c:majorTickMark val="out"/>
        <c:minorTickMark val="none"/>
        <c:tickLblPos val="nextTo"/>
        <c:crossAx val="350981504"/>
        <c:crosses val="autoZero"/>
        <c:auto val="1"/>
        <c:lblAlgn val="ctr"/>
        <c:lblOffset val="100"/>
        <c:noMultiLvlLbl val="0"/>
      </c:catAx>
      <c:valAx>
        <c:axId val="350981504"/>
        <c:scaling>
          <c:orientation val="minMax"/>
        </c:scaling>
        <c:delete val="0"/>
        <c:axPos val="l"/>
        <c:majorGridlines/>
        <c:numFmt formatCode="General" sourceLinked="1"/>
        <c:majorTickMark val="out"/>
        <c:minorTickMark val="none"/>
        <c:tickLblPos val="nextTo"/>
        <c:crossAx val="3509799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88901</xdr:colOff>
      <xdr:row>45</xdr:row>
      <xdr:rowOff>150656</xdr:rowOff>
    </xdr:from>
    <xdr:to>
      <xdr:col>10</xdr:col>
      <xdr:colOff>165101</xdr:colOff>
      <xdr:row>61</xdr:row>
      <xdr:rowOff>165100</xdr:rowOff>
    </xdr:to>
    <xdr:pic>
      <xdr:nvPicPr>
        <xdr:cNvPr id="4" name="Picture 3"/>
        <xdr:cNvPicPr>
          <a:picLocks noChangeAspect="1"/>
        </xdr:cNvPicPr>
      </xdr:nvPicPr>
      <xdr:blipFill>
        <a:blip xmlns:r="http://schemas.openxmlformats.org/officeDocument/2006/relationships" r:embed="rId1"/>
        <a:stretch>
          <a:fillRect/>
        </a:stretch>
      </xdr:blipFill>
      <xdr:spPr>
        <a:xfrm>
          <a:off x="698501" y="8437406"/>
          <a:ext cx="5562600" cy="296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441325</xdr:colOff>
      <xdr:row>17</xdr:row>
      <xdr:rowOff>111125</xdr:rowOff>
    </xdr:from>
    <xdr:to>
      <xdr:col>22</xdr:col>
      <xdr:colOff>136525</xdr:colOff>
      <xdr:row>30</xdr:row>
      <xdr:rowOff>92075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iea.org/statistics/resources/unitconverter/"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10" workbookViewId="0">
      <selection activeCell="B16" sqref="B16"/>
    </sheetView>
  </sheetViews>
  <sheetFormatPr defaultColWidth="8.85546875" defaultRowHeight="15" x14ac:dyDescent="0.25"/>
  <cols>
    <col min="2" max="2" width="41.140625" customWidth="1"/>
    <col min="3" max="3" width="42.42578125" customWidth="1"/>
    <col min="4" max="4" width="44.140625" style="4" customWidth="1"/>
    <col min="5" max="5" width="60.42578125" customWidth="1"/>
  </cols>
  <sheetData>
    <row r="1" spans="1:5" ht="14.45" x14ac:dyDescent="0.25">
      <c r="A1" s="1" t="s">
        <v>11</v>
      </c>
    </row>
    <row r="3" spans="1:5" ht="14.45" x14ac:dyDescent="0.25">
      <c r="A3" s="1" t="s">
        <v>1</v>
      </c>
      <c r="B3" s="2" t="s">
        <v>2</v>
      </c>
    </row>
    <row r="4" spans="1:5" ht="14.45" x14ac:dyDescent="0.25">
      <c r="B4" t="s">
        <v>103</v>
      </c>
    </row>
    <row r="5" spans="1:5" ht="14.45" x14ac:dyDescent="0.25">
      <c r="B5" t="s">
        <v>102</v>
      </c>
    </row>
    <row r="6" spans="1:5" s="4" customFormat="1" ht="14.45" x14ac:dyDescent="0.25">
      <c r="B6" s="4" t="s">
        <v>100</v>
      </c>
    </row>
    <row r="7" spans="1:5" s="4" customFormat="1" ht="14.45" x14ac:dyDescent="0.25">
      <c r="C7" s="3"/>
    </row>
    <row r="8" spans="1:5" s="4" customFormat="1" ht="14.45" x14ac:dyDescent="0.25">
      <c r="B8" s="2" t="s">
        <v>99</v>
      </c>
      <c r="D8" s="3"/>
    </row>
    <row r="9" spans="1:5" s="4" customFormat="1" ht="14.45" x14ac:dyDescent="0.25">
      <c r="B9" s="9" t="s">
        <v>101</v>
      </c>
      <c r="D9" s="3"/>
    </row>
    <row r="10" spans="1:5" s="4" customFormat="1" ht="14.45" x14ac:dyDescent="0.25">
      <c r="B10" s="4" t="s">
        <v>12</v>
      </c>
      <c r="D10" s="3"/>
    </row>
    <row r="11" spans="1:5" s="4" customFormat="1" ht="14.45" x14ac:dyDescent="0.25">
      <c r="D11" s="3"/>
      <c r="E11" s="3"/>
    </row>
    <row r="12" spans="1:5" ht="14.45" x14ac:dyDescent="0.35">
      <c r="B12" s="2" t="s">
        <v>40</v>
      </c>
    </row>
    <row r="13" spans="1:5" x14ac:dyDescent="0.25">
      <c r="B13" s="4" t="s">
        <v>372</v>
      </c>
    </row>
    <row r="14" spans="1:5" ht="14.45" x14ac:dyDescent="0.35">
      <c r="B14" s="4" t="s">
        <v>373</v>
      </c>
    </row>
    <row r="15" spans="1:5" ht="14.45" x14ac:dyDescent="0.35">
      <c r="B15" s="4" t="s">
        <v>374</v>
      </c>
    </row>
    <row r="17" spans="1:2" ht="14.45" x14ac:dyDescent="0.35">
      <c r="A17" s="1" t="s">
        <v>375</v>
      </c>
      <c r="B17" s="4" t="s">
        <v>376</v>
      </c>
    </row>
    <row r="18" spans="1:2" ht="14.45" x14ac:dyDescent="0.35">
      <c r="A18" s="4"/>
      <c r="B18" s="4" t="s">
        <v>377</v>
      </c>
    </row>
    <row r="19" spans="1:2" ht="14.45" x14ac:dyDescent="0.35">
      <c r="A19" s="4"/>
      <c r="B19" s="4" t="s">
        <v>378</v>
      </c>
    </row>
    <row r="20" spans="1:2" ht="14.45" x14ac:dyDescent="0.35">
      <c r="A20" s="4"/>
      <c r="B20" s="4" t="s">
        <v>379</v>
      </c>
    </row>
    <row r="21" spans="1:2" ht="14.45" x14ac:dyDescent="0.35">
      <c r="A21" s="4"/>
      <c r="B21" s="4" t="s">
        <v>380</v>
      </c>
    </row>
    <row r="22" spans="1:2" ht="14.45" x14ac:dyDescent="0.35">
      <c r="A22" s="4"/>
      <c r="B22" s="4"/>
    </row>
    <row r="23" spans="1:2" ht="14.45" x14ac:dyDescent="0.35">
      <c r="A23" s="4"/>
      <c r="B23" s="4" t="s">
        <v>381</v>
      </c>
    </row>
    <row r="24" spans="1:2" ht="14.45" x14ac:dyDescent="0.35">
      <c r="A24" s="4"/>
      <c r="B24" s="4" t="s">
        <v>382</v>
      </c>
    </row>
    <row r="25" spans="1:2" ht="14.45" x14ac:dyDescent="0.35">
      <c r="A25" s="4"/>
      <c r="B25" s="4"/>
    </row>
    <row r="26" spans="1:2" ht="14.45" x14ac:dyDescent="0.35">
      <c r="A26" s="4"/>
      <c r="B26" s="4" t="s">
        <v>383</v>
      </c>
    </row>
    <row r="27" spans="1:2" ht="14.45" x14ac:dyDescent="0.35">
      <c r="A27" s="4"/>
      <c r="B27" s="4" t="s">
        <v>384</v>
      </c>
    </row>
    <row r="28" spans="1:2" ht="14.45" x14ac:dyDescent="0.35">
      <c r="A28" s="4"/>
      <c r="B28" s="4" t="s">
        <v>385</v>
      </c>
    </row>
    <row r="29" spans="1:2" x14ac:dyDescent="0.25">
      <c r="A29" s="4"/>
      <c r="B29" s="4" t="s">
        <v>386</v>
      </c>
    </row>
    <row r="30" spans="1:2" x14ac:dyDescent="0.25">
      <c r="A30" s="4"/>
      <c r="B30" s="4" t="s">
        <v>387</v>
      </c>
    </row>
    <row r="31" spans="1:2" x14ac:dyDescent="0.25">
      <c r="A31" s="4"/>
      <c r="B31" s="4"/>
    </row>
    <row r="32" spans="1:2" x14ac:dyDescent="0.25">
      <c r="A32" s="4"/>
      <c r="B32" s="4" t="s">
        <v>388</v>
      </c>
    </row>
    <row r="33" spans="1:2" x14ac:dyDescent="0.25">
      <c r="A33" s="4"/>
      <c r="B33" s="4" t="s">
        <v>389</v>
      </c>
    </row>
    <row r="34" spans="1:2" x14ac:dyDescent="0.25">
      <c r="A34" s="4"/>
      <c r="B34" s="4" t="s">
        <v>390</v>
      </c>
    </row>
    <row r="35" spans="1:2" x14ac:dyDescent="0.25">
      <c r="A35" s="4"/>
      <c r="B35" s="4" t="s">
        <v>391</v>
      </c>
    </row>
    <row r="36" spans="1:2" x14ac:dyDescent="0.25">
      <c r="A36" s="4"/>
      <c r="B36" s="4"/>
    </row>
    <row r="37" spans="1:2" x14ac:dyDescent="0.25">
      <c r="A37" s="4"/>
      <c r="B37" s="4" t="s">
        <v>392</v>
      </c>
    </row>
    <row r="38" spans="1:2" x14ac:dyDescent="0.25">
      <c r="A38" s="4"/>
      <c r="B38" s="4" t="s">
        <v>393</v>
      </c>
    </row>
    <row r="39" spans="1:2" x14ac:dyDescent="0.25">
      <c r="A39" s="4"/>
      <c r="B39" s="4" t="s">
        <v>394</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
  <sheetViews>
    <sheetView topLeftCell="A4" workbookViewId="0">
      <selection activeCell="B4" sqref="B4:AK4"/>
    </sheetView>
  </sheetViews>
  <sheetFormatPr defaultRowHeight="15" x14ac:dyDescent="0.25"/>
  <cols>
    <col min="2" max="2" width="11.85546875" bestFit="1" customWidth="1"/>
    <col min="33" max="33" width="11.85546875" bestFit="1" customWidth="1"/>
  </cols>
  <sheetData>
    <row r="1" spans="1:37" ht="14.45" x14ac:dyDescent="0.35">
      <c r="A1" s="37"/>
      <c r="B1" s="37">
        <v>2015</v>
      </c>
      <c r="C1" s="37">
        <f>B1+1</f>
        <v>2016</v>
      </c>
      <c r="D1" s="37">
        <f t="shared" ref="D1:AH1" si="0">C1+1</f>
        <v>2017</v>
      </c>
      <c r="E1" s="37">
        <f t="shared" si="0"/>
        <v>2018</v>
      </c>
      <c r="F1" s="37">
        <f t="shared" si="0"/>
        <v>2019</v>
      </c>
      <c r="G1" s="37">
        <f t="shared" si="0"/>
        <v>2020</v>
      </c>
      <c r="H1" s="37">
        <f t="shared" si="0"/>
        <v>2021</v>
      </c>
      <c r="I1" s="37">
        <f t="shared" si="0"/>
        <v>2022</v>
      </c>
      <c r="J1" s="37">
        <f t="shared" si="0"/>
        <v>2023</v>
      </c>
      <c r="K1" s="37">
        <f t="shared" si="0"/>
        <v>2024</v>
      </c>
      <c r="L1" s="37">
        <f t="shared" si="0"/>
        <v>2025</v>
      </c>
      <c r="M1" s="37">
        <f t="shared" si="0"/>
        <v>2026</v>
      </c>
      <c r="N1" s="37">
        <f t="shared" si="0"/>
        <v>2027</v>
      </c>
      <c r="O1" s="37">
        <f t="shared" si="0"/>
        <v>2028</v>
      </c>
      <c r="P1" s="37">
        <f t="shared" si="0"/>
        <v>2029</v>
      </c>
      <c r="Q1" s="37">
        <f t="shared" si="0"/>
        <v>2030</v>
      </c>
      <c r="R1" s="37">
        <f t="shared" si="0"/>
        <v>2031</v>
      </c>
      <c r="S1" s="37">
        <f t="shared" si="0"/>
        <v>2032</v>
      </c>
      <c r="T1" s="37">
        <f t="shared" si="0"/>
        <v>2033</v>
      </c>
      <c r="U1" s="37">
        <f t="shared" si="0"/>
        <v>2034</v>
      </c>
      <c r="V1" s="37">
        <f>U1+1</f>
        <v>2035</v>
      </c>
      <c r="W1" s="37">
        <f t="shared" si="0"/>
        <v>2036</v>
      </c>
      <c r="X1" s="37">
        <f t="shared" si="0"/>
        <v>2037</v>
      </c>
      <c r="Y1" s="37">
        <f t="shared" si="0"/>
        <v>2038</v>
      </c>
      <c r="Z1" s="37">
        <f t="shared" si="0"/>
        <v>2039</v>
      </c>
      <c r="AA1" s="37">
        <f t="shared" si="0"/>
        <v>2040</v>
      </c>
      <c r="AB1" s="37">
        <f>AA1+1</f>
        <v>2041</v>
      </c>
      <c r="AC1" s="37">
        <f t="shared" si="0"/>
        <v>2042</v>
      </c>
      <c r="AD1" s="37">
        <f t="shared" si="0"/>
        <v>2043</v>
      </c>
      <c r="AE1" s="37">
        <f t="shared" si="0"/>
        <v>2044</v>
      </c>
      <c r="AF1" s="37">
        <f t="shared" si="0"/>
        <v>2045</v>
      </c>
      <c r="AG1" s="37">
        <f t="shared" si="0"/>
        <v>2046</v>
      </c>
      <c r="AH1" s="37">
        <f t="shared" si="0"/>
        <v>2047</v>
      </c>
      <c r="AI1" s="37">
        <f>AH1+1</f>
        <v>2048</v>
      </c>
      <c r="AJ1" s="37">
        <f>AI1+1</f>
        <v>2049</v>
      </c>
      <c r="AK1" s="37">
        <f t="shared" ref="AK1" si="1">AJ1+1</f>
        <v>2050</v>
      </c>
    </row>
    <row r="2" spans="1:37" ht="14.45" x14ac:dyDescent="0.35">
      <c r="A2" s="37"/>
      <c r="B2" s="37" t="s">
        <v>77</v>
      </c>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row>
    <row r="3" spans="1:37" ht="14.45" x14ac:dyDescent="0.35">
      <c r="A3" s="37" t="str">
        <f>B26</f>
        <v xml:space="preserve">Coal </v>
      </c>
      <c r="B3" s="37">
        <f>B7*'Unit conversions'!A35</f>
        <v>29612206365812.66</v>
      </c>
      <c r="C3" s="37">
        <f>B3-($B$3-$Q$3)/15</f>
        <v>29276601360333.449</v>
      </c>
      <c r="D3" s="37">
        <f t="shared" ref="D3:P3" si="2">C3-($B$3-$Q$3)/15</f>
        <v>28940996354854.238</v>
      </c>
      <c r="E3" s="37">
        <f t="shared" si="2"/>
        <v>28605391349375.027</v>
      </c>
      <c r="F3" s="37">
        <f t="shared" si="2"/>
        <v>28269786343895.816</v>
      </c>
      <c r="G3" s="37">
        <f t="shared" si="2"/>
        <v>27934181338416.605</v>
      </c>
      <c r="H3" s="37">
        <f t="shared" si="2"/>
        <v>27598576332937.395</v>
      </c>
      <c r="I3" s="37">
        <f t="shared" si="2"/>
        <v>27262971327458.184</v>
      </c>
      <c r="J3" s="37">
        <f t="shared" si="2"/>
        <v>26927366321978.973</v>
      </c>
      <c r="K3" s="37">
        <f t="shared" si="2"/>
        <v>26591761316499.762</v>
      </c>
      <c r="L3" s="37">
        <f t="shared" si="2"/>
        <v>26256156311020.551</v>
      </c>
      <c r="M3" s="37">
        <f t="shared" si="2"/>
        <v>25920551305541.34</v>
      </c>
      <c r="N3" s="37">
        <f t="shared" si="2"/>
        <v>25584946300062.129</v>
      </c>
      <c r="O3" s="37">
        <f t="shared" si="2"/>
        <v>25249341294582.918</v>
      </c>
      <c r="P3" s="37">
        <f t="shared" si="2"/>
        <v>24913736289103.707</v>
      </c>
      <c r="Q3" s="37">
        <f>B3-B39*B3</f>
        <v>24578131283624.508</v>
      </c>
      <c r="R3" s="37">
        <f>Q3-($Q$3-$AF$3)/15</f>
        <v>24299579129076.762</v>
      </c>
      <c r="S3" s="37">
        <f t="shared" ref="S3:AE3" si="3">R3-($Q$3-$AF$3)/15</f>
        <v>24021026974529.016</v>
      </c>
      <c r="T3" s="37">
        <f t="shared" si="3"/>
        <v>23742474819981.27</v>
      </c>
      <c r="U3" s="37">
        <f t="shared" si="3"/>
        <v>23463922665433.523</v>
      </c>
      <c r="V3" s="37">
        <f t="shared" si="3"/>
        <v>23185370510885.777</v>
      </c>
      <c r="W3" s="37">
        <f t="shared" si="3"/>
        <v>22906818356338.031</v>
      </c>
      <c r="X3" s="37">
        <f t="shared" si="3"/>
        <v>22628266201790.285</v>
      </c>
      <c r="Y3" s="37">
        <f t="shared" si="3"/>
        <v>22349714047242.539</v>
      </c>
      <c r="Z3" s="37">
        <f t="shared" si="3"/>
        <v>22071161892694.793</v>
      </c>
      <c r="AA3" s="37">
        <f t="shared" si="3"/>
        <v>21792609738147.047</v>
      </c>
      <c r="AB3" s="37">
        <f t="shared" si="3"/>
        <v>21514057583599.301</v>
      </c>
      <c r="AC3" s="37">
        <f t="shared" si="3"/>
        <v>21235505429051.555</v>
      </c>
      <c r="AD3" s="37">
        <f t="shared" si="3"/>
        <v>20956953274503.809</v>
      </c>
      <c r="AE3" s="37">
        <f t="shared" si="3"/>
        <v>20678401119956.062</v>
      </c>
      <c r="AF3" s="37">
        <f>Q3-Q3*B39</f>
        <v>20399848965408.34</v>
      </c>
      <c r="AG3" s="37">
        <f>AF3</f>
        <v>20399848965408.34</v>
      </c>
      <c r="AH3" s="37">
        <f t="shared" ref="AH3:AK3" si="4">AG3</f>
        <v>20399848965408.34</v>
      </c>
      <c r="AI3" s="37">
        <f t="shared" si="4"/>
        <v>20399848965408.34</v>
      </c>
      <c r="AJ3" s="37">
        <f t="shared" si="4"/>
        <v>20399848965408.34</v>
      </c>
      <c r="AK3" s="37">
        <f t="shared" si="4"/>
        <v>20399848965408.34</v>
      </c>
    </row>
    <row r="4" spans="1:37" ht="14.45" x14ac:dyDescent="0.35">
      <c r="A4" s="37" t="str">
        <f>B27</f>
        <v>Natural Gas</v>
      </c>
      <c r="B4" s="37">
        <v>2878964507787.3428</v>
      </c>
      <c r="C4" s="37">
        <f>B4-($B$4-$Q$4)/15</f>
        <v>2846336243365.7529</v>
      </c>
      <c r="D4" s="37">
        <f t="shared" ref="D4:P4" si="5">C4-($B$4-$Q$4)/15</f>
        <v>2813707978944.1631</v>
      </c>
      <c r="E4" s="37">
        <f t="shared" si="5"/>
        <v>2781079714522.5732</v>
      </c>
      <c r="F4" s="37">
        <f t="shared" si="5"/>
        <v>2748451450100.9834</v>
      </c>
      <c r="G4" s="37">
        <f t="shared" si="5"/>
        <v>2715823185679.3936</v>
      </c>
      <c r="H4" s="37">
        <f t="shared" si="5"/>
        <v>2683194921257.8037</v>
      </c>
      <c r="I4" s="37">
        <f t="shared" si="5"/>
        <v>2650566656836.2139</v>
      </c>
      <c r="J4" s="37">
        <f t="shared" si="5"/>
        <v>2617938392414.624</v>
      </c>
      <c r="K4" s="37">
        <f t="shared" si="5"/>
        <v>2585310127993.0342</v>
      </c>
      <c r="L4" s="37">
        <f t="shared" si="5"/>
        <v>2552681863571.4443</v>
      </c>
      <c r="M4" s="37">
        <f t="shared" si="5"/>
        <v>2520053599149.8545</v>
      </c>
      <c r="N4" s="37">
        <f t="shared" si="5"/>
        <v>2487425334728.2646</v>
      </c>
      <c r="O4" s="37">
        <f t="shared" si="5"/>
        <v>2454797070306.6748</v>
      </c>
      <c r="P4" s="37">
        <f t="shared" si="5"/>
        <v>2422168805885.085</v>
      </c>
      <c r="Q4" s="37">
        <f>B4-B4*B39</f>
        <v>2389540541463.4946</v>
      </c>
      <c r="R4" s="37">
        <f>Q4-($Q$4-$AF$4)/15</f>
        <v>2362459081993.5752</v>
      </c>
      <c r="S4" s="37">
        <f t="shared" ref="S4:AE4" si="6">R4-($Q$4-$AF$4)/15</f>
        <v>2335377622523.6558</v>
      </c>
      <c r="T4" s="37">
        <f t="shared" si="6"/>
        <v>2308296163053.7363</v>
      </c>
      <c r="U4" s="37">
        <f t="shared" si="6"/>
        <v>2281214703583.8169</v>
      </c>
      <c r="V4" s="37">
        <f t="shared" si="6"/>
        <v>2254133244113.8975</v>
      </c>
      <c r="W4" s="37">
        <f t="shared" si="6"/>
        <v>2227051784643.978</v>
      </c>
      <c r="X4" s="37">
        <f t="shared" si="6"/>
        <v>2199970325174.0586</v>
      </c>
      <c r="Y4" s="37">
        <f t="shared" si="6"/>
        <v>2172888865704.1389</v>
      </c>
      <c r="Z4" s="37">
        <f t="shared" si="6"/>
        <v>2145807406234.2192</v>
      </c>
      <c r="AA4" s="37">
        <f t="shared" si="6"/>
        <v>2118725946764.2996</v>
      </c>
      <c r="AB4" s="37">
        <f t="shared" si="6"/>
        <v>2091644487294.3799</v>
      </c>
      <c r="AC4" s="37">
        <f t="shared" si="6"/>
        <v>2064563027824.4602</v>
      </c>
      <c r="AD4" s="37">
        <f t="shared" si="6"/>
        <v>2037481568354.5405</v>
      </c>
      <c r="AE4" s="37">
        <f t="shared" si="6"/>
        <v>2010400108884.6208</v>
      </c>
      <c r="AF4" s="37">
        <f>Q4-Q4*B39</f>
        <v>1983318649414.7004</v>
      </c>
      <c r="AG4" s="37">
        <f t="shared" ref="AG4:AK4" si="7">AF4</f>
        <v>1983318649414.7004</v>
      </c>
      <c r="AH4" s="37">
        <f t="shared" si="7"/>
        <v>1983318649414.7004</v>
      </c>
      <c r="AI4" s="37">
        <f t="shared" si="7"/>
        <v>1983318649414.7004</v>
      </c>
      <c r="AJ4" s="37">
        <f t="shared" si="7"/>
        <v>1983318649414.7004</v>
      </c>
      <c r="AK4" s="37">
        <f t="shared" si="7"/>
        <v>1983318649414.7004</v>
      </c>
    </row>
    <row r="5" spans="1:37" ht="14.45" x14ac:dyDescent="0.35">
      <c r="A5" s="37" t="s">
        <v>345</v>
      </c>
      <c r="B5" s="37">
        <f>B9*'Unit conversions'!B21</f>
        <v>4572269784200</v>
      </c>
      <c r="C5" s="37">
        <f>B5-(B5-Q5)/15</f>
        <v>4541787985638.667</v>
      </c>
      <c r="D5" s="37">
        <f t="shared" ref="D5:P5" si="8">C5-(C5-R5)/15</f>
        <v>4511509399067.7422</v>
      </c>
      <c r="E5" s="37">
        <f t="shared" si="8"/>
        <v>4481420477021.1992</v>
      </c>
      <c r="F5" s="37">
        <f t="shared" si="8"/>
        <v>4451508575197.4121</v>
      </c>
      <c r="G5" s="37">
        <f t="shared" si="8"/>
        <v>4421761892248.1982</v>
      </c>
      <c r="H5" s="37">
        <f t="shared" si="8"/>
        <v>4392169413581.9185</v>
      </c>
      <c r="I5" s="37">
        <f t="shared" si="8"/>
        <v>4362720858913.0439</v>
      </c>
      <c r="J5" s="37">
        <f t="shared" si="8"/>
        <v>4333406633308.4141</v>
      </c>
      <c r="K5" s="37">
        <f t="shared" si="8"/>
        <v>4304217781497.0796</v>
      </c>
      <c r="L5" s="37">
        <f t="shared" si="8"/>
        <v>4275145945226.1543</v>
      </c>
      <c r="M5" s="37">
        <f t="shared" si="8"/>
        <v>4246183323459.6104</v>
      </c>
      <c r="N5" s="37">
        <f t="shared" si="8"/>
        <v>4217322635230.4897</v>
      </c>
      <c r="O5" s="37">
        <f t="shared" si="8"/>
        <v>4188557084969.6304</v>
      </c>
      <c r="P5" s="37">
        <f t="shared" si="8"/>
        <v>4159880330145.8149</v>
      </c>
      <c r="Q5" s="37">
        <f>B5-B5*B40</f>
        <v>4115042805780</v>
      </c>
      <c r="R5" s="37">
        <f>Q5-($Q$5-$AF$5)/15</f>
        <v>4087609187074.7998</v>
      </c>
      <c r="S5" s="37">
        <f t="shared" ref="S5:AE5" si="9">R5-($Q$5-$AF$5)/15</f>
        <v>4060175568369.5996</v>
      </c>
      <c r="T5" s="37">
        <f t="shared" si="9"/>
        <v>4032741949664.3994</v>
      </c>
      <c r="U5" s="37">
        <f t="shared" si="9"/>
        <v>4005308330959.1992</v>
      </c>
      <c r="V5" s="37">
        <f t="shared" si="9"/>
        <v>3977874712253.999</v>
      </c>
      <c r="W5" s="37">
        <f t="shared" si="9"/>
        <v>3950441093548.7988</v>
      </c>
      <c r="X5" s="37">
        <f t="shared" si="9"/>
        <v>3923007474843.5986</v>
      </c>
      <c r="Y5" s="37">
        <f t="shared" si="9"/>
        <v>3895573856138.3984</v>
      </c>
      <c r="Z5" s="37">
        <f t="shared" si="9"/>
        <v>3868140237433.1982</v>
      </c>
      <c r="AA5" s="37">
        <f t="shared" si="9"/>
        <v>3840706618727.998</v>
      </c>
      <c r="AB5" s="37">
        <f t="shared" si="9"/>
        <v>3813273000022.7979</v>
      </c>
      <c r="AC5" s="37">
        <f t="shared" si="9"/>
        <v>3785839381317.5977</v>
      </c>
      <c r="AD5" s="37">
        <f t="shared" si="9"/>
        <v>3758405762612.3975</v>
      </c>
      <c r="AE5" s="37">
        <f t="shared" si="9"/>
        <v>3730972143907.1973</v>
      </c>
      <c r="AF5" s="37">
        <f>Q5-Q5*B40</f>
        <v>3703538525202</v>
      </c>
      <c r="AG5" s="37">
        <f t="shared" ref="AG5:AK5" si="10">AF5</f>
        <v>3703538525202</v>
      </c>
      <c r="AH5" s="37">
        <f t="shared" si="10"/>
        <v>3703538525202</v>
      </c>
      <c r="AI5" s="37">
        <f t="shared" si="10"/>
        <v>3703538525202</v>
      </c>
      <c r="AJ5" s="37">
        <f t="shared" si="10"/>
        <v>3703538525202</v>
      </c>
      <c r="AK5" s="37">
        <f t="shared" si="10"/>
        <v>3703538525202</v>
      </c>
    </row>
    <row r="6" spans="1:37" ht="14.45" x14ac:dyDescent="0.35">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row>
    <row r="7" spans="1:37" ht="14.45" x14ac:dyDescent="0.35">
      <c r="A7" s="37" t="s">
        <v>346</v>
      </c>
      <c r="B7" s="37">
        <f>C26</f>
        <v>31.24253164556962</v>
      </c>
      <c r="C7" s="37" t="s">
        <v>347</v>
      </c>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row>
    <row r="8" spans="1:37" ht="14.45" x14ac:dyDescent="0.35">
      <c r="A8" s="37" t="s">
        <v>230</v>
      </c>
      <c r="B8" s="37">
        <f>C27</f>
        <v>3.0374683544303807</v>
      </c>
      <c r="C8" s="37" t="s">
        <v>347</v>
      </c>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row>
    <row r="9" spans="1:37" ht="14.45" x14ac:dyDescent="0.35">
      <c r="A9" s="37" t="s">
        <v>345</v>
      </c>
      <c r="B9" s="37">
        <v>1340</v>
      </c>
      <c r="C9" s="37" t="s">
        <v>62</v>
      </c>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row>
    <row r="10" spans="1:37" ht="14.45" x14ac:dyDescent="0.35">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row>
    <row r="11" spans="1:37" ht="14.45" x14ac:dyDescent="0.35">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row>
    <row r="12" spans="1:37" ht="14.45" x14ac:dyDescent="0.35">
      <c r="A12" s="37" t="s">
        <v>348</v>
      </c>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row>
    <row r="13" spans="1:37" ht="14.45" x14ac:dyDescent="0.35">
      <c r="A13" s="37" t="s">
        <v>349</v>
      </c>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row>
    <row r="14" spans="1:37" ht="14.45" x14ac:dyDescent="0.35">
      <c r="A14" s="37" t="s">
        <v>350</v>
      </c>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row>
    <row r="15" spans="1:37" ht="14.45" x14ac:dyDescent="0.35">
      <c r="A15" s="37" t="s">
        <v>351</v>
      </c>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row>
    <row r="16" spans="1:37" ht="14.45" x14ac:dyDescent="0.35">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row>
    <row r="17" spans="1:37" ht="14.45" x14ac:dyDescent="0.35">
      <c r="A17" s="37" t="s">
        <v>352</v>
      </c>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row>
    <row r="18" spans="1:37" ht="14.45" x14ac:dyDescent="0.35">
      <c r="A18" s="37" t="s">
        <v>353</v>
      </c>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row>
    <row r="19" spans="1:37" ht="43.5" x14ac:dyDescent="0.35">
      <c r="A19" s="37"/>
      <c r="B19" s="37"/>
      <c r="C19" s="38" t="s">
        <v>354</v>
      </c>
      <c r="D19" s="37" t="s">
        <v>355</v>
      </c>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row>
    <row r="20" spans="1:37" ht="14.45" x14ac:dyDescent="0.35">
      <c r="A20" s="37"/>
      <c r="B20" s="37" t="s">
        <v>356</v>
      </c>
      <c r="C20" s="39">
        <v>0.72</v>
      </c>
      <c r="D20" s="37">
        <f>C20/0.79</f>
        <v>0.91139240506329111</v>
      </c>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row>
    <row r="21" spans="1:37" ht="14.45" x14ac:dyDescent="0.35">
      <c r="A21" s="37"/>
      <c r="B21" s="37" t="s">
        <v>357</v>
      </c>
      <c r="C21" s="37">
        <v>7</v>
      </c>
      <c r="D21" s="37">
        <f>1-D20</f>
        <v>8.8607594936708889E-2</v>
      </c>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row>
    <row r="22" spans="1:37" x14ac:dyDescent="0.25">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row>
    <row r="23" spans="1:37" x14ac:dyDescent="0.25">
      <c r="A23" s="37" t="s">
        <v>358</v>
      </c>
      <c r="B23" s="37"/>
      <c r="C23" s="37" t="s">
        <v>359</v>
      </c>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row>
    <row r="24" spans="1:37" x14ac:dyDescent="0.25">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row>
    <row r="25" spans="1:37" x14ac:dyDescent="0.25">
      <c r="A25" s="37"/>
      <c r="B25" s="37"/>
      <c r="C25" s="37">
        <v>34.28</v>
      </c>
      <c r="D25" s="37" t="s">
        <v>360</v>
      </c>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row>
    <row r="26" spans="1:37" x14ac:dyDescent="0.25">
      <c r="A26" s="37"/>
      <c r="B26" s="37" t="s">
        <v>346</v>
      </c>
      <c r="C26" s="37">
        <f>D20*C25</f>
        <v>31.24253164556962</v>
      </c>
      <c r="D26" s="37" t="s">
        <v>347</v>
      </c>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row>
    <row r="27" spans="1:37" x14ac:dyDescent="0.25">
      <c r="A27" s="37"/>
      <c r="B27" s="37" t="s">
        <v>230</v>
      </c>
      <c r="C27" s="37">
        <f>D21*C25</f>
        <v>3.0374683544303807</v>
      </c>
      <c r="D27" s="37" t="s">
        <v>347</v>
      </c>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row>
    <row r="28" spans="1:37" x14ac:dyDescent="0.2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row>
    <row r="29" spans="1:37"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row>
    <row r="30" spans="1:37" x14ac:dyDescent="0.25">
      <c r="A30" s="37" t="s">
        <v>361</v>
      </c>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row>
    <row r="31" spans="1:37" x14ac:dyDescent="0.2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row>
    <row r="32" spans="1:37" x14ac:dyDescent="0.25">
      <c r="A32" s="37" t="s">
        <v>362</v>
      </c>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row>
    <row r="33" spans="1:37" x14ac:dyDescent="0.25">
      <c r="A33" s="37" t="s">
        <v>363</v>
      </c>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row>
    <row r="34" spans="1:37" x14ac:dyDescent="0.25">
      <c r="A34" s="37" t="s">
        <v>364</v>
      </c>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row>
    <row r="35" spans="1:37" x14ac:dyDescent="0.25">
      <c r="A35" s="37" t="s">
        <v>365</v>
      </c>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row>
    <row r="36" spans="1:37" x14ac:dyDescent="0.25">
      <c r="A36" s="37" t="s">
        <v>366</v>
      </c>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row>
    <row r="37" spans="1:37" x14ac:dyDescent="0.2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row>
    <row r="38" spans="1:37" x14ac:dyDescent="0.25">
      <c r="A38" s="37" t="s">
        <v>367</v>
      </c>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row>
    <row r="39" spans="1:37" x14ac:dyDescent="0.25">
      <c r="A39" s="37" t="s">
        <v>368</v>
      </c>
      <c r="B39" s="40">
        <v>0.17</v>
      </c>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row>
    <row r="40" spans="1:37" x14ac:dyDescent="0.25">
      <c r="A40" s="37" t="s">
        <v>369</v>
      </c>
      <c r="B40" s="40">
        <v>0.1</v>
      </c>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04"/>
  <sheetViews>
    <sheetView workbookViewId="0">
      <selection activeCell="C3" sqref="C3"/>
    </sheetView>
  </sheetViews>
  <sheetFormatPr defaultRowHeight="15" x14ac:dyDescent="0.25"/>
  <cols>
    <col min="1" max="1" width="39.85546875" customWidth="1"/>
    <col min="2" max="2" width="19.5703125" bestFit="1" customWidth="1"/>
  </cols>
  <sheetData>
    <row r="1" spans="1:37" s="4" customFormat="1"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3</v>
      </c>
      <c r="B2" s="4">
        <f>'Cement calcs'!B5</f>
        <v>4572269784200</v>
      </c>
      <c r="C2" s="4">
        <f>'Cement calcs'!C5</f>
        <v>4541787985638.667</v>
      </c>
      <c r="D2" s="4">
        <f>'Cement calcs'!D5</f>
        <v>4511509399067.7422</v>
      </c>
      <c r="E2" s="4">
        <f>'Cement calcs'!E5</f>
        <v>4481420477021.1992</v>
      </c>
      <c r="F2" s="4">
        <f>'Cement calcs'!F5</f>
        <v>4451508575197.4121</v>
      </c>
      <c r="G2" s="4">
        <f>'Cement calcs'!G5</f>
        <v>4421761892248.1982</v>
      </c>
      <c r="H2" s="4">
        <f>'Cement calcs'!H5</f>
        <v>4392169413581.9185</v>
      </c>
      <c r="I2" s="4">
        <f>'Cement calcs'!I5</f>
        <v>4362720858913.0439</v>
      </c>
      <c r="J2" s="4">
        <f>'Cement calcs'!J5</f>
        <v>4333406633308.4141</v>
      </c>
      <c r="K2" s="4">
        <f>'Cement calcs'!K5</f>
        <v>4304217781497.0796</v>
      </c>
      <c r="L2" s="4">
        <f>'Cement calcs'!L5</f>
        <v>4275145945226.1543</v>
      </c>
      <c r="M2" s="4">
        <f>'Cement calcs'!M5</f>
        <v>4246183323459.6104</v>
      </c>
      <c r="N2" s="4">
        <f>'Cement calcs'!N5</f>
        <v>4217322635230.4897</v>
      </c>
      <c r="O2" s="4">
        <f>'Cement calcs'!O5</f>
        <v>4188557084969.6304</v>
      </c>
      <c r="P2" s="4">
        <f>'Cement calcs'!P5</f>
        <v>4159880330145.8149</v>
      </c>
      <c r="Q2" s="4">
        <f>'Cement calcs'!Q5</f>
        <v>4115042805780</v>
      </c>
      <c r="R2" s="4">
        <f>'Cement calcs'!R5</f>
        <v>4087609187074.7998</v>
      </c>
      <c r="S2" s="4">
        <f>'Cement calcs'!S5</f>
        <v>4060175568369.5996</v>
      </c>
      <c r="T2" s="4">
        <f>'Cement calcs'!T5</f>
        <v>4032741949664.3994</v>
      </c>
      <c r="U2" s="4">
        <f>'Cement calcs'!U5</f>
        <v>4005308330959.1992</v>
      </c>
      <c r="V2" s="4">
        <f>'Cement calcs'!V5</f>
        <v>3977874712253.999</v>
      </c>
      <c r="W2" s="4">
        <f>'Cement calcs'!W5</f>
        <v>3950441093548.7988</v>
      </c>
      <c r="X2" s="4">
        <f>'Cement calcs'!X5</f>
        <v>3923007474843.5986</v>
      </c>
      <c r="Y2" s="4">
        <f>'Cement calcs'!Y5</f>
        <v>3895573856138.3984</v>
      </c>
      <c r="Z2" s="4">
        <f>'Cement calcs'!Z5</f>
        <v>3868140237433.1982</v>
      </c>
      <c r="AA2" s="4">
        <f>'Cement calcs'!AA5</f>
        <v>3840706618727.998</v>
      </c>
      <c r="AB2" s="4">
        <f>'Cement calcs'!AB5</f>
        <v>3813273000022.7979</v>
      </c>
      <c r="AC2" s="4">
        <f>'Cement calcs'!AC5</f>
        <v>3785839381317.5977</v>
      </c>
      <c r="AD2" s="4">
        <f>'Cement calcs'!AD5</f>
        <v>3758405762612.3975</v>
      </c>
      <c r="AE2" s="4">
        <f>'Cement calcs'!AE5</f>
        <v>3730972143907.1973</v>
      </c>
      <c r="AF2" s="4">
        <f>'Cement calcs'!AF5</f>
        <v>3703538525202</v>
      </c>
      <c r="AG2" s="4">
        <f>'Cement calcs'!AG5</f>
        <v>3703538525202</v>
      </c>
      <c r="AH2" s="4">
        <f>'Cement calcs'!AH5</f>
        <v>3703538525202</v>
      </c>
      <c r="AI2" s="4">
        <f>'Cement calcs'!AI5</f>
        <v>3703538525202</v>
      </c>
      <c r="AJ2" s="4">
        <f>'Cement calcs'!AJ5</f>
        <v>3703538525202</v>
      </c>
      <c r="AK2" s="4">
        <f>'Cement calcs'!AK5</f>
        <v>3703538525202</v>
      </c>
    </row>
    <row r="3" spans="1:37" x14ac:dyDescent="0.25">
      <c r="A3" s="4" t="s">
        <v>4</v>
      </c>
      <c r="B3" s="4">
        <f>'Unit conversions'!$C$2*(B31+B33)</f>
        <v>45453141657306.547</v>
      </c>
      <c r="C3" s="4">
        <f>'Unit conversions'!$C$2*(C31+C33)</f>
        <v>45437043057572.594</v>
      </c>
      <c r="D3" s="4">
        <f>'Unit conversions'!$C$2*(D31+D33)</f>
        <v>45402113246351.312</v>
      </c>
      <c r="E3" s="4">
        <f>'Unit conversions'!$C$2*(E31+E33)</f>
        <v>45364268176533.477</v>
      </c>
      <c r="F3" s="4">
        <f>'Unit conversions'!$C$2*(F31+F33)</f>
        <v>45324647751996.008</v>
      </c>
      <c r="G3" s="4">
        <f>'Unit conversions'!$C$2*(G31+G33)</f>
        <v>45286664162052.672</v>
      </c>
      <c r="H3" s="4">
        <f>'Unit conversions'!$C$2*(H31+H33)</f>
        <v>45266676340521.445</v>
      </c>
      <c r="I3" s="4">
        <f>'Unit conversions'!$C$2*(I31+I33)</f>
        <v>45247373037568.242</v>
      </c>
      <c r="J3" s="4">
        <f>'Unit conversions'!$C$2*(J31+J33)</f>
        <v>45228084689340.531</v>
      </c>
      <c r="K3" s="4">
        <f>'Unit conversions'!$C$2*(K31+K33)</f>
        <v>45209559241599.57</v>
      </c>
      <c r="L3" s="4">
        <f>'Unit conversions'!$C$2*(L31+L33)</f>
        <v>45390369411274.437</v>
      </c>
      <c r="M3" s="4">
        <f>'Unit conversions'!$C$2*(M31+M33)</f>
        <v>45571179580949.266</v>
      </c>
      <c r="N3" s="4">
        <f>'Unit conversions'!$C$2*(N31+N33)</f>
        <v>45751989750624.164</v>
      </c>
      <c r="O3" s="4">
        <f>'Unit conversions'!$C$2*(O31+O33)</f>
        <v>45932799920298.992</v>
      </c>
      <c r="P3" s="4">
        <f>'Unit conversions'!$C$2*(P31+P33)</f>
        <v>46113610089973.859</v>
      </c>
      <c r="Q3" s="4">
        <f>'Unit conversions'!$C$2*(Q31+Q33)</f>
        <v>46294420259648.719</v>
      </c>
      <c r="R3" s="4">
        <f>'Unit conversions'!$C$2*(R31+R33)</f>
        <v>46475230429323.547</v>
      </c>
      <c r="S3" s="4">
        <f>'Unit conversions'!$C$2*(S31+S33)</f>
        <v>46656040598998.414</v>
      </c>
      <c r="T3" s="4">
        <f>'Unit conversions'!$C$2*(T31+T33)</f>
        <v>46836850768673.273</v>
      </c>
      <c r="U3" s="4">
        <f>'Unit conversions'!$C$2*(U31+U33)</f>
        <v>47017660938348.141</v>
      </c>
      <c r="V3" s="4">
        <f>'Unit conversions'!$C$2*(V31+V33)</f>
        <v>47198471108022.969</v>
      </c>
      <c r="W3" s="4">
        <f>'Unit conversions'!$C$2*(W31+W33)</f>
        <v>47379281277697.828</v>
      </c>
      <c r="X3" s="4">
        <f>'Unit conversions'!$C$2*(X31+X33)</f>
        <v>47560091447372.695</v>
      </c>
      <c r="Y3" s="4">
        <f>'Unit conversions'!$C$2*(Y31+Y33)</f>
        <v>47740901617047.523</v>
      </c>
      <c r="Z3" s="4">
        <f>'Unit conversions'!$C$2*(Z31+Z33)</f>
        <v>47921711786722.422</v>
      </c>
      <c r="AA3" s="4">
        <f>'Unit conversions'!$C$2*(AA31+AA33)</f>
        <v>48102521956397.25</v>
      </c>
      <c r="AB3" s="4">
        <f>'Unit conversions'!$C$2*(AB31+AB33)</f>
        <v>48283332126072.117</v>
      </c>
      <c r="AC3" s="4">
        <f>'Unit conversions'!$C$2*(AC31+AC33)</f>
        <v>48464142295746.984</v>
      </c>
      <c r="AD3" s="4">
        <f>'Unit conversions'!$C$2*(AD31+AD33)</f>
        <v>48644952465421.812</v>
      </c>
      <c r="AE3" s="4">
        <f>'Unit conversions'!$C$2*(AE31+AE33)</f>
        <v>48825762635096.672</v>
      </c>
      <c r="AF3" s="4">
        <f>'Unit conversions'!$C$2*(AF31+AF33)</f>
        <v>49006572804771.508</v>
      </c>
      <c r="AG3" s="4">
        <f>'Unit conversions'!$C$2*(AG31+AG33)</f>
        <v>49187382974446.398</v>
      </c>
      <c r="AH3" s="4">
        <f>'Unit conversions'!$C$2*(AH31+AH33)</f>
        <v>49368193144121.227</v>
      </c>
      <c r="AI3" s="4">
        <f>'Unit conversions'!$C$2*(AI31+AI33)</f>
        <v>49549003313796.062</v>
      </c>
      <c r="AJ3" s="4">
        <f>'Unit conversions'!$C$2*(AJ31+AJ33)</f>
        <v>49729813483470.953</v>
      </c>
      <c r="AK3" s="4">
        <f>'Unit conversions'!$C$2*(AK31+AK33)</f>
        <v>49910623653145.789</v>
      </c>
    </row>
    <row r="4" spans="1:37" x14ac:dyDescent="0.25">
      <c r="A4" s="4" t="s">
        <v>5</v>
      </c>
      <c r="B4" s="4">
        <f>'Unit conversions'!$C$2*B24</f>
        <v>2423461942621.4614</v>
      </c>
      <c r="C4" s="4">
        <f>'Unit conversions'!$C$2*C24</f>
        <v>2408726547557.7476</v>
      </c>
      <c r="D4" s="4">
        <f>'Unit conversions'!$C$2*D24</f>
        <v>2392510231865.0605</v>
      </c>
      <c r="E4" s="4">
        <f>'Unit conversions'!$C$2*E24</f>
        <v>2373307212241.9717</v>
      </c>
      <c r="F4" s="4">
        <f>'Unit conversions'!$C$2*F24</f>
        <v>2354684023426.3701</v>
      </c>
      <c r="G4" s="4">
        <f>'Unit conversions'!$C$2*G24</f>
        <v>2337391070801.7261</v>
      </c>
      <c r="H4" s="4">
        <f>'Unit conversions'!$C$2*H24</f>
        <v>2321917850798.9526</v>
      </c>
      <c r="I4" s="4">
        <f>'Unit conversions'!$C$2*I24</f>
        <v>2306496013652.5815</v>
      </c>
      <c r="J4" s="4">
        <f>'Unit conversions'!$C$2*J24</f>
        <v>2290626946618.457</v>
      </c>
      <c r="K4" s="4">
        <f>'Unit conversions'!$C$2*K24</f>
        <v>2274564099847.4019</v>
      </c>
      <c r="L4" s="4">
        <f>'Unit conversions'!$C$2*L24</f>
        <v>2270005491270.9595</v>
      </c>
      <c r="M4" s="4">
        <f>'Unit conversions'!$C$2*M24</f>
        <v>2262413271356.7397</v>
      </c>
      <c r="N4" s="4">
        <f>'Unit conversions'!$C$2*N24</f>
        <v>2254821051442.5161</v>
      </c>
      <c r="O4" s="4">
        <f>'Unit conversions'!$C$2*O24</f>
        <v>2247228831528.293</v>
      </c>
      <c r="P4" s="4">
        <f>'Unit conversions'!$C$2*P24</f>
        <v>2239636611614.0732</v>
      </c>
      <c r="Q4" s="4">
        <f>'Unit conversions'!$C$2*Q24</f>
        <v>2232044391699.8496</v>
      </c>
      <c r="R4" s="4">
        <f>'Unit conversions'!$C$2*R24</f>
        <v>2224452171785.6265</v>
      </c>
      <c r="S4" s="4">
        <f>'Unit conversions'!$C$2*S24</f>
        <v>2216859951871.4067</v>
      </c>
      <c r="T4" s="4">
        <f>'Unit conversions'!$C$2*T24</f>
        <v>2209267731957.1836</v>
      </c>
      <c r="U4" s="4">
        <f>'Unit conversions'!$C$2*U24</f>
        <v>2201675512042.9639</v>
      </c>
      <c r="V4" s="4">
        <f>'Unit conversions'!$C$2*V24</f>
        <v>2194083292128.7405</v>
      </c>
      <c r="W4" s="4">
        <f>'Unit conversions'!$C$2*W24</f>
        <v>2186491072214.5173</v>
      </c>
      <c r="X4" s="4">
        <f>'Unit conversions'!$C$2*X24</f>
        <v>2178898852300.2974</v>
      </c>
      <c r="Y4" s="4">
        <f>'Unit conversions'!$C$2*Y24</f>
        <v>2171306632386.074</v>
      </c>
      <c r="Z4" s="4">
        <f>'Unit conversions'!$C$2*Z24</f>
        <v>2163714412471.8506</v>
      </c>
      <c r="AA4" s="4">
        <f>'Unit conversions'!$C$2*AA24</f>
        <v>2156122192557.6309</v>
      </c>
      <c r="AB4" s="4">
        <f>'Unit conversions'!$C$2*AB24</f>
        <v>2148529972643.408</v>
      </c>
      <c r="AC4" s="4">
        <f>'Unit conversions'!$C$2*AC24</f>
        <v>2140937752729.188</v>
      </c>
      <c r="AD4" s="4">
        <f>'Unit conversions'!$C$2*AD24</f>
        <v>2133345532814.9648</v>
      </c>
      <c r="AE4" s="4">
        <f>'Unit conversions'!$C$2*AE24</f>
        <v>2125753312900.7415</v>
      </c>
      <c r="AF4" s="4">
        <f>'Unit conversions'!$C$2*AF24</f>
        <v>2118161092986.5215</v>
      </c>
      <c r="AG4" s="4">
        <f>'Unit conversions'!$C$2*AG24</f>
        <v>2110568873072.2983</v>
      </c>
      <c r="AH4" s="4">
        <f>'Unit conversions'!$C$2*AH24</f>
        <v>2102976653158.075</v>
      </c>
      <c r="AI4" s="4">
        <f>'Unit conversions'!$C$2*AI24</f>
        <v>2095384433243.855</v>
      </c>
      <c r="AJ4" s="4">
        <f>'Unit conversions'!$C$2*AJ24</f>
        <v>2087792213329.6321</v>
      </c>
      <c r="AK4" s="4">
        <f>'Unit conversions'!$C$2*AK24</f>
        <v>2080199993415.4087</v>
      </c>
    </row>
    <row r="5" spans="1:37" x14ac:dyDescent="0.25">
      <c r="A5" s="4" t="s">
        <v>6</v>
      </c>
      <c r="B5" s="4">
        <f>'Unit conversions'!$C$2*B21</f>
        <v>9871467644620.3164</v>
      </c>
      <c r="C5" s="4">
        <f>'Unit conversions'!$C$2*C21</f>
        <v>9865310381508.8281</v>
      </c>
      <c r="D5" s="4">
        <f>'Unit conversions'!$C$2*D21</f>
        <v>9797792789792.6191</v>
      </c>
      <c r="E5" s="4">
        <f>'Unit conversions'!$C$2*E21</f>
        <v>9715273277507.2246</v>
      </c>
      <c r="F5" s="4">
        <f>'Unit conversions'!$C$2*F21</f>
        <v>9660455889099.2109</v>
      </c>
      <c r="G5" s="4">
        <f>'Unit conversions'!$C$2*G21</f>
        <v>9612978431650.9277</v>
      </c>
      <c r="H5" s="4">
        <f>'Unit conversions'!$C$2*H21</f>
        <v>9575158725355.8789</v>
      </c>
      <c r="I5" s="4">
        <f>'Unit conversions'!$C$2*I21</f>
        <v>9534570316758.0078</v>
      </c>
      <c r="J5" s="4">
        <f>'Unit conversions'!$C$2*J21</f>
        <v>9488830973933.9473</v>
      </c>
      <c r="K5" s="4">
        <f>'Unit conversions'!$C$2*K21</f>
        <v>9442866190055.1934</v>
      </c>
      <c r="L5" s="4">
        <f>'Unit conversions'!$C$2*L21</f>
        <v>9511213352062.543</v>
      </c>
      <c r="M5" s="4">
        <f>'Unit conversions'!$C$2*M21</f>
        <v>9539284507887.0117</v>
      </c>
      <c r="N5" s="4">
        <f>'Unit conversions'!$C$2*N21</f>
        <v>9567355663711.4473</v>
      </c>
      <c r="O5" s="4">
        <f>'Unit conversions'!$C$2*O21</f>
        <v>9595426819535.916</v>
      </c>
      <c r="P5" s="4">
        <f>'Unit conversions'!$C$2*P21</f>
        <v>9623497975360.3496</v>
      </c>
      <c r="Q5" s="4">
        <f>'Unit conversions'!$C$2*Q21</f>
        <v>9651569131184.8184</v>
      </c>
      <c r="R5" s="4">
        <f>'Unit conversions'!$C$2*R21</f>
        <v>9679640287009.2539</v>
      </c>
      <c r="S5" s="4">
        <f>'Unit conversions'!$C$2*S21</f>
        <v>9707711442833.7246</v>
      </c>
      <c r="T5" s="4">
        <f>'Unit conversions'!$C$2*T21</f>
        <v>9735782598658.1582</v>
      </c>
      <c r="U5" s="4">
        <f>'Unit conversions'!$C$2*U21</f>
        <v>9763853754482.627</v>
      </c>
      <c r="V5" s="4">
        <f>'Unit conversions'!$C$2*V21</f>
        <v>9791924910307.0625</v>
      </c>
      <c r="W5" s="4">
        <f>'Unit conversions'!$C$2*W21</f>
        <v>9819996066131.5312</v>
      </c>
      <c r="X5" s="4">
        <f>'Unit conversions'!$C$2*X21</f>
        <v>9848067221955.9668</v>
      </c>
      <c r="Y5" s="4">
        <f>'Unit conversions'!$C$2*Y21</f>
        <v>9876138377780.4375</v>
      </c>
      <c r="Z5" s="4">
        <f>'Unit conversions'!$C$2*Z21</f>
        <v>9904209533604.8711</v>
      </c>
      <c r="AA5" s="4">
        <f>'Unit conversions'!$C$2*AA21</f>
        <v>9932280689429.3398</v>
      </c>
      <c r="AB5" s="4">
        <f>'Unit conversions'!$C$2*AB21</f>
        <v>9960351845253.7754</v>
      </c>
      <c r="AC5" s="4">
        <f>'Unit conversions'!$C$2*AC21</f>
        <v>9988423001078.2441</v>
      </c>
      <c r="AD5" s="4">
        <f>'Unit conversions'!$C$2*AD21</f>
        <v>10016494156902.68</v>
      </c>
      <c r="AE5" s="4">
        <f>'Unit conversions'!$C$2*AE21</f>
        <v>10044565312727.148</v>
      </c>
      <c r="AF5" s="4">
        <f>'Unit conversions'!$C$2*AF21</f>
        <v>10072636468551.584</v>
      </c>
      <c r="AG5" s="4">
        <f>'Unit conversions'!$C$2*AG21</f>
        <v>10100707624376.053</v>
      </c>
      <c r="AH5" s="4">
        <f>'Unit conversions'!$C$2*AH21</f>
        <v>10128778780200.488</v>
      </c>
      <c r="AI5" s="4">
        <f>'Unit conversions'!$C$2*AI21</f>
        <v>10156849936024.957</v>
      </c>
      <c r="AJ5" s="4">
        <f>'Unit conversions'!$C$2*AJ21</f>
        <v>10184921091849.391</v>
      </c>
      <c r="AK5" s="4">
        <f>'Unit conversions'!$C$2*AK21</f>
        <v>10212992247673.859</v>
      </c>
    </row>
    <row r="6" spans="1:37" x14ac:dyDescent="0.25">
      <c r="A6" s="4" t="s">
        <v>7</v>
      </c>
      <c r="B6" s="4">
        <f>'Unit conversions'!$C$2*B27</f>
        <v>1363373299011.9893</v>
      </c>
      <c r="C6" s="4">
        <f>'Unit conversions'!$C$2*C27</f>
        <v>1344336099722.0327</v>
      </c>
      <c r="D6" s="4">
        <f>'Unit conversions'!$C$2*D27</f>
        <v>1320856975976.2959</v>
      </c>
      <c r="E6" s="4">
        <f>'Unit conversions'!$C$2*E27</f>
        <v>1290732197151.1411</v>
      </c>
      <c r="F6" s="4">
        <f>'Unit conversions'!$C$2*F27</f>
        <v>1261842866564.8223</v>
      </c>
      <c r="G6" s="4">
        <f>'Unit conversions'!$C$2*G27</f>
        <v>1236172472460.2957</v>
      </c>
      <c r="H6" s="4">
        <f>'Unit conversions'!$C$2*H27</f>
        <v>1206717264543.4216</v>
      </c>
      <c r="I6" s="4">
        <f>'Unit conversions'!$C$2*I27</f>
        <v>1180708620462.2634</v>
      </c>
      <c r="J6" s="4">
        <f>'Unit conversions'!$C$2*J27</f>
        <v>1155145460445.9995</v>
      </c>
      <c r="K6" s="4">
        <f>'Unit conversions'!$C$2*K27</f>
        <v>1131003527840.7266</v>
      </c>
      <c r="L6" s="4">
        <f>'Unit conversions'!$C$2*L27</f>
        <v>1114984101384.3069</v>
      </c>
      <c r="M6" s="4">
        <f>'Unit conversions'!$C$2*M27</f>
        <v>1096034439703.0585</v>
      </c>
      <c r="N6" s="4">
        <f>'Unit conversions'!$C$2*N27</f>
        <v>1077084778021.807</v>
      </c>
      <c r="O6" s="4">
        <f>'Unit conversions'!$C$2*O27</f>
        <v>1058135116340.5552</v>
      </c>
      <c r="P6" s="4">
        <f>'Unit conversions'!$C$2*P27</f>
        <v>1039185454659.3071</v>
      </c>
      <c r="Q6" s="4">
        <f>'Unit conversions'!$C$2*Q27</f>
        <v>1020235792978.0553</v>
      </c>
      <c r="R6" s="4">
        <f>'Unit conversions'!$C$2*R27</f>
        <v>1001286131296.8037</v>
      </c>
      <c r="S6" s="4">
        <f>'Unit conversions'!$C$2*S27</f>
        <v>982336469615.55554</v>
      </c>
      <c r="T6" s="4">
        <f>'Unit conversions'!$C$2*T27</f>
        <v>963386807934.30396</v>
      </c>
      <c r="U6" s="4">
        <f>'Unit conversions'!$C$2*U27</f>
        <v>944437146253.05237</v>
      </c>
      <c r="V6" s="4">
        <f>'Unit conversions'!$C$2*V27</f>
        <v>925487484571.80408</v>
      </c>
      <c r="W6" s="4">
        <f>'Unit conversions'!$C$2*W27</f>
        <v>906537822890.55249</v>
      </c>
      <c r="X6" s="4">
        <f>'Unit conversions'!$C$2*X27</f>
        <v>887588161209.3009</v>
      </c>
      <c r="Y6" s="4">
        <f>'Unit conversions'!$C$2*Y27</f>
        <v>868638499528.05261</v>
      </c>
      <c r="Z6" s="4">
        <f>'Unit conversions'!$C$2*Z27</f>
        <v>849688837846.80103</v>
      </c>
      <c r="AA6" s="4">
        <f>'Unit conversions'!$C$2*AA27</f>
        <v>830739176165.54944</v>
      </c>
      <c r="AB6" s="4">
        <f>'Unit conversions'!$C$2*AB27</f>
        <v>811789514484.30115</v>
      </c>
      <c r="AC6" s="4">
        <f>'Unit conversions'!$C$2*AC27</f>
        <v>792839852803.04956</v>
      </c>
      <c r="AD6" s="4">
        <f>'Unit conversions'!$C$2*AD27</f>
        <v>773890191121.79785</v>
      </c>
      <c r="AE6" s="4">
        <f>'Unit conversions'!$C$2*AE27</f>
        <v>754940529440.54968</v>
      </c>
      <c r="AF6" s="4">
        <f>'Unit conversions'!$C$2*AF27</f>
        <v>735990867759.2981</v>
      </c>
      <c r="AG6" s="4">
        <f>'Unit conversions'!$C$2*AG27</f>
        <v>717041206078.04651</v>
      </c>
      <c r="AH6" s="4">
        <f>'Unit conversions'!$C$2*AH27</f>
        <v>698091544396.79834</v>
      </c>
      <c r="AI6" s="4">
        <f>'Unit conversions'!$C$2*AI27</f>
        <v>679141882715.54663</v>
      </c>
      <c r="AJ6" s="4">
        <f>'Unit conversions'!$C$2*AJ27</f>
        <v>660192221034.29492</v>
      </c>
      <c r="AK6" s="4">
        <f>'Unit conversions'!$C$2*AK27</f>
        <v>641242559353.04675</v>
      </c>
    </row>
    <row r="7" spans="1:37" x14ac:dyDescent="0.25">
      <c r="A7" s="4" t="s">
        <v>8</v>
      </c>
      <c r="B7" s="7">
        <f>'Unit conversions'!$C$2*B36</f>
        <v>7805830589450.541</v>
      </c>
      <c r="C7" s="7">
        <f>'Unit conversions'!$C$2*C36</f>
        <v>7875211368293.749</v>
      </c>
      <c r="D7" s="7">
        <f>'Unit conversions'!$C$2*D36</f>
        <v>7944736034454.5703</v>
      </c>
      <c r="E7" s="7">
        <f>'Unit conversions'!$C$2*E36</f>
        <v>8013812984289.6006</v>
      </c>
      <c r="F7" s="7">
        <f>'Unit conversions'!$C$2*F36</f>
        <v>8082490581597.3672</v>
      </c>
      <c r="G7" s="7">
        <f>'Unit conversions'!$C$2*G36</f>
        <v>8151476623545.5381</v>
      </c>
      <c r="H7" s="7">
        <f>'Unit conversions'!$C$2*H36</f>
        <v>8221017946118.2988</v>
      </c>
      <c r="I7" s="7">
        <f>'Unit conversions'!$C$2*I36</f>
        <v>8291253821001.04</v>
      </c>
      <c r="J7" s="7">
        <f>'Unit conversions'!$C$2*J36</f>
        <v>8360314716463.1133</v>
      </c>
      <c r="K7" s="7">
        <f>'Unit conversions'!$C$2*K36</f>
        <v>8432799608317.2266</v>
      </c>
      <c r="L7" s="7">
        <f>'Unit conversions'!$C$2*L36</f>
        <v>8503459720005.3086</v>
      </c>
      <c r="M7" s="7">
        <f>'Unit conversions'!$C$2*M36</f>
        <v>8573599067970.6543</v>
      </c>
      <c r="N7" s="7">
        <f>'Unit conversions'!$C$2*N36</f>
        <v>8644410893483.165</v>
      </c>
      <c r="O7" s="7">
        <f>'Unit conversions'!$C$2*O36</f>
        <v>8714401939178.3359</v>
      </c>
      <c r="P7" s="7">
        <f>'Unit conversions'!$C$2*P36</f>
        <v>8781045046073.3457</v>
      </c>
      <c r="Q7" s="7">
        <f>'Unit conversions'!$C$2*Q36</f>
        <v>8847083304467.2637</v>
      </c>
      <c r="R7" s="7">
        <f>'Unit conversions'!$C$2*R36</f>
        <v>8911397122526.125</v>
      </c>
      <c r="S7" s="7">
        <f>'Unit conversions'!$C$2*S36</f>
        <v>8978408075241.4727</v>
      </c>
      <c r="T7" s="7">
        <f>'Unit conversions'!$C$2*T36</f>
        <v>9049750698459.8164</v>
      </c>
      <c r="U7" s="7">
        <f>'Unit conversions'!$C$2*U36</f>
        <v>9115924816984.8691</v>
      </c>
      <c r="V7" s="7">
        <f>'Unit conversions'!$C$2*V36</f>
        <v>9180621933198.0371</v>
      </c>
      <c r="W7" s="7">
        <f>'Unit conversions'!$C$2*W36</f>
        <v>9241854917086.7773</v>
      </c>
      <c r="X7" s="7">
        <f>'Unit conversions'!$C$2*X36</f>
        <v>9302471011694.7129</v>
      </c>
      <c r="Y7" s="7">
        <f>'Unit conversions'!$C$2*Y36</f>
        <v>9363220758957.5</v>
      </c>
      <c r="Z7" s="7">
        <f>'Unit conversions'!$C$2*Z36</f>
        <v>9422168001496.7324</v>
      </c>
      <c r="AA7" s="7">
        <f>'Unit conversions'!$C$2*AA36</f>
        <v>9478750635579.3125</v>
      </c>
      <c r="AB7" s="7">
        <f>'Unit conversions'!$C$2*AB36</f>
        <v>9534290738818.1133</v>
      </c>
      <c r="AC7" s="7">
        <f>'Unit conversions'!$C$2*AC36</f>
        <v>9589544873538.6445</v>
      </c>
      <c r="AD7" s="7">
        <f>'Unit conversions'!$C$2*AD36</f>
        <v>9643354315372.8633</v>
      </c>
      <c r="AE7" s="7">
        <f>'Unit conversions'!$C$2*AE36</f>
        <v>9696169389482.1641</v>
      </c>
      <c r="AF7" s="7">
        <f>'Unit conversions'!$C$2*AF36</f>
        <v>9747832963691.2461</v>
      </c>
      <c r="AG7" s="7">
        <f>'Unit conversions'!$C$2*AG36</f>
        <v>9798151984165.3262</v>
      </c>
      <c r="AH7" s="7">
        <f>'Unit conversions'!$C$2*AH36</f>
        <v>9847427871756.6348</v>
      </c>
      <c r="AI7" s="7">
        <f>'Unit conversions'!$C$2*AI36</f>
        <v>9895929938571.5</v>
      </c>
      <c r="AJ7" s="7">
        <f>'Unit conversions'!$C$2*AJ36</f>
        <v>9943617245958.8828</v>
      </c>
      <c r="AK7" s="7">
        <f>'Unit conversions'!$C$2*AK36</f>
        <v>9989705537799.9219</v>
      </c>
    </row>
    <row r="8" spans="1:37" x14ac:dyDescent="0.25">
      <c r="A8" s="4" t="s">
        <v>10</v>
      </c>
      <c r="B8" s="7">
        <f>'Unit conversions'!$C$2*(B13+B15)</f>
        <v>76666189835301.266</v>
      </c>
      <c r="C8" s="7">
        <f>'Unit conversions'!$C$2*(C13+C15)</f>
        <v>77599062467594.078</v>
      </c>
      <c r="D8" s="7">
        <f>'Unit conversions'!$C$2*(D13+D15)</f>
        <v>78454864965222.047</v>
      </c>
      <c r="E8" s="7">
        <f>'Unit conversions'!$C$2*(E13+E15)</f>
        <v>79272482020679.859</v>
      </c>
      <c r="F8" s="7">
        <f>'Unit conversions'!$C$2*(F13+F15)</f>
        <v>80031651478805.547</v>
      </c>
      <c r="G8" s="7">
        <f>'Unit conversions'!$C$2*(G13+G15)</f>
        <v>80301388461570.453</v>
      </c>
      <c r="H8" s="7">
        <f>'Unit conversions'!$C$2*(H13+H15)</f>
        <v>80505890528566.031</v>
      </c>
      <c r="I8" s="7">
        <f>'Unit conversions'!$C$2*(I13+I15)</f>
        <v>80638773122523.094</v>
      </c>
      <c r="J8" s="7">
        <f>'Unit conversions'!$C$2*(J13+J15)</f>
        <v>80699064096216.828</v>
      </c>
      <c r="K8" s="7">
        <f>'Unit conversions'!$C$2*(K13+K15)</f>
        <v>80685472405316.906</v>
      </c>
      <c r="L8" s="7">
        <f>'Unit conversions'!$C$2*(L13+L15)</f>
        <v>80975718230159.234</v>
      </c>
      <c r="M8" s="7">
        <f>'Unit conversions'!$C$2*(M13+M15)</f>
        <v>81230910141931.703</v>
      </c>
      <c r="N8" s="7">
        <f>'Unit conversions'!$C$2*(N13+N15)</f>
        <v>81478201488928.828</v>
      </c>
      <c r="O8" s="7">
        <f>'Unit conversions'!$C$2*(O13+O15)</f>
        <v>81717592271151.625</v>
      </c>
      <c r="P8" s="7">
        <f>'Unit conversions'!$C$2*(P13+P15)</f>
        <v>81949082488599.406</v>
      </c>
      <c r="Q8" s="7">
        <f>'Unit conversions'!$C$2*(Q13+Q15)</f>
        <v>82172672141272.531</v>
      </c>
      <c r="R8" s="7">
        <f>'Unit conversions'!$C$2*(R13+R15)</f>
        <v>82388361229170.953</v>
      </c>
      <c r="S8" s="7">
        <f>'Unit conversions'!$C$2*(S13+S15)</f>
        <v>82596149752294.406</v>
      </c>
      <c r="T8" s="7">
        <f>'Unit conversions'!$C$2*(T13+T15)</f>
        <v>82796037710643.172</v>
      </c>
      <c r="U8" s="7">
        <f>'Unit conversions'!$C$2*(U13+U15)</f>
        <v>82988025104216.922</v>
      </c>
      <c r="V8" s="7">
        <f>'Unit conversions'!$C$2*(V13+V15)</f>
        <v>83172111933016.344</v>
      </c>
      <c r="W8" s="7">
        <f>'Unit conversions'!$C$2*(W13+W15)</f>
        <v>83834116017070.594</v>
      </c>
      <c r="X8" s="7">
        <f>'Unit conversions'!$C$2*(X13+X15)</f>
        <v>84496120101125.172</v>
      </c>
      <c r="Y8" s="7">
        <f>'Unit conversions'!$C$2*(Y13+Y15)</f>
        <v>85158124185179.781</v>
      </c>
      <c r="Z8" s="7">
        <f>'Unit conversions'!$C$2*(Z13+Z15)</f>
        <v>85820128269234.359</v>
      </c>
      <c r="AA8" s="7">
        <f>'Unit conversions'!$C$2*(AA13+AA15)</f>
        <v>86482132353288.953</v>
      </c>
      <c r="AB8" s="7">
        <f>'Unit conversions'!$C$2*(AB13+AB15)</f>
        <v>87144136437343.203</v>
      </c>
      <c r="AC8" s="7">
        <f>'Unit conversions'!$C$2*(AC13+AC15)</f>
        <v>87806140521397.781</v>
      </c>
      <c r="AD8" s="7">
        <f>'Unit conversions'!$C$2*(AD13+AD15)</f>
        <v>88468144605452.391</v>
      </c>
      <c r="AE8" s="7">
        <f>'Unit conversions'!$C$2*(AE13+AE15)</f>
        <v>89130148689506.984</v>
      </c>
      <c r="AF8" s="7">
        <f>'Unit conversions'!$C$2*(AF13+AF15)</f>
        <v>89792152773561.219</v>
      </c>
      <c r="AG8" s="7">
        <f>'Unit conversions'!$C$2*(AG13+AG15)</f>
        <v>90454156857615.812</v>
      </c>
      <c r="AH8" s="7">
        <f>'Unit conversions'!$C$2*(AH13+AH15)</f>
        <v>91116160941670.391</v>
      </c>
      <c r="AI8" s="7">
        <f>'Unit conversions'!$C$2*(AI13+AI15)</f>
        <v>91778165025725</v>
      </c>
      <c r="AJ8" s="7">
        <f>'Unit conversions'!$C$2*(AJ13+AJ15)</f>
        <v>92440169109779.594</v>
      </c>
      <c r="AK8" s="7">
        <f>'Unit conversions'!$C$2*(AK13+AK15)</f>
        <v>93102173193833.828</v>
      </c>
    </row>
    <row r="9" spans="1:37" x14ac:dyDescent="0.25">
      <c r="A9" s="4" t="s">
        <v>9</v>
      </c>
      <c r="B9" s="7">
        <f>'Unit conversions'!$C$2*(B41+B44+B47+B50+B53+B56+B59+B61+B64+B67+B69+B71+B74+B77+B80+B83+B86+B89+B92+B95+B98+B101+B104)</f>
        <v>142864627295401.59</v>
      </c>
      <c r="C9" s="7">
        <f>'Unit conversions'!$C$2*(C41+C44+C47+C50+C53+C56+C59+C61+C64+C67+C69+C71+C74+C77+C80+C83+C86+C89+C92+C95+C98+C101+C104)</f>
        <v>143779939141598.19</v>
      </c>
      <c r="D9" s="7">
        <f>'Unit conversions'!$C$2*(D41+D44+D47+D50+D53+D56+D59+D61+D64+D67+D69+D71+D74+D77+D80+D83+D86+D89+D92+D95+D98+D101+D104)</f>
        <v>144535078162648.41</v>
      </c>
      <c r="E9" s="7">
        <f>'Unit conversions'!$C$2*(E41+E44+E47+E50+E53+E56+E59+E61+E64+E67+E69+E71+E74+E77+E80+E83+E86+E89+E92+E95+E98+E101+E104)</f>
        <v>144955237427536.81</v>
      </c>
      <c r="F9" s="7">
        <f>'Unit conversions'!$C$2*(F41+F44+F47+F50+F53+F56+F59+F61+F64+F67+F69+F71+F74+F77+F80+F83+F86+F89+F92+F95+F98+F101+F104)</f>
        <v>145460671729226.81</v>
      </c>
      <c r="G9" s="7">
        <f>'Unit conversions'!$C$2*(G41+G44+G47+G50+G53+G56+G59+G61+G64+G67+G69+G71+G74+G77+G80+G83+G86+G89+G92+G95+G98+G101+G104)</f>
        <v>146100948253505.31</v>
      </c>
      <c r="H9" s="7">
        <f>'Unit conversions'!$C$2*(H41+H44+H47+H50+H53+H56+H59+H61+H64+H67+H69+H71+H74+H77+H80+H83+H86+H89+H92+H95+H98+H101+H104)</f>
        <v>147020716072639.25</v>
      </c>
      <c r="I9" s="7">
        <f>'Unit conversions'!$C$2*(I41+I44+I47+I50+I53+I56+I59+I61+I64+I67+I69+I71+I74+I77+I80+I83+I86+I89+I92+I95+I98+I101+I104)</f>
        <v>148095179367520.94</v>
      </c>
      <c r="J9" s="7">
        <f>'Unit conversions'!$C$2*(J41+J44+J47+J50+J53+J56+J59+J61+J64+J67+J69+J71+J74+J77+J80+J83+J86+J89+J92+J95+J98+J101+J104)</f>
        <v>149115276816020.03</v>
      </c>
      <c r="K9" s="7">
        <f>'Unit conversions'!$C$2*(K41+K44+K47+K50+K53+K56+K59+K61+K64+K67+K69+K71+K74+K77+K80+K83+K86+K89+K92+K95+K98+K101+K104)</f>
        <v>150153199486239.56</v>
      </c>
      <c r="L9" s="7">
        <f>'Unit conversions'!$C$2*(L41+L44+L47+L50+L53+L56+L59+L61+L64+L67+L69+L71+L74+L77+L80+L83+L86+L89+L92+L95+L98+L101+L104)</f>
        <v>152112182984841.62</v>
      </c>
      <c r="M9" s="7">
        <f>'Unit conversions'!$C$2*(M41+M44+M47+M50+M53+M56+M59+M61+M64+M67+M69+M71+M74+M77+M80+M83+M86+M89+M92+M95+M98+M101+M104)</f>
        <v>153807806688439.56</v>
      </c>
      <c r="N9" s="7">
        <f>'Unit conversions'!$C$2*(N41+N44+N47+N50+N53+N56+N59+N61+N64+N67+N69+N71+N74+N77+N80+N83+N86+N89+N92+N95+N98+N101+N104)</f>
        <v>155541323945702.03</v>
      </c>
      <c r="O9" s="7">
        <f>'Unit conversions'!$C$2*(O41+O44+O47+O50+O53+O56+O59+O61+O64+O67+O69+O71+O74+O77+O80+O83+O86+O89+O92+O95+O98+O101+O104)</f>
        <v>157312822704372.44</v>
      </c>
      <c r="P9" s="7">
        <f>'Unit conversions'!$C$2*(P41+P44+P47+P50+P53+P56+P59+P61+P64+P67+P69+P71+P74+P77+P80+P83+P86+P89+P92+P95+P98+P101+P104)</f>
        <v>159122439500194.47</v>
      </c>
      <c r="Q9" s="7">
        <f>'Unit conversions'!$C$2*(Q41+Q44+Q47+Q50+Q53+Q56+Q59+Q61+Q64+Q67+Q69+Q71+Q74+Q77+Q80+Q83+Q86+Q89+Q92+Q95+Q98+Q101+Q104)</f>
        <v>160970365831979.66</v>
      </c>
      <c r="R9" s="7">
        <f>'Unit conversions'!$C$2*(R41+R44+R47+R50+R53+R56+R59+R61+R64+R67+R69+R71+R74+R77+R80+R83+R86+R89+R92+R95+R98+R101+R104)</f>
        <v>162442153379851.06</v>
      </c>
      <c r="S9" s="7">
        <f>'Unit conversions'!$C$2*(S41+S44+S47+S50+S53+S56+S59+S61+S64+S67+S69+S71+S74+S77+S80+S83+S86+S89+S92+S95+S98+S101+S104)</f>
        <v>163911159325359.44</v>
      </c>
      <c r="T9" s="7">
        <f>'Unit conversions'!$C$2*(T41+T44+T47+T50+T53+T56+T59+T61+T64+T67+T69+T71+T74+T77+T80+T83+T86+T89+T92+T95+T98+T101+T104)</f>
        <v>165377383515438.72</v>
      </c>
      <c r="U9" s="7">
        <f>'Unit conversions'!$C$2*(U41+U44+U47+U50+U53+U56+U59+U61+U64+U67+U69+U71+U74+U77+U80+U83+U86+U89+U92+U95+U98+U101+U104)</f>
        <v>166840825798653.66</v>
      </c>
      <c r="V9" s="7">
        <f>'Unit conversions'!$C$2*(V41+V44+V47+V50+V53+V56+V59+V61+V64+V67+V69+V71+V74+V77+V80+V83+V86+V89+V92+V95+V98+V101+V104)</f>
        <v>168301486025164.53</v>
      </c>
      <c r="W9" s="7">
        <f>'Unit conversions'!$C$2*(W41+W44+W47+W50+W53+W56+W59+W61+W64+W67+W69+W71+W74+W77+W80+W83+W86+W89+W92+W95+W98+W101+W104)</f>
        <v>169759364046621.28</v>
      </c>
      <c r="X9" s="7">
        <f>'Unit conversions'!$C$2*(X41+X44+X47+X50+X53+X56+X59+X61+X64+X67+X69+X71+X74+X77+X80+X83+X86+X89+X92+X95+X98+X101+X104)</f>
        <v>171214459716232.78</v>
      </c>
      <c r="Y9" s="7">
        <f>'Unit conversions'!$C$2*(Y41+Y44+Y47+Y50+Y53+Y56+Y59+Y61+Y64+Y67+Y69+Y71+Y74+Y77+Y80+Y83+Y86+Y89+Y92+Y95+Y98+Y101+Y104)</f>
        <v>172666772888662.87</v>
      </c>
      <c r="Z9" s="7">
        <f>'Unit conversions'!$C$2*(Z41+Z44+Z47+Z50+Z53+Z56+Z59+Z61+Z64+Z67+Z69+Z71+Z74+Z77+Z80+Z83+Z86+Z89+Z92+Z95+Z98+Z101+Z104)</f>
        <v>174116303419968.37</v>
      </c>
      <c r="AA9" s="7">
        <f>'Unit conversions'!$C$2*(AA41+AA44+AA47+AA50+AA53+AA56+AA59+AA61+AA64+AA67+AA69+AA71+AA74+AA77+AA80+AA83+AA86+AA89+AA92+AA95+AA98+AA101+AA104)</f>
        <v>175563051167756.94</v>
      </c>
      <c r="AB9" s="7">
        <f>'Unit conversions'!$C$2*(AB41+AB44+AB47+AB50+AB53+AB56+AB59+AB61+AB64+AB67+AB69+AB71+AB74+AB77+AB80+AB83+AB86+AB89+AB92+AB95+AB98+AB101+AB104)</f>
        <v>177011886986279.44</v>
      </c>
      <c r="AC9" s="7">
        <f>'Unit conversions'!$C$2*(AC41+AC44+AC47+AC50+AC53+AC56+AC59+AC61+AC64+AC67+AC69+AC71+AC74+AC77+AC80+AC83+AC86+AC89+AC92+AC95+AC98+AC101+AC104)</f>
        <v>178457898801854.22</v>
      </c>
      <c r="AD9" s="7">
        <f>'Unit conversions'!$C$2*(AD41+AD44+AD47+AD50+AD53+AD56+AD59+AD61+AD64+AD67+AD69+AD71+AD74+AD77+AD80+AD83+AD86+AD89+AD92+AD95+AD98+AD101+AD104)</f>
        <v>179901086534387</v>
      </c>
      <c r="AE9" s="7">
        <f>'Unit conversions'!$C$2*(AE41+AE44+AE47+AE50+AE53+AE56+AE59+AE61+AE64+AE67+AE69+AE71+AE74+AE77+AE80+AE83+AE86+AE89+AE92+AE95+AE98+AE101+AE104)</f>
        <v>181341450104523.22</v>
      </c>
      <c r="AF9" s="7">
        <f>'Unit conversions'!$C$2*(AF41+AF44+AF47+AF50+AF53+AF56+AF59+AF61+AF64+AF67+AF69+AF71+AF74+AF77+AF80+AF83+AF86+AF89+AF92+AF95+AF98+AF101+AF104)</f>
        <v>182778989433703.84</v>
      </c>
      <c r="AG9" s="7">
        <f>'Unit conversions'!$C$2*(AG41+AG44+AG47+AG50+AG53+AG56+AG59+AG61+AG64+AG67+AG69+AG71+AG74+AG77+AG80+AG83+AG86+AG89+AG92+AG95+AG98+AG101+AG104)</f>
        <v>184213704444166.81</v>
      </c>
      <c r="AH9" s="7">
        <f>'Unit conversions'!$C$2*(AH41+AH44+AH47+AH50+AH53+AH56+AH59+AH61+AH64+AH67+AH69+AH71+AH74+AH77+AH80+AH83+AH86+AH89+AH92+AH95+AH98+AH101+AH104)</f>
        <v>185645595059126.34</v>
      </c>
      <c r="AI9" s="7">
        <f>'Unit conversions'!$C$2*(AI41+AI44+AI47+AI50+AI53+AI56+AI59+AI61+AI64+AI67+AI69+AI71+AI74+AI77+AI80+AI83+AI86+AI89+AI92+AI95+AI98+AI101+AI104)</f>
        <v>187074661202216.16</v>
      </c>
      <c r="AJ9" s="7">
        <f>'Unit conversions'!$C$2*(AJ41+AJ44+AJ47+AJ50+AJ53+AJ56+AJ59+AJ61+AJ64+AJ67+AJ69+AJ71+AJ74+AJ77+AJ80+AJ83+AJ86+AJ89+AJ92+AJ95+AJ98+AJ101+AJ104)</f>
        <v>188500902798162.34</v>
      </c>
      <c r="AK9" s="7">
        <f>'Unit conversions'!$C$2*(AK41+AK44+AK47+AK50+AK53+AK56+AK59+AK61+AK64+AK67+AK69+AK71+AK74+AK77+AK80+AK83+AK86+AK89+AK92+AK95+AK98+AK101+AK104)</f>
        <v>189924319772327</v>
      </c>
    </row>
    <row r="12" spans="1:37" x14ac:dyDescent="0.25">
      <c r="A12" t="s">
        <v>22</v>
      </c>
    </row>
    <row r="13" spans="1:37" x14ac:dyDescent="0.25">
      <c r="A13" t="s">
        <v>17</v>
      </c>
      <c r="B13" s="7">
        <v>22031.991972335702</v>
      </c>
      <c r="C13" s="7">
        <v>22306.2623583401</v>
      </c>
      <c r="D13" s="7">
        <v>22561.969029325399</v>
      </c>
      <c r="E13" s="7">
        <v>22810.378554305</v>
      </c>
      <c r="F13" s="7">
        <v>23041.006764891499</v>
      </c>
      <c r="G13" s="7">
        <v>23127.1862289077</v>
      </c>
      <c r="H13" s="7">
        <v>23194.125687428699</v>
      </c>
      <c r="I13" s="7">
        <v>23240.100247370399</v>
      </c>
      <c r="J13" s="7">
        <v>23265.113023837501</v>
      </c>
      <c r="K13" s="7">
        <v>23268.564755274401</v>
      </c>
      <c r="L13" s="7">
        <v>23348.579159163099</v>
      </c>
      <c r="M13" s="7">
        <v>23426.2781360763</v>
      </c>
      <c r="N13" s="7">
        <v>23501.6616860137</v>
      </c>
      <c r="O13" s="7">
        <v>23574.7298089756</v>
      </c>
      <c r="P13" s="7">
        <v>23645.482504961801</v>
      </c>
      <c r="Q13" s="7">
        <v>23713.9197739724</v>
      </c>
      <c r="R13" s="7">
        <v>23780.041616007398</v>
      </c>
      <c r="S13" s="7">
        <v>23843.8480310667</v>
      </c>
      <c r="T13" s="7">
        <v>23905.3390191504</v>
      </c>
      <c r="U13" s="7">
        <v>23964.514580258401</v>
      </c>
      <c r="V13" s="7">
        <v>24021.374714390899</v>
      </c>
      <c r="W13" s="7">
        <v>24218.298570103099</v>
      </c>
      <c r="X13" s="7">
        <v>24415.222425815398</v>
      </c>
      <c r="Y13" s="7">
        <v>24612.146281527701</v>
      </c>
      <c r="Z13" s="7">
        <v>24809.07013724</v>
      </c>
      <c r="AA13" s="7">
        <v>25005.993992952299</v>
      </c>
      <c r="AB13" s="7">
        <v>25202.9178486645</v>
      </c>
      <c r="AC13" s="7">
        <v>25399.841704376799</v>
      </c>
      <c r="AD13" s="7">
        <v>25596.765560089101</v>
      </c>
      <c r="AE13" s="7">
        <v>25793.6894158014</v>
      </c>
      <c r="AF13" s="7">
        <v>25990.613271513601</v>
      </c>
      <c r="AG13" s="7">
        <v>26187.5371272259</v>
      </c>
      <c r="AH13" s="7">
        <v>26384.460982938199</v>
      </c>
      <c r="AI13" s="7">
        <v>26581.384838650501</v>
      </c>
      <c r="AJ13" s="7">
        <v>26778.3086943628</v>
      </c>
      <c r="AK13" s="7">
        <v>26975.232550075001</v>
      </c>
    </row>
    <row r="14" spans="1:37" x14ac:dyDescent="0.25">
      <c r="A14" s="4" t="s">
        <v>32</v>
      </c>
    </row>
    <row r="15" spans="1:37" x14ac:dyDescent="0.25">
      <c r="A15" t="s">
        <v>17</v>
      </c>
      <c r="B15">
        <v>436.65034931999998</v>
      </c>
      <c r="C15">
        <v>435.77794424665899</v>
      </c>
      <c r="D15">
        <v>430.88222732717202</v>
      </c>
      <c r="E15">
        <v>422.09260800131602</v>
      </c>
      <c r="F15">
        <v>413.95500315373698</v>
      </c>
      <c r="G15">
        <v>406.82764541393902</v>
      </c>
      <c r="H15">
        <v>399.82182657470503</v>
      </c>
      <c r="I15">
        <v>392.79131068696302</v>
      </c>
      <c r="J15">
        <v>385.448074418212</v>
      </c>
      <c r="K15">
        <v>378.01301158016702</v>
      </c>
      <c r="L15">
        <v>383.061262269005</v>
      </c>
      <c r="M15">
        <v>380.15165210681999</v>
      </c>
      <c r="N15">
        <v>377.24204194463499</v>
      </c>
      <c r="O15">
        <v>374.33243178244999</v>
      </c>
      <c r="P15">
        <v>371.42282162026498</v>
      </c>
      <c r="Q15">
        <v>368.51321145807998</v>
      </c>
      <c r="R15">
        <v>365.60360129589498</v>
      </c>
      <c r="S15">
        <v>362.69399113371099</v>
      </c>
      <c r="T15">
        <v>359.78438097152599</v>
      </c>
      <c r="U15">
        <v>356.87477080934099</v>
      </c>
      <c r="V15">
        <v>353.96516064715598</v>
      </c>
      <c r="W15">
        <v>351.05555048497098</v>
      </c>
      <c r="X15">
        <v>348.14594032278598</v>
      </c>
      <c r="Y15">
        <v>345.23633016060103</v>
      </c>
      <c r="Z15">
        <v>342.32671999841602</v>
      </c>
      <c r="AA15">
        <v>339.41710983623102</v>
      </c>
      <c r="AB15">
        <v>336.50749967404698</v>
      </c>
      <c r="AC15">
        <v>333.59788951186198</v>
      </c>
      <c r="AD15">
        <v>330.68827934967698</v>
      </c>
      <c r="AE15">
        <v>327.77866918749203</v>
      </c>
      <c r="AF15">
        <v>324.86905902530702</v>
      </c>
      <c r="AG15">
        <v>321.95944886312202</v>
      </c>
      <c r="AH15">
        <v>319.04983870093702</v>
      </c>
      <c r="AI15">
        <v>316.14022853875201</v>
      </c>
      <c r="AJ15">
        <v>313.23061837656701</v>
      </c>
      <c r="AK15">
        <v>310.321008214382</v>
      </c>
    </row>
    <row r="16" spans="1:37" s="4" customFormat="1" x14ac:dyDescent="0.25"/>
    <row r="17" spans="1:37" x14ac:dyDescent="0.25">
      <c r="A17" s="8" t="s">
        <v>40</v>
      </c>
    </row>
    <row r="18" spans="1:37" x14ac:dyDescent="0.25">
      <c r="A18" t="s">
        <v>17</v>
      </c>
      <c r="B18">
        <v>4384.1918823507003</v>
      </c>
      <c r="C18">
        <v>4366.8401206905501</v>
      </c>
      <c r="D18">
        <v>4353.1665929634801</v>
      </c>
      <c r="E18">
        <v>4335.7246512193196</v>
      </c>
      <c r="F18">
        <v>4318.2466374415399</v>
      </c>
      <c r="G18">
        <v>4297.0723537138801</v>
      </c>
      <c r="H18">
        <v>4283.1823937851696</v>
      </c>
      <c r="I18">
        <v>4265.5961639065699</v>
      </c>
      <c r="J18">
        <v>4251.5799518602398</v>
      </c>
      <c r="K18">
        <v>4233.90354189762</v>
      </c>
      <c r="L18">
        <v>4228.7974652662597</v>
      </c>
      <c r="M18">
        <v>4231.1829296384403</v>
      </c>
      <c r="N18">
        <v>4233.5683940106201</v>
      </c>
      <c r="O18">
        <v>4235.9538583827998</v>
      </c>
      <c r="P18">
        <v>4238.3393227549795</v>
      </c>
      <c r="Q18">
        <v>4240.7247871271602</v>
      </c>
      <c r="R18">
        <v>4243.1102514993499</v>
      </c>
      <c r="S18">
        <v>4245.4957158715297</v>
      </c>
      <c r="T18">
        <v>4247.8811802437103</v>
      </c>
      <c r="U18">
        <v>4250.2666446158901</v>
      </c>
      <c r="V18">
        <v>4252.6521089880698</v>
      </c>
      <c r="W18">
        <v>4255.0375733602496</v>
      </c>
      <c r="X18">
        <v>4257.4230377324302</v>
      </c>
      <c r="Y18">
        <v>4259.8085021046099</v>
      </c>
      <c r="Z18">
        <v>4262.1939664767897</v>
      </c>
      <c r="AA18">
        <v>4264.5794308489803</v>
      </c>
      <c r="AB18">
        <v>4266.9648952211601</v>
      </c>
      <c r="AC18">
        <v>4269.3503595933398</v>
      </c>
      <c r="AD18">
        <v>4271.7358239655196</v>
      </c>
      <c r="AE18">
        <v>4274.1212883377002</v>
      </c>
      <c r="AF18">
        <v>4276.5067527098799</v>
      </c>
      <c r="AG18">
        <v>4278.8922170820597</v>
      </c>
      <c r="AH18">
        <v>4281.2776814542403</v>
      </c>
      <c r="AI18">
        <v>4283.6631458264201</v>
      </c>
      <c r="AJ18">
        <v>4286.0486101986098</v>
      </c>
      <c r="AK18">
        <v>4288.4340745707896</v>
      </c>
    </row>
    <row r="19" spans="1:37" s="4" customFormat="1" x14ac:dyDescent="0.25"/>
    <row r="20" spans="1:37" s="4" customFormat="1" x14ac:dyDescent="0.25">
      <c r="A20" s="4" t="s">
        <v>36</v>
      </c>
    </row>
    <row r="21" spans="1:37" s="4" customFormat="1" x14ac:dyDescent="0.25">
      <c r="A21" s="4" t="s">
        <v>17</v>
      </c>
      <c r="B21" s="4">
        <v>2893.0415894314201</v>
      </c>
      <c r="C21" s="4">
        <v>2891.2370737403498</v>
      </c>
      <c r="D21" s="4">
        <v>2871.4496208624901</v>
      </c>
      <c r="E21" s="4">
        <v>2847.2655390647501</v>
      </c>
      <c r="F21" s="4">
        <v>2831.2001483652398</v>
      </c>
      <c r="G21" s="4">
        <v>2817.28587908906</v>
      </c>
      <c r="H21" s="4">
        <v>2806.20201728141</v>
      </c>
      <c r="I21" s="4">
        <v>2794.3067289261398</v>
      </c>
      <c r="J21" s="4">
        <v>2780.90185076343</v>
      </c>
      <c r="K21" s="4">
        <v>2767.4309023494998</v>
      </c>
      <c r="L21" s="4">
        <v>2787.4614782805902</v>
      </c>
      <c r="M21" s="4">
        <v>2795.6883219665801</v>
      </c>
      <c r="N21" s="4">
        <v>2803.9151656525601</v>
      </c>
      <c r="O21" s="4">
        <v>2812.14200933855</v>
      </c>
      <c r="P21" s="4">
        <v>2820.3688530245299</v>
      </c>
      <c r="Q21" s="4">
        <v>2828.5956967105199</v>
      </c>
      <c r="R21" s="4">
        <v>2836.8225403964998</v>
      </c>
      <c r="S21" s="4">
        <v>2845.0493840824902</v>
      </c>
      <c r="T21" s="4">
        <v>2853.2762277684701</v>
      </c>
      <c r="U21" s="4">
        <v>2861.50307145446</v>
      </c>
      <c r="V21" s="4">
        <v>2869.72991514044</v>
      </c>
      <c r="W21" s="4">
        <v>2877.9567588264299</v>
      </c>
      <c r="X21" s="4">
        <v>2886.1836025124098</v>
      </c>
      <c r="Y21" s="4">
        <v>2894.4104461984002</v>
      </c>
      <c r="Z21" s="4">
        <v>2902.6372898843802</v>
      </c>
      <c r="AA21" s="4">
        <v>2910.8641335703701</v>
      </c>
      <c r="AB21" s="4">
        <v>2919.09097725635</v>
      </c>
      <c r="AC21" s="4">
        <v>2927.3178209423399</v>
      </c>
      <c r="AD21" s="4">
        <v>2935.5446646283199</v>
      </c>
      <c r="AE21" s="4">
        <v>2943.7715083143098</v>
      </c>
      <c r="AF21" s="4">
        <v>2951.9983520002902</v>
      </c>
      <c r="AG21" s="4">
        <v>2960.2251956862801</v>
      </c>
      <c r="AH21" s="4">
        <v>2968.4520393722601</v>
      </c>
      <c r="AI21" s="4">
        <v>2976.67888305825</v>
      </c>
      <c r="AJ21" s="4">
        <v>2984.9057267442299</v>
      </c>
      <c r="AK21" s="4">
        <v>2993.1325704302199</v>
      </c>
    </row>
    <row r="22" spans="1:37" s="4" customFormat="1" x14ac:dyDescent="0.25"/>
    <row r="23" spans="1:37" s="4" customFormat="1" x14ac:dyDescent="0.25">
      <c r="A23" s="4" t="s">
        <v>41</v>
      </c>
    </row>
    <row r="24" spans="1:37" s="4" customFormat="1" x14ac:dyDescent="0.25">
      <c r="A24" s="4" t="s">
        <v>17</v>
      </c>
      <c r="B24" s="4">
        <v>710.24658569681401</v>
      </c>
      <c r="C24" s="4">
        <v>705.928067692122</v>
      </c>
      <c r="D24" s="4">
        <v>701.17553469345899</v>
      </c>
      <c r="E24" s="4">
        <v>695.54768517682305</v>
      </c>
      <c r="F24" s="4">
        <v>690.08976729561198</v>
      </c>
      <c r="G24" s="4">
        <v>685.02170315882404</v>
      </c>
      <c r="H24" s="4">
        <v>680.48695000944394</v>
      </c>
      <c r="I24" s="4">
        <v>675.96725568879197</v>
      </c>
      <c r="J24" s="4">
        <v>671.31649122620297</v>
      </c>
      <c r="K24" s="4">
        <v>666.60893552868197</v>
      </c>
      <c r="L24" s="4">
        <v>665.27293923346303</v>
      </c>
      <c r="M24" s="4">
        <v>663.04787921618004</v>
      </c>
      <c r="N24" s="4">
        <v>660.82281919889601</v>
      </c>
      <c r="O24" s="4">
        <v>658.59775918161199</v>
      </c>
      <c r="P24" s="4">
        <v>656.37269916432899</v>
      </c>
      <c r="Q24" s="4">
        <v>654.14763914704497</v>
      </c>
      <c r="R24" s="4">
        <v>651.92257912976095</v>
      </c>
      <c r="S24" s="4">
        <v>649.69751911247795</v>
      </c>
      <c r="T24" s="4">
        <v>647.47245909519404</v>
      </c>
      <c r="U24" s="4">
        <v>645.24739907791104</v>
      </c>
      <c r="V24" s="4">
        <v>643.02233906062702</v>
      </c>
      <c r="W24" s="4">
        <v>640.797279043343</v>
      </c>
      <c r="X24" s="4">
        <v>638.57221902606</v>
      </c>
      <c r="Y24" s="4">
        <v>636.34715900877598</v>
      </c>
      <c r="Z24" s="4">
        <v>634.12209899149195</v>
      </c>
      <c r="AA24" s="4">
        <v>631.89703897420895</v>
      </c>
      <c r="AB24" s="4">
        <v>629.67197895692505</v>
      </c>
      <c r="AC24" s="4">
        <v>627.44691893964205</v>
      </c>
      <c r="AD24" s="4">
        <v>625.22185892235802</v>
      </c>
      <c r="AE24" s="4">
        <v>622.996798905074</v>
      </c>
      <c r="AF24" s="4">
        <v>620.771738887791</v>
      </c>
      <c r="AG24" s="4">
        <v>618.54667887050698</v>
      </c>
      <c r="AH24" s="4">
        <v>616.32161885322296</v>
      </c>
      <c r="AI24" s="4">
        <v>614.09655883593996</v>
      </c>
      <c r="AJ24" s="4">
        <v>611.87149881865605</v>
      </c>
      <c r="AK24" s="4">
        <v>609.64643880137203</v>
      </c>
    </row>
    <row r="25" spans="1:37" s="4" customFormat="1" x14ac:dyDescent="0.25"/>
    <row r="26" spans="1:37" x14ac:dyDescent="0.25">
      <c r="A26" t="s">
        <v>23</v>
      </c>
    </row>
    <row r="27" spans="1:37" x14ac:dyDescent="0.25">
      <c r="A27" s="4" t="s">
        <v>17</v>
      </c>
      <c r="B27" s="4">
        <v>399.56527215196201</v>
      </c>
      <c r="C27" s="4">
        <v>393.98601977785802</v>
      </c>
      <c r="D27" s="4">
        <v>387.10496784868099</v>
      </c>
      <c r="E27" s="4">
        <v>378.27626667159802</v>
      </c>
      <c r="F27" s="4">
        <v>369.80963963234501</v>
      </c>
      <c r="G27" s="4">
        <v>362.28638975349202</v>
      </c>
      <c r="H27" s="4">
        <v>353.65392043923498</v>
      </c>
      <c r="I27" s="4">
        <v>346.03153927765402</v>
      </c>
      <c r="J27" s="4">
        <v>338.539716607836</v>
      </c>
      <c r="K27" s="4">
        <v>331.46441457669698</v>
      </c>
      <c r="L27" s="4">
        <v>326.76958411726503</v>
      </c>
      <c r="M27" s="4">
        <v>321.21598648384901</v>
      </c>
      <c r="N27" s="4">
        <v>315.66238885043202</v>
      </c>
      <c r="O27" s="4">
        <v>310.10879121701498</v>
      </c>
      <c r="P27" s="4">
        <v>304.55519358359902</v>
      </c>
      <c r="Q27" s="4">
        <v>299.00159595018198</v>
      </c>
      <c r="R27" s="4">
        <v>293.44799831676499</v>
      </c>
      <c r="S27" s="4">
        <v>287.89440068334898</v>
      </c>
      <c r="T27" s="4">
        <v>282.34080304993199</v>
      </c>
      <c r="U27" s="4">
        <v>276.78720541651501</v>
      </c>
      <c r="V27" s="4">
        <v>271.23360778309899</v>
      </c>
      <c r="W27" s="4">
        <v>265.680010149682</v>
      </c>
      <c r="X27" s="4">
        <v>260.12641251626502</v>
      </c>
      <c r="Y27" s="4">
        <v>254.572814882849</v>
      </c>
      <c r="Z27" s="4">
        <v>249.01921724943199</v>
      </c>
      <c r="AA27" s="4">
        <v>243.465619616015</v>
      </c>
      <c r="AB27" s="4">
        <v>237.91202198259899</v>
      </c>
      <c r="AC27" s="4">
        <v>232.358424349182</v>
      </c>
      <c r="AD27" s="4">
        <v>226.80482671576499</v>
      </c>
      <c r="AE27" s="4">
        <v>221.251229082349</v>
      </c>
      <c r="AF27" s="4">
        <v>215.69763144893199</v>
      </c>
      <c r="AG27" s="4">
        <v>210.144033815515</v>
      </c>
      <c r="AH27" s="4">
        <v>204.59043618209901</v>
      </c>
      <c r="AI27" s="4">
        <v>199.036838548682</v>
      </c>
      <c r="AJ27" s="4">
        <v>193.48324091526499</v>
      </c>
      <c r="AK27" s="4">
        <v>187.929643281849</v>
      </c>
    </row>
    <row r="29" spans="1:37" x14ac:dyDescent="0.25">
      <c r="A29" t="s">
        <v>53</v>
      </c>
    </row>
    <row r="30" spans="1:37" s="4" customFormat="1" x14ac:dyDescent="0.25">
      <c r="A30" s="9" t="s">
        <v>52</v>
      </c>
    </row>
    <row r="31" spans="1:37" s="4" customFormat="1" x14ac:dyDescent="0.25">
      <c r="A31" s="4" t="s">
        <v>17</v>
      </c>
      <c r="B31" s="4">
        <v>5832.5244595287704</v>
      </c>
      <c r="C31" s="4">
        <v>5824.8548104143401</v>
      </c>
      <c r="D31" s="4">
        <v>5816.6850992129903</v>
      </c>
      <c r="E31" s="4">
        <v>5809.1798284755196</v>
      </c>
      <c r="F31" s="4">
        <v>5801.6730702513196</v>
      </c>
      <c r="G31" s="4">
        <v>5794.1648377151196</v>
      </c>
      <c r="H31" s="4">
        <v>5785.72149952988</v>
      </c>
      <c r="I31" s="4">
        <v>5777.3819996660604</v>
      </c>
      <c r="J31" s="4">
        <v>5769.0468825996604</v>
      </c>
      <c r="K31" s="4">
        <v>5760.9353495955502</v>
      </c>
      <c r="L31" s="4">
        <v>5811.2433193644802</v>
      </c>
      <c r="M31" s="4">
        <v>5861.5512891334101</v>
      </c>
      <c r="N31" s="4">
        <v>5911.8592589023501</v>
      </c>
      <c r="O31" s="4">
        <v>5962.1672286712801</v>
      </c>
      <c r="P31" s="4">
        <v>6012.4751984402101</v>
      </c>
      <c r="Q31" s="4">
        <v>6062.7831682091501</v>
      </c>
      <c r="R31" s="4">
        <v>6113.09113797808</v>
      </c>
      <c r="S31" s="4">
        <v>6163.39910774701</v>
      </c>
      <c r="T31" s="4">
        <v>6213.70707751595</v>
      </c>
      <c r="U31" s="4">
        <v>6264.01504728488</v>
      </c>
      <c r="V31" s="4">
        <v>6314.32301705381</v>
      </c>
      <c r="W31" s="4">
        <v>6364.6309868227499</v>
      </c>
      <c r="X31" s="4">
        <v>6414.9389565916799</v>
      </c>
      <c r="Y31" s="4">
        <v>6465.2469263606099</v>
      </c>
      <c r="Z31" s="4">
        <v>6515.5548961295499</v>
      </c>
      <c r="AA31" s="4">
        <v>6565.8628658984799</v>
      </c>
      <c r="AB31" s="4">
        <v>6616.1708356674098</v>
      </c>
      <c r="AC31" s="4">
        <v>6666.4788054363498</v>
      </c>
      <c r="AD31" s="4">
        <v>6716.7867752052798</v>
      </c>
      <c r="AE31" s="4">
        <v>6767.0947449742098</v>
      </c>
      <c r="AF31" s="4">
        <v>6817.4027147431398</v>
      </c>
      <c r="AG31" s="4">
        <v>6867.7106845120798</v>
      </c>
      <c r="AH31" s="4">
        <v>6918.0186542810097</v>
      </c>
      <c r="AI31" s="4">
        <v>6968.3266240499397</v>
      </c>
      <c r="AJ31" s="4">
        <v>7018.6345938188797</v>
      </c>
      <c r="AK31" s="4">
        <v>7068.9425635878097</v>
      </c>
    </row>
    <row r="32" spans="1:37" x14ac:dyDescent="0.25">
      <c r="A32" t="s">
        <v>54</v>
      </c>
    </row>
    <row r="33" spans="1:37" x14ac:dyDescent="0.25">
      <c r="A33" t="s">
        <v>17</v>
      </c>
      <c r="B33">
        <v>7488.4764208791603</v>
      </c>
      <c r="C33">
        <v>7491.4280361369601</v>
      </c>
      <c r="D33">
        <v>7489.3608301733902</v>
      </c>
      <c r="E33">
        <v>7485.7748057884401</v>
      </c>
      <c r="F33">
        <v>7481.6699637821202</v>
      </c>
      <c r="G33">
        <v>7478.0463049544396</v>
      </c>
      <c r="H33">
        <v>7480.63179088774</v>
      </c>
      <c r="I33">
        <v>7483.3140510920202</v>
      </c>
      <c r="J33">
        <v>7485.9963112962896</v>
      </c>
      <c r="K33">
        <v>7488.6785715005599</v>
      </c>
      <c r="L33">
        <v>7491.3608317048402</v>
      </c>
      <c r="M33">
        <v>7494.0430919091104</v>
      </c>
      <c r="N33">
        <v>7496.7253521133898</v>
      </c>
      <c r="O33">
        <v>7499.4076123176601</v>
      </c>
      <c r="P33">
        <v>7502.0898725219404</v>
      </c>
      <c r="Q33">
        <v>7504.7721327262097</v>
      </c>
      <c r="R33">
        <v>7507.45439293048</v>
      </c>
      <c r="S33">
        <v>7510.1366531347603</v>
      </c>
      <c r="T33">
        <v>7512.8189133390297</v>
      </c>
      <c r="U33">
        <v>7515.50117354331</v>
      </c>
      <c r="V33">
        <v>7518.1834337475802</v>
      </c>
      <c r="W33">
        <v>7520.8656939518496</v>
      </c>
      <c r="X33">
        <v>7523.5479541561299</v>
      </c>
      <c r="Y33">
        <v>7526.2302143604002</v>
      </c>
      <c r="Z33">
        <v>7528.9124745646805</v>
      </c>
      <c r="AA33">
        <v>7531.5947347689498</v>
      </c>
      <c r="AB33">
        <v>7534.2769949732301</v>
      </c>
      <c r="AC33">
        <v>7536.9592551775004</v>
      </c>
      <c r="AD33">
        <v>7539.6415153817698</v>
      </c>
      <c r="AE33">
        <v>7542.32377558605</v>
      </c>
      <c r="AF33">
        <v>7545.0060357903203</v>
      </c>
      <c r="AG33">
        <v>7547.6882959945997</v>
      </c>
      <c r="AH33">
        <v>7550.37055619887</v>
      </c>
      <c r="AI33">
        <v>7553.0528164031402</v>
      </c>
      <c r="AJ33">
        <v>7555.7350766074196</v>
      </c>
      <c r="AK33">
        <v>7558.4173368116899</v>
      </c>
    </row>
    <row r="34" spans="1:37" s="4" customFormat="1" x14ac:dyDescent="0.25"/>
    <row r="35" spans="1:37" x14ac:dyDescent="0.25">
      <c r="A35" s="10" t="s">
        <v>96</v>
      </c>
    </row>
    <row r="36" spans="1:37" x14ac:dyDescent="0.25">
      <c r="A36" s="4" t="s">
        <v>17</v>
      </c>
      <c r="B36" s="13">
        <f>'wastewater estimation'!A13</f>
        <v>2287.6631265304604</v>
      </c>
      <c r="C36" s="13">
        <f>'wastewater estimation'!B13</f>
        <v>2307.9966256540615</v>
      </c>
      <c r="D36" s="13">
        <f>'wastewater estimation'!C13</f>
        <v>2328.3722939878585</v>
      </c>
      <c r="E36" s="13">
        <f>'wastewater estimation'!D13</f>
        <v>2348.6167496188018</v>
      </c>
      <c r="F36" s="13">
        <f>'wastewater estimation'!E13</f>
        <v>2368.7441665770971</v>
      </c>
      <c r="G36" s="13">
        <f>'wastewater estimation'!F13</f>
        <v>2388.9619797363271</v>
      </c>
      <c r="H36" s="13">
        <f>'wastewater estimation'!G13</f>
        <v>2409.3425295826009</v>
      </c>
      <c r="I36" s="13">
        <f>'wastewater estimation'!H13</f>
        <v>2429.9266326178376</v>
      </c>
      <c r="J36" s="13">
        <f>'wastewater estimation'!I13</f>
        <v>2450.1663831765136</v>
      </c>
      <c r="K36" s="13">
        <f>'wastewater estimation'!J13</f>
        <v>2471.4096080229901</v>
      </c>
      <c r="L36" s="13">
        <f>'wastewater estimation'!K13</f>
        <v>2492.1180425928887</v>
      </c>
      <c r="M36" s="13">
        <f>'wastewater estimation'!L13</f>
        <v>2512.6738563811182</v>
      </c>
      <c r="N36" s="13">
        <f>'wastewater estimation'!M13</f>
        <v>2533.4267538839426</v>
      </c>
      <c r="O36" s="13">
        <f>'wastewater estimation'!N13</f>
        <v>2553.9391045671032</v>
      </c>
      <c r="P36" s="13">
        <f>'wastewater estimation'!O13</f>
        <v>2573.47027124233</v>
      </c>
      <c r="Q36" s="13">
        <f>'wastewater estimation'!P13</f>
        <v>2592.8241743198873</v>
      </c>
      <c r="R36" s="13">
        <f>'wastewater estimation'!Q13</f>
        <v>2611.6726938225379</v>
      </c>
      <c r="S36" s="13">
        <f>'wastewater estimation'!R13</f>
        <v>2631.311665466088</v>
      </c>
      <c r="T36" s="13">
        <f>'wastewater estimation'!S13</f>
        <v>2652.2201244207486</v>
      </c>
      <c r="U36" s="13">
        <f>'wastewater estimation'!T13</f>
        <v>2671.6138441723679</v>
      </c>
      <c r="V36" s="13">
        <f>'wastewater estimation'!U13</f>
        <v>2690.5746972753991</v>
      </c>
      <c r="W36" s="13">
        <f>'wastewater estimation'!V13</f>
        <v>2708.5203134099615</v>
      </c>
      <c r="X36" s="13">
        <f>'wastewater estimation'!W13</f>
        <v>2726.285137142655</v>
      </c>
      <c r="Y36" s="13">
        <f>'wastewater estimation'!X13</f>
        <v>2744.089130601973</v>
      </c>
      <c r="Z36" s="13">
        <f>'wastewater estimation'!Y13</f>
        <v>2761.3648620724844</v>
      </c>
      <c r="AA36" s="13">
        <f>'wastewater estimation'!Z13</f>
        <v>2777.9475952114312</v>
      </c>
      <c r="AB36" s="13">
        <f>'wastewater estimation'!AA13</f>
        <v>2794.2247927200233</v>
      </c>
      <c r="AC36" s="13">
        <f>'wastewater estimation'!AB13</f>
        <v>2810.4181811288545</v>
      </c>
      <c r="AD36" s="13">
        <f>'wastewater estimation'!AC13</f>
        <v>2826.1881718470354</v>
      </c>
      <c r="AE36" s="13">
        <f>'wastewater estimation'!AD13</f>
        <v>2841.6667421516627</v>
      </c>
      <c r="AF36" s="13">
        <f>'wastewater estimation'!AE13</f>
        <v>2856.8078411479205</v>
      </c>
      <c r="AG36" s="13">
        <f>'wastewater estimation'!AF13</f>
        <v>2871.5548903417957</v>
      </c>
      <c r="AH36" s="13">
        <f>'wastewater estimation'!AG13</f>
        <v>2885.9962274651052</v>
      </c>
      <c r="AI36" s="13">
        <f>'wastewater estimation'!AH13</f>
        <v>2900.2107801051329</v>
      </c>
      <c r="AJ36" s="13">
        <f>'wastewater estimation'!AI13</f>
        <v>2914.1865503275967</v>
      </c>
      <c r="AK36" s="13">
        <f>'wastewater estimation'!AJ13</f>
        <v>2927.6936953522418</v>
      </c>
    </row>
    <row r="37" spans="1:37" s="4" customFormat="1" x14ac:dyDescent="0.25">
      <c r="A37" s="4" t="s">
        <v>97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row>
    <row r="38" spans="1:37" s="4" customFormat="1" x14ac:dyDescent="0.25"/>
    <row r="39" spans="1:37" x14ac:dyDescent="0.25">
      <c r="A39" s="6" t="s">
        <v>25</v>
      </c>
    </row>
    <row r="40" spans="1:37" x14ac:dyDescent="0.25">
      <c r="A40" t="s">
        <v>24</v>
      </c>
    </row>
    <row r="41" spans="1:37" x14ac:dyDescent="0.25">
      <c r="A41" t="s">
        <v>17</v>
      </c>
      <c r="B41">
        <v>1122.11309768976</v>
      </c>
      <c r="C41">
        <v>1131.64608939604</v>
      </c>
      <c r="D41">
        <v>1133.60618103452</v>
      </c>
      <c r="E41">
        <v>1127.3623347160201</v>
      </c>
      <c r="F41">
        <v>1120.3900560176201</v>
      </c>
      <c r="G41">
        <v>1118.5564832154701</v>
      </c>
      <c r="H41">
        <v>1113.04467648022</v>
      </c>
      <c r="I41">
        <v>1111.1569956276601</v>
      </c>
      <c r="J41">
        <v>1108.5120247683101</v>
      </c>
      <c r="K41">
        <v>1104.4029747424399</v>
      </c>
      <c r="L41">
        <v>1122.2604427450999</v>
      </c>
      <c r="M41">
        <v>1128.0210434851999</v>
      </c>
      <c r="N41">
        <v>1133.7816442252899</v>
      </c>
      <c r="O41">
        <v>1139.54224496538</v>
      </c>
      <c r="P41">
        <v>1145.30284570548</v>
      </c>
      <c r="Q41">
        <v>1151.06344644557</v>
      </c>
      <c r="R41">
        <v>1156.82404718566</v>
      </c>
      <c r="S41">
        <v>1162.58464792576</v>
      </c>
      <c r="T41">
        <v>1168.34524866585</v>
      </c>
      <c r="U41">
        <v>1174.10584940594</v>
      </c>
      <c r="V41">
        <v>1179.8664501460401</v>
      </c>
      <c r="W41">
        <v>1185.6270508861301</v>
      </c>
      <c r="X41">
        <v>1191.3876516262201</v>
      </c>
      <c r="Y41">
        <v>1197.1482523663201</v>
      </c>
      <c r="Z41">
        <v>1202.9088531064101</v>
      </c>
      <c r="AA41">
        <v>1208.6694538464999</v>
      </c>
      <c r="AB41">
        <v>1214.4300545865999</v>
      </c>
      <c r="AC41">
        <v>1220.1906553266899</v>
      </c>
      <c r="AD41">
        <v>1225.9512560667899</v>
      </c>
      <c r="AE41">
        <v>1231.71185680688</v>
      </c>
      <c r="AF41">
        <v>1237.47245754697</v>
      </c>
      <c r="AG41">
        <v>1243.23305828707</v>
      </c>
      <c r="AH41">
        <v>1248.99365902716</v>
      </c>
      <c r="AI41">
        <v>1254.75425976725</v>
      </c>
      <c r="AJ41">
        <v>1260.51486050735</v>
      </c>
      <c r="AK41">
        <v>1266.27546124744</v>
      </c>
    </row>
    <row r="42" spans="1:37" s="4" customFormat="1" x14ac:dyDescent="0.25"/>
    <row r="43" spans="1:37" x14ac:dyDescent="0.25">
      <c r="A43" t="s">
        <v>26</v>
      </c>
    </row>
    <row r="44" spans="1:37" x14ac:dyDescent="0.25">
      <c r="A44" t="s">
        <v>17</v>
      </c>
      <c r="B44">
        <v>4143.7533149999999</v>
      </c>
      <c r="C44">
        <v>4129.5170507713901</v>
      </c>
      <c r="D44">
        <v>4108.5307811427901</v>
      </c>
      <c r="E44">
        <v>4074.2492818056198</v>
      </c>
      <c r="F44">
        <v>4039.3694715657898</v>
      </c>
      <c r="G44">
        <v>4003.9027271506202</v>
      </c>
      <c r="H44">
        <v>3970.0421667235901</v>
      </c>
      <c r="I44">
        <v>3934.87121721825</v>
      </c>
      <c r="J44">
        <v>3898.4126320892101</v>
      </c>
      <c r="K44">
        <v>3861.4050352091499</v>
      </c>
      <c r="L44">
        <v>3879.0264608853599</v>
      </c>
      <c r="M44">
        <v>3872.2374919752901</v>
      </c>
      <c r="N44">
        <v>3865.4485230652099</v>
      </c>
      <c r="O44">
        <v>3858.6595541551401</v>
      </c>
      <c r="P44">
        <v>3851.8705852450598</v>
      </c>
      <c r="Q44">
        <v>3845.08161633499</v>
      </c>
      <c r="R44">
        <v>3838.2926474249198</v>
      </c>
      <c r="S44">
        <v>3831.50367851484</v>
      </c>
      <c r="T44">
        <v>3824.7147096047702</v>
      </c>
      <c r="U44">
        <v>3817.9257406946899</v>
      </c>
      <c r="V44">
        <v>3811.1367717846201</v>
      </c>
      <c r="W44">
        <v>3804.3478028745499</v>
      </c>
      <c r="X44">
        <v>3797.5588339644701</v>
      </c>
      <c r="Y44">
        <v>3790.7698650543998</v>
      </c>
      <c r="Z44">
        <v>3783.98089614432</v>
      </c>
      <c r="AA44">
        <v>3777.1919272342502</v>
      </c>
      <c r="AB44">
        <v>3770.40295832418</v>
      </c>
      <c r="AC44">
        <v>3763.6139894141002</v>
      </c>
      <c r="AD44">
        <v>3756.8250205040299</v>
      </c>
      <c r="AE44">
        <v>3750.0360515939501</v>
      </c>
      <c r="AF44">
        <v>3743.2470826838799</v>
      </c>
      <c r="AG44">
        <v>3736.4581137738001</v>
      </c>
      <c r="AH44">
        <v>3729.6691448637298</v>
      </c>
      <c r="AI44">
        <v>3722.88017595366</v>
      </c>
      <c r="AJ44">
        <v>3716.0912070435802</v>
      </c>
      <c r="AK44">
        <v>3709.3022381335099</v>
      </c>
    </row>
    <row r="46" spans="1:37" x14ac:dyDescent="0.25">
      <c r="A46" t="s">
        <v>27</v>
      </c>
    </row>
    <row r="47" spans="1:37" x14ac:dyDescent="0.25">
      <c r="A47" t="s">
        <v>17</v>
      </c>
      <c r="B47">
        <v>1085.2508682</v>
      </c>
      <c r="C47">
        <v>1084.98695190126</v>
      </c>
      <c r="D47">
        <v>1080.9578636327899</v>
      </c>
      <c r="E47">
        <v>1072.4818631584001</v>
      </c>
      <c r="F47">
        <v>1064.03620062348</v>
      </c>
      <c r="G47">
        <v>1055.6208760280199</v>
      </c>
      <c r="H47">
        <v>1047.23588937204</v>
      </c>
      <c r="I47">
        <v>1038.8812406555201</v>
      </c>
      <c r="J47">
        <v>1029.8372672179501</v>
      </c>
      <c r="K47">
        <v>1020.83121620472</v>
      </c>
      <c r="L47">
        <v>1030.99106944615</v>
      </c>
      <c r="M47">
        <v>1031.0422030474499</v>
      </c>
      <c r="N47">
        <v>1031.09333664874</v>
      </c>
      <c r="O47">
        <v>1031.1444702500301</v>
      </c>
      <c r="P47">
        <v>1031.1956038513199</v>
      </c>
      <c r="Q47">
        <v>1031.24673745262</v>
      </c>
      <c r="R47">
        <v>1031.2978710539101</v>
      </c>
      <c r="S47">
        <v>1031.3490046551999</v>
      </c>
      <c r="T47">
        <v>1031.40013825649</v>
      </c>
      <c r="U47">
        <v>1031.4512718577901</v>
      </c>
      <c r="V47">
        <v>1031.5024054590799</v>
      </c>
      <c r="W47">
        <v>1031.55353906037</v>
      </c>
      <c r="X47">
        <v>1031.6046726616601</v>
      </c>
      <c r="Y47">
        <v>1031.6558062629599</v>
      </c>
      <c r="Z47">
        <v>1031.70693986425</v>
      </c>
      <c r="AA47">
        <v>1031.7580734655401</v>
      </c>
      <c r="AB47">
        <v>1031.8092070668299</v>
      </c>
      <c r="AC47">
        <v>1031.86034066813</v>
      </c>
      <c r="AD47">
        <v>1031.9114742694201</v>
      </c>
      <c r="AE47">
        <v>1031.9626078707099</v>
      </c>
      <c r="AF47">
        <v>1032.013741472</v>
      </c>
      <c r="AG47">
        <v>1032.0648750733001</v>
      </c>
      <c r="AH47">
        <v>1032.1160086745899</v>
      </c>
      <c r="AI47">
        <v>1032.16714227588</v>
      </c>
      <c r="AJ47">
        <v>1032.2182758771701</v>
      </c>
      <c r="AK47">
        <v>1032.2694094784699</v>
      </c>
    </row>
    <row r="49" spans="1:37" x14ac:dyDescent="0.25">
      <c r="A49" t="s">
        <v>29</v>
      </c>
    </row>
    <row r="50" spans="1:37" x14ac:dyDescent="0.25">
      <c r="A50" t="s">
        <v>17</v>
      </c>
      <c r="B50">
        <v>121.1250969</v>
      </c>
      <c r="C50">
        <v>119.69690992911799</v>
      </c>
      <c r="D50">
        <v>118.425313050174</v>
      </c>
      <c r="E50">
        <v>117.01228301475101</v>
      </c>
      <c r="F50">
        <v>115.607160945654</v>
      </c>
      <c r="G50">
        <v>114.283299409899</v>
      </c>
      <c r="H50">
        <v>113.039709911695</v>
      </c>
      <c r="I50">
        <v>111.730016815608</v>
      </c>
      <c r="J50">
        <v>110.427572688654</v>
      </c>
      <c r="K50">
        <v>109.20441210345901</v>
      </c>
      <c r="L50">
        <v>108.10449959064501</v>
      </c>
      <c r="M50">
        <v>107.258687053804</v>
      </c>
      <c r="N50">
        <v>106.41287451696201</v>
      </c>
      <c r="O50">
        <v>105.56706198012</v>
      </c>
      <c r="P50">
        <v>104.721249443278</v>
      </c>
      <c r="Q50">
        <v>103.87543690643599</v>
      </c>
      <c r="R50">
        <v>103.029624369595</v>
      </c>
      <c r="S50">
        <v>102.18381183275299</v>
      </c>
      <c r="T50">
        <v>101.337999295911</v>
      </c>
      <c r="U50">
        <v>100.492186759069</v>
      </c>
      <c r="V50">
        <v>99.646374222227905</v>
      </c>
      <c r="W50">
        <v>98.8005616853861</v>
      </c>
      <c r="X50">
        <v>97.954749148544295</v>
      </c>
      <c r="Y50">
        <v>97.108936611702504</v>
      </c>
      <c r="Z50">
        <v>96.263124074860698</v>
      </c>
      <c r="AA50">
        <v>95.417311538018893</v>
      </c>
      <c r="AB50">
        <v>94.571499001177202</v>
      </c>
      <c r="AC50">
        <v>93.725686464335396</v>
      </c>
      <c r="AD50">
        <v>92.879873927493506</v>
      </c>
      <c r="AE50">
        <v>92.034061390651701</v>
      </c>
      <c r="AF50">
        <v>91.188248853809995</v>
      </c>
      <c r="AG50">
        <v>90.342436316968204</v>
      </c>
      <c r="AH50">
        <v>89.496623780126399</v>
      </c>
      <c r="AI50">
        <v>88.650811243284593</v>
      </c>
      <c r="AJ50">
        <v>87.804998706442802</v>
      </c>
      <c r="AK50">
        <v>86.959186169600997</v>
      </c>
    </row>
    <row r="52" spans="1:37" x14ac:dyDescent="0.25">
      <c r="A52" t="s">
        <v>30</v>
      </c>
    </row>
    <row r="53" spans="1:37" x14ac:dyDescent="0.25">
      <c r="A53" t="s">
        <v>17</v>
      </c>
      <c r="B53">
        <v>50.220040175999998</v>
      </c>
      <c r="C53">
        <v>49.267636413744199</v>
      </c>
      <c r="D53">
        <v>48.4109000993557</v>
      </c>
      <c r="E53">
        <v>47.256383747576699</v>
      </c>
      <c r="F53">
        <v>46.147077692965901</v>
      </c>
      <c r="G53">
        <v>45.1485049979417</v>
      </c>
      <c r="H53">
        <v>44.164351779453099</v>
      </c>
      <c r="I53">
        <v>43.187249830938903</v>
      </c>
      <c r="J53">
        <v>42.159307895419303</v>
      </c>
      <c r="K53">
        <v>41.131740970366401</v>
      </c>
      <c r="L53">
        <v>40.473178742920901</v>
      </c>
      <c r="M53">
        <v>39.697778021850802</v>
      </c>
      <c r="N53">
        <v>38.922377300780802</v>
      </c>
      <c r="O53">
        <v>38.146976579710703</v>
      </c>
      <c r="P53">
        <v>37.371575858640597</v>
      </c>
      <c r="Q53">
        <v>36.596175137570498</v>
      </c>
      <c r="R53">
        <v>35.820774416500399</v>
      </c>
      <c r="S53">
        <v>35.045373695430399</v>
      </c>
      <c r="T53">
        <v>34.2699729743603</v>
      </c>
      <c r="U53">
        <v>33.494572253290201</v>
      </c>
      <c r="V53">
        <v>32.719171532220102</v>
      </c>
      <c r="W53">
        <v>31.943770811149999</v>
      </c>
      <c r="X53">
        <v>31.16837009008</v>
      </c>
      <c r="Y53">
        <v>30.392969369009901</v>
      </c>
      <c r="Z53">
        <v>29.617568647939802</v>
      </c>
      <c r="AA53">
        <v>28.842167926869699</v>
      </c>
      <c r="AB53">
        <v>28.0667672057996</v>
      </c>
      <c r="AC53">
        <v>27.291366484729501</v>
      </c>
      <c r="AD53">
        <v>26.515965763659501</v>
      </c>
      <c r="AE53">
        <v>25.740565042589399</v>
      </c>
      <c r="AF53">
        <v>24.9651643215193</v>
      </c>
      <c r="AG53">
        <v>24.189763600449201</v>
      </c>
      <c r="AH53">
        <v>23.414362879379102</v>
      </c>
      <c r="AI53">
        <v>22.638962158309099</v>
      </c>
      <c r="AJ53">
        <v>21.863561437238999</v>
      </c>
      <c r="AK53">
        <v>21.0881607161689</v>
      </c>
    </row>
    <row r="55" spans="1:37" x14ac:dyDescent="0.25">
      <c r="A55" t="s">
        <v>31</v>
      </c>
    </row>
    <row r="56" spans="1:37" x14ac:dyDescent="0.25">
      <c r="A56" t="s">
        <v>17</v>
      </c>
      <c r="B56">
        <v>188.043952935042</v>
      </c>
      <c r="C56">
        <v>186.46780549547</v>
      </c>
      <c r="D56">
        <v>184.452434305944</v>
      </c>
      <c r="E56">
        <v>182.004332332514</v>
      </c>
      <c r="F56">
        <v>179.64494529186101</v>
      </c>
      <c r="G56">
        <v>177.37319102297599</v>
      </c>
      <c r="H56">
        <v>175.26083060284199</v>
      </c>
      <c r="I56">
        <v>173.01576963882701</v>
      </c>
      <c r="J56">
        <v>170.8565378449</v>
      </c>
      <c r="K56">
        <v>168.63853090609101</v>
      </c>
      <c r="L56">
        <v>168.210724485626</v>
      </c>
      <c r="M56">
        <v>167.09606204262499</v>
      </c>
      <c r="N56">
        <v>165.98139959962401</v>
      </c>
      <c r="O56">
        <v>164.866737156623</v>
      </c>
      <c r="P56">
        <v>163.75207471362199</v>
      </c>
      <c r="Q56">
        <v>162.63741227062101</v>
      </c>
      <c r="R56">
        <v>161.52274982762</v>
      </c>
      <c r="S56">
        <v>160.40808738461899</v>
      </c>
      <c r="T56">
        <v>159.29342494161801</v>
      </c>
      <c r="U56">
        <v>158.178762498617</v>
      </c>
      <c r="V56">
        <v>157.064100055616</v>
      </c>
      <c r="W56">
        <v>155.94943761261499</v>
      </c>
      <c r="X56">
        <v>154.83477516961401</v>
      </c>
      <c r="Y56">
        <v>153.720112726613</v>
      </c>
      <c r="Z56">
        <v>152.60545028361199</v>
      </c>
      <c r="AA56">
        <v>151.49078784061101</v>
      </c>
      <c r="AB56">
        <v>150.37612539761</v>
      </c>
      <c r="AC56">
        <v>149.26146295460899</v>
      </c>
      <c r="AD56">
        <v>148.14680051160801</v>
      </c>
      <c r="AE56">
        <v>147.032138068607</v>
      </c>
      <c r="AF56">
        <v>145.91747562560599</v>
      </c>
      <c r="AG56">
        <v>144.80281318260501</v>
      </c>
      <c r="AH56">
        <v>143.688150739604</v>
      </c>
      <c r="AI56">
        <v>142.57348829660299</v>
      </c>
      <c r="AJ56">
        <v>141.45882585360201</v>
      </c>
      <c r="AK56">
        <v>140.344163410601</v>
      </c>
    </row>
    <row r="57" spans="1:37" s="4" customFormat="1" x14ac:dyDescent="0.25"/>
    <row r="58" spans="1:37" x14ac:dyDescent="0.25">
      <c r="A58" s="4" t="s">
        <v>33</v>
      </c>
    </row>
    <row r="59" spans="1:37" x14ac:dyDescent="0.25">
      <c r="A59" t="s">
        <v>17</v>
      </c>
      <c r="B59" s="7">
        <v>532.72542618</v>
      </c>
      <c r="C59" s="7">
        <v>523.611633348346</v>
      </c>
      <c r="D59" s="7">
        <v>516.64348584987397</v>
      </c>
      <c r="E59" s="7">
        <v>509.06138619753301</v>
      </c>
      <c r="F59" s="7">
        <v>501.535200020339</v>
      </c>
      <c r="G59" s="7">
        <v>494.353516644997</v>
      </c>
      <c r="H59" s="7">
        <v>487.15160559347203</v>
      </c>
      <c r="I59" s="7">
        <v>479.78916602206698</v>
      </c>
      <c r="J59" s="7">
        <v>472.13046145240003</v>
      </c>
      <c r="K59" s="7">
        <v>464.32378036747701</v>
      </c>
      <c r="L59" s="7">
        <v>460.46238732372598</v>
      </c>
      <c r="M59" s="7">
        <v>456.81289297369602</v>
      </c>
      <c r="N59" s="7">
        <v>453.16339862366698</v>
      </c>
      <c r="O59" s="7">
        <v>449.51390427363799</v>
      </c>
      <c r="P59" s="7">
        <v>445.864409923609</v>
      </c>
      <c r="Q59" s="7">
        <v>442.21491557357899</v>
      </c>
      <c r="R59" s="7">
        <v>438.56542122355</v>
      </c>
      <c r="S59" s="7">
        <v>434.91592687352102</v>
      </c>
      <c r="T59" s="7">
        <v>431.26643252349101</v>
      </c>
      <c r="U59" s="7">
        <v>427.61693817346202</v>
      </c>
      <c r="V59" s="7">
        <v>423.96744382343297</v>
      </c>
      <c r="W59" s="7">
        <v>420.31794947340398</v>
      </c>
      <c r="X59" s="7">
        <v>416.66845512337397</v>
      </c>
      <c r="Y59" s="7">
        <v>413.01896077334499</v>
      </c>
      <c r="Z59" s="7">
        <v>409.369466423316</v>
      </c>
      <c r="AA59" s="7">
        <v>405.71997207328701</v>
      </c>
      <c r="AB59" s="7">
        <v>402.070477723257</v>
      </c>
      <c r="AC59" s="7">
        <v>398.42098337322801</v>
      </c>
      <c r="AD59" s="7">
        <v>394.77148902319902</v>
      </c>
      <c r="AE59" s="7">
        <v>391.12199467316998</v>
      </c>
      <c r="AF59" s="7">
        <v>387.47250032314003</v>
      </c>
      <c r="AG59" s="7">
        <v>383.82300597311098</v>
      </c>
      <c r="AH59" s="7">
        <v>380.17351162308199</v>
      </c>
      <c r="AI59" s="7">
        <v>376.524017273053</v>
      </c>
      <c r="AJ59" s="7">
        <v>372.87452292302299</v>
      </c>
      <c r="AK59" s="7">
        <v>369.22502857299401</v>
      </c>
    </row>
    <row r="60" spans="1:37" x14ac:dyDescent="0.25">
      <c r="A60" t="s">
        <v>34</v>
      </c>
    </row>
    <row r="61" spans="1:37" x14ac:dyDescent="0.25">
      <c r="A61" t="s">
        <v>17</v>
      </c>
      <c r="B61">
        <v>474.0003792</v>
      </c>
      <c r="C61">
        <v>467.04520245357099</v>
      </c>
      <c r="D61">
        <v>460.73224656633499</v>
      </c>
      <c r="E61">
        <v>454.16835736627002</v>
      </c>
      <c r="F61">
        <v>447.79668866539703</v>
      </c>
      <c r="G61">
        <v>441.397375194701</v>
      </c>
      <c r="H61">
        <v>435.18685894920799</v>
      </c>
      <c r="I61">
        <v>429.09071041458498</v>
      </c>
      <c r="J61">
        <v>423.03678225915502</v>
      </c>
      <c r="K61">
        <v>417.09493963193398</v>
      </c>
      <c r="L61">
        <v>413.43776779300202</v>
      </c>
      <c r="M61">
        <v>410.57982254887003</v>
      </c>
      <c r="N61">
        <v>407.72187730473701</v>
      </c>
      <c r="O61">
        <v>404.86393206060501</v>
      </c>
      <c r="P61">
        <v>402.00598681647199</v>
      </c>
      <c r="Q61">
        <v>399.14804157233999</v>
      </c>
      <c r="R61">
        <v>396.29009632820703</v>
      </c>
      <c r="S61">
        <v>393.43215108407497</v>
      </c>
      <c r="T61">
        <v>390.57420583994201</v>
      </c>
      <c r="U61">
        <v>387.71626059580899</v>
      </c>
      <c r="V61">
        <v>384.85831535167699</v>
      </c>
      <c r="W61">
        <v>382.00037010754397</v>
      </c>
      <c r="X61">
        <v>379.14242486341197</v>
      </c>
      <c r="Y61">
        <v>376.28447961927901</v>
      </c>
      <c r="Z61">
        <v>373.42653437514701</v>
      </c>
      <c r="AA61">
        <v>370.56858913101399</v>
      </c>
      <c r="AB61">
        <v>367.710643886882</v>
      </c>
      <c r="AC61">
        <v>364.85269864274898</v>
      </c>
      <c r="AD61">
        <v>361.99475339861698</v>
      </c>
      <c r="AE61">
        <v>359.13680815448402</v>
      </c>
      <c r="AF61">
        <v>356.27886291035202</v>
      </c>
      <c r="AG61">
        <v>353.420917666219</v>
      </c>
      <c r="AH61">
        <v>350.56297242208598</v>
      </c>
      <c r="AI61">
        <v>347.70502717795398</v>
      </c>
      <c r="AJ61">
        <v>344.84708193382102</v>
      </c>
      <c r="AK61">
        <v>341.98913668968902</v>
      </c>
    </row>
    <row r="63" spans="1:37" x14ac:dyDescent="0.25">
      <c r="A63" t="s">
        <v>35</v>
      </c>
    </row>
    <row r="64" spans="1:37" x14ac:dyDescent="0.25">
      <c r="A64" t="s">
        <v>17</v>
      </c>
      <c r="B64">
        <v>460.1253681</v>
      </c>
      <c r="C64">
        <v>453.963747171899</v>
      </c>
      <c r="D64">
        <v>447.32433086991801</v>
      </c>
      <c r="E64">
        <v>439.18517418335301</v>
      </c>
      <c r="F64">
        <v>431.25836390411501</v>
      </c>
      <c r="G64">
        <v>423.68677486222299</v>
      </c>
      <c r="H64">
        <v>416.39273501393598</v>
      </c>
      <c r="I64">
        <v>409.15658814673799</v>
      </c>
      <c r="J64">
        <v>401.83545943061</v>
      </c>
      <c r="K64">
        <v>394.50301293368</v>
      </c>
      <c r="L64">
        <v>391.335673784145</v>
      </c>
      <c r="M64">
        <v>386.96458973122901</v>
      </c>
      <c r="N64">
        <v>382.593505678312</v>
      </c>
      <c r="O64">
        <v>378.22242162539499</v>
      </c>
      <c r="P64">
        <v>373.85133757247797</v>
      </c>
      <c r="Q64">
        <v>369.48025351956102</v>
      </c>
      <c r="R64">
        <v>365.109169466644</v>
      </c>
      <c r="S64">
        <v>360.73808541372699</v>
      </c>
      <c r="T64">
        <v>356.36700136080998</v>
      </c>
      <c r="U64">
        <v>351.99591730789302</v>
      </c>
      <c r="V64">
        <v>347.62483325497601</v>
      </c>
      <c r="W64">
        <v>343.253749202059</v>
      </c>
      <c r="X64">
        <v>338.88266514914199</v>
      </c>
      <c r="Y64">
        <v>334.51158109622497</v>
      </c>
      <c r="Z64">
        <v>330.14049704330802</v>
      </c>
      <c r="AA64">
        <v>325.769412990391</v>
      </c>
      <c r="AB64">
        <v>321.39832893747399</v>
      </c>
      <c r="AC64">
        <v>317.02724488455698</v>
      </c>
      <c r="AD64">
        <v>312.65616083164002</v>
      </c>
      <c r="AE64">
        <v>308.28507677872301</v>
      </c>
      <c r="AF64">
        <v>303.913992725806</v>
      </c>
      <c r="AG64">
        <v>299.54290867289001</v>
      </c>
      <c r="AH64">
        <v>295.17182461997299</v>
      </c>
      <c r="AI64">
        <v>290.80074056705598</v>
      </c>
      <c r="AJ64">
        <v>286.42965651413903</v>
      </c>
      <c r="AK64">
        <v>282.05857246122201</v>
      </c>
    </row>
    <row r="65" spans="1:37" s="4" customFormat="1" x14ac:dyDescent="0.25"/>
    <row r="66" spans="1:37" s="4" customFormat="1" x14ac:dyDescent="0.25">
      <c r="A66" s="4" t="s">
        <v>37</v>
      </c>
    </row>
    <row r="67" spans="1:37" x14ac:dyDescent="0.25">
      <c r="A67" t="s">
        <v>17</v>
      </c>
      <c r="B67">
        <v>1861.5014891999999</v>
      </c>
      <c r="C67">
        <v>1922.47852373402</v>
      </c>
      <c r="D67">
        <v>1951.4937462212099</v>
      </c>
      <c r="E67">
        <v>1985.2073941746901</v>
      </c>
      <c r="F67">
        <v>2034.5231364593401</v>
      </c>
      <c r="G67">
        <v>2088.9580678917</v>
      </c>
      <c r="H67">
        <v>2147.6852233973</v>
      </c>
      <c r="I67">
        <v>2204.1341813499098</v>
      </c>
      <c r="J67">
        <v>2255.4674199067499</v>
      </c>
      <c r="K67">
        <v>2306.0310137188799</v>
      </c>
      <c r="L67">
        <v>2384.7358910769499</v>
      </c>
      <c r="M67">
        <v>2451.8062703713699</v>
      </c>
      <c r="N67">
        <v>2518.87664966578</v>
      </c>
      <c r="O67">
        <v>2585.94702896019</v>
      </c>
      <c r="P67">
        <v>2653.01740825461</v>
      </c>
      <c r="Q67">
        <v>2720.08778754902</v>
      </c>
      <c r="R67">
        <v>2787.1581668434301</v>
      </c>
      <c r="S67">
        <v>2854.2285461378501</v>
      </c>
      <c r="T67">
        <v>2921.2989254322601</v>
      </c>
      <c r="U67">
        <v>2988.3693047266702</v>
      </c>
      <c r="V67">
        <v>3055.4396840210902</v>
      </c>
      <c r="W67">
        <v>3122.5100633154998</v>
      </c>
      <c r="X67">
        <v>3189.5804426099098</v>
      </c>
      <c r="Y67">
        <v>3256.6508219043299</v>
      </c>
      <c r="Z67">
        <v>3323.7212011987399</v>
      </c>
      <c r="AA67">
        <v>3390.7915804931499</v>
      </c>
      <c r="AB67">
        <v>3457.86195978757</v>
      </c>
      <c r="AC67">
        <v>3524.93233908198</v>
      </c>
      <c r="AD67">
        <v>3592.00271837639</v>
      </c>
      <c r="AE67">
        <v>3659.0730976708101</v>
      </c>
      <c r="AF67">
        <v>3726.1434769652201</v>
      </c>
      <c r="AG67">
        <v>3793.2138562596301</v>
      </c>
      <c r="AH67">
        <v>3860.2842355540502</v>
      </c>
      <c r="AI67">
        <v>3927.3546148484602</v>
      </c>
      <c r="AJ67">
        <v>3994.4249941428702</v>
      </c>
      <c r="AK67">
        <v>4061.4953734372898</v>
      </c>
    </row>
    <row r="68" spans="1:37" x14ac:dyDescent="0.25">
      <c r="A68" t="s">
        <v>38</v>
      </c>
    </row>
    <row r="69" spans="1:37" x14ac:dyDescent="0.25">
      <c r="A69" t="s">
        <v>17</v>
      </c>
      <c r="B69">
        <v>437.74412019501602</v>
      </c>
      <c r="C69">
        <v>434.81784107730698</v>
      </c>
      <c r="D69">
        <v>432.49378676166202</v>
      </c>
      <c r="E69">
        <v>429.58049357605199</v>
      </c>
      <c r="F69">
        <v>426.748700916497</v>
      </c>
      <c r="G69">
        <v>423.85091870533802</v>
      </c>
      <c r="H69">
        <v>421.17960205554198</v>
      </c>
      <c r="I69">
        <v>418.44157441346903</v>
      </c>
      <c r="J69">
        <v>415.71003973744502</v>
      </c>
      <c r="K69">
        <v>412.91323695048999</v>
      </c>
      <c r="L69">
        <v>412.03830381960199</v>
      </c>
      <c r="M69">
        <v>411.323453091212</v>
      </c>
      <c r="N69">
        <v>410.60860236282099</v>
      </c>
      <c r="O69">
        <v>409.89375163442998</v>
      </c>
      <c r="P69">
        <v>409.17890090603902</v>
      </c>
      <c r="Q69">
        <v>408.46405017764801</v>
      </c>
      <c r="R69">
        <v>407.74919944925801</v>
      </c>
      <c r="S69">
        <v>407.034348720867</v>
      </c>
      <c r="T69">
        <v>406.31949799247599</v>
      </c>
      <c r="U69">
        <v>405.60464726408497</v>
      </c>
      <c r="V69">
        <v>404.88979653569402</v>
      </c>
      <c r="W69">
        <v>404.17494580730403</v>
      </c>
      <c r="X69">
        <v>403.46009507891301</v>
      </c>
      <c r="Y69">
        <v>402.745244350522</v>
      </c>
      <c r="Z69">
        <v>402.03039362213099</v>
      </c>
      <c r="AA69">
        <v>401.31554289373997</v>
      </c>
      <c r="AB69">
        <v>400.60069216534998</v>
      </c>
      <c r="AC69">
        <v>399.88584143695903</v>
      </c>
      <c r="AD69">
        <v>399.17099070856801</v>
      </c>
      <c r="AE69">
        <v>398.456139980177</v>
      </c>
      <c r="AF69">
        <v>397.74128925178599</v>
      </c>
      <c r="AG69">
        <v>397.02643852339497</v>
      </c>
      <c r="AH69">
        <v>396.31158779500498</v>
      </c>
      <c r="AI69">
        <v>395.59673706661403</v>
      </c>
      <c r="AJ69">
        <v>394.88188633822301</v>
      </c>
      <c r="AK69">
        <v>394.167035609832</v>
      </c>
    </row>
    <row r="70" spans="1:37" x14ac:dyDescent="0.25">
      <c r="A70" t="s">
        <v>39</v>
      </c>
    </row>
    <row r="71" spans="1:37" x14ac:dyDescent="0.25">
      <c r="A71" t="s">
        <v>17</v>
      </c>
      <c r="B71">
        <v>3587.2528698000001</v>
      </c>
      <c r="C71">
        <v>3655.5030673174901</v>
      </c>
      <c r="D71">
        <v>3732.2234629643799</v>
      </c>
      <c r="E71">
        <v>3796.6273415524402</v>
      </c>
      <c r="F71">
        <v>3848.92800469344</v>
      </c>
      <c r="G71">
        <v>3907.4962645220098</v>
      </c>
      <c r="H71">
        <v>3972.18991996364</v>
      </c>
      <c r="I71">
        <v>4039.2826681974202</v>
      </c>
      <c r="J71">
        <v>4105.1430071187697</v>
      </c>
      <c r="K71">
        <v>4169.7709367277002</v>
      </c>
      <c r="L71">
        <v>4241.0354697006096</v>
      </c>
      <c r="M71">
        <v>4325.9299057158696</v>
      </c>
      <c r="N71">
        <v>4410.8243417311296</v>
      </c>
      <c r="O71">
        <v>4495.7187777463896</v>
      </c>
      <c r="P71">
        <v>4580.6132137616496</v>
      </c>
      <c r="Q71">
        <v>4665.5076497769096</v>
      </c>
      <c r="R71">
        <v>4750.4020857921696</v>
      </c>
      <c r="S71">
        <v>4835.2965218074296</v>
      </c>
      <c r="T71">
        <v>4920.1909578226896</v>
      </c>
      <c r="U71">
        <v>5005.0853938379496</v>
      </c>
      <c r="V71">
        <v>5089.9798298532096</v>
      </c>
      <c r="W71">
        <v>5174.8742658684696</v>
      </c>
      <c r="X71">
        <v>5259.7687018837296</v>
      </c>
      <c r="Y71">
        <v>5344.6631378989896</v>
      </c>
      <c r="Z71">
        <v>5429.5575739142496</v>
      </c>
      <c r="AA71">
        <v>5514.4520099295096</v>
      </c>
      <c r="AB71">
        <v>5599.3464459447696</v>
      </c>
      <c r="AC71">
        <v>5684.2408819600296</v>
      </c>
      <c r="AD71">
        <v>5769.1353179752796</v>
      </c>
      <c r="AE71">
        <v>5854.0297539905396</v>
      </c>
      <c r="AF71">
        <v>5938.9241900057996</v>
      </c>
      <c r="AG71">
        <v>6023.8186260210596</v>
      </c>
      <c r="AH71">
        <v>6108.7130620363196</v>
      </c>
      <c r="AI71">
        <v>6193.6074980515796</v>
      </c>
      <c r="AJ71">
        <v>6278.5019340668396</v>
      </c>
      <c r="AK71">
        <v>6363.3963700820996</v>
      </c>
    </row>
    <row r="72" spans="1:37" s="4" customFormat="1" x14ac:dyDescent="0.25"/>
    <row r="73" spans="1:37" ht="15.95" customHeight="1" x14ac:dyDescent="0.25">
      <c r="A73" t="s">
        <v>42</v>
      </c>
    </row>
    <row r="74" spans="1:37" ht="15.95" customHeight="1" x14ac:dyDescent="0.25">
      <c r="A74" t="s">
        <v>17</v>
      </c>
      <c r="B74">
        <v>1709.59321767348</v>
      </c>
      <c r="C74">
        <v>1725.8713373292401</v>
      </c>
      <c r="D74">
        <v>1737.4251586406899</v>
      </c>
      <c r="E74">
        <v>1740.63557193829</v>
      </c>
      <c r="F74">
        <v>1744.44454654572</v>
      </c>
      <c r="G74">
        <v>1748.84011488743</v>
      </c>
      <c r="H74">
        <v>1755.26274028591</v>
      </c>
      <c r="I74">
        <v>1762.2320675001899</v>
      </c>
      <c r="J74">
        <v>1767.5814177587299</v>
      </c>
      <c r="K74">
        <v>1772.0489740861201</v>
      </c>
      <c r="L74">
        <v>1798.00913717965</v>
      </c>
      <c r="M74">
        <v>1815.5553033461199</v>
      </c>
      <c r="N74">
        <v>1833.10146951258</v>
      </c>
      <c r="O74">
        <v>1850.6476356790499</v>
      </c>
      <c r="P74">
        <v>1868.1938018455201</v>
      </c>
      <c r="Q74">
        <v>1885.73996801199</v>
      </c>
      <c r="R74">
        <v>1903.2861341784501</v>
      </c>
      <c r="S74">
        <v>1920.83230034492</v>
      </c>
      <c r="T74">
        <v>1938.3784665113899</v>
      </c>
      <c r="U74">
        <v>1955.92463267786</v>
      </c>
      <c r="V74">
        <v>1973.4707988443199</v>
      </c>
      <c r="W74">
        <v>1991.01696501079</v>
      </c>
      <c r="X74">
        <v>2008.5631311772599</v>
      </c>
      <c r="Y74">
        <v>2026.1092973437301</v>
      </c>
      <c r="Z74">
        <v>2043.65546351019</v>
      </c>
      <c r="AA74">
        <v>2061.2016296766601</v>
      </c>
      <c r="AB74">
        <v>2078.74779584313</v>
      </c>
      <c r="AC74">
        <v>2096.2939620095999</v>
      </c>
      <c r="AD74">
        <v>2113.8401281760598</v>
      </c>
      <c r="AE74">
        <v>2131.3862943425302</v>
      </c>
      <c r="AF74">
        <v>2148.9324605090001</v>
      </c>
      <c r="AG74">
        <v>2166.47862667547</v>
      </c>
      <c r="AH74">
        <v>2184.0247928419299</v>
      </c>
      <c r="AI74">
        <v>2201.5709590084002</v>
      </c>
      <c r="AJ74">
        <v>2219.1171251748701</v>
      </c>
      <c r="AK74">
        <v>2236.66329134134</v>
      </c>
    </row>
    <row r="76" spans="1:37" x14ac:dyDescent="0.25">
      <c r="A76" t="s">
        <v>43</v>
      </c>
    </row>
    <row r="77" spans="1:37" x14ac:dyDescent="0.25">
      <c r="A77" t="s">
        <v>17</v>
      </c>
      <c r="B77">
        <v>872.33792286977996</v>
      </c>
      <c r="C77">
        <v>863.72082199757904</v>
      </c>
      <c r="D77">
        <v>855.14641755343598</v>
      </c>
      <c r="E77">
        <v>845.87530804430503</v>
      </c>
      <c r="F77">
        <v>836.65401103457305</v>
      </c>
      <c r="G77">
        <v>827.48252652424105</v>
      </c>
      <c r="H77">
        <v>819.08958189934106</v>
      </c>
      <c r="I77">
        <v>810.73933370249802</v>
      </c>
      <c r="J77">
        <v>801.71017061902296</v>
      </c>
      <c r="K77">
        <v>793.44887331396603</v>
      </c>
      <c r="L77">
        <v>788.67105726512102</v>
      </c>
      <c r="M77">
        <v>784.03527373300403</v>
      </c>
      <c r="N77">
        <v>779.39949020088795</v>
      </c>
      <c r="O77">
        <v>774.76370666877199</v>
      </c>
      <c r="P77">
        <v>770.12792313665602</v>
      </c>
      <c r="Q77">
        <v>765.49213960453903</v>
      </c>
      <c r="R77">
        <v>760.85635607242295</v>
      </c>
      <c r="S77">
        <v>756.22057254030597</v>
      </c>
      <c r="T77">
        <v>751.58478900819</v>
      </c>
      <c r="U77">
        <v>746.94900547607403</v>
      </c>
      <c r="V77">
        <v>742.31322194395705</v>
      </c>
      <c r="W77">
        <v>737.67743841184097</v>
      </c>
      <c r="X77">
        <v>733.041654879725</v>
      </c>
      <c r="Y77">
        <v>728.40587134760904</v>
      </c>
      <c r="Z77">
        <v>723.77008781549205</v>
      </c>
      <c r="AA77">
        <v>719.13430428337597</v>
      </c>
      <c r="AB77">
        <v>714.49852075126</v>
      </c>
      <c r="AC77">
        <v>709.86273721914301</v>
      </c>
      <c r="AD77">
        <v>705.22695368702705</v>
      </c>
      <c r="AE77">
        <v>700.59117015491097</v>
      </c>
      <c r="AF77">
        <v>695.95538662279398</v>
      </c>
      <c r="AG77">
        <v>691.31960309067802</v>
      </c>
      <c r="AH77">
        <v>686.68381955856205</v>
      </c>
      <c r="AI77">
        <v>682.04803602644495</v>
      </c>
      <c r="AJ77">
        <v>677.41225249432898</v>
      </c>
      <c r="AK77">
        <v>672.77646896221302</v>
      </c>
    </row>
    <row r="79" spans="1:37" x14ac:dyDescent="0.25">
      <c r="A79" t="s">
        <v>44</v>
      </c>
    </row>
    <row r="80" spans="1:37" x14ac:dyDescent="0.25">
      <c r="A80" t="s">
        <v>17</v>
      </c>
      <c r="B80">
        <v>2352.0018816000002</v>
      </c>
      <c r="C80">
        <v>2330.1145690180301</v>
      </c>
      <c r="D80">
        <v>2310.5579570986201</v>
      </c>
      <c r="E80">
        <v>2289.5981826142802</v>
      </c>
      <c r="F80">
        <v>2269.4691075925002</v>
      </c>
      <c r="G80">
        <v>2248.6895605678701</v>
      </c>
      <c r="H80">
        <v>2228.73533308164</v>
      </c>
      <c r="I80">
        <v>2208.8671843821298</v>
      </c>
      <c r="J80">
        <v>2189.0851144693502</v>
      </c>
      <c r="K80">
        <v>2169.3891233433101</v>
      </c>
      <c r="L80">
        <v>2155.3757751702801</v>
      </c>
      <c r="M80">
        <v>2143.1489893141402</v>
      </c>
      <c r="N80">
        <v>2130.9222034579998</v>
      </c>
      <c r="O80">
        <v>2118.6954176018498</v>
      </c>
      <c r="P80">
        <v>2106.4686317457099</v>
      </c>
      <c r="Q80">
        <v>2094.24184588956</v>
      </c>
      <c r="R80">
        <v>2082.01506003342</v>
      </c>
      <c r="S80">
        <v>2069.7882741772801</v>
      </c>
      <c r="T80">
        <v>2057.5614883211301</v>
      </c>
      <c r="U80">
        <v>2045.33470246499</v>
      </c>
      <c r="V80">
        <v>2033.10791660884</v>
      </c>
      <c r="W80">
        <v>2020.8811307527001</v>
      </c>
      <c r="X80">
        <v>2008.6543448965599</v>
      </c>
      <c r="Y80">
        <v>1996.42755904041</v>
      </c>
      <c r="Z80">
        <v>1984.20077318427</v>
      </c>
      <c r="AA80">
        <v>1971.9739873281201</v>
      </c>
      <c r="AB80">
        <v>1959.7472014719799</v>
      </c>
      <c r="AC80">
        <v>1947.52041561584</v>
      </c>
      <c r="AD80">
        <v>1935.29362975969</v>
      </c>
      <c r="AE80">
        <v>1923.0668439035501</v>
      </c>
      <c r="AF80">
        <v>1910.8400580473999</v>
      </c>
      <c r="AG80">
        <v>1898.61327219126</v>
      </c>
      <c r="AH80">
        <v>1886.38648633512</v>
      </c>
      <c r="AI80">
        <v>1874.1597004789701</v>
      </c>
      <c r="AJ80">
        <v>1861.9329146228299</v>
      </c>
      <c r="AK80">
        <v>1849.70612876668</v>
      </c>
    </row>
    <row r="81" spans="1:37" ht="13.5" customHeight="1" x14ac:dyDescent="0.25"/>
    <row r="82" spans="1:37" ht="13.5" customHeight="1" x14ac:dyDescent="0.25">
      <c r="A82" t="s">
        <v>45</v>
      </c>
    </row>
    <row r="83" spans="1:37" ht="13.5" customHeight="1" x14ac:dyDescent="0.25">
      <c r="A83" t="s">
        <v>17</v>
      </c>
      <c r="B83">
        <v>1662.0013296</v>
      </c>
      <c r="C83">
        <v>1644.83071405025</v>
      </c>
      <c r="D83">
        <v>1629.97465939055</v>
      </c>
      <c r="E83">
        <v>1613.6993023934001</v>
      </c>
      <c r="F83">
        <v>1597.49926433465</v>
      </c>
      <c r="G83">
        <v>1582.11109600386</v>
      </c>
      <c r="H83">
        <v>1566.7928666872899</v>
      </c>
      <c r="I83">
        <v>1551.54457638493</v>
      </c>
      <c r="J83">
        <v>1536.36622509679</v>
      </c>
      <c r="K83">
        <v>1521.2578128228699</v>
      </c>
      <c r="L83">
        <v>1509.4218374735501</v>
      </c>
      <c r="M83">
        <v>1499.38040016573</v>
      </c>
      <c r="N83">
        <v>1489.33896285791</v>
      </c>
      <c r="O83">
        <v>1479.2975255500901</v>
      </c>
      <c r="P83">
        <v>1469.2560882422699</v>
      </c>
      <c r="Q83">
        <v>1459.21465093446</v>
      </c>
      <c r="R83">
        <v>1449.1732136266401</v>
      </c>
      <c r="S83">
        <v>1439.1317763188199</v>
      </c>
      <c r="T83">
        <v>1429.090339011</v>
      </c>
      <c r="U83">
        <v>1419.04890170318</v>
      </c>
      <c r="V83">
        <v>1409.0074643953601</v>
      </c>
      <c r="W83">
        <v>1398.9660270875499</v>
      </c>
      <c r="X83">
        <v>1388.92458977973</v>
      </c>
      <c r="Y83">
        <v>1378.8831524719101</v>
      </c>
      <c r="Z83">
        <v>1368.8417151640899</v>
      </c>
      <c r="AA83">
        <v>1358.80027785627</v>
      </c>
      <c r="AB83">
        <v>1348.7588405484601</v>
      </c>
      <c r="AC83">
        <v>1338.7174032406399</v>
      </c>
      <c r="AD83">
        <v>1328.67596593282</v>
      </c>
      <c r="AE83">
        <v>1318.634528625</v>
      </c>
      <c r="AF83">
        <v>1308.5930913171801</v>
      </c>
      <c r="AG83">
        <v>1298.5516540093699</v>
      </c>
      <c r="AH83">
        <v>1288.51021670155</v>
      </c>
      <c r="AI83">
        <v>1278.4687793937301</v>
      </c>
      <c r="AJ83">
        <v>1268.4273420859099</v>
      </c>
      <c r="AK83">
        <v>1258.38590477809</v>
      </c>
    </row>
    <row r="85" spans="1:37" x14ac:dyDescent="0.25">
      <c r="A85" t="s">
        <v>46</v>
      </c>
    </row>
    <row r="86" spans="1:37" x14ac:dyDescent="0.25">
      <c r="A86" t="s">
        <v>17</v>
      </c>
      <c r="B86">
        <v>302.25024180000003</v>
      </c>
      <c r="C86">
        <v>312.15165345696897</v>
      </c>
      <c r="D86">
        <v>320.55920094455502</v>
      </c>
      <c r="E86">
        <v>325.18823183403703</v>
      </c>
      <c r="F86">
        <v>330.29276784114899</v>
      </c>
      <c r="G86">
        <v>336.60371083508602</v>
      </c>
      <c r="H86">
        <v>343.52025334722202</v>
      </c>
      <c r="I86">
        <v>350.230844527984</v>
      </c>
      <c r="J86">
        <v>356.73709835462301</v>
      </c>
      <c r="K86">
        <v>363.18578699263702</v>
      </c>
      <c r="L86">
        <v>371.775243631759</v>
      </c>
      <c r="M86">
        <v>379.67240737308998</v>
      </c>
      <c r="N86">
        <v>387.56957111442102</v>
      </c>
      <c r="O86">
        <v>395.46673485575297</v>
      </c>
      <c r="P86">
        <v>403.36389859708402</v>
      </c>
      <c r="Q86">
        <v>411.26106233841602</v>
      </c>
      <c r="R86">
        <v>419.15822607974701</v>
      </c>
      <c r="S86">
        <v>427.05538982107799</v>
      </c>
      <c r="T86">
        <v>434.95255356240898</v>
      </c>
      <c r="U86">
        <v>442.84971730374099</v>
      </c>
      <c r="V86">
        <v>450.74688104507197</v>
      </c>
      <c r="W86">
        <v>458.64404478640301</v>
      </c>
      <c r="X86">
        <v>466.54120852773502</v>
      </c>
      <c r="Y86">
        <v>474.43837226906601</v>
      </c>
      <c r="Z86">
        <v>482.33553601039699</v>
      </c>
      <c r="AA86">
        <v>490.232699751729</v>
      </c>
      <c r="AB86">
        <v>498.12986349305999</v>
      </c>
      <c r="AC86">
        <v>506.02702723439103</v>
      </c>
      <c r="AD86">
        <v>513.92419097572304</v>
      </c>
      <c r="AE86">
        <v>521.82135471705396</v>
      </c>
      <c r="AF86">
        <v>529.71851845838501</v>
      </c>
      <c r="AG86">
        <v>537.61568219971696</v>
      </c>
      <c r="AH86">
        <v>545.512845941048</v>
      </c>
      <c r="AI86">
        <v>553.41000968237904</v>
      </c>
      <c r="AJ86">
        <v>561.30717342371099</v>
      </c>
      <c r="AK86">
        <v>569.20433716504203</v>
      </c>
    </row>
    <row r="88" spans="1:37" x14ac:dyDescent="0.25">
      <c r="A88" t="s">
        <v>47</v>
      </c>
    </row>
    <row r="89" spans="1:37" x14ac:dyDescent="0.25">
      <c r="A89" t="s">
        <v>17</v>
      </c>
      <c r="B89">
        <v>1274.12359429806</v>
      </c>
      <c r="C89">
        <v>1259.08498740251</v>
      </c>
      <c r="D89">
        <v>1245.6178321774601</v>
      </c>
      <c r="E89">
        <v>1231.48309189368</v>
      </c>
      <c r="F89">
        <v>1218.16271763339</v>
      </c>
      <c r="G89">
        <v>1204.18191836143</v>
      </c>
      <c r="H89">
        <v>1191.0083250658899</v>
      </c>
      <c r="I89">
        <v>1177.90633224097</v>
      </c>
      <c r="J89">
        <v>1164.87593988667</v>
      </c>
      <c r="K89">
        <v>1151.91714800298</v>
      </c>
      <c r="L89">
        <v>1141.8416685152899</v>
      </c>
      <c r="M89">
        <v>1133.9193051921</v>
      </c>
      <c r="N89">
        <v>1125.99694186891</v>
      </c>
      <c r="O89">
        <v>1118.07457854571</v>
      </c>
      <c r="P89">
        <v>1110.15221522252</v>
      </c>
      <c r="Q89">
        <v>1102.22985189933</v>
      </c>
      <c r="R89">
        <v>1094.30748857613</v>
      </c>
      <c r="S89">
        <v>1086.38512525294</v>
      </c>
      <c r="T89">
        <v>1078.4627619297501</v>
      </c>
      <c r="U89">
        <v>1070.5403986065501</v>
      </c>
      <c r="V89">
        <v>1062.6180352833601</v>
      </c>
      <c r="W89">
        <v>1054.6956719601701</v>
      </c>
      <c r="X89">
        <v>1046.7733086369699</v>
      </c>
      <c r="Y89">
        <v>1038.8509453137799</v>
      </c>
      <c r="Z89">
        <v>1030.9285819905899</v>
      </c>
      <c r="AA89">
        <v>1023.00621866739</v>
      </c>
      <c r="AB89">
        <v>1015.0838553441999</v>
      </c>
      <c r="AC89">
        <v>1007.16149202101</v>
      </c>
      <c r="AD89">
        <v>999.23912869781805</v>
      </c>
      <c r="AE89">
        <v>991.31676537462499</v>
      </c>
      <c r="AF89">
        <v>983.39440205143103</v>
      </c>
      <c r="AG89">
        <v>975.47203872823798</v>
      </c>
      <c r="AH89">
        <v>967.54967540504504</v>
      </c>
      <c r="AI89">
        <v>959.62731208185198</v>
      </c>
      <c r="AJ89">
        <v>951.70494875865802</v>
      </c>
      <c r="AK89">
        <v>943.78258543546497</v>
      </c>
    </row>
    <row r="91" spans="1:37" ht="13.5" customHeight="1" x14ac:dyDescent="0.25">
      <c r="A91" t="s">
        <v>48</v>
      </c>
    </row>
    <row r="92" spans="1:37" ht="13.5" customHeight="1" x14ac:dyDescent="0.25">
      <c r="A92" t="s">
        <v>17</v>
      </c>
      <c r="B92">
        <v>186.82514946000001</v>
      </c>
      <c r="C92">
        <v>184.778210041199</v>
      </c>
      <c r="D92">
        <v>181.85043295439601</v>
      </c>
      <c r="E92">
        <v>176.944535285515</v>
      </c>
      <c r="F92">
        <v>172.44443567877099</v>
      </c>
      <c r="G92">
        <v>168.63815746666799</v>
      </c>
      <c r="H92">
        <v>165.07878006541799</v>
      </c>
      <c r="I92">
        <v>161.32759562780601</v>
      </c>
      <c r="J92">
        <v>157.098634005473</v>
      </c>
      <c r="K92">
        <v>152.68676247806201</v>
      </c>
      <c r="L92">
        <v>153.08785636840801</v>
      </c>
      <c r="M92">
        <v>150.687220522248</v>
      </c>
      <c r="N92">
        <v>148.28658467608901</v>
      </c>
      <c r="O92">
        <v>145.88594882992899</v>
      </c>
      <c r="P92">
        <v>143.48531298376901</v>
      </c>
      <c r="Q92">
        <v>141.08467713760999</v>
      </c>
      <c r="R92">
        <v>138.68404129145</v>
      </c>
      <c r="S92">
        <v>136.28340544529101</v>
      </c>
      <c r="T92">
        <v>133.882769599131</v>
      </c>
      <c r="U92">
        <v>131.48213375297101</v>
      </c>
      <c r="V92">
        <v>129.08149790681199</v>
      </c>
      <c r="W92">
        <v>126.680862060652</v>
      </c>
      <c r="X92">
        <v>124.280226214493</v>
      </c>
      <c r="Y92">
        <v>121.879590368333</v>
      </c>
      <c r="Z92">
        <v>119.478954522173</v>
      </c>
      <c r="AA92">
        <v>117.07831867601401</v>
      </c>
      <c r="AB92">
        <v>114.67768282985401</v>
      </c>
      <c r="AC92">
        <v>112.27704698369401</v>
      </c>
      <c r="AD92">
        <v>109.876411137535</v>
      </c>
      <c r="AE92">
        <v>107.475775291375</v>
      </c>
      <c r="AF92">
        <v>105.075139445216</v>
      </c>
      <c r="AG92">
        <v>102.674503599056</v>
      </c>
      <c r="AH92">
        <v>100.273867752896</v>
      </c>
      <c r="AI92">
        <v>97.873231906737203</v>
      </c>
      <c r="AJ92">
        <v>95.472596060577601</v>
      </c>
      <c r="AK92">
        <v>93.071960214417999</v>
      </c>
    </row>
    <row r="93" spans="1:37" s="4" customFormat="1" ht="13.5" customHeight="1" x14ac:dyDescent="0.25"/>
    <row r="94" spans="1:37" x14ac:dyDescent="0.25">
      <c r="A94" t="s">
        <v>49</v>
      </c>
    </row>
    <row r="95" spans="1:37" x14ac:dyDescent="0.25">
      <c r="A95" t="s">
        <v>17</v>
      </c>
      <c r="B95">
        <v>3631.86605549052</v>
      </c>
      <c r="C95">
        <v>3608.4282296441202</v>
      </c>
      <c r="D95">
        <v>3589.1338556148598</v>
      </c>
      <c r="E95">
        <v>3568.0093826274601</v>
      </c>
      <c r="F95">
        <v>3546.9209816736602</v>
      </c>
      <c r="G95">
        <v>3523.3065142120799</v>
      </c>
      <c r="H95">
        <v>3498.2965044478401</v>
      </c>
      <c r="I95">
        <v>3470.4629452480299</v>
      </c>
      <c r="J95">
        <v>3441.2915589993399</v>
      </c>
      <c r="K95">
        <v>3411.1627943068402</v>
      </c>
      <c r="L95">
        <v>3442.4616640363802</v>
      </c>
      <c r="M95">
        <v>3442.3236619652598</v>
      </c>
      <c r="N95">
        <v>3442.1856598941399</v>
      </c>
      <c r="O95">
        <v>3442.04765782303</v>
      </c>
      <c r="P95">
        <v>3441.9096557519101</v>
      </c>
      <c r="Q95">
        <v>3441.7716536807902</v>
      </c>
      <c r="R95">
        <v>3441.6336516096699</v>
      </c>
      <c r="S95">
        <v>3441.49564953855</v>
      </c>
      <c r="T95">
        <v>3441.3576474674401</v>
      </c>
      <c r="U95">
        <v>3441.2196453963202</v>
      </c>
      <c r="V95">
        <v>3441.0816433251998</v>
      </c>
      <c r="W95">
        <v>3440.9436412540799</v>
      </c>
      <c r="X95">
        <v>3440.80563918296</v>
      </c>
      <c r="Y95">
        <v>3440.6676371118501</v>
      </c>
      <c r="Z95">
        <v>3440.5296350407302</v>
      </c>
      <c r="AA95">
        <v>3440.3916329696099</v>
      </c>
      <c r="AB95">
        <v>3440.25363089849</v>
      </c>
      <c r="AC95">
        <v>3440.1156288273701</v>
      </c>
      <c r="AD95">
        <v>3439.9776267562602</v>
      </c>
      <c r="AE95">
        <v>3439.8396246851398</v>
      </c>
      <c r="AF95">
        <v>3439.7016226140199</v>
      </c>
      <c r="AG95">
        <v>3439.5636205429</v>
      </c>
      <c r="AH95">
        <v>3439.4256184717801</v>
      </c>
      <c r="AI95">
        <v>3439.2876164006698</v>
      </c>
      <c r="AJ95">
        <v>3439.1496143295499</v>
      </c>
      <c r="AK95">
        <v>3439.01161225843</v>
      </c>
    </row>
    <row r="97" spans="1:37" x14ac:dyDescent="0.25">
      <c r="A97" t="s">
        <v>50</v>
      </c>
    </row>
    <row r="98" spans="1:37" x14ac:dyDescent="0.25">
      <c r="A98" t="s">
        <v>17</v>
      </c>
      <c r="B98">
        <v>498.37539870000001</v>
      </c>
      <c r="C98">
        <v>501.75332870206603</v>
      </c>
      <c r="D98">
        <v>504.46267730807398</v>
      </c>
      <c r="E98">
        <v>505.77749177170398</v>
      </c>
      <c r="F98">
        <v>506.60044479670103</v>
      </c>
      <c r="G98">
        <v>506.79400552052999</v>
      </c>
      <c r="H98">
        <v>506.87515841196199</v>
      </c>
      <c r="I98">
        <v>506.55770848033501</v>
      </c>
      <c r="J98">
        <v>505.99121051502402</v>
      </c>
      <c r="K98">
        <v>505.25066457602998</v>
      </c>
      <c r="L98">
        <v>515.50355984025703</v>
      </c>
      <c r="M98">
        <v>520.15120096916201</v>
      </c>
      <c r="N98">
        <v>524.79884209806596</v>
      </c>
      <c r="O98">
        <v>529.44648322697105</v>
      </c>
      <c r="P98">
        <v>534.09412435587603</v>
      </c>
      <c r="Q98">
        <v>538.74176548477999</v>
      </c>
      <c r="R98">
        <v>543.38940661368497</v>
      </c>
      <c r="S98">
        <v>548.03704774258904</v>
      </c>
      <c r="T98">
        <v>552.68468887149402</v>
      </c>
      <c r="U98">
        <v>557.332330000399</v>
      </c>
      <c r="V98">
        <v>561.97997112930295</v>
      </c>
      <c r="W98">
        <v>566.62761225820805</v>
      </c>
      <c r="X98">
        <v>571.27525338711303</v>
      </c>
      <c r="Y98">
        <v>575.92289451601698</v>
      </c>
      <c r="Z98">
        <v>580.57053564492196</v>
      </c>
      <c r="AA98">
        <v>585.21817677382603</v>
      </c>
      <c r="AB98">
        <v>589.86581790273101</v>
      </c>
      <c r="AC98">
        <v>594.51345903163599</v>
      </c>
      <c r="AD98">
        <v>599.16110016054097</v>
      </c>
      <c r="AE98">
        <v>603.80874128944504</v>
      </c>
      <c r="AF98">
        <v>608.45638241835002</v>
      </c>
      <c r="AG98">
        <v>613.10402354725397</v>
      </c>
      <c r="AH98">
        <v>617.75166467615895</v>
      </c>
      <c r="AI98">
        <v>622.39930580506405</v>
      </c>
      <c r="AJ98">
        <v>627.046946933968</v>
      </c>
      <c r="AK98">
        <v>631.69458806287298</v>
      </c>
    </row>
    <row r="100" spans="1:37" x14ac:dyDescent="0.25">
      <c r="A100" t="s">
        <v>57</v>
      </c>
    </row>
    <row r="101" spans="1:37" x14ac:dyDescent="0.25">
      <c r="A101" t="s">
        <v>17</v>
      </c>
      <c r="B101" s="7">
        <v>15316.2584345335</v>
      </c>
      <c r="C101" s="7">
        <v>15548.0043615016</v>
      </c>
      <c r="D101" s="7">
        <v>15769.027349202501</v>
      </c>
      <c r="E101" s="7">
        <v>15950.7788746727</v>
      </c>
      <c r="F101" s="7">
        <v>16151.841486806799</v>
      </c>
      <c r="G101" s="7">
        <v>16376.6856930578</v>
      </c>
      <c r="H101" s="7">
        <v>16670.285523258099</v>
      </c>
      <c r="I101" s="7">
        <v>17009.806777948099</v>
      </c>
      <c r="J101" s="7">
        <v>17347.107913445001</v>
      </c>
      <c r="K101" s="7">
        <v>17694.9601331665</v>
      </c>
      <c r="L101" s="7">
        <v>18051.420625592498</v>
      </c>
      <c r="M101" s="7">
        <v>18418.974585706099</v>
      </c>
      <c r="N101" s="7">
        <v>18797.634050155</v>
      </c>
      <c r="O101" s="7">
        <v>19187.424793878501</v>
      </c>
      <c r="P101" s="7">
        <v>19588.3868315531</v>
      </c>
      <c r="Q101" s="7">
        <v>20000.5762859405</v>
      </c>
      <c r="R101" s="7">
        <v>20302.530344292001</v>
      </c>
      <c r="S101" s="7">
        <v>20603.6691954614</v>
      </c>
      <c r="T101" s="7">
        <v>20903.9927945895</v>
      </c>
      <c r="U101" s="7">
        <v>21203.501097295</v>
      </c>
      <c r="V101" s="7">
        <v>21502.194059664202</v>
      </c>
      <c r="W101" s="7">
        <v>21800.071638220001</v>
      </c>
      <c r="X101" s="7">
        <v>22097.1337899422</v>
      </c>
      <c r="Y101" s="7">
        <v>22393.380472236899</v>
      </c>
      <c r="Z101" s="7">
        <v>22688.811642918601</v>
      </c>
      <c r="AA101" s="7">
        <v>22983.427260256201</v>
      </c>
      <c r="AB101" s="7">
        <v>23278.6548307189</v>
      </c>
      <c r="AC101" s="7">
        <v>23573.054767614802</v>
      </c>
      <c r="AD101" s="7">
        <v>23866.6270474706</v>
      </c>
      <c r="AE101" s="7">
        <v>24159.3716470297</v>
      </c>
      <c r="AF101" s="7">
        <v>24451.288543268802</v>
      </c>
      <c r="AG101" s="7">
        <v>24742.377713398</v>
      </c>
      <c r="AH101" s="7">
        <v>25032.639134913701</v>
      </c>
      <c r="AI101" s="7">
        <v>25322.072785435099</v>
      </c>
      <c r="AJ101" s="7">
        <v>25610.678642901599</v>
      </c>
      <c r="AK101" s="7">
        <v>25898.456685439</v>
      </c>
    </row>
    <row r="103" spans="1:37" x14ac:dyDescent="0.25">
      <c r="A103" t="s">
        <v>104</v>
      </c>
    </row>
    <row r="104" spans="1:37" x14ac:dyDescent="0.25">
      <c r="A104" t="s">
        <v>17</v>
      </c>
      <c r="B104">
        <v>0</v>
      </c>
      <c r="C104">
        <v>0</v>
      </c>
      <c r="D104">
        <v>0</v>
      </c>
      <c r="E104">
        <v>0</v>
      </c>
      <c r="F104">
        <v>0</v>
      </c>
      <c r="G104" s="4">
        <v>0</v>
      </c>
      <c r="H104" s="4">
        <v>0</v>
      </c>
      <c r="I104" s="4">
        <v>0</v>
      </c>
      <c r="J104" s="4">
        <v>0</v>
      </c>
      <c r="K104" s="4">
        <v>0</v>
      </c>
      <c r="L104" s="4">
        <v>0</v>
      </c>
      <c r="M104" s="4">
        <v>0</v>
      </c>
      <c r="N104" s="4">
        <v>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0</v>
      </c>
      <c r="AF104" s="4">
        <v>0</v>
      </c>
      <c r="AG104" s="4">
        <v>0</v>
      </c>
      <c r="AH104" s="4">
        <v>0</v>
      </c>
      <c r="AI104" s="4">
        <v>0</v>
      </c>
      <c r="AJ104" s="4">
        <v>0</v>
      </c>
      <c r="AK104"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3"/>
  <sheetViews>
    <sheetView workbookViewId="0">
      <selection activeCell="F26" sqref="F26"/>
    </sheetView>
  </sheetViews>
  <sheetFormatPr defaultColWidth="9.140625" defaultRowHeight="15" x14ac:dyDescent="0.25"/>
  <cols>
    <col min="1" max="1" width="39.85546875" style="4" customWidth="1"/>
    <col min="2" max="16384" width="9.140625" style="4"/>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3</v>
      </c>
      <c r="B2" s="4">
        <f>'Cement calcs'!B3</f>
        <v>29612206365812.66</v>
      </c>
      <c r="C2" s="4">
        <f>'Cement calcs'!C3</f>
        <v>29276601360333.449</v>
      </c>
      <c r="D2" s="4">
        <f>'Cement calcs'!D3</f>
        <v>28940996354854.238</v>
      </c>
      <c r="E2" s="4">
        <f>'Cement calcs'!E3</f>
        <v>28605391349375.027</v>
      </c>
      <c r="F2" s="4">
        <f>'Cement calcs'!F3</f>
        <v>28269786343895.816</v>
      </c>
      <c r="G2" s="4">
        <f>'Cement calcs'!G3</f>
        <v>27934181338416.605</v>
      </c>
      <c r="H2" s="4">
        <f>'Cement calcs'!H3</f>
        <v>27598576332937.395</v>
      </c>
      <c r="I2" s="4">
        <f>'Cement calcs'!I3</f>
        <v>27262971327458.184</v>
      </c>
      <c r="J2" s="4">
        <f>'Cement calcs'!J3</f>
        <v>26927366321978.973</v>
      </c>
      <c r="K2" s="4">
        <f>'Cement calcs'!K3</f>
        <v>26591761316499.762</v>
      </c>
      <c r="L2" s="4">
        <f>'Cement calcs'!L3</f>
        <v>26256156311020.551</v>
      </c>
      <c r="M2" s="4">
        <f>'Cement calcs'!M3</f>
        <v>25920551305541.34</v>
      </c>
      <c r="N2" s="4">
        <f>'Cement calcs'!N3</f>
        <v>25584946300062.129</v>
      </c>
      <c r="O2" s="4">
        <f>'Cement calcs'!O3</f>
        <v>25249341294582.918</v>
      </c>
      <c r="P2" s="4">
        <f>'Cement calcs'!P3</f>
        <v>24913736289103.707</v>
      </c>
      <c r="Q2" s="4">
        <f>'Cement calcs'!Q3</f>
        <v>24578131283624.508</v>
      </c>
      <c r="R2" s="4">
        <f>'Cement calcs'!R3</f>
        <v>24299579129076.762</v>
      </c>
      <c r="S2" s="4">
        <f>'Cement calcs'!S3</f>
        <v>24021026974529.016</v>
      </c>
      <c r="T2" s="4">
        <f>'Cement calcs'!T3</f>
        <v>23742474819981.27</v>
      </c>
      <c r="U2" s="4">
        <f>'Cement calcs'!U3</f>
        <v>23463922665433.523</v>
      </c>
      <c r="V2" s="4">
        <f>'Cement calcs'!V3</f>
        <v>23185370510885.777</v>
      </c>
      <c r="W2" s="4">
        <f>'Cement calcs'!W3</f>
        <v>22906818356338.031</v>
      </c>
      <c r="X2" s="4">
        <f>'Cement calcs'!X3</f>
        <v>22628266201790.285</v>
      </c>
      <c r="Y2" s="4">
        <f>'Cement calcs'!Y3</f>
        <v>22349714047242.539</v>
      </c>
      <c r="Z2" s="4">
        <f>'Cement calcs'!Z3</f>
        <v>22071161892694.793</v>
      </c>
      <c r="AA2" s="4">
        <f>'Cement calcs'!AA3</f>
        <v>21792609738147.047</v>
      </c>
      <c r="AB2" s="4">
        <f>'Cement calcs'!AB3</f>
        <v>21514057583599.301</v>
      </c>
      <c r="AC2" s="4">
        <f>'Cement calcs'!AC3</f>
        <v>21235505429051.555</v>
      </c>
      <c r="AD2" s="4">
        <f>'Cement calcs'!AD3</f>
        <v>20956953274503.809</v>
      </c>
      <c r="AE2" s="4">
        <f>'Cement calcs'!AE3</f>
        <v>20678401119956.062</v>
      </c>
      <c r="AF2" s="4">
        <f>'Cement calcs'!AF3</f>
        <v>20399848965408.34</v>
      </c>
      <c r="AG2" s="4">
        <f>'Cement calcs'!AG3</f>
        <v>20399848965408.34</v>
      </c>
      <c r="AH2" s="4">
        <f>'Cement calcs'!AH3</f>
        <v>20399848965408.34</v>
      </c>
      <c r="AI2" s="4">
        <f>'Cement calcs'!AI3</f>
        <v>20399848965408.34</v>
      </c>
      <c r="AJ2" s="4">
        <f>'Cement calcs'!AJ3</f>
        <v>20399848965408.34</v>
      </c>
      <c r="AK2" s="4">
        <f>'Cement calcs'!AK3</f>
        <v>20399848965408.34</v>
      </c>
    </row>
    <row r="3" spans="1:37" x14ac:dyDescent="0.25">
      <c r="A3" s="4" t="s">
        <v>4</v>
      </c>
      <c r="B3" s="7">
        <f>'Unit conversions'!$C$6*B13</f>
        <v>55562410489510.5</v>
      </c>
      <c r="C3" s="7">
        <f>'Unit conversions'!$C$6*C13</f>
        <v>54699845804195.797</v>
      </c>
      <c r="D3" s="7">
        <f>'Unit conversions'!$C$6*D13</f>
        <v>53837281118881.102</v>
      </c>
      <c r="E3" s="7">
        <f>'Unit conversions'!$C$6*E13</f>
        <v>52974716433566.398</v>
      </c>
      <c r="F3" s="7">
        <f>'Unit conversions'!$C$6*F13</f>
        <v>52112151748251.695</v>
      </c>
      <c r="G3" s="7">
        <f>'Unit conversions'!$C$6*G13</f>
        <v>51249587062937</v>
      </c>
      <c r="H3" s="7">
        <f>'Unit conversions'!$C$6*H13</f>
        <v>50387022377622.297</v>
      </c>
      <c r="I3" s="7">
        <f>'Unit conversions'!$C$6*I13</f>
        <v>49524457692307.602</v>
      </c>
      <c r="J3" s="7">
        <f>'Unit conversions'!$C$6*J13</f>
        <v>48661893006993</v>
      </c>
      <c r="K3" s="7">
        <f>'Unit conversions'!$C$6*K13</f>
        <v>47799328321678.305</v>
      </c>
      <c r="L3" s="7">
        <f>'Unit conversions'!$C$6*L13</f>
        <v>46936763636363.602</v>
      </c>
      <c r="M3" s="7">
        <f>'Unit conversions'!$C$6*M13</f>
        <v>46074198951048.906</v>
      </c>
      <c r="N3" s="7">
        <f>'Unit conversions'!$C$6*N13</f>
        <v>45211634265734.203</v>
      </c>
      <c r="O3" s="7">
        <f>'Unit conversions'!$C$6*O13</f>
        <v>44349069580419.5</v>
      </c>
      <c r="P3" s="7">
        <f>'Unit conversions'!$C$6*P13</f>
        <v>43486504895104.805</v>
      </c>
      <c r="Q3" s="7">
        <f>'Unit conversions'!$C$6*Q13</f>
        <v>42623940209790.203</v>
      </c>
      <c r="R3" s="7">
        <f>'Unit conversions'!$C$6*R13</f>
        <v>41761375524475.5</v>
      </c>
      <c r="S3" s="7">
        <f>'Unit conversions'!$C$6*S13</f>
        <v>40898810839160.797</v>
      </c>
      <c r="T3" s="7">
        <f>'Unit conversions'!$C$6*T13</f>
        <v>40036246153846.102</v>
      </c>
      <c r="U3" s="7">
        <f>'Unit conversions'!$C$6*U13</f>
        <v>39173681468531.398</v>
      </c>
      <c r="V3" s="7">
        <f>'Unit conversions'!$C$6*V13</f>
        <v>38311116783216.703</v>
      </c>
      <c r="W3" s="7">
        <f>'Unit conversions'!$C$6*W13</f>
        <v>37448552097902</v>
      </c>
      <c r="X3" s="7">
        <f>'Unit conversions'!$C$6*X13</f>
        <v>36585987412587.398</v>
      </c>
      <c r="Y3" s="7">
        <f>'Unit conversions'!$C$6*Y13</f>
        <v>35723422727272.695</v>
      </c>
      <c r="Z3" s="7">
        <f>'Unit conversions'!$C$6*Z13</f>
        <v>34860858041957.996</v>
      </c>
      <c r="AA3" s="7">
        <f>'Unit conversions'!$C$6*AA13</f>
        <v>33998293356643.297</v>
      </c>
      <c r="AB3" s="7">
        <f>'Unit conversions'!$C$6*AB13</f>
        <v>33135728671328.602</v>
      </c>
      <c r="AC3" s="7">
        <f>'Unit conversions'!$C$6*AC13</f>
        <v>32273163986013.902</v>
      </c>
      <c r="AD3" s="7">
        <f>'Unit conversions'!$C$6*AD13</f>
        <v>31410599300699.199</v>
      </c>
      <c r="AE3" s="7">
        <f>'Unit conversions'!$C$6*AE13</f>
        <v>30548034615384.5</v>
      </c>
      <c r="AF3" s="7">
        <f>'Unit conversions'!$C$6*AF13</f>
        <v>29685469930069.902</v>
      </c>
      <c r="AG3" s="7">
        <f>'Unit conversions'!$C$6*AG13</f>
        <v>28822905244755.199</v>
      </c>
      <c r="AH3" s="7">
        <f>'Unit conversions'!$C$6*AH13</f>
        <v>27960340559440.5</v>
      </c>
      <c r="AI3" s="7">
        <f>'Unit conversions'!$C$6*AI13</f>
        <v>27097775874125.801</v>
      </c>
      <c r="AJ3" s="7">
        <f>'Unit conversions'!$C$6*AJ13</f>
        <v>26235211188811.102</v>
      </c>
      <c r="AK3" s="7">
        <f>'Unit conversions'!$C$6*AK13</f>
        <v>25372646503496.402</v>
      </c>
    </row>
    <row r="4" spans="1:37" x14ac:dyDescent="0.25">
      <c r="A4" s="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7" x14ac:dyDescent="0.25">
      <c r="A6" s="4"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x14ac:dyDescent="0.25">
      <c r="A7" s="4" t="s">
        <v>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x14ac:dyDescent="0.25">
      <c r="A8" s="4" t="s">
        <v>10</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7" x14ac:dyDescent="0.25">
      <c r="A9" s="4" t="s">
        <v>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row>
    <row r="11" spans="1:37" x14ac:dyDescent="0.25">
      <c r="A11" s="4" t="s">
        <v>53</v>
      </c>
    </row>
    <row r="12" spans="1:37" x14ac:dyDescent="0.25">
      <c r="A12" s="4" t="s">
        <v>54</v>
      </c>
    </row>
    <row r="13" spans="1:37" x14ac:dyDescent="0.25">
      <c r="A13" s="4" t="s">
        <v>55</v>
      </c>
      <c r="B13" s="7">
        <v>55562410.489510499</v>
      </c>
      <c r="C13" s="7">
        <v>54699845.804195799</v>
      </c>
      <c r="D13" s="7">
        <v>53837281.118881099</v>
      </c>
      <c r="E13" s="7">
        <v>52974716.433566399</v>
      </c>
      <c r="F13" s="7">
        <v>52112151.748251699</v>
      </c>
      <c r="G13" s="7">
        <v>51249587.062936999</v>
      </c>
      <c r="H13" s="7">
        <v>50387022.377622299</v>
      </c>
      <c r="I13" s="7">
        <v>49524457.692307599</v>
      </c>
      <c r="J13" s="7">
        <v>48661893.006993003</v>
      </c>
      <c r="K13" s="7">
        <v>47799328.321678303</v>
      </c>
      <c r="L13" s="7">
        <v>46936763.636363603</v>
      </c>
      <c r="M13" s="7">
        <v>46074198.951048903</v>
      </c>
      <c r="N13" s="7">
        <v>45211634.265734203</v>
      </c>
      <c r="O13" s="7">
        <v>44349069.580419503</v>
      </c>
      <c r="P13" s="7">
        <v>43486504.895104803</v>
      </c>
      <c r="Q13" s="7">
        <v>42623940.2097902</v>
      </c>
      <c r="R13" s="7">
        <v>41761375.5244755</v>
      </c>
      <c r="S13" s="7">
        <v>40898810.8391608</v>
      </c>
      <c r="T13" s="7">
        <v>40036246.1538461</v>
      </c>
      <c r="U13" s="7">
        <v>39173681.4685314</v>
      </c>
      <c r="V13" s="7">
        <v>38311116.7832167</v>
      </c>
      <c r="W13" s="7">
        <v>37448552.097902</v>
      </c>
      <c r="X13" s="7">
        <v>36585987.412587397</v>
      </c>
      <c r="Y13" s="7">
        <v>35723422.727272697</v>
      </c>
      <c r="Z13" s="7">
        <v>34860858.041957997</v>
      </c>
      <c r="AA13" s="7">
        <v>33998293.356643297</v>
      </c>
      <c r="AB13" s="7">
        <v>33135728.6713286</v>
      </c>
      <c r="AC13" s="7">
        <v>32273163.9860139</v>
      </c>
      <c r="AD13" s="7">
        <v>31410599.3006992</v>
      </c>
      <c r="AE13" s="7">
        <v>30548034.6153845</v>
      </c>
      <c r="AF13" s="7">
        <v>29685469.930069901</v>
      </c>
      <c r="AG13" s="7">
        <v>28822905.244755201</v>
      </c>
      <c r="AH13" s="7">
        <v>27960340.559440501</v>
      </c>
      <c r="AI13" s="7">
        <v>27097775.874125801</v>
      </c>
      <c r="AJ13" s="7">
        <v>26235211.188811101</v>
      </c>
      <c r="AK13" s="7">
        <v>25372646.503496401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00"/>
  <sheetViews>
    <sheetView workbookViewId="0">
      <selection activeCell="B2" sqref="B2:AK9"/>
    </sheetView>
  </sheetViews>
  <sheetFormatPr defaultColWidth="9.140625" defaultRowHeight="15" x14ac:dyDescent="0.25"/>
  <cols>
    <col min="1" max="1" width="39.85546875" style="4" customWidth="1"/>
    <col min="2" max="2" width="11.85546875" style="4" bestFit="1" customWidth="1"/>
    <col min="3" max="16384" width="9.140625" style="4"/>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3</v>
      </c>
      <c r="B2" s="4">
        <f>'Cement calcs'!B4</f>
        <v>2878964507787.3428</v>
      </c>
      <c r="C2" s="4">
        <f>'Cement calcs'!C4</f>
        <v>2846336243365.7529</v>
      </c>
      <c r="D2" s="4">
        <f>'Cement calcs'!D4</f>
        <v>2813707978944.1631</v>
      </c>
      <c r="E2" s="4">
        <f>'Cement calcs'!E4</f>
        <v>2781079714522.5732</v>
      </c>
      <c r="F2" s="4">
        <f>'Cement calcs'!F4</f>
        <v>2748451450100.9834</v>
      </c>
      <c r="G2" s="4">
        <f>'Cement calcs'!G4</f>
        <v>2715823185679.3936</v>
      </c>
      <c r="H2" s="4">
        <f>'Cement calcs'!H4</f>
        <v>2683194921257.8037</v>
      </c>
      <c r="I2" s="4">
        <f>'Cement calcs'!I4</f>
        <v>2650566656836.2139</v>
      </c>
      <c r="J2" s="4">
        <f>'Cement calcs'!J4</f>
        <v>2617938392414.624</v>
      </c>
      <c r="K2" s="4">
        <f>'Cement calcs'!K4</f>
        <v>2585310127993.0342</v>
      </c>
      <c r="L2" s="4">
        <f>'Cement calcs'!L4</f>
        <v>2552681863571.4443</v>
      </c>
      <c r="M2" s="4">
        <f>'Cement calcs'!M4</f>
        <v>2520053599149.8545</v>
      </c>
      <c r="N2" s="4">
        <f>'Cement calcs'!N4</f>
        <v>2487425334728.2646</v>
      </c>
      <c r="O2" s="4">
        <f>'Cement calcs'!O4</f>
        <v>2454797070306.6748</v>
      </c>
      <c r="P2" s="4">
        <f>'Cement calcs'!P4</f>
        <v>2422168805885.085</v>
      </c>
      <c r="Q2" s="4">
        <f>'Cement calcs'!Q4</f>
        <v>2389540541463.4946</v>
      </c>
      <c r="R2" s="4">
        <f>'Cement calcs'!R4</f>
        <v>2362459081993.5752</v>
      </c>
      <c r="S2" s="4">
        <f>'Cement calcs'!S4</f>
        <v>2335377622523.6558</v>
      </c>
      <c r="T2" s="4">
        <f>'Cement calcs'!T4</f>
        <v>2308296163053.7363</v>
      </c>
      <c r="U2" s="4">
        <f>'Cement calcs'!U4</f>
        <v>2281214703583.8169</v>
      </c>
      <c r="V2" s="4">
        <f>'Cement calcs'!V4</f>
        <v>2254133244113.8975</v>
      </c>
      <c r="W2" s="4">
        <f>'Cement calcs'!W4</f>
        <v>2227051784643.978</v>
      </c>
      <c r="X2" s="4">
        <f>'Cement calcs'!X4</f>
        <v>2199970325174.0586</v>
      </c>
      <c r="Y2" s="4">
        <f>'Cement calcs'!Y4</f>
        <v>2172888865704.1389</v>
      </c>
      <c r="Z2" s="4">
        <f>'Cement calcs'!Z4</f>
        <v>2145807406234.2192</v>
      </c>
      <c r="AA2" s="4">
        <f>'Cement calcs'!AA4</f>
        <v>2118725946764.2996</v>
      </c>
      <c r="AB2" s="4">
        <f>'Cement calcs'!AB4</f>
        <v>2091644487294.3799</v>
      </c>
      <c r="AC2" s="4">
        <f>'Cement calcs'!AC4</f>
        <v>2064563027824.4602</v>
      </c>
      <c r="AD2" s="4">
        <f>'Cement calcs'!AD4</f>
        <v>2037481568354.5405</v>
      </c>
      <c r="AE2" s="4">
        <f>'Cement calcs'!AE4</f>
        <v>2010400108884.6208</v>
      </c>
      <c r="AF2" s="4">
        <f>'Cement calcs'!AF4</f>
        <v>1983318649414.7004</v>
      </c>
      <c r="AG2" s="4">
        <f>'Cement calcs'!AG4</f>
        <v>1983318649414.7004</v>
      </c>
      <c r="AH2" s="4">
        <f>'Cement calcs'!AH4</f>
        <v>1983318649414.7004</v>
      </c>
      <c r="AI2" s="4">
        <f>'Cement calcs'!AI4</f>
        <v>1983318649414.7004</v>
      </c>
      <c r="AJ2" s="4">
        <f>'Cement calcs'!AJ4</f>
        <v>1983318649414.7004</v>
      </c>
      <c r="AK2" s="4">
        <f>'Cement calcs'!AK4</f>
        <v>1983318649414.7004</v>
      </c>
    </row>
    <row r="3" spans="1:37" x14ac:dyDescent="0.25">
      <c r="A3" s="4" t="s">
        <v>4</v>
      </c>
      <c r="B3" s="7">
        <f>'Unit conversions'!$C$3*(B33+B35)+'Unit conversions'!$C$7*B36+'Refinery gas calcs'!B10</f>
        <v>701109348441113.5</v>
      </c>
      <c r="C3" s="7">
        <f>'Unit conversions'!$C$3*(C33+C35)+'Unit conversions'!$C$7*C36+'Refinery gas calcs'!C10</f>
        <v>695999891914465.37</v>
      </c>
      <c r="D3" s="7">
        <f>'Unit conversions'!$C$3*(D33+D35)+'Unit conversions'!$C$7*D36+'Refinery gas calcs'!D10</f>
        <v>690895316793780.25</v>
      </c>
      <c r="E3" s="7">
        <f>'Unit conversions'!$C$3*(E33+E35)+'Unit conversions'!$C$7*E36+'Refinery gas calcs'!E10</f>
        <v>685795623079056.87</v>
      </c>
      <c r="F3" s="7">
        <f>'Unit conversions'!$C$3*(F33+F35)+'Unit conversions'!$C$7*F36+'Refinery gas calcs'!F10</f>
        <v>680700810770293.75</v>
      </c>
      <c r="G3" s="7">
        <f>'Unit conversions'!$C$3*(G33+G35)+'Unit conversions'!$C$7*G36+'Refinery gas calcs'!G10</f>
        <v>675610879867493.5</v>
      </c>
      <c r="H3" s="7">
        <f>'Unit conversions'!$C$3*(H33+H35)+'Unit conversions'!$C$7*H36+'Refinery gas calcs'!H10</f>
        <v>670525830370654.25</v>
      </c>
      <c r="I3" s="7">
        <f>'Unit conversions'!$C$3*(I33+I35)+'Unit conversions'!$C$7*I36+'Refinery gas calcs'!I10</f>
        <v>665445662279778.12</v>
      </c>
      <c r="J3" s="7">
        <f>'Unit conversions'!$C$3*(J33+J35)+'Unit conversions'!$C$7*J36+'Refinery gas calcs'!J10</f>
        <v>660370375594862.75</v>
      </c>
      <c r="K3" s="7">
        <f>'Unit conversions'!$C$3*(K33+K35)+'Unit conversions'!$C$7*K36+'Refinery gas calcs'!K10</f>
        <v>655299970315907.75</v>
      </c>
      <c r="L3" s="7">
        <f>'Unit conversions'!$C$3*(L33+L35)+'Unit conversions'!$C$7*L36+'Refinery gas calcs'!L10</f>
        <v>655883868534925.5</v>
      </c>
      <c r="M3" s="7">
        <f>'Unit conversions'!$C$3*(M33+M35)+'Unit conversions'!$C$7*M36+'Refinery gas calcs'!M10</f>
        <v>656467766753942.25</v>
      </c>
      <c r="N3" s="7">
        <f>'Unit conversions'!$C$3*(N33+N35)+'Unit conversions'!$C$7*N36+'Refinery gas calcs'!N10</f>
        <v>657051664972958</v>
      </c>
      <c r="O3" s="7">
        <f>'Unit conversions'!$C$3*(O33+O35)+'Unit conversions'!$C$7*O36+'Refinery gas calcs'!O10</f>
        <v>657635563191975.87</v>
      </c>
      <c r="P3" s="7">
        <f>'Unit conversions'!$C$3*(P33+P35)+'Unit conversions'!$C$7*P36+'Refinery gas calcs'!P10</f>
        <v>658219461410992.5</v>
      </c>
      <c r="Q3" s="7">
        <f>'Unit conversions'!$C$3*(Q33+Q35)+'Unit conversions'!$C$7*Q36+'Refinery gas calcs'!Q10</f>
        <v>658803359630008.5</v>
      </c>
      <c r="R3" s="7">
        <f>'Unit conversions'!$C$3*(R33+R35)+'Unit conversions'!$C$7*R36+'Refinery gas calcs'!R10</f>
        <v>659387257849025.25</v>
      </c>
      <c r="S3" s="7">
        <f>'Unit conversions'!$C$3*(S33+S35)+'Unit conversions'!$C$7*S36+'Refinery gas calcs'!S10</f>
        <v>659971156068043</v>
      </c>
      <c r="T3" s="7">
        <f>'Unit conversions'!$C$3*(T33+T35)+'Unit conversions'!$C$7*T36+'Refinery gas calcs'!T10</f>
        <v>660555054287058.75</v>
      </c>
      <c r="U3" s="7">
        <f>'Unit conversions'!$C$3*(U33+U35)+'Unit conversions'!$C$7*U36+'Refinery gas calcs'!U10</f>
        <v>661138952506075.75</v>
      </c>
      <c r="V3" s="7">
        <f>'Unit conversions'!$C$3*(V33+V35)+'Unit conversions'!$C$7*V36+'Refinery gas calcs'!V10</f>
        <v>661722850725093.37</v>
      </c>
      <c r="W3" s="7">
        <f>'Unit conversions'!$C$3*(W33+W35)+'Unit conversions'!$C$7*W36+'Refinery gas calcs'!W10</f>
        <v>662306748944109.25</v>
      </c>
      <c r="X3" s="7">
        <f>'Unit conversions'!$C$3*(X33+X35)+'Unit conversions'!$C$7*X36+'Refinery gas calcs'!X10</f>
        <v>662890647163126</v>
      </c>
      <c r="Y3" s="7">
        <f>'Unit conversions'!$C$3*(Y33+Y35)+'Unit conversions'!$C$7*Y36+'Refinery gas calcs'!Y10</f>
        <v>663474545382143.75</v>
      </c>
      <c r="Z3" s="7">
        <f>'Unit conversions'!$C$3*(Z33+Z35)+'Unit conversions'!$C$7*Z36+'Refinery gas calcs'!Z10</f>
        <v>664058443601159.62</v>
      </c>
      <c r="AA3" s="7">
        <f>'Unit conversions'!$C$3*(AA33+AA35)+'Unit conversions'!$C$7*AA36+'Refinery gas calcs'!AA10</f>
        <v>664642341820176.5</v>
      </c>
      <c r="AB3" s="7">
        <f>'Unit conversions'!$C$3*(AB33+AB35)+'Unit conversions'!$C$7*AB36+'Refinery gas calcs'!AB10</f>
        <v>665226240039192.12</v>
      </c>
      <c r="AC3" s="7">
        <f>'Unit conversions'!$C$3*(AC33+AC35)+'Unit conversions'!$C$7*AC36+'Refinery gas calcs'!AC10</f>
        <v>665810138258210</v>
      </c>
      <c r="AD3" s="7">
        <f>'Unit conversions'!$C$3*(AD33+AD35)+'Unit conversions'!$C$7*AD36+'Refinery gas calcs'!AD10</f>
        <v>666394036477226.87</v>
      </c>
      <c r="AE3" s="7">
        <f>'Unit conversions'!$C$3*(AE33+AE35)+'Unit conversions'!$C$7*AE36+'Refinery gas calcs'!AE10</f>
        <v>666977934696242.5</v>
      </c>
      <c r="AF3" s="7">
        <f>'Unit conversions'!$C$3*(AF33+AF35)+'Unit conversions'!$C$7*AF36+'Refinery gas calcs'!AF10</f>
        <v>667561832915260.37</v>
      </c>
      <c r="AG3" s="7">
        <f>'Unit conversions'!$C$3*(AG33+AG35)+'Unit conversions'!$C$7*AG36+'Refinery gas calcs'!AG10</f>
        <v>668145731134277.12</v>
      </c>
      <c r="AH3" s="7">
        <f>'Unit conversions'!$C$3*(AH33+AH35)+'Unit conversions'!$C$7*AH36+'Refinery gas calcs'!AH10</f>
        <v>668729629353292.87</v>
      </c>
      <c r="AI3" s="7">
        <f>'Unit conversions'!$C$3*(AI33+AI35)+'Unit conversions'!$C$7*AI36+'Refinery gas calcs'!AI10</f>
        <v>669313527572310.75</v>
      </c>
      <c r="AJ3" s="7">
        <f>'Unit conversions'!$C$3*(AJ33+AJ35)+'Unit conversions'!$C$7*AJ36+'Refinery gas calcs'!AJ10</f>
        <v>669897425791327.5</v>
      </c>
      <c r="AK3" s="7">
        <f>'Unit conversions'!$C$3*(AK33+AK35)+'Unit conversions'!$C$7*AK36+'Refinery gas calcs'!AK10</f>
        <v>670481324010343.37</v>
      </c>
    </row>
    <row r="4" spans="1:37" x14ac:dyDescent="0.25">
      <c r="A4" s="4" t="s">
        <v>5</v>
      </c>
      <c r="B4" s="4">
        <f>'Unit conversions'!$C$3*B29</f>
        <v>10619548228638</v>
      </c>
      <c r="C4" s="4">
        <f>'Unit conversions'!$C$3*C29</f>
        <v>10505058445256.4</v>
      </c>
      <c r="D4" s="4">
        <f>'Unit conversions'!$C$3*D29</f>
        <v>10349977315801.9</v>
      </c>
      <c r="E4" s="4">
        <f>'Unit conversions'!$C$3*E29</f>
        <v>10255227158994.6</v>
      </c>
      <c r="F4" s="4">
        <f>'Unit conversions'!$C$3*F29</f>
        <v>10112917950247.5</v>
      </c>
      <c r="G4" s="4">
        <f>'Unit conversions'!$C$3*G29</f>
        <v>9976865425073.6504</v>
      </c>
      <c r="H4" s="4">
        <f>'Unit conversions'!$C$3*H29</f>
        <v>9867457248986.4297</v>
      </c>
      <c r="I4" s="4">
        <f>'Unit conversions'!$C$3*I29</f>
        <v>9738834437864.6387</v>
      </c>
      <c r="J4" s="4">
        <f>'Unit conversions'!$C$3*J29</f>
        <v>9608466390203.9297</v>
      </c>
      <c r="K4" s="4">
        <f>'Unit conversions'!$C$3*K29</f>
        <v>9459257033289.1699</v>
      </c>
      <c r="L4" s="4">
        <f>'Unit conversions'!$C$3*L29</f>
        <v>9567619832652.8613</v>
      </c>
      <c r="M4" s="4">
        <f>'Unit conversions'!$C$3*M29</f>
        <v>9625314381343.1914</v>
      </c>
      <c r="N4" s="4">
        <f>'Unit conversions'!$C$3*N29</f>
        <v>9683008930033.5293</v>
      </c>
      <c r="O4" s="4">
        <f>'Unit conversions'!$C$3*O29</f>
        <v>9740703478723.8691</v>
      </c>
      <c r="P4" s="4">
        <f>'Unit conversions'!$C$3*P29</f>
        <v>9798398027414.209</v>
      </c>
      <c r="Q4" s="4">
        <f>'Unit conversions'!$C$3*Q29</f>
        <v>9856092576104.5391</v>
      </c>
      <c r="R4" s="4">
        <f>'Unit conversions'!$C$3*R29</f>
        <v>9913787124794.8789</v>
      </c>
      <c r="S4" s="4">
        <f>'Unit conversions'!$C$3*S29</f>
        <v>9971481673485.2207</v>
      </c>
      <c r="T4" s="4">
        <f>'Unit conversions'!$C$3*T29</f>
        <v>10029176222175.5</v>
      </c>
      <c r="U4" s="4">
        <f>'Unit conversions'!$C$3*U29</f>
        <v>10086870770865.9</v>
      </c>
      <c r="V4" s="4">
        <f>'Unit conversions'!$C$3*V29</f>
        <v>10144565319556.201</v>
      </c>
      <c r="W4" s="4">
        <f>'Unit conversions'!$C$3*W29</f>
        <v>10202259868246.5</v>
      </c>
      <c r="X4" s="4">
        <f>'Unit conversions'!$C$3*X29</f>
        <v>10259954416936.9</v>
      </c>
      <c r="Y4" s="4">
        <f>'Unit conversions'!$C$3*Y29</f>
        <v>10317648965627.199</v>
      </c>
      <c r="Z4" s="4">
        <f>'Unit conversions'!$C$3*Z29</f>
        <v>10375343514317.5</v>
      </c>
      <c r="AA4" s="4">
        <f>'Unit conversions'!$C$3*AA29</f>
        <v>10433038063007.9</v>
      </c>
      <c r="AB4" s="4">
        <f>'Unit conversions'!$C$3*AB29</f>
        <v>10490732611698.201</v>
      </c>
      <c r="AC4" s="4">
        <f>'Unit conversions'!$C$3*AC29</f>
        <v>10548427160388.6</v>
      </c>
      <c r="AD4" s="4">
        <f>'Unit conversions'!$C$3*AD29</f>
        <v>10606121709078.9</v>
      </c>
      <c r="AE4" s="4">
        <f>'Unit conversions'!$C$3*AE29</f>
        <v>10663816257769.199</v>
      </c>
      <c r="AF4" s="4">
        <f>'Unit conversions'!$C$3*AF29</f>
        <v>10721510806459.6</v>
      </c>
      <c r="AG4" s="4">
        <f>'Unit conversions'!$C$3*AG29</f>
        <v>10779205355149.9</v>
      </c>
      <c r="AH4" s="4">
        <f>'Unit conversions'!$C$3*AH29</f>
        <v>10836899903840.199</v>
      </c>
      <c r="AI4" s="4">
        <f>'Unit conversions'!$C$3*AI29</f>
        <v>10894594452530.6</v>
      </c>
      <c r="AJ4" s="4">
        <f>'Unit conversions'!$C$3*AJ29</f>
        <v>10952289001220.9</v>
      </c>
      <c r="AK4" s="4">
        <f>'Unit conversions'!$C$3*AK29</f>
        <v>11009983549911.301</v>
      </c>
    </row>
    <row r="5" spans="1:37" x14ac:dyDescent="0.25">
      <c r="A5" s="4" t="s">
        <v>6</v>
      </c>
      <c r="B5" s="4">
        <f>'Unit conversions'!$C$3*B23</f>
        <v>59540334480000</v>
      </c>
      <c r="C5" s="4">
        <f>'Unit conversions'!$C$3*C23</f>
        <v>59827517593174.5</v>
      </c>
      <c r="D5" s="4">
        <f>'Unit conversions'!$C$3*D23</f>
        <v>59571853075318.906</v>
      </c>
      <c r="E5" s="4">
        <f>'Unit conversions'!$C$3*E23</f>
        <v>59719833594108.195</v>
      </c>
      <c r="F5" s="4">
        <f>'Unit conversions'!$C$3*F23</f>
        <v>59755557138621.102</v>
      </c>
      <c r="G5" s="4">
        <f>'Unit conversions'!$C$3*G23</f>
        <v>59857682279972.797</v>
      </c>
      <c r="H5" s="4">
        <f>'Unit conversions'!$C$3*H23</f>
        <v>60116315392040</v>
      </c>
      <c r="I5" s="4">
        <f>'Unit conversions'!$C$3*I23</f>
        <v>60243019604730.102</v>
      </c>
      <c r="J5" s="4">
        <f>'Unit conversions'!$C$3*J23</f>
        <v>60328156908367.398</v>
      </c>
      <c r="K5" s="4">
        <f>'Unit conversions'!$C$3*K23</f>
        <v>60309431911318.094</v>
      </c>
      <c r="L5" s="4">
        <f>'Unit conversions'!$C$3*L23</f>
        <v>61253253885234.695</v>
      </c>
      <c r="M5" s="4">
        <f>'Unit conversions'!$C$3*M23</f>
        <v>61883636208588.906</v>
      </c>
      <c r="N5" s="4">
        <f>'Unit conversions'!$C$3*N23</f>
        <v>62514018531943.102</v>
      </c>
      <c r="O5" s="4">
        <f>'Unit conversions'!$C$3*O23</f>
        <v>63144400855297.297</v>
      </c>
      <c r="P5" s="4">
        <f>'Unit conversions'!$C$3*P23</f>
        <v>63774783178651.5</v>
      </c>
      <c r="Q5" s="4">
        <f>'Unit conversions'!$C$3*Q23</f>
        <v>64405165502005.695</v>
      </c>
      <c r="R5" s="4">
        <f>'Unit conversions'!$C$3*R23</f>
        <v>65035547825359.898</v>
      </c>
      <c r="S5" s="4">
        <f>'Unit conversions'!$C$3*S23</f>
        <v>65665930148714.094</v>
      </c>
      <c r="T5" s="4">
        <f>'Unit conversions'!$C$3*T23</f>
        <v>66296312472068.305</v>
      </c>
      <c r="U5" s="4">
        <f>'Unit conversions'!$C$3*U23</f>
        <v>66926694795422.5</v>
      </c>
      <c r="V5" s="4">
        <f>'Unit conversions'!$C$3*V23</f>
        <v>67557077118776.703</v>
      </c>
      <c r="W5" s="4">
        <f>'Unit conversions'!$C$3*W23</f>
        <v>68187459442130.898</v>
      </c>
      <c r="X5" s="4">
        <f>'Unit conversions'!$C$3*X23</f>
        <v>68817841765485.102</v>
      </c>
      <c r="Y5" s="4">
        <f>'Unit conversions'!$C$3*Y23</f>
        <v>69448224088839.297</v>
      </c>
      <c r="Z5" s="4">
        <f>'Unit conversions'!$C$3*Z23</f>
        <v>70078606412193.508</v>
      </c>
      <c r="AA5" s="4">
        <f>'Unit conversions'!$C$3*AA23</f>
        <v>70708988735547.703</v>
      </c>
      <c r="AB5" s="4">
        <f>'Unit conversions'!$C$3*AB23</f>
        <v>71339371058901.891</v>
      </c>
      <c r="AC5" s="4">
        <f>'Unit conversions'!$C$3*AC23</f>
        <v>71969753382256.094</v>
      </c>
      <c r="AD5" s="4">
        <f>'Unit conversions'!$C$3*AD23</f>
        <v>72600135705610.297</v>
      </c>
      <c r="AE5" s="4">
        <f>'Unit conversions'!$C$3*AE23</f>
        <v>73230518028964.5</v>
      </c>
      <c r="AF5" s="4">
        <f>'Unit conversions'!$C$3*AF23</f>
        <v>73860900352318.703</v>
      </c>
      <c r="AG5" s="4">
        <f>'Unit conversions'!$C$3*AG23</f>
        <v>74491282675672.906</v>
      </c>
      <c r="AH5" s="4">
        <f>'Unit conversions'!$C$3*AH23</f>
        <v>75121664999027.094</v>
      </c>
      <c r="AI5" s="4">
        <f>'Unit conversions'!$C$3*AI23</f>
        <v>75752047322381.297</v>
      </c>
      <c r="AJ5" s="4">
        <f>'Unit conversions'!$C$3*AJ23</f>
        <v>76382429645735.5</v>
      </c>
      <c r="AK5" s="4">
        <f>'Unit conversions'!$C$3*AK23</f>
        <v>77012811969089.703</v>
      </c>
    </row>
    <row r="6" spans="1:37" x14ac:dyDescent="0.25">
      <c r="A6" s="4" t="s">
        <v>7</v>
      </c>
      <c r="B6" s="4">
        <f>'Unit conversions'!$C$3*B20</f>
        <v>2275318500000</v>
      </c>
      <c r="C6" s="4">
        <f>'Unit conversions'!$C$3*C20</f>
        <v>2097451357654.6599</v>
      </c>
      <c r="D6" s="4">
        <f>'Unit conversions'!$C$3*D20</f>
        <v>1932717729708.4099</v>
      </c>
      <c r="E6" s="4">
        <f>'Unit conversions'!$C$3*E20</f>
        <v>1944927375777.3601</v>
      </c>
      <c r="F6" s="4">
        <f>'Unit conversions'!$C$3*F20</f>
        <v>1845290777932.9402</v>
      </c>
      <c r="G6" s="4">
        <f>'Unit conversions'!$C$3*G20</f>
        <v>2072122994077.9099</v>
      </c>
      <c r="H6" s="4">
        <f>'Unit conversions'!$C$3*H20</f>
        <v>1680178930096.6501</v>
      </c>
      <c r="I6" s="4">
        <f>'Unit conversions'!$C$3*I20</f>
        <v>1586751153041.01</v>
      </c>
      <c r="J6" s="4">
        <f>'Unit conversions'!$C$3*J20</f>
        <v>1502370407819.2002</v>
      </c>
      <c r="K6" s="4">
        <f>'Unit conversions'!$C$3*K20</f>
        <v>1394140481406.0601</v>
      </c>
      <c r="L6" s="4">
        <f>'Unit conversions'!$C$3*L20</f>
        <v>1261104202444.1599</v>
      </c>
      <c r="M6" s="4">
        <f>'Unit conversions'!$C$3*M20</f>
        <v>1154393742688.28</v>
      </c>
      <c r="N6" s="4">
        <f>'Unit conversions'!$C$3*N20</f>
        <v>1047683282932.3999</v>
      </c>
      <c r="O6" s="4">
        <f>'Unit conversions'!$C$3*O20</f>
        <v>940972823176.51892</v>
      </c>
      <c r="P6" s="4">
        <f>'Unit conversions'!$C$3*P20</f>
        <v>834262363420.63904</v>
      </c>
      <c r="Q6" s="4">
        <f>'Unit conversions'!$C$3*Q20</f>
        <v>727551903664.75806</v>
      </c>
      <c r="R6" s="4">
        <f>'Unit conversions'!$C$3*R20</f>
        <v>620841443908.87695</v>
      </c>
      <c r="S6" s="4">
        <f>'Unit conversions'!$C$3*S20</f>
        <v>514130984152.99603</v>
      </c>
      <c r="T6" s="4">
        <f>'Unit conversions'!$C$3*T20</f>
        <v>407420524397.11499</v>
      </c>
      <c r="U6" s="4">
        <f>'Unit conversions'!$C$3*U20</f>
        <v>300710064641.23401</v>
      </c>
      <c r="V6" s="4">
        <f>'Unit conversions'!$C$3*V20</f>
        <v>193999604885.353</v>
      </c>
      <c r="W6" s="4">
        <f>'Unit conversions'!$C$3*W20</f>
        <v>87289145129.472794</v>
      </c>
      <c r="X6" s="4">
        <f>'Unit conversions'!$C$3*X20</f>
        <v>0</v>
      </c>
      <c r="Y6" s="4">
        <f>'Unit conversions'!$C$3*Y20</f>
        <v>0</v>
      </c>
      <c r="Z6" s="4">
        <f>'Unit conversions'!$C$3*Z20</f>
        <v>0</v>
      </c>
      <c r="AA6" s="4">
        <f>'Unit conversions'!$C$3*AA20</f>
        <v>0</v>
      </c>
      <c r="AB6" s="4">
        <f>'Unit conversions'!$C$3*AB20</f>
        <v>0</v>
      </c>
      <c r="AC6" s="4">
        <f>'Unit conversions'!$C$3*AC20</f>
        <v>0</v>
      </c>
      <c r="AD6" s="4">
        <f>'Unit conversions'!$C$3*AD20</f>
        <v>0</v>
      </c>
      <c r="AE6" s="4">
        <f>'Unit conversions'!$C$3*AE20</f>
        <v>0</v>
      </c>
      <c r="AF6" s="4">
        <f>'Unit conversions'!$C$3*AF20</f>
        <v>0</v>
      </c>
      <c r="AG6" s="4">
        <f>'Unit conversions'!$C$3*AG20</f>
        <v>0</v>
      </c>
      <c r="AH6" s="4">
        <f>'Unit conversions'!$C$3*AH20</f>
        <v>0</v>
      </c>
      <c r="AI6" s="4">
        <f>'Unit conversions'!$C$3*AI20</f>
        <v>0</v>
      </c>
      <c r="AJ6" s="4">
        <f>'Unit conversions'!$C$3*AJ20</f>
        <v>0</v>
      </c>
      <c r="AK6" s="4">
        <f>'Unit conversions'!$C$3*AK20</f>
        <v>0</v>
      </c>
    </row>
    <row r="7" spans="1:37" x14ac:dyDescent="0.25">
      <c r="A7" s="4" t="s">
        <v>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x14ac:dyDescent="0.25">
      <c r="A8" s="4" t="s">
        <v>10</v>
      </c>
      <c r="B8" s="4">
        <f>'Unit conversions'!$C$3*(B15+B17)</f>
        <v>11900366770514.199</v>
      </c>
      <c r="C8" s="4">
        <f>'Unit conversions'!$C$3*(C15+C17)</f>
        <v>12187931616137.172</v>
      </c>
      <c r="D8" s="4">
        <f>'Unit conversions'!$C$3*(D15+D17)</f>
        <v>12255397404544.473</v>
      </c>
      <c r="E8" s="4">
        <f>'Unit conversions'!$C$3*(E15+E17)</f>
        <v>12286283597435.402</v>
      </c>
      <c r="F8" s="4">
        <f>'Unit conversions'!$C$3*(F15+F17)</f>
        <v>12246286183820.623</v>
      </c>
      <c r="G8" s="4">
        <f>'Unit conversions'!$C$3*(G15+G17)</f>
        <v>12178449896970.514</v>
      </c>
      <c r="H8" s="4">
        <f>'Unit conversions'!$C$3*(H15+H17)</f>
        <v>12084229907311.461</v>
      </c>
      <c r="I8" s="4">
        <f>'Unit conversions'!$C$3*(I15+I17)</f>
        <v>11940502973322.732</v>
      </c>
      <c r="J8" s="4">
        <f>'Unit conversions'!$C$3*(J15+J17)</f>
        <v>11758717983739.979</v>
      </c>
      <c r="K8" s="4">
        <f>'Unit conversions'!$C$3*(K15+K17)</f>
        <v>11540914050096.762</v>
      </c>
      <c r="L8" s="4">
        <f>'Unit conversions'!$C$3*(L15+L17)</f>
        <v>11563072219577.787</v>
      </c>
      <c r="M8" s="4">
        <f>'Unit conversions'!$C$3*(M15+M17)</f>
        <v>11582938650596.604</v>
      </c>
      <c r="N8" s="4">
        <f>'Unit conversions'!$C$3*(N15+N17)</f>
        <v>11602805081615.424</v>
      </c>
      <c r="O8" s="4">
        <f>'Unit conversions'!$C$3*(O15+O17)</f>
        <v>11622671512634.24</v>
      </c>
      <c r="P8" s="4">
        <f>'Unit conversions'!$C$3*(P15+P17)</f>
        <v>11642537943653.057</v>
      </c>
      <c r="Q8" s="4">
        <f>'Unit conversions'!$C$3*(Q15+Q17)</f>
        <v>11662404374671.875</v>
      </c>
      <c r="R8" s="4">
        <f>'Unit conversions'!$C$3*(R15+R17)</f>
        <v>11682270805690.691</v>
      </c>
      <c r="S8" s="4">
        <f>'Unit conversions'!$C$3*(S15+S17)</f>
        <v>11702137236709.51</v>
      </c>
      <c r="T8" s="4">
        <f>'Unit conversions'!$C$3*(T15+T17)</f>
        <v>11722003667728.326</v>
      </c>
      <c r="U8" s="4">
        <f>'Unit conversions'!$C$3*(U15+U17)</f>
        <v>11741870098747.145</v>
      </c>
      <c r="V8" s="4">
        <f>'Unit conversions'!$C$3*(V15+V17)</f>
        <v>11761736529765.961</v>
      </c>
      <c r="W8" s="4">
        <f>'Unit conversions'!$C$3*(W15+W17)</f>
        <v>11781602960784.777</v>
      </c>
      <c r="X8" s="4">
        <f>'Unit conversions'!$C$3*(X15+X17)</f>
        <v>11801469391803.596</v>
      </c>
      <c r="Y8" s="4">
        <f>'Unit conversions'!$C$3*(Y15+Y17)</f>
        <v>11821335822822.414</v>
      </c>
      <c r="Z8" s="4">
        <f>'Unit conversions'!$C$3*(Z15+Z17)</f>
        <v>11841202253841.23</v>
      </c>
      <c r="AA8" s="4">
        <f>'Unit conversions'!$C$3*(AA15+AA17)</f>
        <v>11861068684860.049</v>
      </c>
      <c r="AB8" s="4">
        <f>'Unit conversions'!$C$3*(AB15+AB17)</f>
        <v>11880935115878.865</v>
      </c>
      <c r="AC8" s="4">
        <f>'Unit conversions'!$C$3*(AC15+AC17)</f>
        <v>11900801546897.682</v>
      </c>
      <c r="AD8" s="4">
        <f>'Unit conversions'!$C$3*(AD15+AD17)</f>
        <v>11920667977916.5</v>
      </c>
      <c r="AE8" s="4">
        <f>'Unit conversions'!$C$3*(AE15+AE17)</f>
        <v>11940534408935.318</v>
      </c>
      <c r="AF8" s="4">
        <f>'Unit conversions'!$C$3*(AF15+AF17)</f>
        <v>11960400839954.133</v>
      </c>
      <c r="AG8" s="4">
        <f>'Unit conversions'!$C$3*(AG15+AG17)</f>
        <v>11980267270972.951</v>
      </c>
      <c r="AH8" s="4">
        <f>'Unit conversions'!$C$3*(AH15+AH17)</f>
        <v>12000133701991.768</v>
      </c>
      <c r="AI8" s="4">
        <f>'Unit conversions'!$C$3*(AI15+AI17)</f>
        <v>12020000133010.584</v>
      </c>
      <c r="AJ8" s="4">
        <f>'Unit conversions'!$C$3*(AJ15+AJ17)</f>
        <v>12039866564029.402</v>
      </c>
      <c r="AK8" s="4">
        <f>'Unit conversions'!$C$3*(AK15+AK17)</f>
        <v>12059732995048.219</v>
      </c>
    </row>
    <row r="9" spans="1:37" x14ac:dyDescent="0.25">
      <c r="A9" s="4" t="s">
        <v>9</v>
      </c>
      <c r="B9" s="4">
        <f>'Unit conversions'!$C$3*(B40+B43+B46+B49+B52+B55+B58+B61+B64+B67+B70+B73+B76+B79+B82+B85+B88+B91+B94+B97+B100)</f>
        <v>259836771093120.06</v>
      </c>
      <c r="C9" s="4">
        <f>'Unit conversions'!$C$3*(C40+C43+C46+C49+C52+C55+C58+C61+C64+C67+C70+C73+C76+C79+C82+C85+C88+C91+C94+C97+C100)</f>
        <v>257977761087835.19</v>
      </c>
      <c r="D9" s="4">
        <f>'Unit conversions'!$C$3*(D40+D43+D46+D49+D52+D55+D58+D61+D64+D67+D70+D73+D76+D79+D82+D85+D88+D91+D94+D97+D100)</f>
        <v>255719939050695.62</v>
      </c>
      <c r="E9" s="4">
        <f>'Unit conversions'!$C$3*(E40+E43+E46+E49+E52+E55+E58+E61+E64+E67+E70+E73+E76+E79+E82+E85+E88+E91+E94+E97+E100)</f>
        <v>255618371256994.22</v>
      </c>
      <c r="F9" s="4">
        <f>'Unit conversions'!$C$3*(F40+F43+F46+F49+F52+F55+F58+F61+F64+F67+F70+F73+F76+F79+F82+F85+F88+F91+F94+F97+F100)</f>
        <v>253973979432146.41</v>
      </c>
      <c r="G9" s="4">
        <f>'Unit conversions'!$C$3*(G40+G43+G46+G49+G52+G55+G58+G61+G64+G67+G70+G73+G76+G79+G82+G85+G88+G91+G94+G97+G100)</f>
        <v>253097555683573.31</v>
      </c>
      <c r="H9" s="4">
        <f>'Unit conversions'!$C$3*(H40+H43+H46+H49+H52+H55+H58+H61+H64+H67+H70+H73+H76+H79+H82+H85+H88+H91+H94+H97+H100)</f>
        <v>250678939351128.66</v>
      </c>
      <c r="I9" s="4">
        <f>'Unit conversions'!$C$3*(I40+I43+I46+I49+I52+I55+I58+I61+I64+I67+I70+I73+I76+I79+I82+I85+I88+I91+I94+I97+I100)</f>
        <v>248595872032479.66</v>
      </c>
      <c r="J9" s="4">
        <f>'Unit conversions'!$C$3*(J40+J43+J46+J49+J52+J55+J58+J61+J64+J67+J70+J73+J76+J79+J82+J85+J88+J91+J94+J97+J100)</f>
        <v>246444425027908.66</v>
      </c>
      <c r="K9" s="4">
        <f>'Unit conversions'!$C$3*(K40+K43+K46+K49+K52+K55+K58+K61+K64+K67+K70+K73+K76+K79+K82+K85+K88+K91+K94+K97+K100)</f>
        <v>243784458555872</v>
      </c>
      <c r="L9" s="4">
        <f>'Unit conversions'!$C$3*(L40+L43+L46+L49+L52+L55+L58+L61+L64+L67+L70+L73+L76+L79+L82+L85+L88+L91+L94+L97+L100)</f>
        <v>244625246276579.25</v>
      </c>
      <c r="M9" s="4">
        <f>'Unit conversions'!$C$3*(M40+M43+M46+M49+M52+M55+M58+M61+M64+M67+M70+M73+M76+M79+M82+M85+M88+M91+M94+M97+M100)</f>
        <v>244706874037263.59</v>
      </c>
      <c r="N9" s="4">
        <f>'Unit conversions'!$C$3*(N40+N43+N46+N49+N52+N55+N58+N61+N64+N67+N70+N73+N76+N79+N82+N85+N88+N91+N94+N97+N100)</f>
        <v>244788501797948</v>
      </c>
      <c r="O9" s="4">
        <f>'Unit conversions'!$C$3*(O40+O43+O46+O49+O52+O55+O58+O61+O64+O67+O70+O73+O76+O79+O82+O85+O88+O91+O94+O97+O100)</f>
        <v>244870129558632.25</v>
      </c>
      <c r="P9" s="4">
        <f>'Unit conversions'!$C$3*(P40+P43+P46+P49+P52+P55+P58+P61+P64+P67+P70+P73+P76+P79+P82+P85+P88+P91+P94+P97+P100)</f>
        <v>244951757319316.59</v>
      </c>
      <c r="Q9" s="4">
        <f>'Unit conversions'!$C$3*(Q40+Q43+Q46+Q49+Q52+Q55+Q58+Q61+Q64+Q67+Q70+Q73+Q76+Q79+Q82+Q85+Q88+Q91+Q94+Q97+Q100)</f>
        <v>245033385080001.06</v>
      </c>
      <c r="R9" s="4">
        <f>'Unit conversions'!$C$3*(R40+R43+R46+R49+R52+R55+R58+R61+R64+R67+R70+R73+R76+R79+R82+R85+R88+R91+R94+R97+R100)</f>
        <v>245115012840685.31</v>
      </c>
      <c r="S9" s="4">
        <f>'Unit conversions'!$C$3*(S40+S43+S46+S49+S52+S55+S58+S61+S64+S67+S70+S73+S76+S79+S82+S85+S88+S91+S94+S97+S100)</f>
        <v>245196640601369.59</v>
      </c>
      <c r="T9" s="4">
        <f>'Unit conversions'!$C$3*(T40+T43+T46+T49+T52+T55+T58+T61+T64+T67+T70+T73+T76+T79+T82+T85+T88+T91+T94+T97+T100)</f>
        <v>245278268362054</v>
      </c>
      <c r="U9" s="4">
        <f>'Unit conversions'!$C$3*(U40+U43+U46+U49+U52+U55+U58+U61+U64+U67+U70+U73+U76+U79+U82+U85+U88+U91+U94+U97+U100)</f>
        <v>245359896122738.37</v>
      </c>
      <c r="V9" s="4">
        <f>'Unit conversions'!$C$3*(V40+V43+V46+V49+V52+V55+V58+V61+V64+V67+V70+V73+V76+V79+V82+V85+V88+V91+V94+V97+V100)</f>
        <v>245441523883422.62</v>
      </c>
      <c r="W9" s="4">
        <f>'Unit conversions'!$C$3*(W40+W43+W46+W49+W52+W55+W58+W61+W64+W67+W70+W73+W76+W79+W82+W85+W88+W91+W94+W97+W100)</f>
        <v>245523151644107.03</v>
      </c>
      <c r="X9" s="4">
        <f>'Unit conversions'!$C$3*(X40+X43+X46+X49+X52+X55+X58+X61+X64+X67+X70+X73+X76+X79+X82+X85+X88+X91+X94+X97+X100)</f>
        <v>245604779404791.37</v>
      </c>
      <c r="Y9" s="4">
        <f>'Unit conversions'!$C$3*(Y40+Y43+Y46+Y49+Y52+Y55+Y58+Y61+Y64+Y67+Y70+Y73+Y76+Y79+Y82+Y85+Y88+Y91+Y94+Y97+Y100)</f>
        <v>245686407165475.78</v>
      </c>
      <c r="Z9" s="4">
        <f>'Unit conversions'!$C$3*(Z40+Z43+Z46+Z49+Z52+Z55+Z58+Z61+Z64+Z67+Z70+Z73+Z76+Z79+Z82+Z85+Z88+Z91+Z94+Z97+Z100)</f>
        <v>245768034926160</v>
      </c>
      <c r="AA9" s="4">
        <f>'Unit conversions'!$C$3*(AA40+AA43+AA46+AA49+AA52+AA55+AA58+AA61+AA64+AA67+AA70+AA73+AA76+AA79+AA82+AA85+AA88+AA91+AA94+AA97+AA100)</f>
        <v>245849662686844.47</v>
      </c>
      <c r="AB9" s="4">
        <f>'Unit conversions'!$C$3*(AB40+AB43+AB46+AB49+AB52+AB55+AB58+AB61+AB64+AB67+AB70+AB73+AB76+AB79+AB82+AB85+AB88+AB91+AB94+AB97+AB100)</f>
        <v>245931290447528.78</v>
      </c>
      <c r="AC9" s="4">
        <f>'Unit conversions'!$C$3*(AC40+AC43+AC46+AC49+AC52+AC55+AC58+AC61+AC64+AC67+AC70+AC73+AC76+AC79+AC82+AC85+AC88+AC91+AC94+AC97+AC100)</f>
        <v>246012918208213.22</v>
      </c>
      <c r="AD9" s="4">
        <f>'Unit conversions'!$C$3*(AD40+AD43+AD46+AD49+AD52+AD55+AD58+AD61+AD64+AD67+AD70+AD73+AD76+AD79+AD82+AD85+AD88+AD91+AD94+AD97+AD100)</f>
        <v>246094545968897.53</v>
      </c>
      <c r="AE9" s="4">
        <f>'Unit conversions'!$C$3*(AE40+AE43+AE46+AE49+AE52+AE55+AE58+AE61+AE64+AE67+AE70+AE73+AE76+AE79+AE82+AE85+AE88+AE91+AE94+AE97+AE100)</f>
        <v>246176173729581.78</v>
      </c>
      <c r="AF9" s="4">
        <f>'Unit conversions'!$C$3*(AF40+AF43+AF46+AF49+AF52+AF55+AF58+AF61+AF64+AF67+AF70+AF73+AF76+AF79+AF82+AF85+AF88+AF91+AF94+AF97+AF100)</f>
        <v>246257801490266.22</v>
      </c>
      <c r="AG9" s="4">
        <f>'Unit conversions'!$C$3*(AG40+AG43+AG46+AG49+AG52+AG55+AG58+AG61+AG64+AG67+AG70+AG73+AG76+AG79+AG82+AG85+AG88+AG91+AG94+AG97+AG100)</f>
        <v>246339429250950.53</v>
      </c>
      <c r="AH9" s="4">
        <f>'Unit conversions'!$C$3*(AH40+AH43+AH46+AH49+AH52+AH55+AH58+AH61+AH64+AH67+AH70+AH73+AH76+AH79+AH82+AH85+AH88+AH91+AH94+AH97+AH100)</f>
        <v>246421057011634.72</v>
      </c>
      <c r="AI9" s="4">
        <f>'Unit conversions'!$C$3*(AI40+AI43+AI46+AI49+AI52+AI55+AI58+AI61+AI64+AI67+AI70+AI73+AI76+AI79+AI82+AI85+AI88+AI91+AI94+AI97+AI100)</f>
        <v>246502684772319.16</v>
      </c>
      <c r="AJ9" s="4">
        <f>'Unit conversions'!$C$3*(AJ40+AJ43+AJ46+AJ49+AJ52+AJ55+AJ58+AJ61+AJ64+AJ67+AJ70+AJ73+AJ76+AJ79+AJ82+AJ85+AJ88+AJ91+AJ94+AJ97+AJ100)</f>
        <v>246584312533003.5</v>
      </c>
      <c r="AK9" s="4">
        <f>'Unit conversions'!$C$3*(AK40+AK43+AK46+AK49+AK52+AK55+AK58+AK61+AK64+AK67+AK70+AK73+AK76+AK79+AK82+AK85+AK88+AK91+AK94+AK97+AK100)</f>
        <v>246665940293687.72</v>
      </c>
    </row>
    <row r="11" spans="1:37" ht="14.45" x14ac:dyDescent="0.35">
      <c r="A11" s="4" t="s">
        <v>279</v>
      </c>
      <c r="B11" s="4">
        <f>SUM(B2:B9)</f>
        <v>1048160652021173.2</v>
      </c>
      <c r="C11" s="4">
        <f t="shared" ref="C11:AK11" si="0">SUM(C2:C9)</f>
        <v>1041441948257889</v>
      </c>
      <c r="D11" s="4">
        <f t="shared" si="0"/>
        <v>1033538909348793.6</v>
      </c>
      <c r="E11" s="4">
        <f t="shared" si="0"/>
        <v>1028401345776889.4</v>
      </c>
      <c r="F11" s="4">
        <f t="shared" si="0"/>
        <v>1021383293703163.4</v>
      </c>
      <c r="G11" s="4">
        <f t="shared" si="0"/>
        <v>1015509379332841</v>
      </c>
      <c r="H11" s="4">
        <f t="shared" si="0"/>
        <v>1007636146121475.1</v>
      </c>
      <c r="I11" s="4">
        <f t="shared" si="0"/>
        <v>1000201209138052.5</v>
      </c>
      <c r="J11" s="4">
        <f t="shared" si="0"/>
        <v>992630450705316.5</v>
      </c>
      <c r="K11" s="4">
        <f t="shared" si="0"/>
        <v>984373482475882.75</v>
      </c>
      <c r="L11" s="4">
        <f t="shared" si="0"/>
        <v>986706846814985.75</v>
      </c>
      <c r="M11" s="4">
        <f t="shared" si="0"/>
        <v>987940977373572.75</v>
      </c>
      <c r="N11" s="4">
        <f t="shared" si="0"/>
        <v>989175107932158.62</v>
      </c>
      <c r="O11" s="4">
        <f t="shared" si="0"/>
        <v>990409238490746.62</v>
      </c>
      <c r="P11" s="4">
        <f t="shared" si="0"/>
        <v>991643369049333.62</v>
      </c>
      <c r="Q11" s="4">
        <f t="shared" si="0"/>
        <v>992877499607920</v>
      </c>
      <c r="R11" s="4">
        <f t="shared" si="0"/>
        <v>994117176971458.5</v>
      </c>
      <c r="S11" s="4">
        <f t="shared" si="0"/>
        <v>995356854334998.12</v>
      </c>
      <c r="T11" s="4">
        <f t="shared" si="0"/>
        <v>996596531698535.75</v>
      </c>
      <c r="U11" s="4">
        <f t="shared" si="0"/>
        <v>997836209062074.75</v>
      </c>
      <c r="V11" s="4">
        <f t="shared" si="0"/>
        <v>999075886425614.25</v>
      </c>
      <c r="W11" s="4">
        <f t="shared" si="0"/>
        <v>1000315563789151.9</v>
      </c>
      <c r="X11" s="4">
        <f t="shared" si="0"/>
        <v>1001574662467317</v>
      </c>
      <c r="Y11" s="4">
        <f t="shared" si="0"/>
        <v>1002921050290612.5</v>
      </c>
      <c r="Z11" s="4">
        <f t="shared" si="0"/>
        <v>1004267438113906.1</v>
      </c>
      <c r="AA11" s="4">
        <f t="shared" si="0"/>
        <v>1005613825937200.9</v>
      </c>
      <c r="AB11" s="4">
        <f t="shared" si="0"/>
        <v>1006960213760494.2</v>
      </c>
      <c r="AC11" s="4">
        <f t="shared" si="0"/>
        <v>1008306601583790.1</v>
      </c>
      <c r="AD11" s="4">
        <f t="shared" si="0"/>
        <v>1009652989407084.5</v>
      </c>
      <c r="AE11" s="4">
        <f t="shared" si="0"/>
        <v>1010999377230378</v>
      </c>
      <c r="AF11" s="4">
        <f t="shared" si="0"/>
        <v>1012345765053673.9</v>
      </c>
      <c r="AG11" s="4">
        <f t="shared" si="0"/>
        <v>1013719234336438.1</v>
      </c>
      <c r="AH11" s="4">
        <f t="shared" si="0"/>
        <v>1015092703619201.5</v>
      </c>
      <c r="AI11" s="4">
        <f t="shared" si="0"/>
        <v>1016466172901967.1</v>
      </c>
      <c r="AJ11" s="4">
        <f t="shared" si="0"/>
        <v>1017839642184731.5</v>
      </c>
      <c r="AK11" s="4">
        <f t="shared" si="0"/>
        <v>1019213111467495.1</v>
      </c>
    </row>
    <row r="14" spans="1:37" x14ac:dyDescent="0.25">
      <c r="A14" s="4" t="s">
        <v>21</v>
      </c>
    </row>
    <row r="15" spans="1:37" customFormat="1" x14ac:dyDescent="0.25">
      <c r="A15" t="s">
        <v>19</v>
      </c>
      <c r="B15">
        <v>116.01324910514199</v>
      </c>
      <c r="C15">
        <v>118.91993000572801</v>
      </c>
      <c r="D15">
        <v>119.6452079844</v>
      </c>
      <c r="E15">
        <v>119.994584820469</v>
      </c>
      <c r="F15">
        <v>119.644504266845</v>
      </c>
      <c r="G15">
        <v>119.00613736830699</v>
      </c>
      <c r="H15">
        <v>118.113104542165</v>
      </c>
      <c r="I15">
        <v>116.724587122969</v>
      </c>
      <c r="J15">
        <v>114.94590289759</v>
      </c>
      <c r="K15">
        <v>112.82495628282</v>
      </c>
      <c r="L15">
        <v>113.03363449368</v>
      </c>
      <c r="M15">
        <v>113.24231270454</v>
      </c>
      <c r="N15">
        <v>113.4509909154</v>
      </c>
      <c r="O15">
        <v>113.65966912626</v>
      </c>
      <c r="P15">
        <v>113.86834733712</v>
      </c>
      <c r="Q15">
        <v>114.07702554798</v>
      </c>
      <c r="R15">
        <v>114.28570375884</v>
      </c>
      <c r="S15">
        <v>114.4943819697</v>
      </c>
      <c r="T15">
        <v>114.70306018056</v>
      </c>
      <c r="U15">
        <v>114.91173839142</v>
      </c>
      <c r="V15">
        <v>115.12041660228</v>
      </c>
      <c r="W15">
        <v>115.32909481314</v>
      </c>
      <c r="X15">
        <v>115.537773024</v>
      </c>
      <c r="Y15">
        <v>115.74645123486</v>
      </c>
      <c r="Z15">
        <v>115.95512944572</v>
      </c>
      <c r="AA15">
        <v>116.16380765658</v>
      </c>
      <c r="AB15">
        <v>116.37248586744001</v>
      </c>
      <c r="AC15">
        <v>116.58116407830001</v>
      </c>
      <c r="AD15">
        <v>116.78984228916001</v>
      </c>
      <c r="AE15">
        <v>116.99852050002001</v>
      </c>
      <c r="AF15">
        <v>117.20719871087999</v>
      </c>
      <c r="AG15">
        <v>117.41587692173999</v>
      </c>
      <c r="AH15">
        <v>117.62455513259999</v>
      </c>
      <c r="AI15">
        <v>117.83323334345999</v>
      </c>
      <c r="AJ15">
        <v>118.04191155432</v>
      </c>
      <c r="AK15">
        <v>118.25058976518</v>
      </c>
    </row>
    <row r="17" spans="1:37" x14ac:dyDescent="0.25">
      <c r="A17" s="4" t="s">
        <v>19</v>
      </c>
      <c r="B17" s="4">
        <v>2.9904185999999999</v>
      </c>
      <c r="C17" s="4">
        <v>2.9593861556437102</v>
      </c>
      <c r="D17" s="4">
        <v>2.9087660610447101</v>
      </c>
      <c r="E17" s="4">
        <v>2.8682511538850202</v>
      </c>
      <c r="F17" s="4">
        <v>2.8183575713612399</v>
      </c>
      <c r="G17" s="4">
        <v>2.7783616013981498</v>
      </c>
      <c r="H17" s="4">
        <v>2.7291945309496</v>
      </c>
      <c r="I17" s="4">
        <v>2.6804426102583299</v>
      </c>
      <c r="J17" s="4">
        <v>2.6412769398097899</v>
      </c>
      <c r="K17" s="4">
        <v>2.58418421814762</v>
      </c>
      <c r="L17" s="4">
        <v>2.59708770209788</v>
      </c>
      <c r="M17" s="4">
        <v>2.5870738014260501</v>
      </c>
      <c r="N17" s="4">
        <v>2.5770599007542301</v>
      </c>
      <c r="O17" s="4">
        <v>2.5670460000823998</v>
      </c>
      <c r="P17" s="4">
        <v>2.55703209941057</v>
      </c>
      <c r="Q17" s="4">
        <v>2.5470181987387499</v>
      </c>
      <c r="R17" s="4">
        <v>2.5370042980669201</v>
      </c>
      <c r="S17" s="4">
        <v>2.5269903973950898</v>
      </c>
      <c r="T17" s="4">
        <v>2.51697649672326</v>
      </c>
      <c r="U17" s="4">
        <v>2.5069625960514399</v>
      </c>
      <c r="V17" s="4">
        <v>2.4969486953796101</v>
      </c>
      <c r="W17" s="4">
        <v>2.4869347947077798</v>
      </c>
      <c r="X17" s="4">
        <v>2.4769208940359602</v>
      </c>
      <c r="Y17" s="4">
        <v>2.4669069933641299</v>
      </c>
      <c r="Z17" s="4">
        <v>2.4568930926923001</v>
      </c>
      <c r="AA17" s="4">
        <v>2.4468791920204702</v>
      </c>
      <c r="AB17" s="4">
        <v>2.4368652913486502</v>
      </c>
      <c r="AC17" s="4">
        <v>2.4268513906768199</v>
      </c>
      <c r="AD17" s="4">
        <v>2.41683749000499</v>
      </c>
      <c r="AE17" s="4">
        <v>2.40682358933317</v>
      </c>
      <c r="AF17" s="4">
        <v>2.3968096886613401</v>
      </c>
      <c r="AG17" s="4">
        <v>2.3867957879895099</v>
      </c>
      <c r="AH17" s="4">
        <v>2.37678188731768</v>
      </c>
      <c r="AI17" s="4">
        <v>2.36676798664586</v>
      </c>
      <c r="AJ17" s="4">
        <v>2.3567540859740301</v>
      </c>
      <c r="AK17" s="4">
        <v>2.3467401853021999</v>
      </c>
    </row>
    <row r="18" spans="1:37" x14ac:dyDescent="0.25">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row>
    <row r="19" spans="1:37" x14ac:dyDescent="0.25">
      <c r="A19" s="4" t="s">
        <v>23</v>
      </c>
    </row>
    <row r="20" spans="1:37" x14ac:dyDescent="0.25">
      <c r="A20" s="4" t="s">
        <v>19</v>
      </c>
      <c r="B20" s="4">
        <v>22.753184999999998</v>
      </c>
      <c r="C20" s="4">
        <v>20.974513576546599</v>
      </c>
      <c r="D20" s="4">
        <v>19.327177297084098</v>
      </c>
      <c r="E20" s="4">
        <v>19.4492737577736</v>
      </c>
      <c r="F20" s="4">
        <v>18.452907779329401</v>
      </c>
      <c r="G20" s="4">
        <v>20.7212299407791</v>
      </c>
      <c r="H20" s="4">
        <v>16.801789300966501</v>
      </c>
      <c r="I20" s="4">
        <v>15.8675115304101</v>
      </c>
      <c r="J20" s="4">
        <v>15.023704078192001</v>
      </c>
      <c r="K20" s="4">
        <v>13.941404814060601</v>
      </c>
      <c r="L20" s="4">
        <v>12.6110420244416</v>
      </c>
      <c r="M20" s="4">
        <v>11.543937426882801</v>
      </c>
      <c r="N20" s="4">
        <v>10.476832829324</v>
      </c>
      <c r="O20" s="4">
        <v>9.4097282317651896</v>
      </c>
      <c r="P20" s="4">
        <v>8.3426236342063902</v>
      </c>
      <c r="Q20" s="4">
        <v>7.2755190366475802</v>
      </c>
      <c r="R20" s="4">
        <v>6.2084144390887701</v>
      </c>
      <c r="S20" s="4">
        <v>5.1413098415299601</v>
      </c>
      <c r="T20" s="4">
        <v>4.07420524397115</v>
      </c>
      <c r="U20" s="4">
        <v>3.00710064641234</v>
      </c>
      <c r="V20" s="4">
        <v>1.9399960488535299</v>
      </c>
      <c r="W20" s="4">
        <v>0.872891451294728</v>
      </c>
      <c r="X20" s="4">
        <v>0</v>
      </c>
      <c r="Y20" s="4">
        <v>0</v>
      </c>
      <c r="Z20" s="4">
        <v>0</v>
      </c>
      <c r="AA20" s="4">
        <v>0</v>
      </c>
      <c r="AB20" s="4">
        <v>0</v>
      </c>
      <c r="AC20" s="4">
        <v>0</v>
      </c>
      <c r="AD20" s="4">
        <v>0</v>
      </c>
      <c r="AE20" s="4">
        <v>0</v>
      </c>
      <c r="AF20" s="4">
        <v>0</v>
      </c>
      <c r="AG20" s="4">
        <v>0</v>
      </c>
      <c r="AH20" s="4">
        <v>0</v>
      </c>
      <c r="AI20" s="4">
        <v>0</v>
      </c>
      <c r="AJ20" s="4">
        <v>0</v>
      </c>
      <c r="AK20" s="4">
        <v>0</v>
      </c>
    </row>
    <row r="22" spans="1:37" x14ac:dyDescent="0.25">
      <c r="A22" s="4" t="s">
        <v>36</v>
      </c>
    </row>
    <row r="23" spans="1:37" x14ac:dyDescent="0.25">
      <c r="A23" s="4" t="s">
        <v>19</v>
      </c>
      <c r="B23" s="4">
        <v>595.40334480000001</v>
      </c>
      <c r="C23" s="4">
        <v>598.27517593174503</v>
      </c>
      <c r="D23" s="4">
        <v>595.71853075318904</v>
      </c>
      <c r="E23" s="4">
        <v>597.19833594108195</v>
      </c>
      <c r="F23" s="4">
        <v>597.555571386211</v>
      </c>
      <c r="G23" s="4">
        <v>598.57682279972801</v>
      </c>
      <c r="H23" s="4">
        <v>601.16315392039996</v>
      </c>
      <c r="I23" s="4">
        <v>602.43019604730102</v>
      </c>
      <c r="J23" s="4">
        <v>603.28156908367396</v>
      </c>
      <c r="K23" s="4">
        <v>603.09431911318097</v>
      </c>
      <c r="L23" s="4">
        <v>612.53253885234699</v>
      </c>
      <c r="M23" s="4">
        <v>618.83636208588905</v>
      </c>
      <c r="N23" s="4">
        <v>625.140185319431</v>
      </c>
      <c r="O23" s="4">
        <v>631.44400855297295</v>
      </c>
      <c r="P23" s="4">
        <v>637.74783178651501</v>
      </c>
      <c r="Q23" s="4">
        <v>644.05165502005696</v>
      </c>
      <c r="R23" s="4">
        <v>650.35547825359902</v>
      </c>
      <c r="S23" s="4">
        <v>656.65930148714097</v>
      </c>
      <c r="T23" s="4">
        <v>662.96312472068303</v>
      </c>
      <c r="U23" s="4">
        <v>669.26694795422497</v>
      </c>
      <c r="V23" s="4">
        <v>675.57077118776704</v>
      </c>
      <c r="W23" s="4">
        <v>681.87459442130898</v>
      </c>
      <c r="X23" s="4">
        <v>688.17841765485105</v>
      </c>
      <c r="Y23" s="4">
        <v>694.48224088839299</v>
      </c>
      <c r="Z23" s="4">
        <v>700.78606412193506</v>
      </c>
      <c r="AA23" s="4">
        <v>707.089887355477</v>
      </c>
      <c r="AB23" s="4">
        <v>713.39371058901895</v>
      </c>
      <c r="AC23" s="4">
        <v>719.69753382256101</v>
      </c>
      <c r="AD23" s="4">
        <v>726.00135705610296</v>
      </c>
      <c r="AE23" s="4">
        <v>732.30518028964502</v>
      </c>
      <c r="AF23" s="4">
        <v>738.60900352318697</v>
      </c>
      <c r="AG23" s="4">
        <v>744.91282675672903</v>
      </c>
      <c r="AH23" s="4">
        <v>751.21664999027098</v>
      </c>
      <c r="AI23" s="4">
        <v>757.52047322381304</v>
      </c>
      <c r="AJ23" s="4">
        <v>763.82429645735499</v>
      </c>
      <c r="AK23" s="4">
        <v>770.12811969089705</v>
      </c>
    </row>
    <row r="25" spans="1:37" x14ac:dyDescent="0.25">
      <c r="A25" s="4" t="s">
        <v>40</v>
      </c>
    </row>
    <row r="26" spans="1:37" x14ac:dyDescent="0.25">
      <c r="A26" s="4" t="s">
        <v>19</v>
      </c>
      <c r="B26" s="4">
        <v>197.62766400000001</v>
      </c>
      <c r="C26" s="4">
        <v>197.99820847640899</v>
      </c>
      <c r="D26" s="4">
        <v>198.668192691847</v>
      </c>
      <c r="E26" s="4">
        <v>200.83597786339999</v>
      </c>
      <c r="F26" s="4">
        <v>201.80371548714601</v>
      </c>
      <c r="G26" s="4">
        <v>202.77060994553301</v>
      </c>
      <c r="H26" s="4">
        <v>204.185640168812</v>
      </c>
      <c r="I26" s="4">
        <v>205.25040056306699</v>
      </c>
      <c r="J26" s="4">
        <v>206.31423749050001</v>
      </c>
      <c r="K26" s="4">
        <v>207.07819302085801</v>
      </c>
      <c r="L26" s="4">
        <v>207.71252042414801</v>
      </c>
      <c r="M26" s="4">
        <v>208.73834035514801</v>
      </c>
      <c r="N26" s="4">
        <v>209.76416028614901</v>
      </c>
      <c r="O26" s="4">
        <v>210.78998021714901</v>
      </c>
      <c r="P26" s="4">
        <v>211.81580014814901</v>
      </c>
      <c r="Q26" s="4">
        <v>212.84162007915</v>
      </c>
      <c r="R26" s="4">
        <v>213.86744001015001</v>
      </c>
      <c r="S26" s="4">
        <v>214.89325994115001</v>
      </c>
      <c r="T26" s="4">
        <v>215.91907987215001</v>
      </c>
      <c r="U26" s="4">
        <v>216.944899803151</v>
      </c>
      <c r="V26" s="4">
        <v>217.970719734151</v>
      </c>
      <c r="W26" s="4">
        <v>218.996539665151</v>
      </c>
      <c r="X26" s="4">
        <v>220.02235959615101</v>
      </c>
      <c r="Y26" s="4">
        <v>221.048179527152</v>
      </c>
      <c r="Z26" s="4">
        <v>222.073999458152</v>
      </c>
      <c r="AA26" s="4">
        <v>223.099819389152</v>
      </c>
      <c r="AB26" s="4">
        <v>224.125639320153</v>
      </c>
      <c r="AC26" s="4">
        <v>225.151459251153</v>
      </c>
      <c r="AD26" s="4">
        <v>226.177279182153</v>
      </c>
      <c r="AE26" s="4">
        <v>227.203099113153</v>
      </c>
      <c r="AF26" s="4">
        <v>228.228919044154</v>
      </c>
      <c r="AG26" s="4">
        <v>229.254738975154</v>
      </c>
      <c r="AH26" s="4">
        <v>230.280558906154</v>
      </c>
      <c r="AI26" s="4">
        <v>231.306378837154</v>
      </c>
      <c r="AJ26" s="4">
        <v>232.332198768155</v>
      </c>
      <c r="AK26" s="4">
        <v>233.358018699155</v>
      </c>
    </row>
    <row r="28" spans="1:37" x14ac:dyDescent="0.25">
      <c r="A28" s="4" t="s">
        <v>41</v>
      </c>
    </row>
    <row r="29" spans="1:37" x14ac:dyDescent="0.25">
      <c r="A29" s="4" t="s">
        <v>19</v>
      </c>
      <c r="B29" s="4">
        <v>106.19548228638</v>
      </c>
      <c r="C29" s="4">
        <v>105.050584452564</v>
      </c>
      <c r="D29" s="4">
        <v>103.499773158019</v>
      </c>
      <c r="E29" s="4">
        <v>102.552271589946</v>
      </c>
      <c r="F29" s="4">
        <v>101.129179502475</v>
      </c>
      <c r="G29" s="4">
        <v>99.768654250736503</v>
      </c>
      <c r="H29" s="4">
        <v>98.674572489864303</v>
      </c>
      <c r="I29" s="4">
        <v>97.388344378646394</v>
      </c>
      <c r="J29" s="4">
        <v>96.084663902039296</v>
      </c>
      <c r="K29" s="4">
        <v>94.592570332891697</v>
      </c>
      <c r="L29" s="4">
        <v>95.676198326528606</v>
      </c>
      <c r="M29" s="4">
        <v>96.253143813431905</v>
      </c>
      <c r="N29" s="4">
        <v>96.830089300335302</v>
      </c>
      <c r="O29" s="4">
        <v>97.4070347872387</v>
      </c>
      <c r="P29" s="4">
        <v>97.983980274142098</v>
      </c>
      <c r="Q29" s="4">
        <v>98.560925761045397</v>
      </c>
      <c r="R29" s="4">
        <v>99.137871247948794</v>
      </c>
      <c r="S29" s="4">
        <v>99.714816734852207</v>
      </c>
      <c r="T29" s="4">
        <v>100.29176222175499</v>
      </c>
      <c r="U29" s="4">
        <v>100.868707708659</v>
      </c>
      <c r="V29" s="4">
        <v>101.445653195562</v>
      </c>
      <c r="W29" s="4">
        <v>102.022598682465</v>
      </c>
      <c r="X29" s="4">
        <v>102.599544169369</v>
      </c>
      <c r="Y29" s="4">
        <v>103.176489656272</v>
      </c>
      <c r="Z29" s="4">
        <v>103.753435143175</v>
      </c>
      <c r="AA29" s="4">
        <v>104.33038063007901</v>
      </c>
      <c r="AB29" s="4">
        <v>104.90732611698201</v>
      </c>
      <c r="AC29" s="4">
        <v>105.484271603886</v>
      </c>
      <c r="AD29" s="4">
        <v>106.061217090789</v>
      </c>
      <c r="AE29" s="4">
        <v>106.638162577692</v>
      </c>
      <c r="AF29" s="4">
        <v>107.215108064596</v>
      </c>
      <c r="AG29" s="4">
        <v>107.792053551499</v>
      </c>
      <c r="AH29" s="4">
        <v>108.36899903840199</v>
      </c>
      <c r="AI29" s="4">
        <v>108.945944525306</v>
      </c>
      <c r="AJ29" s="4">
        <v>109.522890012209</v>
      </c>
      <c r="AK29" s="4">
        <v>110.099835499113</v>
      </c>
    </row>
    <row r="31" spans="1:37" x14ac:dyDescent="0.25">
      <c r="A31" s="4" t="s">
        <v>53</v>
      </c>
    </row>
    <row r="32" spans="1:37" x14ac:dyDescent="0.25">
      <c r="A32" s="9" t="s">
        <v>52</v>
      </c>
    </row>
    <row r="33" spans="1:37" x14ac:dyDescent="0.25">
      <c r="A33" s="4" t="s">
        <v>19</v>
      </c>
      <c r="B33" s="4">
        <v>1823.5989494340599</v>
      </c>
      <c r="C33" s="4">
        <v>1766.6654019774201</v>
      </c>
      <c r="D33" s="4">
        <v>1709.7806685804001</v>
      </c>
      <c r="E33" s="4">
        <v>1652.9447492429899</v>
      </c>
      <c r="F33" s="4">
        <v>1596.1576439651999</v>
      </c>
      <c r="G33" s="4">
        <v>1539.41935274703</v>
      </c>
      <c r="H33" s="4">
        <v>1482.7298755884699</v>
      </c>
      <c r="I33" s="4">
        <v>1426.0892124895399</v>
      </c>
      <c r="J33" s="4">
        <v>1369.4973634502201</v>
      </c>
      <c r="K33" s="4">
        <v>1312.9543284705101</v>
      </c>
      <c r="L33" s="4">
        <v>1312.9543284705101</v>
      </c>
      <c r="M33" s="4">
        <v>1312.9543284705101</v>
      </c>
      <c r="N33" s="4">
        <v>1312.9543284705101</v>
      </c>
      <c r="O33" s="4">
        <v>1312.9543284705101</v>
      </c>
      <c r="P33" s="4">
        <v>1312.9543284705101</v>
      </c>
      <c r="Q33" s="4">
        <v>1312.9543284705101</v>
      </c>
      <c r="R33" s="4">
        <v>1312.9543284705101</v>
      </c>
      <c r="S33" s="4">
        <v>1312.9543284705101</v>
      </c>
      <c r="T33" s="4">
        <v>1312.9543284705101</v>
      </c>
      <c r="U33" s="4">
        <v>1312.9543284705101</v>
      </c>
      <c r="V33" s="4">
        <v>1312.9543284705101</v>
      </c>
      <c r="W33" s="4">
        <v>1312.9543284705101</v>
      </c>
      <c r="X33" s="4">
        <v>1312.9543284705101</v>
      </c>
      <c r="Y33" s="4">
        <v>1312.9543284705101</v>
      </c>
      <c r="Z33" s="4">
        <v>1312.9543284705101</v>
      </c>
      <c r="AA33" s="4">
        <v>1312.9543284705101</v>
      </c>
      <c r="AB33" s="4">
        <v>1312.9543284705101</v>
      </c>
      <c r="AC33" s="4">
        <v>1312.9543284705101</v>
      </c>
      <c r="AD33" s="4">
        <v>1312.9543284705101</v>
      </c>
      <c r="AE33" s="4">
        <v>1312.9543284705101</v>
      </c>
      <c r="AF33" s="4">
        <v>1312.9543284705101</v>
      </c>
      <c r="AG33" s="4">
        <v>1312.9543284705101</v>
      </c>
      <c r="AH33" s="4">
        <v>1312.9543284705101</v>
      </c>
      <c r="AI33" s="4">
        <v>1312.9543284705101</v>
      </c>
      <c r="AJ33" s="4">
        <v>1312.9543284705101</v>
      </c>
      <c r="AK33" s="4">
        <v>1312.9543284705101</v>
      </c>
    </row>
    <row r="34" spans="1:37" x14ac:dyDescent="0.25">
      <c r="A34" s="4" t="s">
        <v>54</v>
      </c>
    </row>
    <row r="35" spans="1:37" x14ac:dyDescent="0.25">
      <c r="A35" s="4" t="s">
        <v>19</v>
      </c>
      <c r="B35" s="4">
        <v>1641.3597582</v>
      </c>
      <c r="C35" s="4">
        <v>1634.0802776769201</v>
      </c>
      <c r="D35" s="4">
        <v>1626.80079715384</v>
      </c>
      <c r="E35" s="4">
        <v>1619.5213166307699</v>
      </c>
      <c r="F35" s="4">
        <v>1612.24183610769</v>
      </c>
      <c r="G35" s="4">
        <v>1604.9623555846099</v>
      </c>
      <c r="H35" s="4">
        <v>1597.68287506153</v>
      </c>
      <c r="I35" s="4">
        <v>1590.4033945384599</v>
      </c>
      <c r="J35" s="4">
        <v>1583.12391401538</v>
      </c>
      <c r="K35" s="4">
        <v>1575.8444334922999</v>
      </c>
      <c r="L35" s="4">
        <v>1568.56495296923</v>
      </c>
      <c r="M35" s="4">
        <v>1561.2854724461499</v>
      </c>
      <c r="N35" s="4">
        <v>1554.00599192307</v>
      </c>
      <c r="O35" s="4">
        <v>1546.7265113999999</v>
      </c>
      <c r="P35" s="4">
        <v>1539.4470308769201</v>
      </c>
      <c r="Q35" s="4">
        <v>1532.1675503538399</v>
      </c>
      <c r="R35" s="4">
        <v>1524.8880698307601</v>
      </c>
      <c r="S35" s="4">
        <v>1517.60858930769</v>
      </c>
      <c r="T35" s="4">
        <v>1510.3291087846101</v>
      </c>
      <c r="U35" s="4">
        <v>1503.04962826153</v>
      </c>
      <c r="V35" s="4">
        <v>1495.7701477384601</v>
      </c>
      <c r="W35" s="4">
        <v>1488.49066721538</v>
      </c>
      <c r="X35" s="4">
        <v>1481.2111866923001</v>
      </c>
      <c r="Y35" s="4">
        <v>1473.93170616923</v>
      </c>
      <c r="Z35" s="4">
        <v>1466.6522256461501</v>
      </c>
      <c r="AA35" s="4">
        <v>1459.37274512307</v>
      </c>
      <c r="AB35" s="4">
        <v>1452.0932645999901</v>
      </c>
      <c r="AC35" s="4">
        <v>1444.81378407692</v>
      </c>
      <c r="AD35" s="4">
        <v>1437.5343035538399</v>
      </c>
      <c r="AE35" s="4">
        <v>1430.25482303076</v>
      </c>
      <c r="AF35" s="4">
        <v>1422.9753425076899</v>
      </c>
      <c r="AG35" s="4">
        <v>1415.69586198461</v>
      </c>
      <c r="AH35" s="4">
        <v>1408.4163814615299</v>
      </c>
      <c r="AI35" s="4">
        <v>1401.13690093846</v>
      </c>
      <c r="AJ35" s="4">
        <v>1393.8574204153799</v>
      </c>
      <c r="AK35" s="4">
        <v>1386.5779398923</v>
      </c>
    </row>
    <row r="36" spans="1:37" x14ac:dyDescent="0.25">
      <c r="A36" s="4" t="s">
        <v>56</v>
      </c>
      <c r="B36" s="7">
        <v>315959155.01165497</v>
      </c>
      <c r="C36" s="7">
        <v>317128004.66200399</v>
      </c>
      <c r="D36" s="7">
        <v>318296854.31235403</v>
      </c>
      <c r="E36" s="7">
        <v>319465703.962704</v>
      </c>
      <c r="F36" s="7">
        <v>320634553.61305302</v>
      </c>
      <c r="G36" s="7">
        <v>321803403.263403</v>
      </c>
      <c r="H36" s="7">
        <v>322972252.91375297</v>
      </c>
      <c r="I36" s="7">
        <v>324141102.56410199</v>
      </c>
      <c r="J36" s="7">
        <v>325309952.21445203</v>
      </c>
      <c r="K36" s="7">
        <v>326478801.86480099</v>
      </c>
      <c r="L36" s="7">
        <v>327647651.51515102</v>
      </c>
      <c r="M36" s="7">
        <v>328816501.165501</v>
      </c>
      <c r="N36" s="7">
        <v>329985350.81585002</v>
      </c>
      <c r="O36" s="7">
        <v>331154200.46619999</v>
      </c>
      <c r="P36" s="7">
        <v>332323050.11655003</v>
      </c>
      <c r="Q36" s="7">
        <v>333491899.76689899</v>
      </c>
      <c r="R36" s="7">
        <v>334660749.41724902</v>
      </c>
      <c r="S36" s="7">
        <v>335829599.067599</v>
      </c>
      <c r="T36" s="7">
        <v>336998448.71794802</v>
      </c>
      <c r="U36" s="7">
        <v>338167298.36829799</v>
      </c>
      <c r="V36" s="7">
        <v>339336148.01864803</v>
      </c>
      <c r="W36" s="7">
        <v>340504997.66899699</v>
      </c>
      <c r="X36" s="7">
        <v>341673847.31934702</v>
      </c>
      <c r="Y36" s="7">
        <v>342842696.969697</v>
      </c>
      <c r="Z36" s="7">
        <v>344011546.62004602</v>
      </c>
      <c r="AA36" s="7">
        <v>345180396.27039599</v>
      </c>
      <c r="AB36" s="7">
        <v>346349245.92074502</v>
      </c>
      <c r="AC36" s="7">
        <v>347518095.57109499</v>
      </c>
      <c r="AD36" s="7">
        <v>348686945.22144502</v>
      </c>
      <c r="AE36" s="7">
        <v>349855794.87179399</v>
      </c>
      <c r="AF36" s="7">
        <v>351024644.52214402</v>
      </c>
      <c r="AG36" s="7">
        <v>352193494.17249399</v>
      </c>
      <c r="AH36" s="7">
        <v>353362343.82284302</v>
      </c>
      <c r="AI36" s="7">
        <v>354531193.47319299</v>
      </c>
      <c r="AJ36" s="7">
        <v>355700043.12354302</v>
      </c>
      <c r="AK36" s="7">
        <v>356868892.77389199</v>
      </c>
    </row>
    <row r="38" spans="1:37" x14ac:dyDescent="0.25">
      <c r="A38" s="10" t="s">
        <v>25</v>
      </c>
    </row>
    <row r="39" spans="1:37" x14ac:dyDescent="0.25">
      <c r="A39" s="4" t="s">
        <v>24</v>
      </c>
    </row>
    <row r="40" spans="1:37" x14ac:dyDescent="0.25">
      <c r="A40" s="4" t="s">
        <v>19</v>
      </c>
      <c r="B40" s="4">
        <v>62.158701000000001</v>
      </c>
      <c r="C40" s="4">
        <v>59.584414164069699</v>
      </c>
      <c r="D40" s="4">
        <v>56.612440221293497</v>
      </c>
      <c r="E40" s="4">
        <v>58.5376190141519</v>
      </c>
      <c r="F40" s="4">
        <v>56.916436332347203</v>
      </c>
      <c r="G40" s="4">
        <v>65.926649209463406</v>
      </c>
      <c r="H40" s="4">
        <v>54.974975681903402</v>
      </c>
      <c r="I40" s="4">
        <v>53.506724928127099</v>
      </c>
      <c r="J40" s="4">
        <v>52.1393313397108</v>
      </c>
      <c r="K40" s="4">
        <v>49.676842743454202</v>
      </c>
      <c r="L40" s="4">
        <v>50.485562272724302</v>
      </c>
      <c r="M40" s="4">
        <v>49.323678155519801</v>
      </c>
      <c r="N40" s="4">
        <v>48.1617940383153</v>
      </c>
      <c r="O40" s="4">
        <v>46.999909921110898</v>
      </c>
      <c r="P40" s="4">
        <v>45.838025803906397</v>
      </c>
      <c r="Q40" s="4">
        <v>44.676141686701897</v>
      </c>
      <c r="R40" s="4">
        <v>43.514257569497502</v>
      </c>
      <c r="S40" s="4">
        <v>42.352373452293001</v>
      </c>
      <c r="T40" s="4">
        <v>41.1904893350885</v>
      </c>
      <c r="U40" s="4">
        <v>40.028605217884099</v>
      </c>
      <c r="V40" s="4">
        <v>38.866721100679598</v>
      </c>
      <c r="W40" s="4">
        <v>37.704836983475097</v>
      </c>
      <c r="X40" s="4">
        <v>36.542952866270603</v>
      </c>
      <c r="Y40" s="4">
        <v>35.381068749066202</v>
      </c>
      <c r="Z40" s="4">
        <v>34.219184631861701</v>
      </c>
      <c r="AA40" s="4">
        <v>33.0573005146572</v>
      </c>
      <c r="AB40" s="4">
        <v>31.895416397452799</v>
      </c>
      <c r="AC40" s="4">
        <v>30.733532280248301</v>
      </c>
      <c r="AD40" s="4">
        <v>29.5716481630438</v>
      </c>
      <c r="AE40" s="4">
        <v>28.409764045839299</v>
      </c>
      <c r="AF40" s="4">
        <v>27.247879928634902</v>
      </c>
      <c r="AG40" s="4">
        <v>26.085995811430401</v>
      </c>
      <c r="AH40" s="4">
        <v>24.9241116942259</v>
      </c>
      <c r="AI40" s="4">
        <v>23.762227577021498</v>
      </c>
      <c r="AJ40" s="4">
        <v>22.600343459817001</v>
      </c>
      <c r="AK40" s="4">
        <v>21.4384593426125</v>
      </c>
    </row>
    <row r="42" spans="1:37" x14ac:dyDescent="0.25">
      <c r="A42" s="4" t="s">
        <v>26</v>
      </c>
    </row>
    <row r="43" spans="1:37" x14ac:dyDescent="0.25">
      <c r="A43" s="4" t="s">
        <v>19</v>
      </c>
      <c r="B43" s="4">
        <v>382.28351220000002</v>
      </c>
      <c r="C43" s="4">
        <v>379.46393822476603</v>
      </c>
      <c r="D43" s="4">
        <v>375.82663249128899</v>
      </c>
      <c r="E43" s="4">
        <v>374.40933667027099</v>
      </c>
      <c r="F43" s="4">
        <v>370.91005602826903</v>
      </c>
      <c r="G43" s="4">
        <v>367.24799236698902</v>
      </c>
      <c r="H43" s="4">
        <v>364.18393749744303</v>
      </c>
      <c r="I43" s="4">
        <v>360.41827431781701</v>
      </c>
      <c r="J43" s="4">
        <v>356.58304865973997</v>
      </c>
      <c r="K43" s="4">
        <v>352.21245870662102</v>
      </c>
      <c r="L43" s="4">
        <v>354.49952509232497</v>
      </c>
      <c r="M43" s="4">
        <v>354.91750966766699</v>
      </c>
      <c r="N43" s="4">
        <v>355.33549424300799</v>
      </c>
      <c r="O43" s="4">
        <v>355.75347881835</v>
      </c>
      <c r="P43" s="4">
        <v>356.171463393691</v>
      </c>
      <c r="Q43" s="4">
        <v>356.58944796903302</v>
      </c>
      <c r="R43" s="4">
        <v>357.00743254437401</v>
      </c>
      <c r="S43" s="4">
        <v>357.42541711971597</v>
      </c>
      <c r="T43" s="4">
        <v>357.84340169505703</v>
      </c>
      <c r="U43" s="4">
        <v>358.26138627039899</v>
      </c>
      <c r="V43" s="4">
        <v>358.67937084573998</v>
      </c>
      <c r="W43" s="4">
        <v>359.097355421082</v>
      </c>
      <c r="X43" s="4">
        <v>359.51533999642299</v>
      </c>
      <c r="Y43" s="4">
        <v>359.93332457176501</v>
      </c>
      <c r="Z43" s="4">
        <v>360.35130914710601</v>
      </c>
      <c r="AA43" s="4">
        <v>360.76929372244803</v>
      </c>
      <c r="AB43" s="4">
        <v>361.18727829778902</v>
      </c>
      <c r="AC43" s="4">
        <v>361.60526287313098</v>
      </c>
      <c r="AD43" s="4">
        <v>362.023247448473</v>
      </c>
      <c r="AE43" s="4">
        <v>362.441232023814</v>
      </c>
      <c r="AF43" s="4">
        <v>362.85921659915601</v>
      </c>
      <c r="AG43" s="4">
        <v>363.27720117449701</v>
      </c>
      <c r="AH43" s="4">
        <v>363.695185749838</v>
      </c>
      <c r="AI43" s="4">
        <v>364.11317032518002</v>
      </c>
      <c r="AJ43" s="4">
        <v>364.53115490052198</v>
      </c>
      <c r="AK43" s="4">
        <v>364.94913947586298</v>
      </c>
    </row>
    <row r="45" spans="1:37" x14ac:dyDescent="0.25">
      <c r="A45" s="4" t="s">
        <v>27</v>
      </c>
    </row>
    <row r="46" spans="1:37" x14ac:dyDescent="0.25">
      <c r="A46" s="4" t="s">
        <v>19</v>
      </c>
      <c r="B46" s="4">
        <v>261.76664219999998</v>
      </c>
      <c r="C46" s="4">
        <v>259.43711226168301</v>
      </c>
      <c r="D46" s="4">
        <v>256.71357558321102</v>
      </c>
      <c r="E46" s="4">
        <v>255.65930831761</v>
      </c>
      <c r="F46" s="4">
        <v>253.17306653128301</v>
      </c>
      <c r="G46" s="4">
        <v>250.60240312753999</v>
      </c>
      <c r="H46" s="4">
        <v>248.46962350436701</v>
      </c>
      <c r="I46" s="4">
        <v>245.83545783772999</v>
      </c>
      <c r="J46" s="4">
        <v>243.150082694502</v>
      </c>
      <c r="K46" s="4">
        <v>240.11232334212499</v>
      </c>
      <c r="L46" s="4">
        <v>241.403033492205</v>
      </c>
      <c r="M46" s="4">
        <v>241.56765588526801</v>
      </c>
      <c r="N46" s="4">
        <v>241.73227827833099</v>
      </c>
      <c r="O46" s="4">
        <v>241.89690067139301</v>
      </c>
      <c r="P46" s="4">
        <v>242.061523064456</v>
      </c>
      <c r="Q46" s="4">
        <v>242.22614545751901</v>
      </c>
      <c r="R46" s="4">
        <v>242.39076785058199</v>
      </c>
      <c r="S46" s="4">
        <v>242.55539024364401</v>
      </c>
      <c r="T46" s="4">
        <v>242.720012636707</v>
      </c>
      <c r="U46" s="4">
        <v>242.88463502977001</v>
      </c>
      <c r="V46" s="4">
        <v>243.04925742283299</v>
      </c>
      <c r="W46" s="4">
        <v>243.21387981589501</v>
      </c>
      <c r="X46" s="4">
        <v>243.378502208958</v>
      </c>
      <c r="Y46" s="4">
        <v>243.54312460202101</v>
      </c>
      <c r="Z46" s="4">
        <v>243.707746995083</v>
      </c>
      <c r="AA46" s="4">
        <v>243.87236938814601</v>
      </c>
      <c r="AB46" s="4">
        <v>244.036991781209</v>
      </c>
      <c r="AC46" s="4">
        <v>244.20161417427201</v>
      </c>
      <c r="AD46" s="4">
        <v>244.366236567334</v>
      </c>
      <c r="AE46" s="4">
        <v>244.53085896039701</v>
      </c>
      <c r="AF46" s="4">
        <v>244.69548135346</v>
      </c>
      <c r="AG46" s="4">
        <v>244.86010374652301</v>
      </c>
      <c r="AH46" s="4">
        <v>245.024726139585</v>
      </c>
      <c r="AI46" s="4">
        <v>245.18934853264801</v>
      </c>
      <c r="AJ46" s="4">
        <v>245.353970925711</v>
      </c>
      <c r="AK46" s="4">
        <v>245.51859331877299</v>
      </c>
    </row>
    <row r="48" spans="1:37" x14ac:dyDescent="0.25">
      <c r="A48" s="4" t="s">
        <v>29</v>
      </c>
    </row>
    <row r="49" spans="1:37" x14ac:dyDescent="0.25">
      <c r="A49" s="4" t="s">
        <v>19</v>
      </c>
      <c r="B49" s="4">
        <v>31.174363799999998</v>
      </c>
      <c r="C49" s="4">
        <v>30.636423761336701</v>
      </c>
      <c r="D49" s="4">
        <v>30.122802133352099</v>
      </c>
      <c r="E49" s="4">
        <v>29.7502790080372</v>
      </c>
      <c r="F49" s="4">
        <v>29.244209698740399</v>
      </c>
      <c r="G49" s="4">
        <v>28.7616881553582</v>
      </c>
      <c r="H49" s="4">
        <v>28.311791004173799</v>
      </c>
      <c r="I49" s="4">
        <v>27.808667126913001</v>
      </c>
      <c r="J49" s="4">
        <v>27.300628105095001</v>
      </c>
      <c r="K49" s="4">
        <v>26.741366033587301</v>
      </c>
      <c r="L49" s="4">
        <v>26.4896969082879</v>
      </c>
      <c r="M49" s="4">
        <v>26.225242316350698</v>
      </c>
      <c r="N49" s="4">
        <v>25.9607877244135</v>
      </c>
      <c r="O49" s="4">
        <v>25.696333132476301</v>
      </c>
      <c r="P49" s="4">
        <v>25.431878540539099</v>
      </c>
      <c r="Q49" s="4">
        <v>25.1674239486019</v>
      </c>
      <c r="R49" s="4">
        <v>24.902969356664599</v>
      </c>
      <c r="S49" s="4">
        <v>24.6385147647274</v>
      </c>
      <c r="T49" s="4">
        <v>24.374060172790202</v>
      </c>
      <c r="U49" s="4">
        <v>24.109605580853</v>
      </c>
      <c r="V49" s="4">
        <v>23.845150988915801</v>
      </c>
      <c r="W49" s="4">
        <v>23.580696396978599</v>
      </c>
      <c r="X49" s="4">
        <v>23.3162418050414</v>
      </c>
      <c r="Y49" s="4">
        <v>23.051787213104198</v>
      </c>
      <c r="Z49" s="4">
        <v>22.787332621167</v>
      </c>
      <c r="AA49" s="4">
        <v>22.522878029229801</v>
      </c>
      <c r="AB49" s="4">
        <v>22.2584234372925</v>
      </c>
      <c r="AC49" s="4">
        <v>21.993968845355301</v>
      </c>
      <c r="AD49" s="4">
        <v>21.729514253418099</v>
      </c>
      <c r="AE49" s="4">
        <v>21.4650596614809</v>
      </c>
      <c r="AF49" s="4">
        <v>21.200605069543698</v>
      </c>
      <c r="AG49" s="4">
        <v>20.9361504776065</v>
      </c>
      <c r="AH49" s="4">
        <v>20.671695885669301</v>
      </c>
      <c r="AI49" s="4">
        <v>20.407241293732099</v>
      </c>
      <c r="AJ49" s="4">
        <v>20.1427867017949</v>
      </c>
      <c r="AK49" s="4">
        <v>19.878332109857698</v>
      </c>
    </row>
    <row r="51" spans="1:37" x14ac:dyDescent="0.25">
      <c r="A51" s="4" t="s">
        <v>30</v>
      </c>
    </row>
    <row r="52" spans="1:37" x14ac:dyDescent="0.25">
      <c r="A52" s="4" t="s">
        <v>19</v>
      </c>
      <c r="B52" s="4">
        <v>5.9408316000000001</v>
      </c>
      <c r="C52" s="4">
        <v>5.8355092878736601</v>
      </c>
      <c r="D52" s="4">
        <v>5.7409590205113803</v>
      </c>
      <c r="E52" s="4">
        <v>5.6667198110547199</v>
      </c>
      <c r="F52" s="4">
        <v>5.5735567042677303</v>
      </c>
      <c r="G52" s="4">
        <v>5.4811642422447999</v>
      </c>
      <c r="H52" s="4">
        <v>5.3990814381274799</v>
      </c>
      <c r="I52" s="4">
        <v>5.3081532011562498</v>
      </c>
      <c r="J52" s="4">
        <v>5.2086107247603204</v>
      </c>
      <c r="K52" s="4">
        <v>5.1099930220812402</v>
      </c>
      <c r="L52" s="4">
        <v>5.0727617432318404</v>
      </c>
      <c r="M52" s="4">
        <v>5.0267340633355904</v>
      </c>
      <c r="N52" s="4">
        <v>4.9807063834393501</v>
      </c>
      <c r="O52" s="4">
        <v>4.9346787035431001</v>
      </c>
      <c r="P52" s="4">
        <v>4.8886510236468501</v>
      </c>
      <c r="Q52" s="4">
        <v>4.8426233437506099</v>
      </c>
      <c r="R52" s="4">
        <v>4.7965956638543599</v>
      </c>
      <c r="S52" s="4">
        <v>4.7505679839581196</v>
      </c>
      <c r="T52" s="4">
        <v>4.7045403040618696</v>
      </c>
      <c r="U52" s="4">
        <v>4.6585126241656196</v>
      </c>
      <c r="V52" s="4">
        <v>4.6124849442693803</v>
      </c>
      <c r="W52" s="4">
        <v>4.5664572643731303</v>
      </c>
      <c r="X52" s="4">
        <v>4.52042958447689</v>
      </c>
      <c r="Y52" s="4">
        <v>4.47440190458064</v>
      </c>
      <c r="Z52" s="4">
        <v>4.42837422468439</v>
      </c>
      <c r="AA52" s="4">
        <v>4.3823465447881498</v>
      </c>
      <c r="AB52" s="4">
        <v>4.3363188648918998</v>
      </c>
      <c r="AC52" s="4">
        <v>4.2902911849956498</v>
      </c>
      <c r="AD52" s="4">
        <v>4.2442635050994104</v>
      </c>
      <c r="AE52" s="4">
        <v>4.1982358252031604</v>
      </c>
      <c r="AF52" s="4">
        <v>4.1522081453069202</v>
      </c>
      <c r="AG52" s="4">
        <v>4.1061804654106702</v>
      </c>
      <c r="AH52" s="4">
        <v>4.0601527855144202</v>
      </c>
      <c r="AI52" s="4">
        <v>4.0141251056181799</v>
      </c>
      <c r="AJ52" s="4">
        <v>3.9680974257219299</v>
      </c>
      <c r="AK52" s="4">
        <v>3.9220697458256901</v>
      </c>
    </row>
    <row r="54" spans="1:37" x14ac:dyDescent="0.25">
      <c r="A54" s="4" t="s">
        <v>31</v>
      </c>
    </row>
    <row r="55" spans="1:37" x14ac:dyDescent="0.25">
      <c r="A55" s="4" t="s">
        <v>19</v>
      </c>
      <c r="B55" s="4">
        <v>2.2903205999999998</v>
      </c>
      <c r="C55" s="4">
        <v>2.28940114825033</v>
      </c>
      <c r="D55" s="4">
        <v>2.27848832664694</v>
      </c>
      <c r="E55" s="4">
        <v>2.2675835351898401</v>
      </c>
      <c r="F55" s="4">
        <v>2.2566867738790202</v>
      </c>
      <c r="G55" s="4">
        <v>2.2457980427145001</v>
      </c>
      <c r="H55" s="4">
        <v>2.2349173416962498</v>
      </c>
      <c r="I55" s="4">
        <v>2.22404467082429</v>
      </c>
      <c r="J55" s="4">
        <v>2.21318003009862</v>
      </c>
      <c r="K55" s="4">
        <v>2.1923581551775202</v>
      </c>
      <c r="L55" s="4">
        <v>2.2092224486788798</v>
      </c>
      <c r="M55" s="4">
        <v>2.20374702871091</v>
      </c>
      <c r="N55" s="4">
        <v>2.1982716087429299</v>
      </c>
      <c r="O55" s="4">
        <v>2.1927961887749499</v>
      </c>
      <c r="P55" s="4">
        <v>2.18732076880698</v>
      </c>
      <c r="Q55" s="4">
        <v>2.1818453488389999</v>
      </c>
      <c r="R55" s="4">
        <v>2.1763699288710301</v>
      </c>
      <c r="S55" s="4">
        <v>2.17089450890305</v>
      </c>
      <c r="T55" s="4">
        <v>2.1654190889350802</v>
      </c>
      <c r="U55" s="4">
        <v>2.1599436689671001</v>
      </c>
      <c r="V55" s="4">
        <v>2.15446824899912</v>
      </c>
      <c r="W55" s="4">
        <v>2.1489928290311502</v>
      </c>
      <c r="X55" s="4">
        <v>2.1435174090631701</v>
      </c>
      <c r="Y55" s="4">
        <v>2.1380419890951998</v>
      </c>
      <c r="Z55" s="4">
        <v>2.1325665691272202</v>
      </c>
      <c r="AA55" s="4">
        <v>2.1270911491592499</v>
      </c>
      <c r="AB55" s="4">
        <v>2.1216157291912698</v>
      </c>
      <c r="AC55" s="4">
        <v>2.1161403092232902</v>
      </c>
      <c r="AD55" s="4">
        <v>2.1106648892553199</v>
      </c>
      <c r="AE55" s="4">
        <v>2.1051894692873399</v>
      </c>
      <c r="AF55" s="4">
        <v>2.09971404931937</v>
      </c>
      <c r="AG55" s="4">
        <v>2.0942386293513899</v>
      </c>
      <c r="AH55" s="4">
        <v>2.0887632093834099</v>
      </c>
      <c r="AI55" s="4">
        <v>2.08328778941544</v>
      </c>
      <c r="AJ55" s="4">
        <v>2.07781236944746</v>
      </c>
      <c r="AK55" s="4">
        <v>2.0723369494794901</v>
      </c>
    </row>
    <row r="57" spans="1:37" x14ac:dyDescent="0.25">
      <c r="A57" s="4" t="s">
        <v>33</v>
      </c>
    </row>
    <row r="58" spans="1:37" x14ac:dyDescent="0.25">
      <c r="A58" s="4" t="s">
        <v>19</v>
      </c>
      <c r="B58" s="4">
        <v>46.5565169999999</v>
      </c>
      <c r="C58" s="4">
        <v>45.823534366795798</v>
      </c>
      <c r="D58" s="4">
        <v>45.283657811324801</v>
      </c>
      <c r="E58" s="4">
        <v>45.069978108687302</v>
      </c>
      <c r="F58" s="4">
        <v>44.631165375170802</v>
      </c>
      <c r="G58" s="4">
        <v>44.194032356781499</v>
      </c>
      <c r="H58" s="4">
        <v>43.816067880828598</v>
      </c>
      <c r="I58" s="4">
        <v>43.334316948472399</v>
      </c>
      <c r="J58" s="4">
        <v>42.826621127673597</v>
      </c>
      <c r="K58" s="4">
        <v>42.237381270641102</v>
      </c>
      <c r="L58" s="4">
        <v>42.058962198352098</v>
      </c>
      <c r="M58" s="4">
        <v>41.892592206269597</v>
      </c>
      <c r="N58" s="4">
        <v>41.726222214187203</v>
      </c>
      <c r="O58" s="4">
        <v>41.559852222104702</v>
      </c>
      <c r="P58" s="4">
        <v>41.3934822300223</v>
      </c>
      <c r="Q58" s="4">
        <v>41.227112237939799</v>
      </c>
      <c r="R58" s="4">
        <v>41.060742245857398</v>
      </c>
      <c r="S58" s="4">
        <v>40.894372253774897</v>
      </c>
      <c r="T58" s="4">
        <v>40.728002261692502</v>
      </c>
      <c r="U58" s="4">
        <v>40.561632269610001</v>
      </c>
      <c r="V58" s="4">
        <v>40.3952622775276</v>
      </c>
      <c r="W58" s="4">
        <v>40.228892285445099</v>
      </c>
      <c r="X58" s="4">
        <v>40.062522293362697</v>
      </c>
      <c r="Y58" s="4">
        <v>39.896152301280203</v>
      </c>
      <c r="Z58" s="4">
        <v>39.729782309197802</v>
      </c>
      <c r="AA58" s="4">
        <v>39.563412317115301</v>
      </c>
      <c r="AB58" s="4">
        <v>39.397042325032899</v>
      </c>
      <c r="AC58" s="4">
        <v>39.230672332950398</v>
      </c>
      <c r="AD58" s="4">
        <v>39.064302340867997</v>
      </c>
      <c r="AE58" s="4">
        <v>38.897932348785503</v>
      </c>
      <c r="AF58" s="4">
        <v>38.731562356703101</v>
      </c>
      <c r="AG58" s="4">
        <v>38.5651923646206</v>
      </c>
      <c r="AH58" s="4">
        <v>38.398822372538099</v>
      </c>
      <c r="AI58" s="4">
        <v>38.232452380455697</v>
      </c>
      <c r="AJ58" s="4">
        <v>38.066082388373196</v>
      </c>
      <c r="AK58" s="4">
        <v>37.899712396290802</v>
      </c>
    </row>
    <row r="60" spans="1:37" x14ac:dyDescent="0.25">
      <c r="A60" s="4" t="s">
        <v>34</v>
      </c>
    </row>
    <row r="61" spans="1:37" x14ac:dyDescent="0.25">
      <c r="A61" s="4" t="s">
        <v>19</v>
      </c>
      <c r="B61" s="4">
        <v>26.3736918</v>
      </c>
      <c r="C61" s="4">
        <v>25.851465096829099</v>
      </c>
      <c r="D61" s="4">
        <v>25.442473247652</v>
      </c>
      <c r="E61" s="4">
        <v>25.2423210002598</v>
      </c>
      <c r="F61" s="4">
        <v>24.916069888164401</v>
      </c>
      <c r="G61" s="4">
        <v>24.591918419978001</v>
      </c>
      <c r="H61" s="4">
        <v>24.298611009355199</v>
      </c>
      <c r="I61" s="4">
        <v>23.959425898420101</v>
      </c>
      <c r="J61" s="4">
        <v>23.613178888957599</v>
      </c>
      <c r="K61" s="4">
        <v>23.222593918049402</v>
      </c>
      <c r="L61" s="4">
        <v>23.001282179897</v>
      </c>
      <c r="M61" s="4">
        <v>22.825283222008402</v>
      </c>
      <c r="N61" s="4">
        <v>22.649284264119899</v>
      </c>
      <c r="O61" s="4">
        <v>22.4732853062314</v>
      </c>
      <c r="P61" s="4">
        <v>22.297286348342901</v>
      </c>
      <c r="Q61" s="4">
        <v>22.121287390454398</v>
      </c>
      <c r="R61" s="4">
        <v>21.9452884325658</v>
      </c>
      <c r="S61" s="4">
        <v>21.769289474677301</v>
      </c>
      <c r="T61" s="4">
        <v>21.593290516788802</v>
      </c>
      <c r="U61" s="4">
        <v>21.417291558900299</v>
      </c>
      <c r="V61" s="4">
        <v>21.2412926010117</v>
      </c>
      <c r="W61" s="4">
        <v>21.065293643123201</v>
      </c>
      <c r="X61" s="4">
        <v>20.889294685234699</v>
      </c>
      <c r="Y61" s="4">
        <v>20.7132957273462</v>
      </c>
      <c r="Z61" s="4">
        <v>20.537296769457601</v>
      </c>
      <c r="AA61" s="4">
        <v>20.361297811569099</v>
      </c>
      <c r="AB61" s="4">
        <v>20.1852988536806</v>
      </c>
      <c r="AC61" s="4">
        <v>20.0092998957921</v>
      </c>
      <c r="AD61" s="4">
        <v>19.833300937903498</v>
      </c>
      <c r="AE61" s="4">
        <v>19.657301980014999</v>
      </c>
      <c r="AF61" s="4">
        <v>19.4813030221265</v>
      </c>
      <c r="AG61" s="4">
        <v>19.305304064238001</v>
      </c>
      <c r="AH61" s="4">
        <v>19.129305106349399</v>
      </c>
      <c r="AI61" s="4">
        <v>18.9533061484609</v>
      </c>
      <c r="AJ61" s="4">
        <v>18.777307190572401</v>
      </c>
      <c r="AK61" s="4">
        <v>18.601308232683898</v>
      </c>
    </row>
    <row r="63" spans="1:37" x14ac:dyDescent="0.25">
      <c r="A63" s="4" t="s">
        <v>35</v>
      </c>
    </row>
    <row r="64" spans="1:37" x14ac:dyDescent="0.25">
      <c r="A64" s="4" t="s">
        <v>19</v>
      </c>
      <c r="B64" s="4">
        <v>10.391454599999999</v>
      </c>
      <c r="C64" s="4">
        <v>10.164195988248</v>
      </c>
      <c r="D64" s="4">
        <v>9.9197909763359995</v>
      </c>
      <c r="E64" s="4">
        <v>9.7165341243600007</v>
      </c>
      <c r="F64" s="4">
        <v>9.4678405121279994</v>
      </c>
      <c r="G64" s="4">
        <v>9.2222889397200003</v>
      </c>
      <c r="H64" s="4">
        <v>9.0073128472799997</v>
      </c>
      <c r="I64" s="4">
        <v>8.7676168945440001</v>
      </c>
      <c r="J64" s="4">
        <v>8.5399218216959998</v>
      </c>
      <c r="K64" s="4">
        <v>8.2889350884719892</v>
      </c>
      <c r="L64" s="4">
        <v>8.2597699443849208</v>
      </c>
      <c r="M64" s="4">
        <v>8.1823314583606201</v>
      </c>
      <c r="N64" s="4">
        <v>8.1048929723363106</v>
      </c>
      <c r="O64" s="4">
        <v>8.0274544863119992</v>
      </c>
      <c r="P64" s="4">
        <v>7.9500160002876896</v>
      </c>
      <c r="Q64" s="4">
        <v>7.87257751426338</v>
      </c>
      <c r="R64" s="4">
        <v>7.7951390282390696</v>
      </c>
      <c r="S64" s="4">
        <v>7.7177005422147698</v>
      </c>
      <c r="T64" s="4">
        <v>7.6402620561904602</v>
      </c>
      <c r="U64" s="4">
        <v>7.5628235701661497</v>
      </c>
      <c r="V64" s="4">
        <v>7.4853850841418401</v>
      </c>
      <c r="W64" s="4">
        <v>7.4079465981175296</v>
      </c>
      <c r="X64" s="4">
        <v>7.3305081120932298</v>
      </c>
      <c r="Y64" s="4">
        <v>7.2530696260689203</v>
      </c>
      <c r="Z64" s="4">
        <v>7.1756311400446098</v>
      </c>
      <c r="AA64" s="4">
        <v>7.0981926540203002</v>
      </c>
      <c r="AB64" s="4">
        <v>7.0207541679960004</v>
      </c>
      <c r="AC64" s="4">
        <v>6.9433156819716899</v>
      </c>
      <c r="AD64" s="4">
        <v>6.8658771959473803</v>
      </c>
      <c r="AE64" s="4">
        <v>6.7884387099230699</v>
      </c>
      <c r="AF64" s="4">
        <v>6.7110002238987603</v>
      </c>
      <c r="AG64" s="4">
        <v>6.6335617378744596</v>
      </c>
      <c r="AH64" s="4">
        <v>6.55612325185015</v>
      </c>
      <c r="AI64" s="4">
        <v>6.4786847658258404</v>
      </c>
      <c r="AJ64" s="4">
        <v>6.4012462798015299</v>
      </c>
      <c r="AK64" s="4">
        <v>6.3238077937772204</v>
      </c>
    </row>
    <row r="66" spans="1:37" x14ac:dyDescent="0.25">
      <c r="A66" s="4" t="s">
        <v>37</v>
      </c>
    </row>
    <row r="67" spans="1:37" x14ac:dyDescent="0.25">
      <c r="A67" s="4" t="s">
        <v>19</v>
      </c>
      <c r="B67" s="4">
        <v>20.784987490919999</v>
      </c>
      <c r="C67" s="4">
        <v>20.867378044316101</v>
      </c>
      <c r="D67" s="4">
        <v>20.787768754375701</v>
      </c>
      <c r="E67" s="4">
        <v>20.9106315722291</v>
      </c>
      <c r="F67" s="4">
        <v>20.989205281675201</v>
      </c>
      <c r="G67" s="4">
        <v>21.081899468111398</v>
      </c>
      <c r="H67" s="4">
        <v>21.216581578034098</v>
      </c>
      <c r="I67" s="4">
        <v>21.298131212784799</v>
      </c>
      <c r="J67" s="4">
        <v>21.346464016230101</v>
      </c>
      <c r="K67" s="4">
        <v>21.371582388509999</v>
      </c>
      <c r="L67" s="4">
        <v>21.763643603889101</v>
      </c>
      <c r="M67" s="4">
        <v>22.053999408574199</v>
      </c>
      <c r="N67" s="4">
        <v>22.344355213259298</v>
      </c>
      <c r="O67" s="4">
        <v>22.6347110179445</v>
      </c>
      <c r="P67" s="4">
        <v>22.925066822629599</v>
      </c>
      <c r="Q67" s="4">
        <v>23.215422627314702</v>
      </c>
      <c r="R67" s="4">
        <v>23.505778431999801</v>
      </c>
      <c r="S67" s="4">
        <v>23.7961342366849</v>
      </c>
      <c r="T67" s="4">
        <v>24.086490041369998</v>
      </c>
      <c r="U67" s="4">
        <v>24.376845846055101</v>
      </c>
      <c r="V67" s="4">
        <v>24.667201650740299</v>
      </c>
      <c r="W67" s="4">
        <v>24.957557455425398</v>
      </c>
      <c r="X67" s="4">
        <v>25.247913260110501</v>
      </c>
      <c r="Y67" s="4">
        <v>25.5382690647956</v>
      </c>
      <c r="Z67" s="4">
        <v>25.828624869480699</v>
      </c>
      <c r="AA67" s="4">
        <v>26.118980674165801</v>
      </c>
      <c r="AB67" s="4">
        <v>26.409336478850999</v>
      </c>
      <c r="AC67" s="4">
        <v>26.699692283536098</v>
      </c>
      <c r="AD67" s="4">
        <v>26.990048088221201</v>
      </c>
      <c r="AE67" s="4">
        <v>27.2804038929063</v>
      </c>
      <c r="AF67" s="4">
        <v>27.570759697591399</v>
      </c>
      <c r="AG67" s="4">
        <v>27.861115502276501</v>
      </c>
      <c r="AH67" s="4">
        <v>28.1514713069617</v>
      </c>
      <c r="AI67" s="4">
        <v>28.441827111646798</v>
      </c>
      <c r="AJ67" s="4">
        <v>28.732182916331901</v>
      </c>
      <c r="AK67" s="4">
        <v>29.022538721017</v>
      </c>
    </row>
    <row r="69" spans="1:37" x14ac:dyDescent="0.25">
      <c r="A69" s="4" t="s">
        <v>38</v>
      </c>
    </row>
    <row r="70" spans="1:37" x14ac:dyDescent="0.25">
      <c r="A70" s="4" t="s">
        <v>19</v>
      </c>
      <c r="B70" s="4">
        <v>49.026862800000004</v>
      </c>
      <c r="C70" s="4">
        <v>49.197131225064901</v>
      </c>
      <c r="D70" s="4">
        <v>49.437200666326397</v>
      </c>
      <c r="E70" s="4">
        <v>50.046667450665701</v>
      </c>
      <c r="F70" s="4">
        <v>50.3660534842735</v>
      </c>
      <c r="G70" s="4">
        <v>50.675185168273401</v>
      </c>
      <c r="H70" s="4">
        <v>51.103779572179498</v>
      </c>
      <c r="I70" s="4">
        <v>51.442252969110797</v>
      </c>
      <c r="J70" s="4">
        <v>51.780437280775899</v>
      </c>
      <c r="K70" s="4">
        <v>52.038610392440901</v>
      </c>
      <c r="L70" s="4">
        <v>52.290041677370397</v>
      </c>
      <c r="M70" s="4">
        <v>52.6223996694265</v>
      </c>
      <c r="N70" s="4">
        <v>52.954757661482603</v>
      </c>
      <c r="O70" s="4">
        <v>53.287115653538798</v>
      </c>
      <c r="P70" s="4">
        <v>53.619473645594901</v>
      </c>
      <c r="Q70" s="4">
        <v>53.951831637650997</v>
      </c>
      <c r="R70" s="4">
        <v>54.2841896297072</v>
      </c>
      <c r="S70" s="4">
        <v>54.616547621763303</v>
      </c>
      <c r="T70" s="4">
        <v>54.948905613819399</v>
      </c>
      <c r="U70" s="4">
        <v>55.281263605875601</v>
      </c>
      <c r="V70" s="4">
        <v>55.613621597931697</v>
      </c>
      <c r="W70" s="4">
        <v>55.9459795899878</v>
      </c>
      <c r="X70" s="4">
        <v>56.278337582044003</v>
      </c>
      <c r="Y70" s="4">
        <v>56.610695574100099</v>
      </c>
      <c r="Z70" s="4">
        <v>56.943053566156202</v>
      </c>
      <c r="AA70" s="4">
        <v>57.275411558212397</v>
      </c>
      <c r="AB70" s="4">
        <v>57.6077695502685</v>
      </c>
      <c r="AC70" s="4">
        <v>57.940127542324603</v>
      </c>
      <c r="AD70" s="4">
        <v>58.272485534380799</v>
      </c>
      <c r="AE70" s="4">
        <v>58.604843526436902</v>
      </c>
      <c r="AF70" s="4">
        <v>58.937201518492998</v>
      </c>
      <c r="AG70" s="4">
        <v>59.2695595105492</v>
      </c>
      <c r="AH70" s="4">
        <v>59.601917502605303</v>
      </c>
      <c r="AI70" s="4">
        <v>59.934275494661399</v>
      </c>
      <c r="AJ70" s="4">
        <v>60.266633486717602</v>
      </c>
      <c r="AK70" s="4">
        <v>60.598991478773698</v>
      </c>
    </row>
    <row r="72" spans="1:37" x14ac:dyDescent="0.25">
      <c r="A72" s="4" t="s">
        <v>39</v>
      </c>
    </row>
    <row r="73" spans="1:37" x14ac:dyDescent="0.25">
      <c r="A73" s="4" t="s">
        <v>19</v>
      </c>
      <c r="B73" s="4">
        <v>519.07266000000004</v>
      </c>
      <c r="C73" s="4">
        <v>510.782180244416</v>
      </c>
      <c r="D73" s="4">
        <v>503.17283608602202</v>
      </c>
      <c r="E73" s="4">
        <v>499.229999887112</v>
      </c>
      <c r="F73" s="4">
        <v>492.24581160962401</v>
      </c>
      <c r="G73" s="4">
        <v>484.978106055051</v>
      </c>
      <c r="H73" s="4">
        <v>478.73007249635299</v>
      </c>
      <c r="I73" s="4">
        <v>471.55650315767201</v>
      </c>
      <c r="J73" s="4">
        <v>464.233102683347</v>
      </c>
      <c r="K73" s="4">
        <v>456.09316041828401</v>
      </c>
      <c r="L73" s="4">
        <v>457.81501967483598</v>
      </c>
      <c r="M73" s="4">
        <v>460.078954248738</v>
      </c>
      <c r="N73" s="4">
        <v>462.34288882264002</v>
      </c>
      <c r="O73" s="4">
        <v>464.60682339654198</v>
      </c>
      <c r="P73" s="4">
        <v>466.870757970444</v>
      </c>
      <c r="Q73" s="4">
        <v>469.13469254434602</v>
      </c>
      <c r="R73" s="4">
        <v>471.39862711824799</v>
      </c>
      <c r="S73" s="4">
        <v>473.66256169215001</v>
      </c>
      <c r="T73" s="4">
        <v>475.92649626605203</v>
      </c>
      <c r="U73" s="4">
        <v>478.19043083995399</v>
      </c>
      <c r="V73" s="4">
        <v>480.45436541385601</v>
      </c>
      <c r="W73" s="4">
        <v>482.71829998775797</v>
      </c>
      <c r="X73" s="4">
        <v>484.98223456165999</v>
      </c>
      <c r="Y73" s="4">
        <v>487.24616913556201</v>
      </c>
      <c r="Z73" s="4">
        <v>489.51010370946398</v>
      </c>
      <c r="AA73" s="4">
        <v>491.774038283366</v>
      </c>
      <c r="AB73" s="4">
        <v>494.03797285726802</v>
      </c>
      <c r="AC73" s="4">
        <v>496.30190743116998</v>
      </c>
      <c r="AD73" s="4">
        <v>498.565842005072</v>
      </c>
      <c r="AE73" s="4">
        <v>500.82977657897402</v>
      </c>
      <c r="AF73" s="4">
        <v>503.09371115287598</v>
      </c>
      <c r="AG73" s="4">
        <v>505.357645726778</v>
      </c>
      <c r="AH73" s="4">
        <v>507.62158030068002</v>
      </c>
      <c r="AI73" s="4">
        <v>509.88551487458199</v>
      </c>
      <c r="AJ73" s="4">
        <v>512.14944944848401</v>
      </c>
      <c r="AK73" s="4">
        <v>514.41338402238603</v>
      </c>
    </row>
    <row r="75" spans="1:37" x14ac:dyDescent="0.25">
      <c r="A75" s="4" t="s">
        <v>42</v>
      </c>
    </row>
    <row r="76" spans="1:37" x14ac:dyDescent="0.25">
      <c r="A76" s="4" t="s">
        <v>19</v>
      </c>
      <c r="B76" s="4">
        <v>91.103642724599993</v>
      </c>
      <c r="C76" s="4">
        <v>90.776525393206398</v>
      </c>
      <c r="D76" s="4">
        <v>90.236515774842502</v>
      </c>
      <c r="E76" s="4">
        <v>90.133044439461102</v>
      </c>
      <c r="F76" s="4">
        <v>89.549828317566806</v>
      </c>
      <c r="G76" s="4">
        <v>88.971297207348996</v>
      </c>
      <c r="H76" s="4">
        <v>88.579008324993296</v>
      </c>
      <c r="I76" s="4">
        <v>88.021123249926902</v>
      </c>
      <c r="J76" s="4">
        <v>87.428064616407198</v>
      </c>
      <c r="K76" s="4">
        <v>86.669564471340294</v>
      </c>
      <c r="L76" s="4">
        <v>87.761052324203405</v>
      </c>
      <c r="M76" s="4">
        <v>88.615945020750402</v>
      </c>
      <c r="N76" s="4">
        <v>89.470837717297499</v>
      </c>
      <c r="O76" s="4">
        <v>90.325730413844497</v>
      </c>
      <c r="P76" s="4">
        <v>91.180623110391494</v>
      </c>
      <c r="Q76" s="4">
        <v>92.035515806938605</v>
      </c>
      <c r="R76" s="4">
        <v>92.890408503485602</v>
      </c>
      <c r="S76" s="4">
        <v>93.745301200032699</v>
      </c>
      <c r="T76" s="4">
        <v>94.600193896579697</v>
      </c>
      <c r="U76" s="4">
        <v>95.455086593126794</v>
      </c>
      <c r="V76" s="4">
        <v>96.309979289673805</v>
      </c>
      <c r="W76" s="4">
        <v>97.164871986220803</v>
      </c>
      <c r="X76" s="4">
        <v>98.019764682767899</v>
      </c>
      <c r="Y76" s="4">
        <v>98.874657379314897</v>
      </c>
      <c r="Z76" s="4">
        <v>99.729550075861894</v>
      </c>
      <c r="AA76" s="4">
        <v>100.58444277240901</v>
      </c>
      <c r="AB76" s="4">
        <v>101.439335468956</v>
      </c>
      <c r="AC76" s="4">
        <v>102.294228165503</v>
      </c>
      <c r="AD76" s="4">
        <v>103.14912086205</v>
      </c>
      <c r="AE76" s="4">
        <v>104.00401355859699</v>
      </c>
      <c r="AF76" s="4">
        <v>104.85890625514401</v>
      </c>
      <c r="AG76" s="4">
        <v>105.713798951691</v>
      </c>
      <c r="AH76" s="4">
        <v>106.568691648238</v>
      </c>
      <c r="AI76" s="4">
        <v>107.423584344785</v>
      </c>
      <c r="AJ76" s="4">
        <v>108.278477041332</v>
      </c>
      <c r="AK76" s="4">
        <v>109.13336973787899</v>
      </c>
    </row>
    <row r="78" spans="1:37" x14ac:dyDescent="0.25">
      <c r="A78" s="4" t="s">
        <v>43</v>
      </c>
    </row>
    <row r="79" spans="1:37" x14ac:dyDescent="0.25">
      <c r="A79" s="4" t="s">
        <v>19</v>
      </c>
      <c r="B79" s="4">
        <v>17.904296250600002</v>
      </c>
      <c r="C79" s="4">
        <v>18.006803755086199</v>
      </c>
      <c r="D79" s="4">
        <v>17.9581496296843</v>
      </c>
      <c r="E79" s="4">
        <v>17.869204496775499</v>
      </c>
      <c r="F79" s="4">
        <v>17.7408125772006</v>
      </c>
      <c r="G79" s="4">
        <v>17.641372581994499</v>
      </c>
      <c r="H79" s="4">
        <v>17.589411924965201</v>
      </c>
      <c r="I79" s="4">
        <v>17.5077958261998</v>
      </c>
      <c r="J79" s="4">
        <v>17.406597037574802</v>
      </c>
      <c r="K79" s="4">
        <v>17.2862376695109</v>
      </c>
      <c r="L79" s="4">
        <v>17.5536212081971</v>
      </c>
      <c r="M79" s="4">
        <v>17.6428863325871</v>
      </c>
      <c r="N79" s="4">
        <v>17.7321514569771</v>
      </c>
      <c r="O79" s="4">
        <v>17.821416581367199</v>
      </c>
      <c r="P79" s="4">
        <v>17.910681705757199</v>
      </c>
      <c r="Q79" s="4">
        <v>17.999946830147302</v>
      </c>
      <c r="R79" s="4">
        <v>18.089211954537301</v>
      </c>
      <c r="S79" s="4">
        <v>18.178477078927301</v>
      </c>
      <c r="T79" s="4">
        <v>18.2677422033174</v>
      </c>
      <c r="U79" s="4">
        <v>18.3570073277074</v>
      </c>
      <c r="V79" s="4">
        <v>18.446272452097499</v>
      </c>
      <c r="W79" s="4">
        <v>18.535537576487499</v>
      </c>
      <c r="X79" s="4">
        <v>18.624802700877598</v>
      </c>
      <c r="Y79" s="4">
        <v>18.714067825267598</v>
      </c>
      <c r="Z79" s="4">
        <v>18.803332949657602</v>
      </c>
      <c r="AA79" s="4">
        <v>18.892598074047701</v>
      </c>
      <c r="AB79" s="4">
        <v>18.981863198437701</v>
      </c>
      <c r="AC79" s="4">
        <v>19.0711283228278</v>
      </c>
      <c r="AD79" s="4">
        <v>19.1603934472178</v>
      </c>
      <c r="AE79" s="4">
        <v>19.249658571607799</v>
      </c>
      <c r="AF79" s="4">
        <v>19.338923695997899</v>
      </c>
      <c r="AG79" s="4">
        <v>19.428188820387899</v>
      </c>
      <c r="AH79" s="4">
        <v>19.517453944778001</v>
      </c>
      <c r="AI79" s="4">
        <v>19.606719069168001</v>
      </c>
      <c r="AJ79" s="4">
        <v>19.695984193558001</v>
      </c>
      <c r="AK79" s="4">
        <v>19.7852493179481</v>
      </c>
    </row>
    <row r="81" spans="1:37" x14ac:dyDescent="0.25">
      <c r="A81" s="4" t="s">
        <v>44</v>
      </c>
    </row>
    <row r="82" spans="1:37" ht="13.5" customHeight="1" x14ac:dyDescent="0.25">
      <c r="A82" s="4" t="s">
        <v>19</v>
      </c>
      <c r="B82" s="4">
        <v>27.831112810379999</v>
      </c>
      <c r="C82" s="4">
        <v>27.776620055528898</v>
      </c>
      <c r="D82" s="4">
        <v>27.740148508627001</v>
      </c>
      <c r="E82" s="4">
        <v>27.907548624295998</v>
      </c>
      <c r="F82" s="4">
        <v>27.914414451066101</v>
      </c>
      <c r="G82" s="4">
        <v>27.9089703542436</v>
      </c>
      <c r="H82" s="4">
        <v>27.949041182040901</v>
      </c>
      <c r="I82" s="4">
        <v>27.919175197210599</v>
      </c>
      <c r="J82" s="4">
        <v>27.887065675039999</v>
      </c>
      <c r="K82" s="4">
        <v>27.805680003885499</v>
      </c>
      <c r="L82" s="4">
        <v>28.050973163074499</v>
      </c>
      <c r="M82" s="4">
        <v>28.237759820746099</v>
      </c>
      <c r="N82" s="4">
        <v>28.4245464784177</v>
      </c>
      <c r="O82" s="4">
        <v>28.6113331360892</v>
      </c>
      <c r="P82" s="4">
        <v>28.798119793760801</v>
      </c>
      <c r="Q82" s="4">
        <v>28.984906451432401</v>
      </c>
      <c r="R82" s="4">
        <v>29.171693109103899</v>
      </c>
      <c r="S82" s="4">
        <v>29.358479766775499</v>
      </c>
      <c r="T82" s="4">
        <v>29.545266424447099</v>
      </c>
      <c r="U82" s="4">
        <v>29.7320530821186</v>
      </c>
      <c r="V82" s="4">
        <v>29.918839739790201</v>
      </c>
      <c r="W82" s="4">
        <v>30.105626397461801</v>
      </c>
      <c r="X82" s="4">
        <v>30.292413055133402</v>
      </c>
      <c r="Y82" s="4">
        <v>30.479199712804899</v>
      </c>
      <c r="Z82" s="4">
        <v>30.665986370476499</v>
      </c>
      <c r="AA82" s="4">
        <v>30.8527730281481</v>
      </c>
      <c r="AB82" s="4">
        <v>31.039559685819601</v>
      </c>
      <c r="AC82" s="4">
        <v>31.226346343491201</v>
      </c>
      <c r="AD82" s="4">
        <v>31.413133001162802</v>
      </c>
      <c r="AE82" s="4">
        <v>31.599919658834299</v>
      </c>
      <c r="AF82" s="4">
        <v>31.786706316505899</v>
      </c>
      <c r="AG82" s="4">
        <v>31.9734929741775</v>
      </c>
      <c r="AH82" s="4">
        <v>32.160279631849001</v>
      </c>
      <c r="AI82" s="4">
        <v>32.347066289520598</v>
      </c>
      <c r="AJ82" s="4">
        <v>32.533852947192202</v>
      </c>
      <c r="AK82" s="4">
        <v>32.720639604863699</v>
      </c>
    </row>
    <row r="84" spans="1:37" ht="13.5" customHeight="1" x14ac:dyDescent="0.25">
      <c r="A84" s="4" t="s">
        <v>45</v>
      </c>
    </row>
    <row r="85" spans="1:37" x14ac:dyDescent="0.25">
      <c r="A85" s="4" t="s">
        <v>19</v>
      </c>
      <c r="B85" s="4">
        <v>18.010720147859999</v>
      </c>
      <c r="C85" s="4">
        <v>18.0011572033685</v>
      </c>
      <c r="D85" s="4">
        <v>17.9901425582451</v>
      </c>
      <c r="E85" s="4">
        <v>18.114910382050901</v>
      </c>
      <c r="F85" s="4">
        <v>18.139014343333098</v>
      </c>
      <c r="G85" s="4">
        <v>18.1514682449464</v>
      </c>
      <c r="H85" s="4">
        <v>18.1812834905854</v>
      </c>
      <c r="I85" s="4">
        <v>18.1803716863284</v>
      </c>
      <c r="J85" s="4">
        <v>18.168271727149001</v>
      </c>
      <c r="K85" s="4">
        <v>18.126368527566701</v>
      </c>
      <c r="L85" s="4">
        <v>18.313051816861101</v>
      </c>
      <c r="M85" s="4">
        <v>18.450221653457699</v>
      </c>
      <c r="N85" s="4">
        <v>18.587391490054401</v>
      </c>
      <c r="O85" s="4">
        <v>18.724561326650999</v>
      </c>
      <c r="P85" s="4">
        <v>18.8617311632477</v>
      </c>
      <c r="Q85" s="4">
        <v>18.998900999844398</v>
      </c>
      <c r="R85" s="4">
        <v>19.136070836441</v>
      </c>
      <c r="S85" s="4">
        <v>19.273240673037701</v>
      </c>
      <c r="T85" s="4">
        <v>19.410410509634399</v>
      </c>
      <c r="U85" s="4">
        <v>19.547580346231001</v>
      </c>
      <c r="V85" s="4">
        <v>19.684750182827699</v>
      </c>
      <c r="W85" s="4">
        <v>19.8219200194244</v>
      </c>
      <c r="X85" s="4">
        <v>19.959089856020999</v>
      </c>
      <c r="Y85" s="4">
        <v>20.0962596926177</v>
      </c>
      <c r="Z85" s="4">
        <v>20.233429529214298</v>
      </c>
      <c r="AA85" s="4">
        <v>20.370599365811</v>
      </c>
      <c r="AB85" s="4">
        <v>20.507769202407701</v>
      </c>
      <c r="AC85" s="4">
        <v>20.644939039004299</v>
      </c>
      <c r="AD85" s="4">
        <v>20.782108875601001</v>
      </c>
      <c r="AE85" s="4">
        <v>20.919278712197698</v>
      </c>
      <c r="AF85" s="4">
        <v>21.0564485487943</v>
      </c>
      <c r="AG85" s="4">
        <v>21.193618385391002</v>
      </c>
      <c r="AH85" s="4">
        <v>21.330788221987699</v>
      </c>
      <c r="AI85" s="4">
        <v>21.467958058584301</v>
      </c>
      <c r="AJ85" s="4">
        <v>21.605127895180999</v>
      </c>
      <c r="AK85" s="4">
        <v>21.742297731777601</v>
      </c>
    </row>
    <row r="87" spans="1:37" x14ac:dyDescent="0.25">
      <c r="A87" s="4" t="s">
        <v>47</v>
      </c>
    </row>
    <row r="88" spans="1:37" x14ac:dyDescent="0.25">
      <c r="A88" s="4" t="s">
        <v>19</v>
      </c>
      <c r="B88" s="4">
        <v>46.151845353900001</v>
      </c>
      <c r="C88" s="4">
        <v>45.039869795691303</v>
      </c>
      <c r="D88" s="4">
        <v>44.1173688112764</v>
      </c>
      <c r="E88" s="4">
        <v>43.632100898256198</v>
      </c>
      <c r="F88" s="4">
        <v>42.955549825031198</v>
      </c>
      <c r="G88" s="4">
        <v>42.427055583994502</v>
      </c>
      <c r="H88" s="4">
        <v>42.051884886849201</v>
      </c>
      <c r="I88" s="4">
        <v>41.591815548780197</v>
      </c>
      <c r="J88" s="4">
        <v>41.086385082153299</v>
      </c>
      <c r="K88" s="4">
        <v>40.4819954894324</v>
      </c>
      <c r="L88" s="4">
        <v>39.957825522932502</v>
      </c>
      <c r="M88" s="4">
        <v>39.745267022731099</v>
      </c>
      <c r="N88" s="4">
        <v>39.532708522529703</v>
      </c>
      <c r="O88" s="4">
        <v>39.320150022328299</v>
      </c>
      <c r="P88" s="4">
        <v>39.107591522127002</v>
      </c>
      <c r="Q88" s="4">
        <v>38.895033021925599</v>
      </c>
      <c r="R88" s="4">
        <v>38.682474521724203</v>
      </c>
      <c r="S88" s="4">
        <v>38.469916021522799</v>
      </c>
      <c r="T88" s="4">
        <v>38.257357521321403</v>
      </c>
      <c r="U88" s="4">
        <v>38.044799021119999</v>
      </c>
      <c r="V88" s="4">
        <v>37.832240520918603</v>
      </c>
      <c r="W88" s="4">
        <v>37.6196820207172</v>
      </c>
      <c r="X88" s="4">
        <v>37.407123520515903</v>
      </c>
      <c r="Y88" s="4">
        <v>37.194565020314499</v>
      </c>
      <c r="Z88" s="4">
        <v>36.982006520113103</v>
      </c>
      <c r="AA88" s="4">
        <v>36.7694480199117</v>
      </c>
      <c r="AB88" s="4">
        <v>36.556889519710303</v>
      </c>
      <c r="AC88" s="4">
        <v>36.3443310195089</v>
      </c>
      <c r="AD88" s="4">
        <v>36.131772519307503</v>
      </c>
      <c r="AE88" s="4">
        <v>35.9192140191061</v>
      </c>
      <c r="AF88" s="4">
        <v>35.706655518904803</v>
      </c>
      <c r="AG88" s="4">
        <v>35.4940970187034</v>
      </c>
      <c r="AH88" s="4">
        <v>35.281538518502003</v>
      </c>
      <c r="AI88" s="4">
        <v>35.0689800183006</v>
      </c>
      <c r="AJ88" s="4">
        <v>34.856421518099197</v>
      </c>
      <c r="AK88" s="4">
        <v>34.6438630178978</v>
      </c>
    </row>
    <row r="90" spans="1:37" x14ac:dyDescent="0.25">
      <c r="A90" s="4" t="s">
        <v>48</v>
      </c>
    </row>
    <row r="91" spans="1:37" x14ac:dyDescent="0.25">
      <c r="A91" s="4" t="s">
        <v>19</v>
      </c>
      <c r="B91" s="4">
        <v>3.2404535999999999</v>
      </c>
      <c r="C91" s="4">
        <v>3.18703124453938</v>
      </c>
      <c r="D91" s="4">
        <v>3.1242302137146898</v>
      </c>
      <c r="E91" s="4">
        <v>3.0717419452079402</v>
      </c>
      <c r="F91" s="4">
        <v>3.0004963259730202</v>
      </c>
      <c r="G91" s="4">
        <v>2.9395634690560599</v>
      </c>
      <c r="H91" s="4">
        <v>2.8886320121390998</v>
      </c>
      <c r="I91" s="4">
        <v>2.82884081705464</v>
      </c>
      <c r="J91" s="4">
        <v>2.7605012461206502</v>
      </c>
      <c r="K91" s="4">
        <v>2.6929919747011999</v>
      </c>
      <c r="L91" s="4">
        <v>2.6975256312242699</v>
      </c>
      <c r="M91" s="4">
        <v>2.67545519342517</v>
      </c>
      <c r="N91" s="4">
        <v>2.6533847556260599</v>
      </c>
      <c r="O91" s="4">
        <v>2.63131431782696</v>
      </c>
      <c r="P91" s="4">
        <v>2.6092438800278601</v>
      </c>
      <c r="Q91" s="4">
        <v>2.5871734422287598</v>
      </c>
      <c r="R91" s="4">
        <v>2.5651030044296599</v>
      </c>
      <c r="S91" s="4">
        <v>2.54303256663056</v>
      </c>
      <c r="T91" s="4">
        <v>2.5209621288314499</v>
      </c>
      <c r="U91" s="4">
        <v>2.49889169103235</v>
      </c>
      <c r="V91" s="4">
        <v>2.4768212532332501</v>
      </c>
      <c r="W91" s="4">
        <v>2.4547508154341502</v>
      </c>
      <c r="X91" s="4">
        <v>2.4326803776350499</v>
      </c>
      <c r="Y91" s="4">
        <v>2.41060993983595</v>
      </c>
      <c r="Z91" s="4">
        <v>2.3885395020368398</v>
      </c>
      <c r="AA91" s="4">
        <v>2.3664690642377399</v>
      </c>
      <c r="AB91" s="4">
        <v>2.3443986264386401</v>
      </c>
      <c r="AC91" s="4">
        <v>2.3223281886395402</v>
      </c>
      <c r="AD91" s="4">
        <v>2.3002577508404398</v>
      </c>
      <c r="AE91" s="4">
        <v>2.2781873130413399</v>
      </c>
      <c r="AF91" s="4">
        <v>2.25611687524224</v>
      </c>
      <c r="AG91" s="4">
        <v>2.2340464374431299</v>
      </c>
      <c r="AH91" s="4">
        <v>2.21197599964403</v>
      </c>
      <c r="AI91" s="4">
        <v>2.1899055618449301</v>
      </c>
      <c r="AJ91" s="4">
        <v>2.1678351240458298</v>
      </c>
      <c r="AK91" s="4">
        <v>2.1457646862467299</v>
      </c>
    </row>
    <row r="93" spans="1:37" x14ac:dyDescent="0.25">
      <c r="A93" s="4" t="s">
        <v>49</v>
      </c>
    </row>
    <row r="94" spans="1:37" x14ac:dyDescent="0.25">
      <c r="A94" s="4" t="s">
        <v>19</v>
      </c>
      <c r="B94" s="4">
        <v>837.61725000000001</v>
      </c>
      <c r="C94" s="4">
        <v>834.78164139258695</v>
      </c>
      <c r="D94" s="4">
        <v>831.948040321745</v>
      </c>
      <c r="E94" s="4">
        <v>836.10899513387596</v>
      </c>
      <c r="F94" s="4">
        <v>836.27220049720597</v>
      </c>
      <c r="G94" s="4">
        <v>835.43687188979402</v>
      </c>
      <c r="H94" s="4">
        <v>836.09854122386696</v>
      </c>
      <c r="I94" s="4">
        <v>834.76474864571105</v>
      </c>
      <c r="J94" s="4">
        <v>833.43175908218404</v>
      </c>
      <c r="K94" s="4">
        <v>831.10304609911395</v>
      </c>
      <c r="L94" s="4">
        <v>834.16928128118104</v>
      </c>
      <c r="M94" s="4">
        <v>834.40472433980403</v>
      </c>
      <c r="N94" s="4">
        <v>834.64016739842702</v>
      </c>
      <c r="O94" s="4">
        <v>834.87561045704899</v>
      </c>
      <c r="P94" s="4">
        <v>835.11105351567198</v>
      </c>
      <c r="Q94" s="4">
        <v>835.34649657429497</v>
      </c>
      <c r="R94" s="4">
        <v>835.58193963291797</v>
      </c>
      <c r="S94" s="4">
        <v>835.81738269154096</v>
      </c>
      <c r="T94" s="4">
        <v>836.05282575016395</v>
      </c>
      <c r="U94" s="4">
        <v>836.28826880878705</v>
      </c>
      <c r="V94" s="4">
        <v>836.52371186741004</v>
      </c>
      <c r="W94" s="4">
        <v>836.75915492603303</v>
      </c>
      <c r="X94" s="4">
        <v>836.99459798465602</v>
      </c>
      <c r="Y94" s="4">
        <v>837.23004104327902</v>
      </c>
      <c r="Z94" s="4">
        <v>837.46548410190201</v>
      </c>
      <c r="AA94" s="4">
        <v>837.700927160525</v>
      </c>
      <c r="AB94" s="4">
        <v>837.93637021914799</v>
      </c>
      <c r="AC94" s="4">
        <v>838.17181327777098</v>
      </c>
      <c r="AD94" s="4">
        <v>838.40725633639397</v>
      </c>
      <c r="AE94" s="4">
        <v>838.64269939501696</v>
      </c>
      <c r="AF94" s="4">
        <v>838.87814245363995</v>
      </c>
      <c r="AG94" s="4">
        <v>839.11358551226203</v>
      </c>
      <c r="AH94" s="4">
        <v>839.34902857088503</v>
      </c>
      <c r="AI94" s="4">
        <v>839.58447162950802</v>
      </c>
      <c r="AJ94" s="4">
        <v>839.81991468813101</v>
      </c>
      <c r="AK94" s="4">
        <v>840.055357746754</v>
      </c>
    </row>
    <row r="96" spans="1:37" x14ac:dyDescent="0.25">
      <c r="A96" s="4" t="s">
        <v>51</v>
      </c>
    </row>
    <row r="97" spans="1:37" x14ac:dyDescent="0.25">
      <c r="A97" s="4" t="s">
        <v>19</v>
      </c>
      <c r="B97" s="4">
        <v>6.0308441999999998</v>
      </c>
      <c r="C97" s="4">
        <v>5.9940166448639998</v>
      </c>
      <c r="D97" s="4">
        <v>5.9557608898079897</v>
      </c>
      <c r="E97" s="4">
        <v>5.9543686949280001</v>
      </c>
      <c r="F97" s="4">
        <v>5.9126852600639896</v>
      </c>
      <c r="G97" s="4">
        <v>5.8602863252399899</v>
      </c>
      <c r="H97" s="4">
        <v>5.8250337905759997</v>
      </c>
      <c r="I97" s="4">
        <v>5.7700640958960001</v>
      </c>
      <c r="J97" s="4">
        <v>5.7050930012160004</v>
      </c>
      <c r="K97" s="4">
        <v>5.6392649865840001</v>
      </c>
      <c r="L97" s="4">
        <v>5.7324593550461502</v>
      </c>
      <c r="M97" s="4">
        <v>5.7818820622676004</v>
      </c>
      <c r="N97" s="4">
        <v>5.8313047694890496</v>
      </c>
      <c r="O97" s="4">
        <v>5.8807274767104998</v>
      </c>
      <c r="P97" s="4">
        <v>5.9301501839319499</v>
      </c>
      <c r="Q97" s="4">
        <v>5.9795728911534001</v>
      </c>
      <c r="R97" s="4">
        <v>6.0289955983748502</v>
      </c>
      <c r="S97" s="4">
        <v>6.0784183055963004</v>
      </c>
      <c r="T97" s="4">
        <v>6.1278410128177603</v>
      </c>
      <c r="U97" s="4">
        <v>6.1772637200392104</v>
      </c>
      <c r="V97" s="4">
        <v>6.2266864272606597</v>
      </c>
      <c r="W97" s="4">
        <v>6.2761091344821098</v>
      </c>
      <c r="X97" s="4">
        <v>6.32553184170356</v>
      </c>
      <c r="Y97" s="4">
        <v>6.3749545489250101</v>
      </c>
      <c r="Z97" s="4">
        <v>6.4243772561464603</v>
      </c>
      <c r="AA97" s="4">
        <v>6.4737999633679104</v>
      </c>
      <c r="AB97" s="4">
        <v>6.5232226705893597</v>
      </c>
      <c r="AC97" s="4">
        <v>6.5726453778108098</v>
      </c>
      <c r="AD97" s="4">
        <v>6.62206808503226</v>
      </c>
      <c r="AE97" s="4">
        <v>6.6714907922537101</v>
      </c>
      <c r="AF97" s="4">
        <v>6.7209134994751603</v>
      </c>
      <c r="AG97" s="4">
        <v>6.7703362066966104</v>
      </c>
      <c r="AH97" s="4">
        <v>6.8197589139180597</v>
      </c>
      <c r="AI97" s="4">
        <v>6.8691816211395196</v>
      </c>
      <c r="AJ97" s="4">
        <v>6.9186043283609697</v>
      </c>
      <c r="AK97" s="4">
        <v>6.9680270355824199</v>
      </c>
    </row>
    <row r="99" spans="1:37" x14ac:dyDescent="0.25">
      <c r="A99" s="4" t="s">
        <v>57</v>
      </c>
    </row>
    <row r="100" spans="1:37" x14ac:dyDescent="0.25">
      <c r="A100" s="4" t="s">
        <v>19</v>
      </c>
      <c r="B100" s="4">
        <v>132.657000752941</v>
      </c>
      <c r="C100" s="4">
        <v>136.28126157983101</v>
      </c>
      <c r="D100" s="4">
        <v>136.790408480672</v>
      </c>
      <c r="E100" s="4">
        <v>136.88481945546201</v>
      </c>
      <c r="F100" s="4">
        <v>137.564634504201</v>
      </c>
      <c r="G100" s="4">
        <v>136.62954562689001</v>
      </c>
      <c r="H100" s="4">
        <v>135.87980482352901</v>
      </c>
      <c r="I100" s="4">
        <v>133.915216094117</v>
      </c>
      <c r="J100" s="4">
        <v>131.63590543865499</v>
      </c>
      <c r="K100" s="4">
        <v>128.74183085714199</v>
      </c>
      <c r="L100" s="4">
        <v>126.66815122689</v>
      </c>
      <c r="M100" s="4">
        <v>124.594471596638</v>
      </c>
      <c r="N100" s="4">
        <v>122.520791966386</v>
      </c>
      <c r="O100" s="4">
        <v>120.447112336134</v>
      </c>
      <c r="P100" s="4">
        <v>118.373432705882</v>
      </c>
      <c r="Q100" s="4">
        <v>116.29975307562999</v>
      </c>
      <c r="R100" s="4">
        <v>114.22607344537801</v>
      </c>
      <c r="S100" s="4">
        <v>112.152393815126</v>
      </c>
      <c r="T100" s="4">
        <v>110.078714184874</v>
      </c>
      <c r="U100" s="4">
        <v>108.00503455462101</v>
      </c>
      <c r="V100" s="4">
        <v>105.931354924369</v>
      </c>
      <c r="W100" s="4">
        <v>103.857675294117</v>
      </c>
      <c r="X100" s="4">
        <v>101.783995663865</v>
      </c>
      <c r="Y100" s="4">
        <v>99.710316033613395</v>
      </c>
      <c r="Z100" s="4">
        <v>97.636636403361294</v>
      </c>
      <c r="AA100" s="4">
        <v>95.562956773109207</v>
      </c>
      <c r="AB100" s="4">
        <v>93.489277142857105</v>
      </c>
      <c r="AC100" s="4">
        <v>91.415597512605004</v>
      </c>
      <c r="AD100" s="4">
        <v>89.341917882352902</v>
      </c>
      <c r="AE100" s="4">
        <v>87.268238252100801</v>
      </c>
      <c r="AF100" s="4">
        <v>85.194558621848699</v>
      </c>
      <c r="AG100" s="4">
        <v>83.120878991596598</v>
      </c>
      <c r="AH100" s="4">
        <v>81.047199361344497</v>
      </c>
      <c r="AI100" s="4">
        <v>78.973519731092395</v>
      </c>
      <c r="AJ100" s="4">
        <v>76.899840100840294</v>
      </c>
      <c r="AK100" s="4">
        <v>74.826160470588206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election activeCell="G37" sqref="G37"/>
    </sheetView>
  </sheetViews>
  <sheetFormatPr defaultColWidth="9.140625" defaultRowHeight="15" x14ac:dyDescent="0.25"/>
  <cols>
    <col min="1" max="1" width="39.85546875" style="4" customWidth="1"/>
    <col min="2" max="16384" width="9.140625" style="4"/>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3</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4">
        <v>0</v>
      </c>
    </row>
    <row r="3" spans="1:37" x14ac:dyDescent="0.25">
      <c r="A3" s="4"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x14ac:dyDescent="0.25">
      <c r="A4" s="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7" x14ac:dyDescent="0.25">
      <c r="A6" s="4"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x14ac:dyDescent="0.25">
      <c r="A7" s="4" t="s">
        <v>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x14ac:dyDescent="0.25">
      <c r="A8" s="4" t="s">
        <v>10</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7" x14ac:dyDescent="0.25">
      <c r="A9" s="4" t="s">
        <v>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9"/>
  <sheetViews>
    <sheetView workbookViewId="0">
      <selection activeCell="B9" sqref="B2:AK9"/>
    </sheetView>
  </sheetViews>
  <sheetFormatPr defaultColWidth="9.140625" defaultRowHeight="15" x14ac:dyDescent="0.25"/>
  <cols>
    <col min="1" max="1" width="39.85546875" style="4" customWidth="1"/>
    <col min="2" max="2" width="11.85546875" style="4" bestFit="1" customWidth="1"/>
    <col min="3" max="16384" width="9.140625" style="4"/>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3</v>
      </c>
      <c r="B2" s="7">
        <f>'Unit conversions'!$C$8*B27</f>
        <v>350956328830.6582</v>
      </c>
      <c r="C2" s="7">
        <f>'Unit conversions'!$C$8*C27</f>
        <v>356334858164.82782</v>
      </c>
      <c r="D2" s="7">
        <f>'Unit conversions'!$C$8*D27</f>
        <v>361713387498.9975</v>
      </c>
      <c r="E2" s="7">
        <f>'Unit conversions'!$C$8*E27</f>
        <v>367091916833.16718</v>
      </c>
      <c r="F2" s="7">
        <f>'Unit conversions'!$C$8*F27</f>
        <v>372470446167.33685</v>
      </c>
      <c r="G2" s="7">
        <f>'Unit conversions'!$C$8*G27</f>
        <v>377848975501.50653</v>
      </c>
      <c r="H2" s="7">
        <f>'Unit conversions'!$C$8*H27</f>
        <v>383227504835.67621</v>
      </c>
      <c r="I2" s="7">
        <f>'Unit conversions'!$C$8*I27</f>
        <v>388606034169.84583</v>
      </c>
      <c r="J2" s="7">
        <f>'Unit conversions'!$C$8*J27</f>
        <v>393984563504.0155</v>
      </c>
      <c r="K2" s="7">
        <f>'Unit conversions'!$C$8*K27</f>
        <v>399363092838.18658</v>
      </c>
      <c r="L2" s="7">
        <f>'Unit conversions'!$C$8*L27</f>
        <v>404741622172.35626</v>
      </c>
      <c r="M2" s="7">
        <f>'Unit conversions'!$C$8*M27</f>
        <v>410120151506.52594</v>
      </c>
      <c r="N2" s="7">
        <f>'Unit conversions'!$C$8*N27</f>
        <v>415498680840.69562</v>
      </c>
      <c r="O2" s="7">
        <f>'Unit conversions'!$C$8*O27</f>
        <v>420877210174.86523</v>
      </c>
      <c r="P2" s="7">
        <f>'Unit conversions'!$C$8*P27</f>
        <v>426255739509.03485</v>
      </c>
      <c r="Q2" s="7">
        <f>'Unit conversions'!$C$8*Q27</f>
        <v>431634268843.20453</v>
      </c>
      <c r="R2" s="7">
        <f>'Unit conversions'!$C$8*R27</f>
        <v>437012798177.37421</v>
      </c>
      <c r="S2" s="7">
        <f>'Unit conversions'!$C$8*S27</f>
        <v>442391327511.54388</v>
      </c>
      <c r="T2" s="7">
        <f>'Unit conversions'!$C$8*T27</f>
        <v>447769856845.71356</v>
      </c>
      <c r="U2" s="7">
        <f>'Unit conversions'!$C$8*U27</f>
        <v>453148386179.88324</v>
      </c>
      <c r="V2" s="7">
        <f>'Unit conversions'!$C$8*V27</f>
        <v>458526915514.05292</v>
      </c>
      <c r="W2" s="7">
        <f>'Unit conversions'!$C$8*W27</f>
        <v>463905444848.2226</v>
      </c>
      <c r="X2" s="7">
        <f>'Unit conversions'!$C$8*X27</f>
        <v>469283974182.39362</v>
      </c>
      <c r="Y2" s="7">
        <f>'Unit conversions'!$C$8*Y27</f>
        <v>474662503516.56329</v>
      </c>
      <c r="Z2" s="7">
        <f>'Unit conversions'!$C$8*Z27</f>
        <v>480041032850.73297</v>
      </c>
      <c r="AA2" s="7">
        <f>'Unit conversions'!$C$8*AA27</f>
        <v>485419562184.90265</v>
      </c>
      <c r="AB2" s="7">
        <f>'Unit conversions'!$C$8*AB27</f>
        <v>490798091519.07233</v>
      </c>
      <c r="AC2" s="7">
        <f>'Unit conversions'!$C$8*AC27</f>
        <v>496176620853.242</v>
      </c>
      <c r="AD2" s="7">
        <f>'Unit conversions'!$C$8*AD27</f>
        <v>501555150187.41162</v>
      </c>
      <c r="AE2" s="7">
        <f>'Unit conversions'!$C$8*AE27</f>
        <v>506933679521.5813</v>
      </c>
      <c r="AF2" s="7">
        <f>'Unit conversions'!$C$8*AF27</f>
        <v>512312208855.75098</v>
      </c>
      <c r="AG2" s="7">
        <f>'Unit conversions'!$C$8*AG27</f>
        <v>517690738189.92059</v>
      </c>
      <c r="AH2" s="7">
        <f>'Unit conversions'!$C$8*AH27</f>
        <v>523069267524.09027</v>
      </c>
      <c r="AI2" s="7">
        <f>'Unit conversions'!$C$8*AI27</f>
        <v>528447796858.25995</v>
      </c>
      <c r="AJ2" s="7">
        <f>'Unit conversions'!$C$8*AJ27</f>
        <v>533826326192.42963</v>
      </c>
      <c r="AK2" s="7">
        <f>'Unit conversions'!$C$8*AK27</f>
        <v>539204855526.5993</v>
      </c>
    </row>
    <row r="3" spans="1:37" x14ac:dyDescent="0.25">
      <c r="A3" s="4"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x14ac:dyDescent="0.25">
      <c r="A4" s="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x14ac:dyDescent="0.25">
      <c r="A5" s="4" t="s">
        <v>6</v>
      </c>
      <c r="B5" s="4">
        <f>'Unit conversions'!$C$8*B21</f>
        <v>350956328830.6582</v>
      </c>
      <c r="C5" s="4">
        <f>'Unit conversions'!$C$8*C21</f>
        <v>356334858164.82782</v>
      </c>
      <c r="D5" s="4">
        <f>'Unit conversions'!$C$8*D21</f>
        <v>361713387498.9975</v>
      </c>
      <c r="E5" s="4">
        <f>'Unit conversions'!$C$8*E21</f>
        <v>367091916833.16718</v>
      </c>
      <c r="F5" s="4">
        <f>'Unit conversions'!$C$8*F21</f>
        <v>372470446167.33685</v>
      </c>
      <c r="G5" s="4">
        <f>'Unit conversions'!$C$8*G21</f>
        <v>377848975501.50653</v>
      </c>
      <c r="H5" s="4">
        <f>'Unit conversions'!$C$8*H21</f>
        <v>383227504835.67621</v>
      </c>
      <c r="I5" s="4">
        <f>'Unit conversions'!$C$8*I21</f>
        <v>388606034169.84583</v>
      </c>
      <c r="J5" s="4">
        <f>'Unit conversions'!$C$8*J21</f>
        <v>393984563504.0155</v>
      </c>
      <c r="K5" s="4">
        <f>'Unit conversions'!$C$8*K21</f>
        <v>399363092838.18658</v>
      </c>
      <c r="L5" s="4">
        <f>'Unit conversions'!$C$8*L21</f>
        <v>404741622172.35626</v>
      </c>
      <c r="M5" s="4">
        <f>'Unit conversions'!$C$8*M21</f>
        <v>410120151506.52594</v>
      </c>
      <c r="N5" s="4">
        <f>'Unit conversions'!$C$8*N21</f>
        <v>415498680840.69562</v>
      </c>
      <c r="O5" s="4">
        <f>'Unit conversions'!$C$8*O21</f>
        <v>420877210174.86523</v>
      </c>
      <c r="P5" s="4">
        <f>'Unit conversions'!$C$8*P21</f>
        <v>426255739509.03485</v>
      </c>
      <c r="Q5" s="4">
        <f>'Unit conversions'!$C$8*Q21</f>
        <v>431634268843.20453</v>
      </c>
      <c r="R5" s="4">
        <f>'Unit conversions'!$C$8*R21</f>
        <v>437012798177.37421</v>
      </c>
      <c r="S5" s="4">
        <f>'Unit conversions'!$C$8*S21</f>
        <v>442391327511.54388</v>
      </c>
      <c r="T5" s="4">
        <f>'Unit conversions'!$C$8*T21</f>
        <v>447769856845.71356</v>
      </c>
      <c r="U5" s="4">
        <f>'Unit conversions'!$C$8*U21</f>
        <v>453148386179.88324</v>
      </c>
      <c r="V5" s="4">
        <f>'Unit conversions'!$C$8*V21</f>
        <v>458526915514.05292</v>
      </c>
      <c r="W5" s="4">
        <f>'Unit conversions'!$C$8*W21</f>
        <v>463905444848.2226</v>
      </c>
      <c r="X5" s="4">
        <f>'Unit conversions'!$C$8*X21</f>
        <v>469283974182.39362</v>
      </c>
      <c r="Y5" s="4">
        <f>'Unit conversions'!$C$8*Y21</f>
        <v>474662503516.56329</v>
      </c>
      <c r="Z5" s="4">
        <f>'Unit conversions'!$C$8*Z21</f>
        <v>480041032850.73297</v>
      </c>
      <c r="AA5" s="4">
        <f>'Unit conversions'!$C$8*AA21</f>
        <v>485419562184.90265</v>
      </c>
      <c r="AB5" s="4">
        <f>'Unit conversions'!$C$8*AB21</f>
        <v>490798091519.07233</v>
      </c>
      <c r="AC5" s="4">
        <f>'Unit conversions'!$C$8*AC21</f>
        <v>496176620853.242</v>
      </c>
      <c r="AD5" s="4">
        <f>'Unit conversions'!$C$8*AD21</f>
        <v>501555150187.41162</v>
      </c>
      <c r="AE5" s="4">
        <f>'Unit conversions'!$C$8*AE21</f>
        <v>506933679521.5813</v>
      </c>
      <c r="AF5" s="4">
        <f>'Unit conversions'!$C$8*AF21</f>
        <v>512312208855.75098</v>
      </c>
      <c r="AG5" s="4">
        <f>'Unit conversions'!$C$8*AG21</f>
        <v>517690738189.92059</v>
      </c>
      <c r="AH5" s="4">
        <f>'Unit conversions'!$C$8*AH21</f>
        <v>523069267524.09027</v>
      </c>
      <c r="AI5" s="4">
        <f>'Unit conversions'!$C$8*AI21</f>
        <v>528447796858.25995</v>
      </c>
      <c r="AJ5" s="4">
        <f>'Unit conversions'!$C$8*AJ21</f>
        <v>533826326192.42963</v>
      </c>
      <c r="AK5" s="4">
        <f>'Unit conversions'!$C$8*AK21</f>
        <v>539204855526.5993</v>
      </c>
    </row>
    <row r="6" spans="1:37" x14ac:dyDescent="0.25">
      <c r="A6" s="4" t="s">
        <v>7</v>
      </c>
      <c r="B6" s="7">
        <f>'Unit conversions'!$C$8*B24</f>
        <v>14988739429089.529</v>
      </c>
      <c r="C6" s="7">
        <f>'Unit conversions'!$C$8*C24</f>
        <v>15609947020894.115</v>
      </c>
      <c r="D6" s="7">
        <f>'Unit conversions'!$C$8*D24</f>
        <v>16183783146354.859</v>
      </c>
      <c r="E6" s="7">
        <f>'Unit conversions'!$C$8*E24</f>
        <v>16804990738159.582</v>
      </c>
      <c r="F6" s="7">
        <f>'Unit conversions'!$C$8*F24</f>
        <v>17426198329964.168</v>
      </c>
      <c r="G6" s="7">
        <f>'Unit conversions'!$C$8*G24</f>
        <v>18000034455424.91</v>
      </c>
      <c r="H6" s="7">
        <f>'Unit conversions'!$C$8*H24</f>
        <v>18621242047229.496</v>
      </c>
      <c r="I6" s="7">
        <f>'Unit conversions'!$C$8*I24</f>
        <v>19242449639034.082</v>
      </c>
      <c r="J6" s="7">
        <f>'Unit conversions'!$C$8*J24</f>
        <v>19863657230838.672</v>
      </c>
      <c r="K6" s="7">
        <f>'Unit conversions'!$C$8*K24</f>
        <v>20437493356299.414</v>
      </c>
      <c r="L6" s="7">
        <f>'Unit conversions'!$C$8*L24</f>
        <v>20727100683696.828</v>
      </c>
      <c r="M6" s="7">
        <f>'Unit conversions'!$C$8*M24</f>
        <v>20969336544750.402</v>
      </c>
      <c r="N6" s="7">
        <f>'Unit conversions'!$C$8*N24</f>
        <v>21211572405803.973</v>
      </c>
      <c r="O6" s="7">
        <f>'Unit conversions'!$C$8*O24</f>
        <v>21453808266857.547</v>
      </c>
      <c r="P6" s="7">
        <f>'Unit conversions'!$C$8*P24</f>
        <v>21696044127911.121</v>
      </c>
      <c r="Q6" s="7">
        <f>'Unit conversions'!$C$8*Q24</f>
        <v>21938279988964.691</v>
      </c>
      <c r="R6" s="7">
        <f>'Unit conversions'!$C$8*R24</f>
        <v>22180515850018.266</v>
      </c>
      <c r="S6" s="7">
        <f>'Unit conversions'!$C$8*S24</f>
        <v>22422751711071.84</v>
      </c>
      <c r="T6" s="7">
        <f>'Unit conversions'!$C$8*T24</f>
        <v>22664987572125.414</v>
      </c>
      <c r="U6" s="7">
        <f>'Unit conversions'!$C$8*U24</f>
        <v>22907223433178.984</v>
      </c>
      <c r="V6" s="7">
        <f>'Unit conversions'!$C$8*V24</f>
        <v>23149459294232.559</v>
      </c>
      <c r="W6" s="7">
        <f>'Unit conversions'!$C$8*W24</f>
        <v>23391695155286.133</v>
      </c>
      <c r="X6" s="7">
        <f>'Unit conversions'!$C$8*X24</f>
        <v>23633931016339.707</v>
      </c>
      <c r="Y6" s="7">
        <f>'Unit conversions'!$C$8*Y24</f>
        <v>23876166877393.277</v>
      </c>
      <c r="Z6" s="7">
        <f>'Unit conversions'!$C$8*Z24</f>
        <v>24118402738446.852</v>
      </c>
      <c r="AA6" s="7">
        <f>'Unit conversions'!$C$8*AA24</f>
        <v>24360638599500.426</v>
      </c>
      <c r="AB6" s="7">
        <f>'Unit conversions'!$C$8*AB24</f>
        <v>24602874460554</v>
      </c>
      <c r="AC6" s="7">
        <f>'Unit conversions'!$C$8*AC24</f>
        <v>24845110321607.57</v>
      </c>
      <c r="AD6" s="7">
        <f>'Unit conversions'!$C$8*AD24</f>
        <v>25087346182661.145</v>
      </c>
      <c r="AE6" s="7">
        <f>'Unit conversions'!$C$8*AE24</f>
        <v>25329582043714.719</v>
      </c>
      <c r="AF6" s="7">
        <f>'Unit conversions'!$C$8*AF24</f>
        <v>25571817904768.293</v>
      </c>
      <c r="AG6" s="7">
        <f>'Unit conversions'!$C$8*AG24</f>
        <v>25814053765821.863</v>
      </c>
      <c r="AH6" s="7">
        <f>'Unit conversions'!$C$8*AH24</f>
        <v>26056289626875.437</v>
      </c>
      <c r="AI6" s="7">
        <f>'Unit conversions'!$C$8*AI24</f>
        <v>26298525487929.012</v>
      </c>
      <c r="AJ6" s="7">
        <f>'Unit conversions'!$C$8*AJ24</f>
        <v>26540761348982.586</v>
      </c>
      <c r="AK6" s="7">
        <f>'Unit conversions'!$C$8*AK24</f>
        <v>26782997210036.156</v>
      </c>
    </row>
    <row r="7" spans="1:37" x14ac:dyDescent="0.25">
      <c r="A7" s="4" t="s">
        <v>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x14ac:dyDescent="0.25">
      <c r="A8" s="4" t="s">
        <v>10</v>
      </c>
      <c r="B8" s="7">
        <f>'Unit conversions'!$C$8*(B15+B18)+'Unit conversions'!$C$9*B16</f>
        <v>41506009222277.906</v>
      </c>
      <c r="C8" s="7">
        <f>'Unit conversions'!$C$8*(C15+C18)+'Unit conversions'!$C$9*C16</f>
        <v>41462235860215.805</v>
      </c>
      <c r="D8" s="7">
        <f>'Unit conversions'!$C$8*(D15+D18)+'Unit conversions'!$C$9*D16</f>
        <v>41418462498153.844</v>
      </c>
      <c r="E8" s="7">
        <f>'Unit conversions'!$C$8*(E15+E18)+'Unit conversions'!$C$9*E16</f>
        <v>41374689136091.867</v>
      </c>
      <c r="F8" s="7">
        <f>'Unit conversions'!$C$8*(F15+F18)+'Unit conversions'!$C$9*F16</f>
        <v>41330915774029.766</v>
      </c>
      <c r="G8" s="7">
        <f>'Unit conversions'!$C$8*(G15+G18)+'Unit conversions'!$C$9*G16</f>
        <v>41287142411967.805</v>
      </c>
      <c r="H8" s="7">
        <f>'Unit conversions'!$C$8*(H15+H18)+'Unit conversions'!$C$9*H16</f>
        <v>41243369049905.703</v>
      </c>
      <c r="I8" s="7">
        <f>'Unit conversions'!$C$8*(I15+I18)+'Unit conversions'!$C$9*I16</f>
        <v>41199595687843.75</v>
      </c>
      <c r="J8" s="7">
        <f>'Unit conversions'!$C$8*(J15+J18)+'Unit conversions'!$C$9*J16</f>
        <v>41155822325781.633</v>
      </c>
      <c r="K8" s="7">
        <f>'Unit conversions'!$C$8*(K15+K18)+'Unit conversions'!$C$9*K16</f>
        <v>41112048963719.672</v>
      </c>
      <c r="L8" s="7">
        <f>'Unit conversions'!$C$8*(L15+L18)+'Unit conversions'!$C$9*L16</f>
        <v>41068275601657.703</v>
      </c>
      <c r="M8" s="7">
        <f>'Unit conversions'!$C$8*(M15+M18)+'Unit conversions'!$C$9*M16</f>
        <v>41024502239595.609</v>
      </c>
      <c r="N8" s="7">
        <f>'Unit conversions'!$C$8*(N15+N18)+'Unit conversions'!$C$9*N16</f>
        <v>40980728877533.641</v>
      </c>
      <c r="O8" s="7">
        <f>'Unit conversions'!$C$8*(O15+O18)+'Unit conversions'!$C$9*O16</f>
        <v>40936955515471.531</v>
      </c>
      <c r="P8" s="7">
        <f>'Unit conversions'!$C$8*(P15+P18)+'Unit conversions'!$C$9*P16</f>
        <v>40893182153409.578</v>
      </c>
      <c r="Q8" s="7">
        <f>'Unit conversions'!$C$8*(Q15+Q18)+'Unit conversions'!$C$9*Q16</f>
        <v>40849408791347.469</v>
      </c>
      <c r="R8" s="7">
        <f>'Unit conversions'!$C$8*(R15+R18)+'Unit conversions'!$C$9*R16</f>
        <v>40805635429285.508</v>
      </c>
      <c r="S8" s="7">
        <f>'Unit conversions'!$C$8*(S15+S18)+'Unit conversions'!$C$9*S16</f>
        <v>40761862067223.555</v>
      </c>
      <c r="T8" s="7">
        <f>'Unit conversions'!$C$8*(T15+T18)+'Unit conversions'!$C$9*T16</f>
        <v>40718088705161.445</v>
      </c>
      <c r="U8" s="7">
        <f>'Unit conversions'!$C$8*(U15+U18)+'Unit conversions'!$C$9*U16</f>
        <v>40674315343099.477</v>
      </c>
      <c r="V8" s="7">
        <f>'Unit conversions'!$C$8*(V15+V18)+'Unit conversions'!$C$9*V16</f>
        <v>40630541981037.367</v>
      </c>
      <c r="W8" s="7">
        <f>'Unit conversions'!$C$8*(W15+W18)+'Unit conversions'!$C$9*W16</f>
        <v>40586768618975.398</v>
      </c>
      <c r="X8" s="7">
        <f>'Unit conversions'!$C$8*(X15+X18)+'Unit conversions'!$C$9*X16</f>
        <v>40542995256913.312</v>
      </c>
      <c r="Y8" s="7">
        <f>'Unit conversions'!$C$8*(Y15+Y18)+'Unit conversions'!$C$9*Y16</f>
        <v>40499221894851.328</v>
      </c>
      <c r="Z8" s="7">
        <f>'Unit conversions'!$C$8*(Z15+Z18)+'Unit conversions'!$C$9*Z16</f>
        <v>40455448532789.367</v>
      </c>
      <c r="AA8" s="7">
        <f>'Unit conversions'!$C$8*(AA15+AA18)+'Unit conversions'!$C$9*AA16</f>
        <v>40411675170727.273</v>
      </c>
      <c r="AB8" s="7">
        <f>'Unit conversions'!$C$8*(AB15+AB18)+'Unit conversions'!$C$9*AB16</f>
        <v>40367901808665.312</v>
      </c>
      <c r="AC8" s="7">
        <f>'Unit conversions'!$C$8*(AC15+AC18)+'Unit conversions'!$C$9*AC16</f>
        <v>40324128446603.211</v>
      </c>
      <c r="AD8" s="7">
        <f>'Unit conversions'!$C$8*(AD15+AD18)+'Unit conversions'!$C$9*AD16</f>
        <v>40280355084541.242</v>
      </c>
      <c r="AE8" s="7">
        <f>'Unit conversions'!$C$8*(AE15+AE18)+'Unit conversions'!$C$9*AE16</f>
        <v>40236581722479.148</v>
      </c>
      <c r="AF8" s="7">
        <f>'Unit conversions'!$C$8*(AF15+AF18)+'Unit conversions'!$C$9*AF16</f>
        <v>40192808360417.18</v>
      </c>
      <c r="AG8" s="7">
        <f>'Unit conversions'!$C$8*(AG15+AG18)+'Unit conversions'!$C$9*AG16</f>
        <v>40149034998355.211</v>
      </c>
      <c r="AH8" s="7">
        <f>'Unit conversions'!$C$8*(AH15+AH18)+'Unit conversions'!$C$9*AH16</f>
        <v>40105261636293.109</v>
      </c>
      <c r="AI8" s="7">
        <f>'Unit conversions'!$C$8*(AI15+AI18)+'Unit conversions'!$C$9*AI16</f>
        <v>40061488274231.148</v>
      </c>
      <c r="AJ8" s="7">
        <f>'Unit conversions'!$C$8*(AJ15+AJ18)+'Unit conversions'!$C$9*AJ16</f>
        <v>40017714912169.039</v>
      </c>
      <c r="AK8" s="7">
        <f>'Unit conversions'!$C$8*(AK15+AK18)+'Unit conversions'!$C$9*AK16</f>
        <v>39973941550107.078</v>
      </c>
    </row>
    <row r="9" spans="1:37" x14ac:dyDescent="0.25">
      <c r="A9" s="4" t="s">
        <v>9</v>
      </c>
      <c r="B9" s="7">
        <f>'Unit conversions'!$C$8*(B32+B35+B38+B41+B44+B47+B50+B53+B56+B59+B62+B65+B68+B71+B74++B77+B80+B83+B86+B89)</f>
        <v>22007866005702.676</v>
      </c>
      <c r="C9" s="7">
        <f>'Unit conversions'!$C$8*(C32+C35+C38+C41+C44+C47+C50+C53+C56+C59+C62+C65+C68+C71+C74++C77+C80+C83+C86+C89)</f>
        <v>22736644184190.68</v>
      </c>
      <c r="D9" s="7">
        <f>'Unit conversions'!$C$8*(D32+D35+D38+D41+D44+D47+D50+D53+D56+D59+D62+D65+D68+D71+D74++D77+D80+D83+D86+D89)</f>
        <v>23418050896334.805</v>
      </c>
      <c r="E9" s="7">
        <f>'Unit conversions'!$C$8*(E32+E35+E38+E41+E44+E47+E50+E53+E56+E59+E62+E65+E68+E71+E74++E77+E80+E83+E86+E89)</f>
        <v>24146829074822.949</v>
      </c>
      <c r="F9" s="7">
        <f>'Unit conversions'!$C$8*(F32+F35+F38+F41+F44+F47+F50+F53+F56+F59+F62+F65+F68+F71+F74++F77+F80+F83+F86+F89)</f>
        <v>24875607253310.914</v>
      </c>
      <c r="G9" s="7">
        <f>'Unit conversions'!$C$8*(G32+G35+G38+G41+G44+G47+G50+G53+G56+G59+G62+G65+G68+G71+G74++G77+G80+G83+G86+G89)</f>
        <v>25557013965455.02</v>
      </c>
      <c r="H9" s="7">
        <f>'Unit conversions'!$C$8*(H32+H35+H38+H41+H44+H47+H50+H53+H56+H59+H62+H65+H68+H71+H74++H77+H80+H83+H86+H89)</f>
        <v>26285792143943.043</v>
      </c>
      <c r="I9" s="7">
        <f>'Unit conversions'!$C$8*(I32+I35+I38+I41+I44+I47+I50+I53+I56+I59+I62+I65+I68+I71+I74++I77+I80+I83+I86+I89)</f>
        <v>27014570322430.988</v>
      </c>
      <c r="J9" s="7">
        <f>'Unit conversions'!$C$8*(J32+J35+J38+J41+J44+J47+J50+J53+J56+J59+J62+J65+J68+J71+J74++J77+J80+J83+J86+J89)</f>
        <v>27743348500919.012</v>
      </c>
      <c r="K9" s="7">
        <f>'Unit conversions'!$C$8*(K32+K35+K38+K41+K44+K47+K50+K53+K56+K59+K62+K65+K68+K71+K74++K77+K80+K83+K86+K89)</f>
        <v>28424755213063.121</v>
      </c>
      <c r="L9" s="7">
        <f>'Unit conversions'!$C$8*(L32+L35+L38+L41+L44+L47+L50+L53+L56+L59+L62+L65+L68+L71+L74++L77+L80+L83+L86+L89)</f>
        <v>28821933127143.969</v>
      </c>
      <c r="M9" s="7">
        <f>'Unit conversions'!$C$8*(M32+M35+M38+M41+M44+M47+M50+M53+M56+M59+M62+M65+M68+M71+M74++M77+M80+M83+M86+M89)</f>
        <v>29171739574880.902</v>
      </c>
      <c r="N9" s="7">
        <f>'Unit conversions'!$C$8*(N32+N35+N38+N41+N44+N47+N50+N53+N56+N59+N62+N65+N68+N71+N74++N77+N80+N83+N86+N89)</f>
        <v>29521546022617.914</v>
      </c>
      <c r="O9" s="7">
        <f>'Unit conversions'!$C$8*(O32+O35+O38+O41+O44+O47+O50+O53+O56+O59+O62+O65+O68+O71+O74++O77+O80+O83+O86+O89)</f>
        <v>29871352470354.848</v>
      </c>
      <c r="P9" s="7">
        <f>'Unit conversions'!$C$8*(P32+P35+P38+P41+P44+P47+P50+P53+P56+P59+P62+P65+P68+P71+P74++P77+P80+P83+P86+P89)</f>
        <v>30221158918091.785</v>
      </c>
      <c r="Q9" s="7">
        <f>'Unit conversions'!$C$8*(Q32+Q35+Q38+Q41+Q44+Q47+Q50+Q53+Q56+Q59+Q62+Q65+Q68+Q71+Q74++Q77+Q80+Q83+Q86+Q89)</f>
        <v>30570965365828.793</v>
      </c>
      <c r="R9" s="7">
        <f>'Unit conversions'!$C$8*(R32+R35+R38+R41+R44+R47+R50+R53+R56+R59+R62+R65+R68+R71+R74++R77+R80+R83+R86+R89)</f>
        <v>30920771813565.73</v>
      </c>
      <c r="S9" s="7">
        <f>'Unit conversions'!$C$8*(S32+S35+S38+S41+S44+S47+S50+S53+S56+S59+S62+S65+S68+S71+S74++S77+S80+S83+S86+S89)</f>
        <v>31270578261302.742</v>
      </c>
      <c r="T9" s="7">
        <f>'Unit conversions'!$C$8*(T32+T35+T38+T41+T44+T47+T50+T53+T56+T59+T62+T65+T68+T71+T74++T77+T80+T83+T86+T89)</f>
        <v>31620384709039.676</v>
      </c>
      <c r="U9" s="7">
        <f>'Unit conversions'!$C$8*(U32+U35+U38+U41+U44+U47+U50+U53+U56+U59+U62+U65+U68+U71+U74++U77+U80+U83+U86+U89)</f>
        <v>31970191156776.684</v>
      </c>
      <c r="V9" s="7">
        <f>'Unit conversions'!$C$8*(V32+V35+V38+V41+V44+V47+V50+V53+V56+V59+V62+V65+V68+V71+V74++V77+V80+V83+V86+V89)</f>
        <v>32319997604513.617</v>
      </c>
      <c r="W9" s="7">
        <f>'Unit conversions'!$C$8*(W32+W35+W38+W41+W44+W47+W50+W53+W56+W59+W62+W65+W68+W71+W74++W77+W80+W83+W86+W89)</f>
        <v>32669804052250.555</v>
      </c>
      <c r="X9" s="7">
        <f>'Unit conversions'!$C$8*(X32+X35+X38+X41+X44+X47+X50+X53+X56+X59+X62+X65+X68+X71+X74++X77+X80+X83+X86+X89)</f>
        <v>33019610499987.566</v>
      </c>
      <c r="Y9" s="7">
        <f>'Unit conversions'!$C$8*(Y32+Y35+Y38+Y41+Y44+Y47+Y50+Y53+Y56+Y59+Y62+Y65+Y68+Y71+Y74++Y77+Y80+Y83+Y86+Y89)</f>
        <v>33369416947724.574</v>
      </c>
      <c r="Z9" s="7">
        <f>'Unit conversions'!$C$8*(Z32+Z35+Z38+Z41+Z44+Z47+Z50+Z53+Z56+Z59+Z62+Z65+Z68+Z71+Z74++Z77+Z80+Z83+Z86+Z89)</f>
        <v>33719223395461.512</v>
      </c>
      <c r="AA9" s="7">
        <f>'Unit conversions'!$C$8*(AA32+AA35+AA38+AA41+AA44+AA47+AA50+AA53+AA56+AA59+AA62+AA65+AA68+AA71+AA74++AA77+AA80+AA83+AA86+AA89)</f>
        <v>34069029843198.449</v>
      </c>
      <c r="AB9" s="7">
        <f>'Unit conversions'!$C$8*(AB32+AB35+AB38+AB41+AB44+AB47+AB50+AB53+AB56+AB59+AB62+AB65+AB68+AB71+AB74++AB77+AB80+AB83+AB86+AB89)</f>
        <v>34418836290935.457</v>
      </c>
      <c r="AC9" s="7">
        <f>'Unit conversions'!$C$8*(AC32+AC35+AC38+AC41+AC44+AC47+AC50+AC53+AC56+AC59+AC62+AC65+AC68+AC71+AC74++AC77+AC80+AC83+AC86+AC89)</f>
        <v>34768642738672.395</v>
      </c>
      <c r="AD9" s="7">
        <f>'Unit conversions'!$C$8*(AD32+AD35+AD38+AD41+AD44+AD47+AD50+AD53+AD56+AD59+AD62+AD65+AD68+AD71+AD74++AD77+AD80+AD83+AD86+AD89)</f>
        <v>35118449186409.398</v>
      </c>
      <c r="AE9" s="7">
        <f>'Unit conversions'!$C$8*(AE32+AE35+AE38+AE41+AE44+AE47+AE50+AE53+AE56+AE59+AE62+AE65+AE68+AE71+AE74++AE77+AE80+AE83+AE86+AE89)</f>
        <v>35468255634146.336</v>
      </c>
      <c r="AF9" s="7">
        <f>'Unit conversions'!$C$8*(AF32+AF35+AF38+AF41+AF44+AF47+AF50+AF53+AF56+AF59+AF62+AF65+AF68+AF71+AF74++AF77+AF80+AF83+AF86+AF89)</f>
        <v>35818062081883.344</v>
      </c>
      <c r="AG9" s="7">
        <f>'Unit conversions'!$C$8*(AG32+AG35+AG38+AG41+AG44+AG47+AG50+AG53+AG56+AG59+AG62+AG65+AG68+AG71+AG74++AG77+AG80+AG83+AG86+AG89)</f>
        <v>36167868529620.281</v>
      </c>
      <c r="AH9" s="7">
        <f>'Unit conversions'!$C$8*(AH32+AH35+AH38+AH41+AH44+AH47+AH50+AH53+AH56+AH59+AH62+AH65+AH68+AH71+AH74++AH77+AH80+AH83+AH86+AH89)</f>
        <v>36517674977357.219</v>
      </c>
      <c r="AI9" s="7">
        <f>'Unit conversions'!$C$8*(AI32+AI35+AI38+AI41+AI44+AI47+AI50+AI53+AI56+AI59+AI62+AI65+AI68+AI71+AI74++AI77+AI80+AI83+AI86+AI89)</f>
        <v>36867481425094.227</v>
      </c>
      <c r="AJ9" s="7">
        <f>'Unit conversions'!$C$8*(AJ32+AJ35+AJ38+AJ41+AJ44+AJ47+AJ50+AJ53+AJ56+AJ59+AJ62+AJ65+AJ68+AJ71+AJ74++AJ77+AJ80+AJ83+AJ86+AJ89)</f>
        <v>37217287872831.164</v>
      </c>
      <c r="AK9" s="7">
        <f>'Unit conversions'!$C$8*(AK32+AK35+AK38+AK41+AK44+AK47+AK50+AK53+AK56+AK59+AK62+AK65+AK68+AK71+AK74++AK77+AK80+AK83+AK86+AK89)</f>
        <v>37567094320568.172</v>
      </c>
    </row>
    <row r="14" spans="1:37" x14ac:dyDescent="0.25">
      <c r="A14" s="4" t="s">
        <v>21</v>
      </c>
    </row>
    <row r="15" spans="1:37" customFormat="1" x14ac:dyDescent="0.25">
      <c r="A15" t="s">
        <v>16</v>
      </c>
      <c r="B15" s="7">
        <v>271129321.04833603</v>
      </c>
      <c r="C15" s="7">
        <v>271577413.88502502</v>
      </c>
      <c r="D15" s="7">
        <v>272025506.72171497</v>
      </c>
      <c r="E15" s="7">
        <v>272473599.55840498</v>
      </c>
      <c r="F15" s="7">
        <v>272921692.39509398</v>
      </c>
      <c r="G15" s="7">
        <v>273369785.23178399</v>
      </c>
      <c r="H15" s="7">
        <v>273817878.06847298</v>
      </c>
      <c r="I15" s="7">
        <v>274265970.90516299</v>
      </c>
      <c r="J15" s="7">
        <v>274714063.74185199</v>
      </c>
      <c r="K15" s="7">
        <v>275162156.57854199</v>
      </c>
      <c r="L15" s="7">
        <v>275610249.415232</v>
      </c>
      <c r="M15" s="7">
        <v>276058342.251921</v>
      </c>
      <c r="N15" s="7">
        <v>276506435.08861101</v>
      </c>
      <c r="O15" s="7">
        <v>276954527.9253</v>
      </c>
      <c r="P15" s="7">
        <v>277402620.76199001</v>
      </c>
      <c r="Q15" s="7">
        <v>277850713.59867901</v>
      </c>
      <c r="R15" s="7">
        <v>278298806.43536901</v>
      </c>
      <c r="S15" s="7">
        <v>278746899.27205902</v>
      </c>
      <c r="T15" s="7">
        <v>279194992.10874802</v>
      </c>
      <c r="U15" s="7">
        <v>279643084.94543803</v>
      </c>
      <c r="V15" s="7">
        <v>280091177.78212702</v>
      </c>
      <c r="W15" s="7">
        <v>280539270.61881697</v>
      </c>
      <c r="X15" s="7">
        <v>280987363.45550603</v>
      </c>
      <c r="Y15" s="7">
        <v>281435456.29219598</v>
      </c>
      <c r="Z15" s="7">
        <v>281883549.12888598</v>
      </c>
      <c r="AA15" s="7">
        <v>282331641.96557498</v>
      </c>
      <c r="AB15" s="7">
        <v>282779734.80226499</v>
      </c>
      <c r="AC15" s="7">
        <v>283227827.63895398</v>
      </c>
      <c r="AD15" s="7">
        <v>283675920.47564399</v>
      </c>
      <c r="AE15" s="7">
        <v>284124013.31233299</v>
      </c>
      <c r="AF15" s="7">
        <v>284572106.149023</v>
      </c>
      <c r="AG15" s="7">
        <v>285020198.98571301</v>
      </c>
      <c r="AH15" s="7">
        <v>285468291.822402</v>
      </c>
      <c r="AI15" s="7">
        <v>285916384.65909201</v>
      </c>
      <c r="AJ15" s="7">
        <v>286364477.495781</v>
      </c>
      <c r="AK15" s="7">
        <v>286812570.33247101</v>
      </c>
    </row>
    <row r="16" spans="1:37" x14ac:dyDescent="0.25">
      <c r="A16" s="4" t="s">
        <v>18</v>
      </c>
      <c r="B16" s="7">
        <v>32442307.690231301</v>
      </c>
      <c r="C16" s="7">
        <v>31523076.9210594</v>
      </c>
      <c r="D16" s="7">
        <v>30603846.151887499</v>
      </c>
      <c r="E16" s="7">
        <v>29684615.382715501</v>
      </c>
      <c r="F16" s="7">
        <v>28765384.6135436</v>
      </c>
      <c r="G16" s="7">
        <v>27846153.844371598</v>
      </c>
      <c r="H16" s="7">
        <v>26926923.075199701</v>
      </c>
      <c r="I16" s="7">
        <v>26007692.3060278</v>
      </c>
      <c r="J16" s="7">
        <v>25088461.536855798</v>
      </c>
      <c r="K16" s="7">
        <v>24169230.767683901</v>
      </c>
      <c r="L16" s="7">
        <v>23249999.998511899</v>
      </c>
      <c r="M16" s="7">
        <v>22330769.229339998</v>
      </c>
      <c r="N16" s="7">
        <v>21411538.460168101</v>
      </c>
      <c r="O16" s="7">
        <v>20492307.690996099</v>
      </c>
      <c r="P16" s="7">
        <v>19573076.921824198</v>
      </c>
      <c r="Q16" s="7">
        <v>18653846.1526522</v>
      </c>
      <c r="R16" s="7">
        <v>17734615.383480299</v>
      </c>
      <c r="S16" s="7">
        <v>16815384.614308398</v>
      </c>
      <c r="T16" s="7">
        <v>15896153.8451364</v>
      </c>
      <c r="U16" s="7">
        <v>14976923.075964499</v>
      </c>
      <c r="V16" s="7">
        <v>14057692.306792499</v>
      </c>
      <c r="W16" s="7">
        <v>13138461.5376206</v>
      </c>
      <c r="X16" s="7">
        <v>12219230.768448699</v>
      </c>
      <c r="Y16" s="7">
        <v>11299999.999276699</v>
      </c>
      <c r="Z16" s="7">
        <v>10380769.2301048</v>
      </c>
      <c r="AA16" s="7">
        <v>9461538.46093289</v>
      </c>
      <c r="AB16" s="7">
        <v>8542307.6917609498</v>
      </c>
      <c r="AC16" s="7">
        <v>7623076.9225890096</v>
      </c>
      <c r="AD16" s="7">
        <v>6703846.1534170704</v>
      </c>
      <c r="AE16" s="7">
        <v>5784615.3842451395</v>
      </c>
      <c r="AF16" s="7">
        <v>4865384.6150731901</v>
      </c>
      <c r="AG16" s="7">
        <v>3946153.8459012499</v>
      </c>
      <c r="AH16" s="7">
        <v>3026923.07672932</v>
      </c>
      <c r="AI16" s="7">
        <v>2107692.3075573798</v>
      </c>
      <c r="AJ16" s="7">
        <v>1188461.5383854299</v>
      </c>
      <c r="AK16" s="7">
        <v>269230.76921350299</v>
      </c>
    </row>
    <row r="17" spans="1:37" x14ac:dyDescent="0.25">
      <c r="A17" s="4" t="s">
        <v>32</v>
      </c>
    </row>
    <row r="18" spans="1:37" x14ac:dyDescent="0.25">
      <c r="A18" s="4" t="s">
        <v>16</v>
      </c>
      <c r="B18" s="7">
        <v>2554639.16749642</v>
      </c>
      <c r="C18" s="7">
        <v>2593789.91239502</v>
      </c>
      <c r="D18" s="7">
        <v>2632940.6572936201</v>
      </c>
      <c r="E18" s="7">
        <v>2672091.4021922201</v>
      </c>
      <c r="F18" s="7">
        <v>2711242.1470908201</v>
      </c>
      <c r="G18" s="7">
        <v>2750392.8919894202</v>
      </c>
      <c r="H18" s="7">
        <v>2789543.6368880202</v>
      </c>
      <c r="I18" s="7">
        <v>2828694.3817866198</v>
      </c>
      <c r="J18" s="7">
        <v>2867845.1266852198</v>
      </c>
      <c r="K18" s="7">
        <v>2906995.8715838301</v>
      </c>
      <c r="L18" s="7">
        <v>2946146.6164824301</v>
      </c>
      <c r="M18" s="7">
        <v>2985297.3613810302</v>
      </c>
      <c r="N18" s="7">
        <v>3024448.1062796302</v>
      </c>
      <c r="O18" s="7">
        <v>3063598.8511782298</v>
      </c>
      <c r="P18" s="7">
        <v>3102749.5960768298</v>
      </c>
      <c r="Q18" s="7">
        <v>3141900.3409754299</v>
      </c>
      <c r="R18" s="7">
        <v>3181051.0858740299</v>
      </c>
      <c r="S18" s="7">
        <v>3220201.8307726299</v>
      </c>
      <c r="T18" s="7">
        <v>3259352.57567123</v>
      </c>
      <c r="U18" s="7">
        <v>3298503.32056983</v>
      </c>
      <c r="V18" s="7">
        <v>3337654.0654684301</v>
      </c>
      <c r="W18" s="7">
        <v>3376804.8103670301</v>
      </c>
      <c r="X18" s="7">
        <v>3415955.5552656399</v>
      </c>
      <c r="Y18" s="7">
        <v>3455106.3001642399</v>
      </c>
      <c r="Z18" s="7">
        <v>3494257.04506284</v>
      </c>
      <c r="AA18" s="7">
        <v>3533407.78996144</v>
      </c>
      <c r="AB18" s="7">
        <v>3572558.5348600401</v>
      </c>
      <c r="AC18" s="7">
        <v>3611709.2797586401</v>
      </c>
      <c r="AD18" s="7">
        <v>3650860.0246572401</v>
      </c>
      <c r="AE18" s="7">
        <v>3690010.7695558402</v>
      </c>
      <c r="AF18" s="7">
        <v>3729161.5144544402</v>
      </c>
      <c r="AG18" s="7">
        <v>3768312.2593530398</v>
      </c>
      <c r="AH18" s="7">
        <v>3807463.0042516398</v>
      </c>
      <c r="AI18" s="7">
        <v>3846613.7491502399</v>
      </c>
      <c r="AJ18" s="7">
        <v>3885764.4940488399</v>
      </c>
      <c r="AK18" s="7">
        <v>3924915.2389474399</v>
      </c>
    </row>
    <row r="19" spans="1:37" ht="18.600000000000001" customHeight="1" x14ac:dyDescent="0.25"/>
    <row r="20" spans="1:37" x14ac:dyDescent="0.25">
      <c r="A20" s="4" t="s">
        <v>36</v>
      </c>
    </row>
    <row r="21" spans="1:37" x14ac:dyDescent="0.25">
      <c r="A21" s="4" t="s">
        <v>16</v>
      </c>
      <c r="B21" s="4">
        <v>2554639.16749642</v>
      </c>
      <c r="C21" s="4">
        <v>2593789.91239502</v>
      </c>
      <c r="D21" s="4">
        <v>2632940.6572936201</v>
      </c>
      <c r="E21" s="4">
        <v>2672091.4021922201</v>
      </c>
      <c r="F21" s="4">
        <v>2711242.1470908201</v>
      </c>
      <c r="G21" s="4">
        <v>2750392.8919894202</v>
      </c>
      <c r="H21" s="4">
        <v>2789543.6368880202</v>
      </c>
      <c r="I21" s="4">
        <v>2828694.3817866198</v>
      </c>
      <c r="J21" s="4">
        <v>2867845.1266852198</v>
      </c>
      <c r="K21" s="4">
        <v>2906995.8715838301</v>
      </c>
      <c r="L21" s="4">
        <v>2946146.6164824301</v>
      </c>
      <c r="M21" s="4">
        <v>2985297.3613810302</v>
      </c>
      <c r="N21" s="4">
        <v>3024448.1062796302</v>
      </c>
      <c r="O21" s="4">
        <v>3063598.8511782298</v>
      </c>
      <c r="P21" s="4">
        <v>3102749.5960768298</v>
      </c>
      <c r="Q21" s="4">
        <v>3141900.3409754299</v>
      </c>
      <c r="R21" s="4">
        <v>3181051.0858740299</v>
      </c>
      <c r="S21" s="4">
        <v>3220201.8307726299</v>
      </c>
      <c r="T21" s="4">
        <v>3259352.57567123</v>
      </c>
      <c r="U21" s="4">
        <v>3298503.32056983</v>
      </c>
      <c r="V21" s="4">
        <v>3337654.0654684301</v>
      </c>
      <c r="W21" s="4">
        <v>3376804.8103670301</v>
      </c>
      <c r="X21" s="4">
        <v>3415955.5552656399</v>
      </c>
      <c r="Y21" s="4">
        <v>3455106.3001642399</v>
      </c>
      <c r="Z21" s="4">
        <v>3494257.04506284</v>
      </c>
      <c r="AA21" s="4">
        <v>3533407.78996144</v>
      </c>
      <c r="AB21" s="4">
        <v>3572558.5348600401</v>
      </c>
      <c r="AC21" s="4">
        <v>3611709.2797586401</v>
      </c>
      <c r="AD21" s="4">
        <v>3650860.0246572401</v>
      </c>
      <c r="AE21" s="4">
        <v>3690010.7695558402</v>
      </c>
      <c r="AF21" s="4">
        <v>3729161.5144544402</v>
      </c>
      <c r="AG21" s="4">
        <v>3768312.2593530398</v>
      </c>
      <c r="AH21" s="4">
        <v>3807463.0042516398</v>
      </c>
      <c r="AI21" s="4">
        <v>3846613.7491502399</v>
      </c>
      <c r="AJ21" s="4">
        <v>3885764.4940488399</v>
      </c>
      <c r="AK21" s="4">
        <v>3924915.2389474399</v>
      </c>
    </row>
    <row r="23" spans="1:37" x14ac:dyDescent="0.25">
      <c r="A23" s="4" t="s">
        <v>23</v>
      </c>
    </row>
    <row r="24" spans="1:37" x14ac:dyDescent="0.25">
      <c r="A24" s="4" t="s">
        <v>16</v>
      </c>
      <c r="B24" s="7">
        <v>109104232.268813</v>
      </c>
      <c r="C24" s="7">
        <v>113626051.979139</v>
      </c>
      <c r="D24" s="7">
        <v>117803050.999817</v>
      </c>
      <c r="E24" s="7">
        <v>122324870.710144</v>
      </c>
      <c r="F24" s="7">
        <v>126846690.42047</v>
      </c>
      <c r="G24" s="7">
        <v>131023689.441148</v>
      </c>
      <c r="H24" s="7">
        <v>135545509.151474</v>
      </c>
      <c r="I24" s="7">
        <v>140067328.86179999</v>
      </c>
      <c r="J24" s="7">
        <v>144589148.572126</v>
      </c>
      <c r="K24" s="7">
        <v>148766147.59280401</v>
      </c>
      <c r="L24" s="7">
        <v>150874222.47559199</v>
      </c>
      <c r="M24" s="7">
        <v>152637476.66873199</v>
      </c>
      <c r="N24" s="7">
        <v>154400730.86187199</v>
      </c>
      <c r="O24" s="7">
        <v>156163985.05501199</v>
      </c>
      <c r="P24" s="7">
        <v>157927239.24815199</v>
      </c>
      <c r="Q24" s="7">
        <v>159690493.44129199</v>
      </c>
      <c r="R24" s="7">
        <v>161453747.63443199</v>
      </c>
      <c r="S24" s="7">
        <v>163217001.82757199</v>
      </c>
      <c r="T24" s="7">
        <v>164980256.02071199</v>
      </c>
      <c r="U24" s="7">
        <v>166743510.21385199</v>
      </c>
      <c r="V24" s="7">
        <v>168506764.40699199</v>
      </c>
      <c r="W24" s="7">
        <v>170270018.60013199</v>
      </c>
      <c r="X24" s="7">
        <v>172033272.79327199</v>
      </c>
      <c r="Y24" s="7">
        <v>173796526.98641199</v>
      </c>
      <c r="Z24" s="7">
        <v>175559781.17955199</v>
      </c>
      <c r="AA24" s="7">
        <v>177323035.37269199</v>
      </c>
      <c r="AB24" s="7">
        <v>179086289.56583199</v>
      </c>
      <c r="AC24" s="7">
        <v>180849543.75897199</v>
      </c>
      <c r="AD24" s="7">
        <v>182612797.95211199</v>
      </c>
      <c r="AE24" s="7">
        <v>184376052.14525199</v>
      </c>
      <c r="AF24" s="7">
        <v>186139306.33839199</v>
      </c>
      <c r="AG24" s="7">
        <v>187902560.53153199</v>
      </c>
      <c r="AH24" s="7">
        <v>189665814.72467199</v>
      </c>
      <c r="AI24" s="7">
        <v>191429068.91781199</v>
      </c>
      <c r="AJ24" s="7">
        <v>193192323.11095199</v>
      </c>
      <c r="AK24" s="7">
        <v>194955577.30409199</v>
      </c>
    </row>
    <row r="25" spans="1:37" x14ac:dyDescent="0.25">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row>
    <row r="26" spans="1:37" x14ac:dyDescent="0.25">
      <c r="A26" s="8" t="s">
        <v>40</v>
      </c>
    </row>
    <row r="27" spans="1:37" x14ac:dyDescent="0.25">
      <c r="A27" s="4" t="s">
        <v>16</v>
      </c>
      <c r="B27" s="7">
        <v>2554639.16749642</v>
      </c>
      <c r="C27" s="7">
        <v>2593789.91239502</v>
      </c>
      <c r="D27" s="7">
        <v>2632940.6572936201</v>
      </c>
      <c r="E27" s="7">
        <v>2672091.4021922201</v>
      </c>
      <c r="F27" s="7">
        <v>2711242.1470908201</v>
      </c>
      <c r="G27" s="7">
        <v>2750392.8919894202</v>
      </c>
      <c r="H27" s="7">
        <v>2789543.6368880202</v>
      </c>
      <c r="I27" s="7">
        <v>2828694.3817866198</v>
      </c>
      <c r="J27" s="7">
        <v>2867845.1266852198</v>
      </c>
      <c r="K27" s="7">
        <v>2906995.8715838301</v>
      </c>
      <c r="L27" s="7">
        <v>2946146.6164824301</v>
      </c>
      <c r="M27" s="7">
        <v>2985297.3613810302</v>
      </c>
      <c r="N27" s="7">
        <v>3024448.1062796302</v>
      </c>
      <c r="O27" s="7">
        <v>3063598.8511782298</v>
      </c>
      <c r="P27" s="7">
        <v>3102749.5960768298</v>
      </c>
      <c r="Q27" s="7">
        <v>3141900.3409754299</v>
      </c>
      <c r="R27" s="7">
        <v>3181051.0858740299</v>
      </c>
      <c r="S27" s="7">
        <v>3220201.8307726299</v>
      </c>
      <c r="T27" s="7">
        <v>3259352.57567123</v>
      </c>
      <c r="U27" s="7">
        <v>3298503.32056983</v>
      </c>
      <c r="V27" s="7">
        <v>3337654.0654684301</v>
      </c>
      <c r="W27" s="7">
        <v>3376804.8103670301</v>
      </c>
      <c r="X27" s="7">
        <v>3415955.5552656399</v>
      </c>
      <c r="Y27" s="7">
        <v>3455106.3001642399</v>
      </c>
      <c r="Z27" s="7">
        <v>3494257.04506284</v>
      </c>
      <c r="AA27" s="7">
        <v>3533407.78996144</v>
      </c>
      <c r="AB27" s="7">
        <v>3572558.5348600401</v>
      </c>
      <c r="AC27" s="7">
        <v>3611709.2797586401</v>
      </c>
      <c r="AD27" s="7">
        <v>3650860.0246572401</v>
      </c>
      <c r="AE27" s="7">
        <v>3690010.7695558402</v>
      </c>
      <c r="AF27" s="7">
        <v>3729161.5144544402</v>
      </c>
      <c r="AG27" s="7">
        <v>3768312.2593530398</v>
      </c>
      <c r="AH27" s="7">
        <v>3807463.0042516398</v>
      </c>
      <c r="AI27" s="7">
        <v>3846613.7491502399</v>
      </c>
      <c r="AJ27" s="7">
        <v>3885764.4940488399</v>
      </c>
      <c r="AK27" s="7">
        <v>3924915.2389474399</v>
      </c>
    </row>
    <row r="30" spans="1:37" x14ac:dyDescent="0.25">
      <c r="A30" s="10" t="s">
        <v>25</v>
      </c>
    </row>
    <row r="31" spans="1:37" x14ac:dyDescent="0.25">
      <c r="A31" s="4" t="s">
        <v>24</v>
      </c>
    </row>
    <row r="32" spans="1:37" x14ac:dyDescent="0.25">
      <c r="A32" s="4" t="s">
        <v>16</v>
      </c>
      <c r="B32" s="4">
        <v>109104232.268813</v>
      </c>
      <c r="C32" s="4">
        <v>113626051.979139</v>
      </c>
      <c r="D32" s="4">
        <v>117803050.999817</v>
      </c>
      <c r="E32" s="4">
        <v>122324870.710144</v>
      </c>
      <c r="F32" s="4">
        <v>126846690.42047</v>
      </c>
      <c r="G32" s="4">
        <v>131023689.441148</v>
      </c>
      <c r="H32" s="4">
        <v>135545509.151474</v>
      </c>
      <c r="I32" s="4">
        <v>140067328.86179999</v>
      </c>
      <c r="J32" s="4">
        <v>144589148.572126</v>
      </c>
      <c r="K32" s="4">
        <v>148766147.59280401</v>
      </c>
      <c r="L32" s="4">
        <v>150874222.47559199</v>
      </c>
      <c r="M32" s="4">
        <v>152637476.66873199</v>
      </c>
      <c r="N32" s="4">
        <v>154400730.86187199</v>
      </c>
      <c r="O32" s="4">
        <v>156163985.05501199</v>
      </c>
      <c r="P32" s="4">
        <v>157927239.24815199</v>
      </c>
      <c r="Q32" s="4">
        <v>159690493.44129199</v>
      </c>
      <c r="R32" s="4">
        <v>161453747.63443199</v>
      </c>
      <c r="S32" s="4">
        <v>163217001.82757199</v>
      </c>
      <c r="T32" s="4">
        <v>164980256.02071199</v>
      </c>
      <c r="U32" s="4">
        <v>166743510.21385199</v>
      </c>
      <c r="V32" s="4">
        <v>168506764.40699199</v>
      </c>
      <c r="W32" s="4">
        <v>170270018.60013199</v>
      </c>
      <c r="X32" s="4">
        <v>172033272.79327199</v>
      </c>
      <c r="Y32" s="4">
        <v>173796526.98641199</v>
      </c>
      <c r="Z32" s="4">
        <v>175559781.17955199</v>
      </c>
      <c r="AA32" s="4">
        <v>177323035.37269199</v>
      </c>
      <c r="AB32" s="4">
        <v>179086289.56583199</v>
      </c>
      <c r="AC32" s="4">
        <v>180849543.75897199</v>
      </c>
      <c r="AD32" s="4">
        <v>182612797.95211199</v>
      </c>
      <c r="AE32" s="4">
        <v>184376052.14525199</v>
      </c>
      <c r="AF32" s="4">
        <v>186139306.33839199</v>
      </c>
      <c r="AG32" s="4">
        <v>187902560.53153199</v>
      </c>
      <c r="AH32" s="4">
        <v>189665814.72467199</v>
      </c>
      <c r="AI32" s="4">
        <v>191429068.91781199</v>
      </c>
      <c r="AJ32" s="4">
        <v>193192323.11095199</v>
      </c>
      <c r="AK32" s="4">
        <v>194955577.30409199</v>
      </c>
    </row>
    <row r="34" spans="1:37" x14ac:dyDescent="0.25">
      <c r="A34" s="4" t="s">
        <v>26</v>
      </c>
    </row>
    <row r="35" spans="1:37" x14ac:dyDescent="0.25">
      <c r="A35" s="4" t="s">
        <v>16</v>
      </c>
      <c r="B35" s="4">
        <v>2554639.16749642</v>
      </c>
      <c r="C35" s="4">
        <v>2593789.91239502</v>
      </c>
      <c r="D35" s="4">
        <v>2632940.6572936201</v>
      </c>
      <c r="E35" s="4">
        <v>2672091.4021922201</v>
      </c>
      <c r="F35" s="4">
        <v>2711242.1470908201</v>
      </c>
      <c r="G35" s="4">
        <v>2750392.8919894202</v>
      </c>
      <c r="H35" s="4">
        <v>2789543.6368880202</v>
      </c>
      <c r="I35" s="4">
        <v>2828694.3817866198</v>
      </c>
      <c r="J35" s="4">
        <v>2867845.1266852198</v>
      </c>
      <c r="K35" s="4">
        <v>2906995.8715838301</v>
      </c>
      <c r="L35" s="4">
        <v>2946146.6164824301</v>
      </c>
      <c r="M35" s="4">
        <v>2985297.3613810302</v>
      </c>
      <c r="N35" s="4">
        <v>3024448.1062796302</v>
      </c>
      <c r="O35" s="4">
        <v>3063598.8511782298</v>
      </c>
      <c r="P35" s="4">
        <v>3102749.5960768298</v>
      </c>
      <c r="Q35" s="4">
        <v>3141900.3409754299</v>
      </c>
      <c r="R35" s="4">
        <v>3181051.0858740299</v>
      </c>
      <c r="S35" s="4">
        <v>3220201.8307726299</v>
      </c>
      <c r="T35" s="4">
        <v>3259352.57567123</v>
      </c>
      <c r="U35" s="4">
        <v>3298503.32056983</v>
      </c>
      <c r="V35" s="4">
        <v>3337654.0654684301</v>
      </c>
      <c r="W35" s="4">
        <v>3376804.8103670301</v>
      </c>
      <c r="X35" s="4">
        <v>3415955.5552656399</v>
      </c>
      <c r="Y35" s="4">
        <v>3455106.3001642399</v>
      </c>
      <c r="Z35" s="4">
        <v>3494257.04506284</v>
      </c>
      <c r="AA35" s="4">
        <v>3533407.78996144</v>
      </c>
      <c r="AB35" s="4">
        <v>3572558.5348600401</v>
      </c>
      <c r="AC35" s="4">
        <v>3611709.2797586401</v>
      </c>
      <c r="AD35" s="4">
        <v>3650860.0246572401</v>
      </c>
      <c r="AE35" s="4">
        <v>3690010.7695558402</v>
      </c>
      <c r="AF35" s="4">
        <v>3729161.5144544402</v>
      </c>
      <c r="AG35" s="4">
        <v>3768312.2593530398</v>
      </c>
      <c r="AH35" s="4">
        <v>3807463.0042516398</v>
      </c>
      <c r="AI35" s="4">
        <v>3846613.7491502399</v>
      </c>
      <c r="AJ35" s="4">
        <v>3885764.4940488399</v>
      </c>
      <c r="AK35" s="4">
        <v>3924915.2389474399</v>
      </c>
    </row>
    <row r="37" spans="1:37" x14ac:dyDescent="0.25">
      <c r="A37" s="4" t="s">
        <v>27</v>
      </c>
    </row>
    <row r="38" spans="1:37" x14ac:dyDescent="0.25">
      <c r="A38" s="4" t="s">
        <v>16</v>
      </c>
      <c r="B38" s="4">
        <v>2554639.16749642</v>
      </c>
      <c r="C38" s="4">
        <v>2593789.91239502</v>
      </c>
      <c r="D38" s="4">
        <v>2632940.6572936201</v>
      </c>
      <c r="E38" s="4">
        <v>2672091.4021922201</v>
      </c>
      <c r="F38" s="4">
        <v>2711242.1470908201</v>
      </c>
      <c r="G38" s="4">
        <v>2750392.8919894202</v>
      </c>
      <c r="H38" s="4">
        <v>2789543.6368880202</v>
      </c>
      <c r="I38" s="4">
        <v>2828694.3817866198</v>
      </c>
      <c r="J38" s="4">
        <v>2867845.1266852198</v>
      </c>
      <c r="K38" s="4">
        <v>2906995.8715838301</v>
      </c>
      <c r="L38" s="4">
        <v>2946146.6164824301</v>
      </c>
      <c r="M38" s="4">
        <v>2985297.3613810302</v>
      </c>
      <c r="N38" s="4">
        <v>3024448.1062796302</v>
      </c>
      <c r="O38" s="4">
        <v>3063598.8511782298</v>
      </c>
      <c r="P38" s="4">
        <v>3102749.5960768298</v>
      </c>
      <c r="Q38" s="4">
        <v>3141900.3409754299</v>
      </c>
      <c r="R38" s="4">
        <v>3181051.0858740299</v>
      </c>
      <c r="S38" s="4">
        <v>3220201.8307726299</v>
      </c>
      <c r="T38" s="4">
        <v>3259352.57567123</v>
      </c>
      <c r="U38" s="4">
        <v>3298503.32056983</v>
      </c>
      <c r="V38" s="4">
        <v>3337654.0654684301</v>
      </c>
      <c r="W38" s="4">
        <v>3376804.8103670301</v>
      </c>
      <c r="X38" s="4">
        <v>3415955.5552656399</v>
      </c>
      <c r="Y38" s="4">
        <v>3455106.3001642399</v>
      </c>
      <c r="Z38" s="4">
        <v>3494257.04506284</v>
      </c>
      <c r="AA38" s="4">
        <v>3533407.78996144</v>
      </c>
      <c r="AB38" s="4">
        <v>3572558.5348600401</v>
      </c>
      <c r="AC38" s="4">
        <v>3611709.2797586401</v>
      </c>
      <c r="AD38" s="4">
        <v>3650860.0246572401</v>
      </c>
      <c r="AE38" s="4">
        <v>3690010.7695558402</v>
      </c>
      <c r="AF38" s="4">
        <v>3729161.5144544402</v>
      </c>
      <c r="AG38" s="4">
        <v>3768312.2593530398</v>
      </c>
      <c r="AH38" s="4">
        <v>3807463.0042516398</v>
      </c>
      <c r="AI38" s="4">
        <v>3846613.7491502399</v>
      </c>
      <c r="AJ38" s="4">
        <v>3885764.4940488399</v>
      </c>
      <c r="AK38" s="4">
        <v>3924915.2389474399</v>
      </c>
    </row>
    <row r="40" spans="1:37" x14ac:dyDescent="0.25">
      <c r="A40" s="4" t="s">
        <v>29</v>
      </c>
    </row>
    <row r="41" spans="1:37" x14ac:dyDescent="0.25">
      <c r="A41" s="4" t="s">
        <v>16</v>
      </c>
      <c r="B41" s="7">
        <v>2554639.16749642</v>
      </c>
      <c r="C41" s="7">
        <v>2593789.91239502</v>
      </c>
      <c r="D41" s="7">
        <v>2632940.6572936201</v>
      </c>
      <c r="E41" s="7">
        <v>2672091.4021922201</v>
      </c>
      <c r="F41" s="7">
        <v>2711242.1470908201</v>
      </c>
      <c r="G41" s="7">
        <v>2750392.8919894202</v>
      </c>
      <c r="H41" s="7">
        <v>2789543.6368880202</v>
      </c>
      <c r="I41" s="7">
        <v>2828694.3817866198</v>
      </c>
      <c r="J41" s="7">
        <v>2867845.1266852198</v>
      </c>
      <c r="K41" s="7">
        <v>2906995.8715838301</v>
      </c>
      <c r="L41" s="7">
        <v>2946146.6164824301</v>
      </c>
      <c r="M41" s="7">
        <v>2985297.3613810302</v>
      </c>
      <c r="N41" s="7">
        <v>3024448.1062796302</v>
      </c>
      <c r="O41" s="7">
        <v>3063598.8511782298</v>
      </c>
      <c r="P41" s="7">
        <v>3102749.5960768298</v>
      </c>
      <c r="Q41" s="7">
        <v>3141900.3409754299</v>
      </c>
      <c r="R41" s="7">
        <v>3181051.0858740299</v>
      </c>
      <c r="S41" s="7">
        <v>3220201.8307726299</v>
      </c>
      <c r="T41" s="7">
        <v>3259352.57567123</v>
      </c>
      <c r="U41" s="7">
        <v>3298503.32056983</v>
      </c>
      <c r="V41" s="7">
        <v>3337654.0654684301</v>
      </c>
      <c r="W41" s="7">
        <v>3376804.8103670301</v>
      </c>
      <c r="X41" s="7">
        <v>3415955.5552656399</v>
      </c>
      <c r="Y41" s="7">
        <v>3455106.3001642399</v>
      </c>
      <c r="Z41" s="7">
        <v>3494257.04506284</v>
      </c>
      <c r="AA41" s="7">
        <v>3533407.78996144</v>
      </c>
      <c r="AB41" s="7">
        <v>3572558.5348600401</v>
      </c>
      <c r="AC41" s="7">
        <v>3611709.2797586401</v>
      </c>
      <c r="AD41" s="7">
        <v>3650860.0246572401</v>
      </c>
      <c r="AE41" s="7">
        <v>3690010.7695558402</v>
      </c>
      <c r="AF41" s="7">
        <v>3729161.5144544402</v>
      </c>
      <c r="AG41" s="7">
        <v>3768312.2593530398</v>
      </c>
      <c r="AH41" s="7">
        <v>3807463.0042516398</v>
      </c>
      <c r="AI41" s="7">
        <v>3846613.7491502399</v>
      </c>
      <c r="AJ41" s="7">
        <v>3885764.4940488399</v>
      </c>
      <c r="AK41" s="7">
        <v>3924915.2389474399</v>
      </c>
    </row>
    <row r="43" spans="1:37" x14ac:dyDescent="0.25">
      <c r="A43" s="4" t="s">
        <v>30</v>
      </c>
    </row>
    <row r="44" spans="1:37" x14ac:dyDescent="0.25">
      <c r="A44" s="4" t="s">
        <v>16</v>
      </c>
      <c r="B44" s="4">
        <v>2554639.16749642</v>
      </c>
      <c r="C44" s="4">
        <v>2593789.91239502</v>
      </c>
      <c r="D44" s="4">
        <v>2632940.6572936201</v>
      </c>
      <c r="E44" s="4">
        <v>2672091.4021922201</v>
      </c>
      <c r="F44" s="4">
        <v>2711242.1470908201</v>
      </c>
      <c r="G44" s="4">
        <v>2750392.8919894202</v>
      </c>
      <c r="H44" s="4">
        <v>2789543.6368880202</v>
      </c>
      <c r="I44" s="4">
        <v>2828694.3817866198</v>
      </c>
      <c r="J44" s="4">
        <v>2867845.1266852198</v>
      </c>
      <c r="K44" s="4">
        <v>2906995.8715838301</v>
      </c>
      <c r="L44" s="4">
        <v>2946146.6164824301</v>
      </c>
      <c r="M44" s="4">
        <v>2985297.3613810302</v>
      </c>
      <c r="N44" s="4">
        <v>3024448.1062796302</v>
      </c>
      <c r="O44" s="4">
        <v>3063598.8511782298</v>
      </c>
      <c r="P44" s="4">
        <v>3102749.5960768298</v>
      </c>
      <c r="Q44" s="4">
        <v>3141900.3409754299</v>
      </c>
      <c r="R44" s="4">
        <v>3181051.0858740299</v>
      </c>
      <c r="S44" s="4">
        <v>3220201.8307726299</v>
      </c>
      <c r="T44" s="4">
        <v>3259352.57567123</v>
      </c>
      <c r="U44" s="4">
        <v>3298503.32056983</v>
      </c>
      <c r="V44" s="4">
        <v>3337654.0654684301</v>
      </c>
      <c r="W44" s="4">
        <v>3376804.8103670301</v>
      </c>
      <c r="X44" s="4">
        <v>3415955.5552656399</v>
      </c>
      <c r="Y44" s="4">
        <v>3455106.3001642399</v>
      </c>
      <c r="Z44" s="4">
        <v>3494257.04506284</v>
      </c>
      <c r="AA44" s="4">
        <v>3533407.78996144</v>
      </c>
      <c r="AB44" s="4">
        <v>3572558.5348600401</v>
      </c>
      <c r="AC44" s="4">
        <v>3611709.2797586401</v>
      </c>
      <c r="AD44" s="4">
        <v>3650860.0246572401</v>
      </c>
      <c r="AE44" s="4">
        <v>3690010.7695558402</v>
      </c>
      <c r="AF44" s="4">
        <v>3729161.5144544402</v>
      </c>
      <c r="AG44" s="4">
        <v>3768312.2593530398</v>
      </c>
      <c r="AH44" s="4">
        <v>3807463.0042516398</v>
      </c>
      <c r="AI44" s="4">
        <v>3846613.7491502399</v>
      </c>
      <c r="AJ44" s="4">
        <v>3885764.4940488399</v>
      </c>
      <c r="AK44" s="4">
        <v>3924915.2389474399</v>
      </c>
    </row>
    <row r="46" spans="1:37" x14ac:dyDescent="0.25">
      <c r="A46" s="4" t="s">
        <v>31</v>
      </c>
    </row>
    <row r="47" spans="1:37" x14ac:dyDescent="0.25">
      <c r="A47" s="4" t="s">
        <v>16</v>
      </c>
      <c r="B47" s="4">
        <v>2554639.16749642</v>
      </c>
      <c r="C47" s="4">
        <v>2593789.91239502</v>
      </c>
      <c r="D47" s="4">
        <v>2632940.6572936201</v>
      </c>
      <c r="E47" s="4">
        <v>2672091.4021922201</v>
      </c>
      <c r="F47" s="4">
        <v>2711242.1470908201</v>
      </c>
      <c r="G47" s="4">
        <v>2750392.8919894202</v>
      </c>
      <c r="H47" s="4">
        <v>2789543.6368880202</v>
      </c>
      <c r="I47" s="4">
        <v>2828694.3817866198</v>
      </c>
      <c r="J47" s="4">
        <v>2867845.1266852198</v>
      </c>
      <c r="K47" s="4">
        <v>2906995.8715838301</v>
      </c>
      <c r="L47" s="4">
        <v>2946146.6164824301</v>
      </c>
      <c r="M47" s="4">
        <v>2985297.3613810302</v>
      </c>
      <c r="N47" s="4">
        <v>3024448.1062796302</v>
      </c>
      <c r="O47" s="4">
        <v>3063598.8511782298</v>
      </c>
      <c r="P47" s="4">
        <v>3102749.5960768298</v>
      </c>
      <c r="Q47" s="4">
        <v>3141900.3409754299</v>
      </c>
      <c r="R47" s="4">
        <v>3181051.0858740299</v>
      </c>
      <c r="S47" s="4">
        <v>3220201.8307726299</v>
      </c>
      <c r="T47" s="4">
        <v>3259352.57567123</v>
      </c>
      <c r="U47" s="4">
        <v>3298503.32056983</v>
      </c>
      <c r="V47" s="4">
        <v>3337654.0654684301</v>
      </c>
      <c r="W47" s="4">
        <v>3376804.8103670301</v>
      </c>
      <c r="X47" s="4">
        <v>3415955.5552656399</v>
      </c>
      <c r="Y47" s="4">
        <v>3455106.3001642399</v>
      </c>
      <c r="Z47" s="4">
        <v>3494257.04506284</v>
      </c>
      <c r="AA47" s="4">
        <v>3533407.78996144</v>
      </c>
      <c r="AB47" s="4">
        <v>3572558.5348600401</v>
      </c>
      <c r="AC47" s="4">
        <v>3611709.2797586401</v>
      </c>
      <c r="AD47" s="4">
        <v>3650860.0246572401</v>
      </c>
      <c r="AE47" s="4">
        <v>3690010.7695558402</v>
      </c>
      <c r="AF47" s="4">
        <v>3729161.5144544402</v>
      </c>
      <c r="AG47" s="4">
        <v>3768312.2593530398</v>
      </c>
      <c r="AH47" s="4">
        <v>3807463.0042516398</v>
      </c>
      <c r="AI47" s="4">
        <v>3846613.7491502399</v>
      </c>
      <c r="AJ47" s="4">
        <v>3885764.4940488399</v>
      </c>
      <c r="AK47" s="4">
        <v>3924915.2389474399</v>
      </c>
    </row>
    <row r="49" spans="1:37" x14ac:dyDescent="0.25">
      <c r="A49" s="4" t="s">
        <v>33</v>
      </c>
    </row>
    <row r="50" spans="1:37" x14ac:dyDescent="0.25">
      <c r="A50" s="4" t="s">
        <v>16</v>
      </c>
      <c r="B50" s="4">
        <v>2554639.16749642</v>
      </c>
      <c r="C50" s="4">
        <v>2593789.91239502</v>
      </c>
      <c r="D50" s="4">
        <v>2632940.6572936201</v>
      </c>
      <c r="E50" s="4">
        <v>2672091.4021922201</v>
      </c>
      <c r="F50" s="4">
        <v>2711242.1470908201</v>
      </c>
      <c r="G50" s="4">
        <v>2750392.8919894202</v>
      </c>
      <c r="H50" s="4">
        <v>2789543.6368880202</v>
      </c>
      <c r="I50" s="4">
        <v>2828694.3817866198</v>
      </c>
      <c r="J50" s="4">
        <v>2867845.1266852198</v>
      </c>
      <c r="K50" s="4">
        <v>2906995.8715838301</v>
      </c>
      <c r="L50" s="4">
        <v>2946146.6164824301</v>
      </c>
      <c r="M50" s="4">
        <v>2985297.3613810302</v>
      </c>
      <c r="N50" s="4">
        <v>3024448.1062796302</v>
      </c>
      <c r="O50" s="4">
        <v>3063598.8511782298</v>
      </c>
      <c r="P50" s="4">
        <v>3102749.5960768298</v>
      </c>
      <c r="Q50" s="4">
        <v>3141900.3409754299</v>
      </c>
      <c r="R50" s="4">
        <v>3181051.0858740299</v>
      </c>
      <c r="S50" s="4">
        <v>3220201.8307726299</v>
      </c>
      <c r="T50" s="4">
        <v>3259352.57567123</v>
      </c>
      <c r="U50" s="4">
        <v>3298503.32056983</v>
      </c>
      <c r="V50" s="4">
        <v>3337654.0654684301</v>
      </c>
      <c r="W50" s="4">
        <v>3376804.8103670301</v>
      </c>
      <c r="X50" s="4">
        <v>3415955.5552656399</v>
      </c>
      <c r="Y50" s="4">
        <v>3455106.3001642399</v>
      </c>
      <c r="Z50" s="4">
        <v>3494257.04506284</v>
      </c>
      <c r="AA50" s="4">
        <v>3533407.78996144</v>
      </c>
      <c r="AB50" s="4">
        <v>3572558.5348600401</v>
      </c>
      <c r="AC50" s="4">
        <v>3611709.2797586401</v>
      </c>
      <c r="AD50" s="4">
        <v>3650860.0246572401</v>
      </c>
      <c r="AE50" s="4">
        <v>3690010.7695558402</v>
      </c>
      <c r="AF50" s="4">
        <v>3729161.5144544402</v>
      </c>
      <c r="AG50" s="4">
        <v>3768312.2593530398</v>
      </c>
      <c r="AH50" s="4">
        <v>3807463.0042516398</v>
      </c>
      <c r="AI50" s="4">
        <v>3846613.7491502399</v>
      </c>
      <c r="AJ50" s="4">
        <v>3885764.4940488399</v>
      </c>
      <c r="AK50" s="4">
        <v>3924915.2389474399</v>
      </c>
    </row>
    <row r="52" spans="1:37" x14ac:dyDescent="0.25">
      <c r="A52" s="4" t="s">
        <v>34</v>
      </c>
    </row>
    <row r="53" spans="1:37" x14ac:dyDescent="0.25">
      <c r="A53" s="4" t="s">
        <v>16</v>
      </c>
      <c r="B53" s="4">
        <v>2554639.16749642</v>
      </c>
      <c r="C53" s="4">
        <v>2593789.91239502</v>
      </c>
      <c r="D53" s="4">
        <v>2632940.6572936201</v>
      </c>
      <c r="E53" s="4">
        <v>2672091.4021922201</v>
      </c>
      <c r="F53" s="4">
        <v>2711242.1470908201</v>
      </c>
      <c r="G53" s="4">
        <v>2750392.8919894202</v>
      </c>
      <c r="H53" s="4">
        <v>2789543.6368880202</v>
      </c>
      <c r="I53" s="4">
        <v>2828694.3817866198</v>
      </c>
      <c r="J53" s="4">
        <v>2867845.1266852198</v>
      </c>
      <c r="K53" s="4">
        <v>2906995.8715838301</v>
      </c>
      <c r="L53" s="4">
        <v>2946146.6164824301</v>
      </c>
      <c r="M53" s="4">
        <v>2985297.3613810302</v>
      </c>
      <c r="N53" s="4">
        <v>3024448.1062796302</v>
      </c>
      <c r="O53" s="4">
        <v>3063598.8511782298</v>
      </c>
      <c r="P53" s="4">
        <v>3102749.5960768298</v>
      </c>
      <c r="Q53" s="4">
        <v>3141900.3409754299</v>
      </c>
      <c r="R53" s="4">
        <v>3181051.0858740299</v>
      </c>
      <c r="S53" s="4">
        <v>3220201.8307726299</v>
      </c>
      <c r="T53" s="4">
        <v>3259352.57567123</v>
      </c>
      <c r="U53" s="4">
        <v>3298503.32056983</v>
      </c>
      <c r="V53" s="4">
        <v>3337654.0654684301</v>
      </c>
      <c r="W53" s="4">
        <v>3376804.8103670301</v>
      </c>
      <c r="X53" s="4">
        <v>3415955.5552656399</v>
      </c>
      <c r="Y53" s="4">
        <v>3455106.3001642399</v>
      </c>
      <c r="Z53" s="4">
        <v>3494257.04506284</v>
      </c>
      <c r="AA53" s="4">
        <v>3533407.78996144</v>
      </c>
      <c r="AB53" s="4">
        <v>3572558.5348600401</v>
      </c>
      <c r="AC53" s="4">
        <v>3611709.2797586401</v>
      </c>
      <c r="AD53" s="4">
        <v>3650860.0246572401</v>
      </c>
      <c r="AE53" s="4">
        <v>3690010.7695558402</v>
      </c>
      <c r="AF53" s="4">
        <v>3729161.5144544402</v>
      </c>
      <c r="AG53" s="4">
        <v>3768312.2593530398</v>
      </c>
      <c r="AH53" s="4">
        <v>3807463.0042516398</v>
      </c>
      <c r="AI53" s="4">
        <v>3846613.7491502399</v>
      </c>
      <c r="AJ53" s="4">
        <v>3885764.4940488399</v>
      </c>
      <c r="AK53" s="4">
        <v>3924915.2389474399</v>
      </c>
    </row>
    <row r="55" spans="1:37" x14ac:dyDescent="0.25">
      <c r="A55" s="4" t="s">
        <v>35</v>
      </c>
    </row>
    <row r="56" spans="1:37" x14ac:dyDescent="0.25">
      <c r="A56" s="4" t="s">
        <v>16</v>
      </c>
      <c r="B56" s="4">
        <v>2554639.16749642</v>
      </c>
      <c r="C56" s="4">
        <v>2593789.91239502</v>
      </c>
      <c r="D56" s="4">
        <v>2632940.6572936201</v>
      </c>
      <c r="E56" s="4">
        <v>2672091.4021922201</v>
      </c>
      <c r="F56" s="4">
        <v>2711242.1470908201</v>
      </c>
      <c r="G56" s="4">
        <v>2750392.8919894202</v>
      </c>
      <c r="H56" s="4">
        <v>2789543.6368880202</v>
      </c>
      <c r="I56" s="4">
        <v>2828694.3817866198</v>
      </c>
      <c r="J56" s="4">
        <v>2867845.1266852198</v>
      </c>
      <c r="K56" s="4">
        <v>2906995.8715838301</v>
      </c>
      <c r="L56" s="4">
        <v>2946146.6164824301</v>
      </c>
      <c r="M56" s="4">
        <v>2985297.3613810302</v>
      </c>
      <c r="N56" s="4">
        <v>3024448.1062796302</v>
      </c>
      <c r="O56" s="4">
        <v>3063598.8511782298</v>
      </c>
      <c r="P56" s="4">
        <v>3102749.5960768298</v>
      </c>
      <c r="Q56" s="4">
        <v>3141900.3409754299</v>
      </c>
      <c r="R56" s="4">
        <v>3181051.0858740299</v>
      </c>
      <c r="S56" s="4">
        <v>3220201.8307726299</v>
      </c>
      <c r="T56" s="4">
        <v>3259352.57567123</v>
      </c>
      <c r="U56" s="4">
        <v>3298503.32056983</v>
      </c>
      <c r="V56" s="4">
        <v>3337654.0654684301</v>
      </c>
      <c r="W56" s="4">
        <v>3376804.8103670301</v>
      </c>
      <c r="X56" s="4">
        <v>3415955.5552656399</v>
      </c>
      <c r="Y56" s="4">
        <v>3455106.3001642399</v>
      </c>
      <c r="Z56" s="4">
        <v>3494257.04506284</v>
      </c>
      <c r="AA56" s="4">
        <v>3533407.78996144</v>
      </c>
      <c r="AB56" s="4">
        <v>3572558.5348600401</v>
      </c>
      <c r="AC56" s="4">
        <v>3611709.2797586401</v>
      </c>
      <c r="AD56" s="4">
        <v>3650860.0246572401</v>
      </c>
      <c r="AE56" s="4">
        <v>3690010.7695558402</v>
      </c>
      <c r="AF56" s="4">
        <v>3729161.5144544402</v>
      </c>
      <c r="AG56" s="4">
        <v>3768312.2593530398</v>
      </c>
      <c r="AH56" s="4">
        <v>3807463.0042516398</v>
      </c>
      <c r="AI56" s="4">
        <v>3846613.7491502399</v>
      </c>
      <c r="AJ56" s="4">
        <v>3885764.4940488399</v>
      </c>
      <c r="AK56" s="4">
        <v>3924915.2389474399</v>
      </c>
    </row>
    <row r="58" spans="1:37" x14ac:dyDescent="0.25">
      <c r="A58" s="4" t="s">
        <v>37</v>
      </c>
    </row>
    <row r="59" spans="1:37" x14ac:dyDescent="0.25">
      <c r="A59" s="4" t="s">
        <v>16</v>
      </c>
      <c r="B59" s="4">
        <v>2554639.16749642</v>
      </c>
      <c r="C59" s="4">
        <v>2593789.91239502</v>
      </c>
      <c r="D59" s="4">
        <v>2632940.6572936201</v>
      </c>
      <c r="E59" s="4">
        <v>2672091.4021922201</v>
      </c>
      <c r="F59" s="4">
        <v>2711242.1470908201</v>
      </c>
      <c r="G59" s="4">
        <v>2750392.8919894202</v>
      </c>
      <c r="H59" s="4">
        <v>2789543.6368880202</v>
      </c>
      <c r="I59" s="4">
        <v>2828694.3817866198</v>
      </c>
      <c r="J59" s="4">
        <v>2867845.1266852198</v>
      </c>
      <c r="K59" s="4">
        <v>2906995.8715838301</v>
      </c>
      <c r="L59" s="4">
        <v>2946146.6164824301</v>
      </c>
      <c r="M59" s="4">
        <v>2985297.3613810302</v>
      </c>
      <c r="N59" s="4">
        <v>3024448.1062796302</v>
      </c>
      <c r="O59" s="4">
        <v>3063598.8511782298</v>
      </c>
      <c r="P59" s="4">
        <v>3102749.5960768298</v>
      </c>
      <c r="Q59" s="4">
        <v>3141900.3409754299</v>
      </c>
      <c r="R59" s="4">
        <v>3181051.0858740299</v>
      </c>
      <c r="S59" s="4">
        <v>3220201.8307726299</v>
      </c>
      <c r="T59" s="4">
        <v>3259352.57567123</v>
      </c>
      <c r="U59" s="4">
        <v>3298503.32056983</v>
      </c>
      <c r="V59" s="4">
        <v>3337654.0654684301</v>
      </c>
      <c r="W59" s="4">
        <v>3376804.8103670301</v>
      </c>
      <c r="X59" s="4">
        <v>3415955.5552656399</v>
      </c>
      <c r="Y59" s="4">
        <v>3455106.3001642399</v>
      </c>
      <c r="Z59" s="4">
        <v>3494257.04506284</v>
      </c>
      <c r="AA59" s="4">
        <v>3533407.78996144</v>
      </c>
      <c r="AB59" s="4">
        <v>3572558.5348600401</v>
      </c>
      <c r="AC59" s="4">
        <v>3611709.2797586401</v>
      </c>
      <c r="AD59" s="4">
        <v>3650860.0246572401</v>
      </c>
      <c r="AE59" s="4">
        <v>3690010.7695558402</v>
      </c>
      <c r="AF59" s="4">
        <v>3729161.5144544402</v>
      </c>
      <c r="AG59" s="4">
        <v>3768312.2593530398</v>
      </c>
      <c r="AH59" s="4">
        <v>3807463.0042516398</v>
      </c>
      <c r="AI59" s="4">
        <v>3846613.7491502399</v>
      </c>
      <c r="AJ59" s="4">
        <v>3885764.4940488399</v>
      </c>
      <c r="AK59" s="4">
        <v>3924915.2389474399</v>
      </c>
    </row>
    <row r="61" spans="1:37" x14ac:dyDescent="0.25">
      <c r="A61" s="4" t="s">
        <v>38</v>
      </c>
    </row>
    <row r="62" spans="1:37" x14ac:dyDescent="0.25">
      <c r="A62" s="4" t="s">
        <v>16</v>
      </c>
      <c r="B62" s="4">
        <v>2554639.16749642</v>
      </c>
      <c r="C62" s="4">
        <v>2593789.91239502</v>
      </c>
      <c r="D62" s="4">
        <v>2632940.6572936201</v>
      </c>
      <c r="E62" s="4">
        <v>2672091.4021922201</v>
      </c>
      <c r="F62" s="4">
        <v>2711242.1470908201</v>
      </c>
      <c r="G62" s="4">
        <v>2750392.8919894202</v>
      </c>
      <c r="H62" s="4">
        <v>2789543.6368880202</v>
      </c>
      <c r="I62" s="4">
        <v>2828694.3817866198</v>
      </c>
      <c r="J62" s="4">
        <v>2867845.1266852198</v>
      </c>
      <c r="K62" s="4">
        <v>2906995.8715838301</v>
      </c>
      <c r="L62" s="4">
        <v>2946146.6164824301</v>
      </c>
      <c r="M62" s="4">
        <v>2985297.3613810302</v>
      </c>
      <c r="N62" s="4">
        <v>3024448.1062796302</v>
      </c>
      <c r="O62" s="4">
        <v>3063598.8511782298</v>
      </c>
      <c r="P62" s="4">
        <v>3102749.5960768298</v>
      </c>
      <c r="Q62" s="4">
        <v>3141900.3409754299</v>
      </c>
      <c r="R62" s="4">
        <v>3181051.0858740299</v>
      </c>
      <c r="S62" s="4">
        <v>3220201.8307726299</v>
      </c>
      <c r="T62" s="4">
        <v>3259352.57567123</v>
      </c>
      <c r="U62" s="4">
        <v>3298503.32056983</v>
      </c>
      <c r="V62" s="4">
        <v>3337654.0654684301</v>
      </c>
      <c r="W62" s="4">
        <v>3376804.8103670301</v>
      </c>
      <c r="X62" s="4">
        <v>3415955.5552656399</v>
      </c>
      <c r="Y62" s="4">
        <v>3455106.3001642399</v>
      </c>
      <c r="Z62" s="4">
        <v>3494257.04506284</v>
      </c>
      <c r="AA62" s="4">
        <v>3533407.78996144</v>
      </c>
      <c r="AB62" s="4">
        <v>3572558.5348600401</v>
      </c>
      <c r="AC62" s="4">
        <v>3611709.2797586401</v>
      </c>
      <c r="AD62" s="4">
        <v>3650860.0246572401</v>
      </c>
      <c r="AE62" s="4">
        <v>3690010.7695558402</v>
      </c>
      <c r="AF62" s="4">
        <v>3729161.5144544402</v>
      </c>
      <c r="AG62" s="4">
        <v>3768312.2593530398</v>
      </c>
      <c r="AH62" s="4">
        <v>3807463.0042516398</v>
      </c>
      <c r="AI62" s="4">
        <v>3846613.7491502399</v>
      </c>
      <c r="AJ62" s="4">
        <v>3885764.4940488399</v>
      </c>
      <c r="AK62" s="4">
        <v>3924915.2389474399</v>
      </c>
    </row>
    <row r="64" spans="1:37" x14ac:dyDescent="0.25">
      <c r="A64" s="4" t="s">
        <v>39</v>
      </c>
    </row>
    <row r="65" spans="1:37" x14ac:dyDescent="0.25">
      <c r="A65" s="4" t="s">
        <v>16</v>
      </c>
      <c r="B65" s="4">
        <v>2554639.16749642</v>
      </c>
      <c r="C65" s="4">
        <v>2593789.91239502</v>
      </c>
      <c r="D65" s="4">
        <v>2632940.6572936201</v>
      </c>
      <c r="E65" s="4">
        <v>2672091.4021922201</v>
      </c>
      <c r="F65" s="4">
        <v>2711242.1470908201</v>
      </c>
      <c r="G65" s="4">
        <v>2750392.8919894202</v>
      </c>
      <c r="H65" s="4">
        <v>2789543.6368880202</v>
      </c>
      <c r="I65" s="4">
        <v>2828694.3817866198</v>
      </c>
      <c r="J65" s="4">
        <v>2867845.1266852198</v>
      </c>
      <c r="K65" s="4">
        <v>2906995.8715838301</v>
      </c>
      <c r="L65" s="4">
        <v>2946146.6164824301</v>
      </c>
      <c r="M65" s="4">
        <v>2985297.3613810302</v>
      </c>
      <c r="N65" s="4">
        <v>3024448.1062796302</v>
      </c>
      <c r="O65" s="4">
        <v>3063598.8511782298</v>
      </c>
      <c r="P65" s="4">
        <v>3102749.5960768298</v>
      </c>
      <c r="Q65" s="4">
        <v>3141900.3409754299</v>
      </c>
      <c r="R65" s="4">
        <v>3181051.0858740299</v>
      </c>
      <c r="S65" s="4">
        <v>3220201.8307726299</v>
      </c>
      <c r="T65" s="4">
        <v>3259352.57567123</v>
      </c>
      <c r="U65" s="4">
        <v>3298503.32056983</v>
      </c>
      <c r="V65" s="4">
        <v>3337654.0654684301</v>
      </c>
      <c r="W65" s="4">
        <v>3376804.8103670301</v>
      </c>
      <c r="X65" s="4">
        <v>3415955.5552656399</v>
      </c>
      <c r="Y65" s="4">
        <v>3455106.3001642399</v>
      </c>
      <c r="Z65" s="4">
        <v>3494257.04506284</v>
      </c>
      <c r="AA65" s="4">
        <v>3533407.78996144</v>
      </c>
      <c r="AB65" s="4">
        <v>3572558.5348600401</v>
      </c>
      <c r="AC65" s="4">
        <v>3611709.2797586401</v>
      </c>
      <c r="AD65" s="4">
        <v>3650860.0246572401</v>
      </c>
      <c r="AE65" s="4">
        <v>3690010.7695558402</v>
      </c>
      <c r="AF65" s="4">
        <v>3729161.5144544402</v>
      </c>
      <c r="AG65" s="4">
        <v>3768312.2593530398</v>
      </c>
      <c r="AH65" s="4">
        <v>3807463.0042516398</v>
      </c>
      <c r="AI65" s="4">
        <v>3846613.7491502399</v>
      </c>
      <c r="AJ65" s="4">
        <v>3885764.4940488399</v>
      </c>
      <c r="AK65" s="4">
        <v>3924915.2389474399</v>
      </c>
    </row>
    <row r="67" spans="1:37" x14ac:dyDescent="0.25">
      <c r="A67" s="4" t="s">
        <v>42</v>
      </c>
    </row>
    <row r="68" spans="1:37" x14ac:dyDescent="0.25">
      <c r="A68" s="4" t="s">
        <v>16</v>
      </c>
      <c r="B68" s="4">
        <v>2554639.16749642</v>
      </c>
      <c r="C68" s="4">
        <v>2593789.91239502</v>
      </c>
      <c r="D68" s="4">
        <v>2632940.6572936201</v>
      </c>
      <c r="E68" s="4">
        <v>2672091.4021922201</v>
      </c>
      <c r="F68" s="4">
        <v>2711242.1470908201</v>
      </c>
      <c r="G68" s="4">
        <v>2750392.8919894202</v>
      </c>
      <c r="H68" s="4">
        <v>2789543.6368880202</v>
      </c>
      <c r="I68" s="4">
        <v>2828694.3817866198</v>
      </c>
      <c r="J68" s="4">
        <v>2867845.1266852198</v>
      </c>
      <c r="K68" s="4">
        <v>2906995.8715838301</v>
      </c>
      <c r="L68" s="4">
        <v>2946146.6164824301</v>
      </c>
      <c r="M68" s="4">
        <v>2985297.3613810302</v>
      </c>
      <c r="N68" s="4">
        <v>3024448.1062796302</v>
      </c>
      <c r="O68" s="4">
        <v>3063598.8511782298</v>
      </c>
      <c r="P68" s="4">
        <v>3102749.5960768298</v>
      </c>
      <c r="Q68" s="4">
        <v>3141900.3409754299</v>
      </c>
      <c r="R68" s="4">
        <v>3181051.0858740299</v>
      </c>
      <c r="S68" s="4">
        <v>3220201.8307726299</v>
      </c>
      <c r="T68" s="4">
        <v>3259352.57567123</v>
      </c>
      <c r="U68" s="4">
        <v>3298503.32056983</v>
      </c>
      <c r="V68" s="4">
        <v>3337654.0654684301</v>
      </c>
      <c r="W68" s="4">
        <v>3376804.8103670301</v>
      </c>
      <c r="X68" s="4">
        <v>3415955.5552656399</v>
      </c>
      <c r="Y68" s="4">
        <v>3455106.3001642399</v>
      </c>
      <c r="Z68" s="4">
        <v>3494257.04506284</v>
      </c>
      <c r="AA68" s="4">
        <v>3533407.78996144</v>
      </c>
      <c r="AB68" s="4">
        <v>3572558.5348600401</v>
      </c>
      <c r="AC68" s="4">
        <v>3611709.2797586401</v>
      </c>
      <c r="AD68" s="4">
        <v>3650860.0246572401</v>
      </c>
      <c r="AE68" s="4">
        <v>3690010.7695558402</v>
      </c>
      <c r="AF68" s="4">
        <v>3729161.5144544402</v>
      </c>
      <c r="AG68" s="4">
        <v>3768312.2593530398</v>
      </c>
      <c r="AH68" s="4">
        <v>3807463.0042516398</v>
      </c>
      <c r="AI68" s="4">
        <v>3846613.7491502399</v>
      </c>
      <c r="AJ68" s="4">
        <v>3885764.4940488399</v>
      </c>
      <c r="AK68" s="4">
        <v>3924915.2389474399</v>
      </c>
    </row>
    <row r="70" spans="1:37" x14ac:dyDescent="0.25">
      <c r="A70" s="4" t="s">
        <v>43</v>
      </c>
    </row>
    <row r="71" spans="1:37" x14ac:dyDescent="0.25">
      <c r="A71" s="4" t="s">
        <v>16</v>
      </c>
      <c r="B71" s="4">
        <v>2554639.16749642</v>
      </c>
      <c r="C71" s="4">
        <v>2593789.91239502</v>
      </c>
      <c r="D71" s="4">
        <v>2632940.6572936201</v>
      </c>
      <c r="E71" s="4">
        <v>2672091.4021922201</v>
      </c>
      <c r="F71" s="4">
        <v>2711242.1470908201</v>
      </c>
      <c r="G71" s="4">
        <v>2750392.8919894202</v>
      </c>
      <c r="H71" s="4">
        <v>2789543.6368880202</v>
      </c>
      <c r="I71" s="4">
        <v>2828694.3817866198</v>
      </c>
      <c r="J71" s="4">
        <v>2867845.1266852198</v>
      </c>
      <c r="K71" s="4">
        <v>2906995.8715838301</v>
      </c>
      <c r="L71" s="4">
        <v>2946146.6164824301</v>
      </c>
      <c r="M71" s="4">
        <v>2985297.3613810302</v>
      </c>
      <c r="N71" s="4">
        <v>3024448.1062796302</v>
      </c>
      <c r="O71" s="4">
        <v>3063598.8511782298</v>
      </c>
      <c r="P71" s="4">
        <v>3102749.5960768298</v>
      </c>
      <c r="Q71" s="4">
        <v>3141900.3409754299</v>
      </c>
      <c r="R71" s="4">
        <v>3181051.0858740299</v>
      </c>
      <c r="S71" s="4">
        <v>3220201.8307726299</v>
      </c>
      <c r="T71" s="4">
        <v>3259352.57567123</v>
      </c>
      <c r="U71" s="4">
        <v>3298503.32056983</v>
      </c>
      <c r="V71" s="4">
        <v>3337654.0654684301</v>
      </c>
      <c r="W71" s="4">
        <v>3376804.8103670301</v>
      </c>
      <c r="X71" s="4">
        <v>3415955.5552656399</v>
      </c>
      <c r="Y71" s="4">
        <v>3455106.3001642399</v>
      </c>
      <c r="Z71" s="4">
        <v>3494257.04506284</v>
      </c>
      <c r="AA71" s="4">
        <v>3533407.78996144</v>
      </c>
      <c r="AB71" s="4">
        <v>3572558.5348600401</v>
      </c>
      <c r="AC71" s="4">
        <v>3611709.2797586401</v>
      </c>
      <c r="AD71" s="4">
        <v>3650860.0246572401</v>
      </c>
      <c r="AE71" s="4">
        <v>3690010.7695558402</v>
      </c>
      <c r="AF71" s="4">
        <v>3729161.5144544402</v>
      </c>
      <c r="AG71" s="4">
        <v>3768312.2593530398</v>
      </c>
      <c r="AH71" s="4">
        <v>3807463.0042516398</v>
      </c>
      <c r="AI71" s="4">
        <v>3846613.7491502399</v>
      </c>
      <c r="AJ71" s="4">
        <v>3885764.4940488399</v>
      </c>
      <c r="AK71" s="4">
        <v>3924915.2389474399</v>
      </c>
    </row>
    <row r="73" spans="1:37" x14ac:dyDescent="0.25">
      <c r="A73" s="4" t="s">
        <v>44</v>
      </c>
    </row>
    <row r="74" spans="1:37" x14ac:dyDescent="0.25">
      <c r="A74" s="4" t="s">
        <v>16</v>
      </c>
      <c r="B74" s="4">
        <v>2554639.16749642</v>
      </c>
      <c r="C74" s="4">
        <v>2593789.91239502</v>
      </c>
      <c r="D74" s="4">
        <v>2632940.6572936201</v>
      </c>
      <c r="E74" s="4">
        <v>2672091.4021922201</v>
      </c>
      <c r="F74" s="4">
        <v>2711242.1470908201</v>
      </c>
      <c r="G74" s="4">
        <v>2750392.8919894202</v>
      </c>
      <c r="H74" s="4">
        <v>2789543.6368880202</v>
      </c>
      <c r="I74" s="4">
        <v>2828694.3817866198</v>
      </c>
      <c r="J74" s="4">
        <v>2867845.1266852198</v>
      </c>
      <c r="K74" s="4">
        <v>2906995.8715838301</v>
      </c>
      <c r="L74" s="4">
        <v>2946146.6164824301</v>
      </c>
      <c r="M74" s="4">
        <v>2985297.3613810302</v>
      </c>
      <c r="N74" s="4">
        <v>3024448.1062796302</v>
      </c>
      <c r="O74" s="4">
        <v>3063598.8511782298</v>
      </c>
      <c r="P74" s="4">
        <v>3102749.5960768298</v>
      </c>
      <c r="Q74" s="4">
        <v>3141900.3409754299</v>
      </c>
      <c r="R74" s="4">
        <v>3181051.0858740299</v>
      </c>
      <c r="S74" s="4">
        <v>3220201.8307726299</v>
      </c>
      <c r="T74" s="4">
        <v>3259352.57567123</v>
      </c>
      <c r="U74" s="4">
        <v>3298503.32056983</v>
      </c>
      <c r="V74" s="4">
        <v>3337654.0654684301</v>
      </c>
      <c r="W74" s="4">
        <v>3376804.8103670301</v>
      </c>
      <c r="X74" s="4">
        <v>3415955.5552656399</v>
      </c>
      <c r="Y74" s="4">
        <v>3455106.3001642399</v>
      </c>
      <c r="Z74" s="4">
        <v>3494257.04506284</v>
      </c>
      <c r="AA74" s="4">
        <v>3533407.78996144</v>
      </c>
      <c r="AB74" s="4">
        <v>3572558.5348600401</v>
      </c>
      <c r="AC74" s="4">
        <v>3611709.2797586401</v>
      </c>
      <c r="AD74" s="4">
        <v>3650860.0246572401</v>
      </c>
      <c r="AE74" s="4">
        <v>3690010.7695558402</v>
      </c>
      <c r="AF74" s="4">
        <v>3729161.5144544402</v>
      </c>
      <c r="AG74" s="4">
        <v>3768312.2593530398</v>
      </c>
      <c r="AH74" s="4">
        <v>3807463.0042516398</v>
      </c>
      <c r="AI74" s="4">
        <v>3846613.7491502399</v>
      </c>
      <c r="AJ74" s="4">
        <v>3885764.4940488399</v>
      </c>
      <c r="AK74" s="4">
        <v>3924915.2389474399</v>
      </c>
    </row>
    <row r="76" spans="1:37" ht="13.5" customHeight="1" x14ac:dyDescent="0.25">
      <c r="A76" s="4" t="s">
        <v>45</v>
      </c>
    </row>
    <row r="77" spans="1:37" ht="13.5" customHeight="1" x14ac:dyDescent="0.25">
      <c r="A77" s="4" t="s">
        <v>16</v>
      </c>
      <c r="B77" s="7">
        <v>2554639.16749642</v>
      </c>
      <c r="C77" s="7">
        <v>2593789.91239502</v>
      </c>
      <c r="D77" s="7">
        <v>2632940.6572936201</v>
      </c>
      <c r="E77" s="7">
        <v>2672091.4021922201</v>
      </c>
      <c r="F77" s="7">
        <v>2711242.1470908201</v>
      </c>
      <c r="G77" s="7">
        <v>2750392.8919894202</v>
      </c>
      <c r="H77" s="7">
        <v>2789543.6368880202</v>
      </c>
      <c r="I77" s="7">
        <v>2828694.3817866198</v>
      </c>
      <c r="J77" s="7">
        <v>2867845.1266852198</v>
      </c>
      <c r="K77" s="7">
        <v>2906995.8715838301</v>
      </c>
      <c r="L77" s="7">
        <v>2946146.6164824301</v>
      </c>
      <c r="M77" s="7">
        <v>2985297.3613810302</v>
      </c>
      <c r="N77" s="7">
        <v>3024448.1062796302</v>
      </c>
      <c r="O77" s="7">
        <v>3063598.8511782298</v>
      </c>
      <c r="P77" s="7">
        <v>3102749.5960768298</v>
      </c>
      <c r="Q77" s="7">
        <v>3141900.3409754299</v>
      </c>
      <c r="R77" s="7">
        <v>3181051.0858740299</v>
      </c>
      <c r="S77" s="7">
        <v>3220201.8307726299</v>
      </c>
      <c r="T77" s="7">
        <v>3259352.57567123</v>
      </c>
      <c r="U77" s="7">
        <v>3298503.32056983</v>
      </c>
      <c r="V77" s="7">
        <v>3337654.0654684301</v>
      </c>
      <c r="W77" s="7">
        <v>3376804.8103670301</v>
      </c>
      <c r="X77" s="7">
        <v>3415955.5552656399</v>
      </c>
      <c r="Y77" s="7">
        <v>3455106.3001642399</v>
      </c>
      <c r="Z77" s="7">
        <v>3494257.04506284</v>
      </c>
      <c r="AA77" s="7">
        <v>3533407.78996144</v>
      </c>
      <c r="AB77" s="7">
        <v>3572558.5348600401</v>
      </c>
      <c r="AC77" s="7">
        <v>3611709.2797586401</v>
      </c>
      <c r="AD77" s="7">
        <v>3650860.0246572401</v>
      </c>
      <c r="AE77" s="7">
        <v>3690010.7695558402</v>
      </c>
      <c r="AF77" s="7">
        <v>3729161.5144544402</v>
      </c>
      <c r="AG77" s="7">
        <v>3768312.2593530398</v>
      </c>
      <c r="AH77" s="7">
        <v>3807463.0042516398</v>
      </c>
      <c r="AI77" s="7">
        <v>3846613.7491502399</v>
      </c>
      <c r="AJ77" s="7">
        <v>3885764.4940488399</v>
      </c>
      <c r="AK77" s="7">
        <v>3924915.2389474399</v>
      </c>
    </row>
    <row r="79" spans="1:37" x14ac:dyDescent="0.25">
      <c r="A79" s="4" t="s">
        <v>47</v>
      </c>
    </row>
    <row r="80" spans="1:37" x14ac:dyDescent="0.25">
      <c r="A80" s="4" t="s">
        <v>16</v>
      </c>
      <c r="B80" s="7">
        <v>2554639.16749642</v>
      </c>
      <c r="C80" s="7">
        <v>2593789.91239502</v>
      </c>
      <c r="D80" s="7">
        <v>2632940.6572936201</v>
      </c>
      <c r="E80" s="7">
        <v>2672091.4021922201</v>
      </c>
      <c r="F80" s="7">
        <v>2711242.1470908201</v>
      </c>
      <c r="G80" s="7">
        <v>2750392.8919894202</v>
      </c>
      <c r="H80" s="7">
        <v>2789543.6368880202</v>
      </c>
      <c r="I80" s="7">
        <v>2828694.3817866198</v>
      </c>
      <c r="J80" s="7">
        <v>2867845.1266852198</v>
      </c>
      <c r="K80" s="7">
        <v>2906995.8715838301</v>
      </c>
      <c r="L80" s="7">
        <v>2946146.6164824301</v>
      </c>
      <c r="M80" s="7">
        <v>2985297.3613810302</v>
      </c>
      <c r="N80" s="7">
        <v>3024448.1062796302</v>
      </c>
      <c r="O80" s="7">
        <v>3063598.8511782298</v>
      </c>
      <c r="P80" s="7">
        <v>3102749.5960768298</v>
      </c>
      <c r="Q80" s="7">
        <v>3141900.3409754299</v>
      </c>
      <c r="R80" s="7">
        <v>3181051.0858740299</v>
      </c>
      <c r="S80" s="7">
        <v>3220201.8307726299</v>
      </c>
      <c r="T80" s="7">
        <v>3259352.57567123</v>
      </c>
      <c r="U80" s="7">
        <v>3298503.32056983</v>
      </c>
      <c r="V80" s="7">
        <v>3337654.0654684301</v>
      </c>
      <c r="W80" s="7">
        <v>3376804.8103670301</v>
      </c>
      <c r="X80" s="7">
        <v>3415955.5552656399</v>
      </c>
      <c r="Y80" s="7">
        <v>3455106.3001642399</v>
      </c>
      <c r="Z80" s="7">
        <v>3494257.04506284</v>
      </c>
      <c r="AA80" s="7">
        <v>3533407.78996144</v>
      </c>
      <c r="AB80" s="7">
        <v>3572558.5348600401</v>
      </c>
      <c r="AC80" s="7">
        <v>3611709.2797586401</v>
      </c>
      <c r="AD80" s="7">
        <v>3650860.0246572401</v>
      </c>
      <c r="AE80" s="7">
        <v>3690010.7695558402</v>
      </c>
      <c r="AF80" s="7">
        <v>3729161.5144544402</v>
      </c>
      <c r="AG80" s="7">
        <v>3768312.2593530398</v>
      </c>
      <c r="AH80" s="7">
        <v>3807463.0042516398</v>
      </c>
      <c r="AI80" s="7">
        <v>3846613.7491502399</v>
      </c>
      <c r="AJ80" s="7">
        <v>3885764.4940488399</v>
      </c>
      <c r="AK80" s="7">
        <v>3924915.2389474399</v>
      </c>
    </row>
    <row r="82" spans="1:37" x14ac:dyDescent="0.25">
      <c r="A82" s="4" t="s">
        <v>48</v>
      </c>
    </row>
    <row r="83" spans="1:37" x14ac:dyDescent="0.25">
      <c r="A83" s="4" t="s">
        <v>16</v>
      </c>
      <c r="B83" s="7">
        <v>2554639.16749642</v>
      </c>
      <c r="C83" s="7">
        <v>2593789.91239502</v>
      </c>
      <c r="D83" s="7">
        <v>2632940.6572936201</v>
      </c>
      <c r="E83" s="7">
        <v>2672091.4021922201</v>
      </c>
      <c r="F83" s="7">
        <v>2711242.1470908201</v>
      </c>
      <c r="G83" s="7">
        <v>2750392.8919894202</v>
      </c>
      <c r="H83" s="7">
        <v>2789543.6368880202</v>
      </c>
      <c r="I83" s="7">
        <v>2828694.3817866198</v>
      </c>
      <c r="J83" s="7">
        <v>2867845.1266852198</v>
      </c>
      <c r="K83" s="7">
        <v>2906995.8715838301</v>
      </c>
      <c r="L83" s="7">
        <v>2946146.6164824301</v>
      </c>
      <c r="M83" s="7">
        <v>2985297.3613810302</v>
      </c>
      <c r="N83" s="7">
        <v>3024448.1062796302</v>
      </c>
      <c r="O83" s="7">
        <v>3063598.8511782298</v>
      </c>
      <c r="P83" s="7">
        <v>3102749.5960768298</v>
      </c>
      <c r="Q83" s="7">
        <v>3141900.3409754299</v>
      </c>
      <c r="R83" s="7">
        <v>3181051.0858740299</v>
      </c>
      <c r="S83" s="7">
        <v>3220201.8307726299</v>
      </c>
      <c r="T83" s="7">
        <v>3259352.57567123</v>
      </c>
      <c r="U83" s="7">
        <v>3298503.32056983</v>
      </c>
      <c r="V83" s="7">
        <v>3337654.0654684301</v>
      </c>
      <c r="W83" s="7">
        <v>3376804.8103670301</v>
      </c>
      <c r="X83" s="7">
        <v>3415955.5552656399</v>
      </c>
      <c r="Y83" s="7">
        <v>3455106.3001642399</v>
      </c>
      <c r="Z83" s="7">
        <v>3494257.04506284</v>
      </c>
      <c r="AA83" s="7">
        <v>3533407.78996144</v>
      </c>
      <c r="AB83" s="7">
        <v>3572558.5348600401</v>
      </c>
      <c r="AC83" s="7">
        <v>3611709.2797586401</v>
      </c>
      <c r="AD83" s="7">
        <v>3650860.0246572401</v>
      </c>
      <c r="AE83" s="7">
        <v>3690010.7695558402</v>
      </c>
      <c r="AF83" s="7">
        <v>3729161.5144544402</v>
      </c>
      <c r="AG83" s="7">
        <v>3768312.2593530398</v>
      </c>
      <c r="AH83" s="7">
        <v>3807463.0042516398</v>
      </c>
      <c r="AI83" s="7">
        <v>3846613.7491502399</v>
      </c>
      <c r="AJ83" s="7">
        <v>3885764.4940488399</v>
      </c>
      <c r="AK83" s="7">
        <v>3924915.2389474399</v>
      </c>
    </row>
    <row r="85" spans="1:37" x14ac:dyDescent="0.25">
      <c r="A85" s="4" t="s">
        <v>49</v>
      </c>
    </row>
    <row r="86" spans="1:37" x14ac:dyDescent="0.25">
      <c r="A86" s="4" t="s">
        <v>16</v>
      </c>
      <c r="B86" s="7">
        <v>5109278.33499284</v>
      </c>
      <c r="C86" s="7">
        <v>5187579.82479004</v>
      </c>
      <c r="D86" s="7">
        <v>5265881.3145872401</v>
      </c>
      <c r="E86" s="7">
        <v>5344182.8043844504</v>
      </c>
      <c r="F86" s="7">
        <v>5422484.2941816496</v>
      </c>
      <c r="G86" s="7">
        <v>5500785.7839788496</v>
      </c>
      <c r="H86" s="7">
        <v>5579087.2737760497</v>
      </c>
      <c r="I86" s="7">
        <v>5657388.7635732498</v>
      </c>
      <c r="J86" s="7">
        <v>5735690.2533704499</v>
      </c>
      <c r="K86" s="7">
        <v>5813991.7431676602</v>
      </c>
      <c r="L86" s="7">
        <v>5892293.2329648603</v>
      </c>
      <c r="M86" s="7">
        <v>5970594.7227620604</v>
      </c>
      <c r="N86" s="7">
        <v>6048896.2125592604</v>
      </c>
      <c r="O86" s="7">
        <v>6127197.7023564596</v>
      </c>
      <c r="P86" s="7">
        <v>6205499.1921536596</v>
      </c>
      <c r="Q86" s="7">
        <v>6283800.6819508597</v>
      </c>
      <c r="R86" s="7">
        <v>6362102.17174807</v>
      </c>
      <c r="S86" s="7">
        <v>6440403.6615452701</v>
      </c>
      <c r="T86" s="7">
        <v>6518705.1513424702</v>
      </c>
      <c r="U86" s="7">
        <v>6597006.6411396703</v>
      </c>
      <c r="V86" s="7">
        <v>6675308.1309368704</v>
      </c>
      <c r="W86" s="7">
        <v>6753609.6207340704</v>
      </c>
      <c r="X86" s="7">
        <v>6831911.1105312798</v>
      </c>
      <c r="Y86" s="7">
        <v>6910212.6003284799</v>
      </c>
      <c r="Z86" s="7">
        <v>6988514.09012568</v>
      </c>
      <c r="AA86" s="7">
        <v>7066815.57992288</v>
      </c>
      <c r="AB86" s="7">
        <v>7145117.0697200801</v>
      </c>
      <c r="AC86" s="7">
        <v>7223418.5595172802</v>
      </c>
      <c r="AD86" s="7">
        <v>7301720.0493144803</v>
      </c>
      <c r="AE86" s="7">
        <v>7380021.5391116804</v>
      </c>
      <c r="AF86" s="7">
        <v>7458323.0289088897</v>
      </c>
      <c r="AG86" s="7">
        <v>7536624.5187060898</v>
      </c>
      <c r="AH86" s="7">
        <v>7614926.0085032899</v>
      </c>
      <c r="AI86" s="7">
        <v>7693227.49830049</v>
      </c>
      <c r="AJ86" s="7">
        <v>7771528.98809769</v>
      </c>
      <c r="AK86" s="7">
        <v>7849830.4778948901</v>
      </c>
    </row>
    <row r="88" spans="1:37" x14ac:dyDescent="0.25">
      <c r="A88" s="4" t="s">
        <v>50</v>
      </c>
    </row>
    <row r="89" spans="1:37" x14ac:dyDescent="0.25">
      <c r="A89" s="4" t="s">
        <v>16</v>
      </c>
      <c r="B89" s="7">
        <v>2554639.16749642</v>
      </c>
      <c r="C89" s="7">
        <v>2593789.91239502</v>
      </c>
      <c r="D89" s="7">
        <v>2632940.6572936201</v>
      </c>
      <c r="E89" s="7">
        <v>2672091.4021922201</v>
      </c>
      <c r="F89" s="7">
        <v>2711242.1470908201</v>
      </c>
      <c r="G89" s="7">
        <v>2750392.8919894202</v>
      </c>
      <c r="H89" s="7">
        <v>2789543.6368880202</v>
      </c>
      <c r="I89" s="7">
        <v>2828694.3817866198</v>
      </c>
      <c r="J89" s="7">
        <v>2867845.1266852198</v>
      </c>
      <c r="K89" s="7">
        <v>2906995.8715838301</v>
      </c>
      <c r="L89" s="7">
        <v>2946146.6164824301</v>
      </c>
      <c r="M89" s="7">
        <v>2985297.3613810302</v>
      </c>
      <c r="N89" s="7">
        <v>3024448.1062796302</v>
      </c>
      <c r="O89" s="7">
        <v>3063598.8511782298</v>
      </c>
      <c r="P89" s="7">
        <v>3102749.5960768298</v>
      </c>
      <c r="Q89" s="7">
        <v>3141900.3409754299</v>
      </c>
      <c r="R89" s="7">
        <v>3181051.0858740299</v>
      </c>
      <c r="S89" s="7">
        <v>3220201.8307726299</v>
      </c>
      <c r="T89" s="7">
        <v>3259352.57567123</v>
      </c>
      <c r="U89" s="7">
        <v>3298503.32056983</v>
      </c>
      <c r="V89" s="7">
        <v>3337654.0654684301</v>
      </c>
      <c r="W89" s="7">
        <v>3376804.8103670301</v>
      </c>
      <c r="X89" s="7">
        <v>3415955.5552656399</v>
      </c>
      <c r="Y89" s="7">
        <v>3455106.3001642399</v>
      </c>
      <c r="Z89" s="7">
        <v>3494257.04506284</v>
      </c>
      <c r="AA89" s="7">
        <v>3533407.78996144</v>
      </c>
      <c r="AB89" s="7">
        <v>3572558.5348600401</v>
      </c>
      <c r="AC89" s="7">
        <v>3611709.2797586401</v>
      </c>
      <c r="AD89" s="7">
        <v>3650860.0246572401</v>
      </c>
      <c r="AE89" s="7">
        <v>3690010.7695558402</v>
      </c>
      <c r="AF89" s="7">
        <v>3729161.5144544402</v>
      </c>
      <c r="AG89" s="7">
        <v>3768312.2593530398</v>
      </c>
      <c r="AH89" s="7">
        <v>3807463.0042516398</v>
      </c>
      <c r="AI89" s="7">
        <v>3846613.7491502399</v>
      </c>
      <c r="AJ89" s="7">
        <v>3885764.4940488399</v>
      </c>
      <c r="AK89" s="7">
        <v>3924915.2389474399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57"/>
  <sheetViews>
    <sheetView workbookViewId="0">
      <selection activeCell="F12" sqref="F12:F13"/>
    </sheetView>
  </sheetViews>
  <sheetFormatPr defaultColWidth="9.140625" defaultRowHeight="15" x14ac:dyDescent="0.25"/>
  <cols>
    <col min="1" max="1" width="39.85546875" style="4" customWidth="1"/>
    <col min="2" max="2" width="11.85546875" style="4" bestFit="1" customWidth="1"/>
    <col min="3" max="16384" width="9.140625" style="4"/>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3</v>
      </c>
      <c r="B2" s="4">
        <f>'Unit conversions'!$C$5*B26</f>
        <v>5169882406164.4697</v>
      </c>
      <c r="C2" s="4">
        <f>'Unit conversions'!$C$5*C26</f>
        <v>5169882406164.4697</v>
      </c>
      <c r="D2" s="4">
        <f>'Unit conversions'!$C$5*D26</f>
        <v>5169882406164.4697</v>
      </c>
      <c r="E2" s="4">
        <f>'Unit conversions'!$C$5*E26</f>
        <v>5169882406164.4697</v>
      </c>
      <c r="F2" s="4">
        <f>'Unit conversions'!$C$5*F26</f>
        <v>5169882406164.4697</v>
      </c>
      <c r="G2" s="4">
        <f>'Unit conversions'!$C$5*G26</f>
        <v>5169882406164.4697</v>
      </c>
      <c r="H2" s="4">
        <f>'Unit conversions'!$C$5*H26</f>
        <v>5169882406164.4697</v>
      </c>
      <c r="I2" s="4">
        <f>'Unit conversions'!$C$5*I26</f>
        <v>5169882406164.4697</v>
      </c>
      <c r="J2" s="4">
        <f>'Unit conversions'!$C$5*J26</f>
        <v>5169882406164.4697</v>
      </c>
      <c r="K2" s="4">
        <f>'Unit conversions'!$C$5*K26</f>
        <v>5169882406164.4697</v>
      </c>
      <c r="L2" s="4">
        <f>'Unit conversions'!$C$5*L26</f>
        <v>5169882406164.4697</v>
      </c>
      <c r="M2" s="4">
        <f>'Unit conversions'!$C$5*M26</f>
        <v>5169882406164.4697</v>
      </c>
      <c r="N2" s="4">
        <f>'Unit conversions'!$C$5*N26</f>
        <v>5169882406164.4697</v>
      </c>
      <c r="O2" s="4">
        <f>'Unit conversions'!$C$5*O26</f>
        <v>5169882406164.4697</v>
      </c>
      <c r="P2" s="4">
        <f>'Unit conversions'!$C$5*P26</f>
        <v>5169882406164.4697</v>
      </c>
      <c r="Q2" s="4">
        <f>'Unit conversions'!$C$5*Q26</f>
        <v>5169882406164.4697</v>
      </c>
      <c r="R2" s="4">
        <f>'Unit conversions'!$C$5*R26</f>
        <v>5169882406164.4697</v>
      </c>
      <c r="S2" s="4">
        <f>'Unit conversions'!$C$5*S26</f>
        <v>5169882406164.4697</v>
      </c>
      <c r="T2" s="4">
        <f>'Unit conversions'!$C$5*T26</f>
        <v>5169882406164.4697</v>
      </c>
      <c r="U2" s="4">
        <f>'Unit conversions'!$C$5*U26</f>
        <v>5169882406164.4697</v>
      </c>
      <c r="V2" s="4">
        <f>'Unit conversions'!$C$5*V26</f>
        <v>5169882406164.4697</v>
      </c>
      <c r="W2" s="4">
        <f>'Unit conversions'!$C$5*W26</f>
        <v>5169882406164.4697</v>
      </c>
      <c r="X2" s="4">
        <f>'Unit conversions'!$C$5*X26</f>
        <v>5169882406164.4697</v>
      </c>
      <c r="Y2" s="4">
        <f>'Unit conversions'!$C$5*Y26</f>
        <v>5169882406164.4697</v>
      </c>
      <c r="Z2" s="4">
        <f>'Unit conversions'!$C$5*Z26</f>
        <v>5169882406164.4697</v>
      </c>
      <c r="AA2" s="4">
        <f>'Unit conversions'!$C$5*AA26</f>
        <v>5169882406164.4697</v>
      </c>
      <c r="AB2" s="4">
        <f>'Unit conversions'!$C$5*AB26</f>
        <v>5169882406164.4697</v>
      </c>
      <c r="AC2" s="4">
        <f>'Unit conversions'!$C$5*AC26</f>
        <v>5169882406164.4697</v>
      </c>
      <c r="AD2" s="4">
        <f>'Unit conversions'!$C$5*AD26</f>
        <v>5169882406164.4697</v>
      </c>
      <c r="AE2" s="4">
        <f>'Unit conversions'!$C$5*AE26</f>
        <v>5169882406164.4697</v>
      </c>
      <c r="AF2" s="4">
        <f>'Unit conversions'!$C$5*AF26</f>
        <v>5169882406164.4697</v>
      </c>
      <c r="AG2" s="4">
        <f>'Unit conversions'!$C$5*AG26</f>
        <v>5169882406164.4697</v>
      </c>
      <c r="AH2" s="4">
        <f>'Unit conversions'!$C$5*AH26</f>
        <v>5169882406164.4697</v>
      </c>
      <c r="AI2" s="4">
        <f>'Unit conversions'!$C$5*AI26</f>
        <v>5169882406164.4697</v>
      </c>
      <c r="AJ2" s="4">
        <f>'Unit conversions'!$C$5*AJ26</f>
        <v>5169882406164.4697</v>
      </c>
      <c r="AK2" s="4">
        <f>'Unit conversions'!$C$5*AK26</f>
        <v>5169882406164.4697</v>
      </c>
    </row>
    <row r="3" spans="1:37" x14ac:dyDescent="0.25">
      <c r="A3" s="4" t="s">
        <v>4</v>
      </c>
      <c r="B3" s="4">
        <f>'Unit conversions'!$C$5*(B33+B35)</f>
        <v>68413497501046.891</v>
      </c>
      <c r="C3" s="4">
        <f>'Unit conversions'!$C$5*(C33+C35)</f>
        <v>68413497501046.891</v>
      </c>
      <c r="D3" s="4">
        <f>'Unit conversions'!$C$5*(D33+D35)</f>
        <v>68413497501046.891</v>
      </c>
      <c r="E3" s="4">
        <f>'Unit conversions'!$C$5*(E33+E35)</f>
        <v>68413497501046.891</v>
      </c>
      <c r="F3" s="4">
        <f>'Unit conversions'!$C$5*(F33+F35)</f>
        <v>68413497501046.891</v>
      </c>
      <c r="G3" s="4">
        <f>'Unit conversions'!$C$5*(G33+G35)</f>
        <v>68413497501046.891</v>
      </c>
      <c r="H3" s="4">
        <f>'Unit conversions'!$C$5*(H33+H35)</f>
        <v>68413497501046.891</v>
      </c>
      <c r="I3" s="4">
        <f>'Unit conversions'!$C$5*(I33+I35)</f>
        <v>68413497501046.891</v>
      </c>
      <c r="J3" s="4">
        <f>'Unit conversions'!$C$5*(J33+J35)</f>
        <v>68413497501046.891</v>
      </c>
      <c r="K3" s="4">
        <f>'Unit conversions'!$C$5*(K33+K35)</f>
        <v>68413497501046.891</v>
      </c>
      <c r="L3" s="4">
        <f>'Unit conversions'!$C$5*(L33+L35)</f>
        <v>68413497501046.891</v>
      </c>
      <c r="M3" s="4">
        <f>'Unit conversions'!$C$5*(M33+M35)</f>
        <v>68413497501046.891</v>
      </c>
      <c r="N3" s="4">
        <f>'Unit conversions'!$C$5*(N33+N35)</f>
        <v>68413497501046.891</v>
      </c>
      <c r="O3" s="4">
        <f>'Unit conversions'!$C$5*(O33+O35)</f>
        <v>68413497501046.891</v>
      </c>
      <c r="P3" s="4">
        <f>'Unit conversions'!$C$5*(P33+P35)</f>
        <v>68413497501046.891</v>
      </c>
      <c r="Q3" s="4">
        <f>'Unit conversions'!$C$5*(Q33+Q35)</f>
        <v>68413497501046.891</v>
      </c>
      <c r="R3" s="4">
        <f>'Unit conversions'!$C$5*(R33+R35)</f>
        <v>68413497501046.891</v>
      </c>
      <c r="S3" s="4">
        <f>'Unit conversions'!$C$5*(S33+S35)</f>
        <v>68413497501046.891</v>
      </c>
      <c r="T3" s="4">
        <f>'Unit conversions'!$C$5*(T33+T35)</f>
        <v>68413497501046.891</v>
      </c>
      <c r="U3" s="4">
        <f>'Unit conversions'!$C$5*(U33+U35)</f>
        <v>68413497501046.891</v>
      </c>
      <c r="V3" s="4">
        <f>'Unit conversions'!$C$5*(V33+V35)</f>
        <v>68413497501046.891</v>
      </c>
      <c r="W3" s="4">
        <f>'Unit conversions'!$C$5*(W33+W35)</f>
        <v>68413497501046.891</v>
      </c>
      <c r="X3" s="4">
        <f>'Unit conversions'!$C$5*(X33+X35)</f>
        <v>68413497501046.891</v>
      </c>
      <c r="Y3" s="4">
        <f>'Unit conversions'!$C$5*(Y33+Y35)</f>
        <v>68413497501046.891</v>
      </c>
      <c r="Z3" s="4">
        <f>'Unit conversions'!$C$5*(Z33+Z35)</f>
        <v>68413497501046.891</v>
      </c>
      <c r="AA3" s="4">
        <f>'Unit conversions'!$C$5*(AA33+AA35)</f>
        <v>68413497501046.891</v>
      </c>
      <c r="AB3" s="4">
        <f>'Unit conversions'!$C$5*(AB33+AB35)</f>
        <v>68413497501046.891</v>
      </c>
      <c r="AC3" s="4">
        <f>'Unit conversions'!$C$5*(AC33+AC35)</f>
        <v>68413497501046.891</v>
      </c>
      <c r="AD3" s="4">
        <f>'Unit conversions'!$C$5*(AD33+AD35)</f>
        <v>68413497501046.891</v>
      </c>
      <c r="AE3" s="4">
        <f>'Unit conversions'!$C$5*(AE33+AE35)</f>
        <v>68413497501046.891</v>
      </c>
      <c r="AF3" s="4">
        <f>'Unit conversions'!$C$5*(AF33+AF35)</f>
        <v>68413497501046.891</v>
      </c>
      <c r="AG3" s="4">
        <f>'Unit conversions'!$C$5*(AG33+AG35)</f>
        <v>68413497501046.891</v>
      </c>
      <c r="AH3" s="4">
        <f>'Unit conversions'!$C$5*(AH33+AH35)</f>
        <v>68413497501046.891</v>
      </c>
      <c r="AI3" s="4">
        <f>'Unit conversions'!$C$5*(AI33+AI35)</f>
        <v>68413497501046.891</v>
      </c>
      <c r="AJ3" s="4">
        <f>'Unit conversions'!$C$5*(AJ33+AJ35)</f>
        <v>68413497501046.891</v>
      </c>
      <c r="AK3" s="4">
        <f>'Unit conversions'!$C$5*(AK33+AK35)</f>
        <v>68413497501046.891</v>
      </c>
    </row>
    <row r="4" spans="1:37" x14ac:dyDescent="0.25">
      <c r="A4" s="4" t="s">
        <v>5</v>
      </c>
      <c r="B4" s="4">
        <f>'Unit conversions'!$C$5*B29</f>
        <v>14466713020220.102</v>
      </c>
      <c r="C4" s="4">
        <f>'Unit conversions'!$C$5*C29</f>
        <v>14466713020220.102</v>
      </c>
      <c r="D4" s="4">
        <f>'Unit conversions'!$C$5*D29</f>
        <v>14466713020220.102</v>
      </c>
      <c r="E4" s="4">
        <f>'Unit conversions'!$C$5*E29</f>
        <v>14466713020220.102</v>
      </c>
      <c r="F4" s="4">
        <f>'Unit conversions'!$C$5*F29</f>
        <v>14466713020220.102</v>
      </c>
      <c r="G4" s="4">
        <f>'Unit conversions'!$C$5*G29</f>
        <v>14466713020220.102</v>
      </c>
      <c r="H4" s="4">
        <f>'Unit conversions'!$C$5*H29</f>
        <v>14466713020220.102</v>
      </c>
      <c r="I4" s="4">
        <f>'Unit conversions'!$C$5*I29</f>
        <v>14466713020220.102</v>
      </c>
      <c r="J4" s="4">
        <f>'Unit conversions'!$C$5*J29</f>
        <v>14466713020220.102</v>
      </c>
      <c r="K4" s="4">
        <f>'Unit conversions'!$C$5*K29</f>
        <v>14466713020220.102</v>
      </c>
      <c r="L4" s="4">
        <f>'Unit conversions'!$C$5*L29</f>
        <v>14466713020220.102</v>
      </c>
      <c r="M4" s="4">
        <f>'Unit conversions'!$C$5*M29</f>
        <v>14466713020220.102</v>
      </c>
      <c r="N4" s="4">
        <f>'Unit conversions'!$C$5*N29</f>
        <v>14466713020220.102</v>
      </c>
      <c r="O4" s="4">
        <f>'Unit conversions'!$C$5*O29</f>
        <v>14466713020220.102</v>
      </c>
      <c r="P4" s="4">
        <f>'Unit conversions'!$C$5*P29</f>
        <v>14466713020220.102</v>
      </c>
      <c r="Q4" s="4">
        <f>'Unit conversions'!$C$5*Q29</f>
        <v>14466713020220.102</v>
      </c>
      <c r="R4" s="4">
        <f>'Unit conversions'!$C$5*R29</f>
        <v>14466713020220.102</v>
      </c>
      <c r="S4" s="4">
        <f>'Unit conversions'!$C$5*S29</f>
        <v>14466713020220.102</v>
      </c>
      <c r="T4" s="4">
        <f>'Unit conversions'!$C$5*T29</f>
        <v>14466713020220.102</v>
      </c>
      <c r="U4" s="4">
        <f>'Unit conversions'!$C$5*U29</f>
        <v>14466713020220.102</v>
      </c>
      <c r="V4" s="4">
        <f>'Unit conversions'!$C$5*V29</f>
        <v>14466713020220.102</v>
      </c>
      <c r="W4" s="4">
        <f>'Unit conversions'!$C$5*W29</f>
        <v>14466713020220.102</v>
      </c>
      <c r="X4" s="4">
        <f>'Unit conversions'!$C$5*X29</f>
        <v>14466713020220.102</v>
      </c>
      <c r="Y4" s="4">
        <f>'Unit conversions'!$C$5*Y29</f>
        <v>14466713020220.102</v>
      </c>
      <c r="Z4" s="4">
        <f>'Unit conversions'!$C$5*Z29</f>
        <v>14466713020220.102</v>
      </c>
      <c r="AA4" s="4">
        <f>'Unit conversions'!$C$5*AA29</f>
        <v>14466713020220.102</v>
      </c>
      <c r="AB4" s="4">
        <f>'Unit conversions'!$C$5*AB29</f>
        <v>14466713020220.102</v>
      </c>
      <c r="AC4" s="4">
        <f>'Unit conversions'!$C$5*AC29</f>
        <v>14466713020220.102</v>
      </c>
      <c r="AD4" s="4">
        <f>'Unit conversions'!$C$5*AD29</f>
        <v>14466713020220.102</v>
      </c>
      <c r="AE4" s="4">
        <f>'Unit conversions'!$C$5*AE29</f>
        <v>14466713020220.102</v>
      </c>
      <c r="AF4" s="4">
        <f>'Unit conversions'!$C$5*AF29</f>
        <v>14466713020220.102</v>
      </c>
      <c r="AG4" s="4">
        <f>'Unit conversions'!$C$5*AG29</f>
        <v>14466713020220.102</v>
      </c>
      <c r="AH4" s="4">
        <f>'Unit conversions'!$C$5*AH29</f>
        <v>14466713020220.102</v>
      </c>
      <c r="AI4" s="4">
        <f>'Unit conversions'!$C$5*AI29</f>
        <v>14466713020220.102</v>
      </c>
      <c r="AJ4" s="4">
        <f>'Unit conversions'!$C$5*AJ29</f>
        <v>14466713020220.102</v>
      </c>
      <c r="AK4" s="4">
        <f>'Unit conversions'!$C$5*AK29</f>
        <v>14466713020220.102</v>
      </c>
    </row>
    <row r="5" spans="1:37" x14ac:dyDescent="0.25">
      <c r="A5" s="4" t="s">
        <v>6</v>
      </c>
      <c r="B5" s="4">
        <f>'Unit conversions'!$C$5*B26</f>
        <v>5169882406164.4697</v>
      </c>
      <c r="C5" s="4">
        <f>'Unit conversions'!$C$5*C26</f>
        <v>5169882406164.4697</v>
      </c>
      <c r="D5" s="4">
        <f>'Unit conversions'!$C$5*D26</f>
        <v>5169882406164.4697</v>
      </c>
      <c r="E5" s="4">
        <f>'Unit conversions'!$C$5*E26</f>
        <v>5169882406164.4697</v>
      </c>
      <c r="F5" s="4">
        <f>'Unit conversions'!$C$5*F26</f>
        <v>5169882406164.4697</v>
      </c>
      <c r="G5" s="4">
        <f>'Unit conversions'!$C$5*G26</f>
        <v>5169882406164.4697</v>
      </c>
      <c r="H5" s="4">
        <f>'Unit conversions'!$C$5*H26</f>
        <v>5169882406164.4697</v>
      </c>
      <c r="I5" s="4">
        <f>'Unit conversions'!$C$5*I26</f>
        <v>5169882406164.4697</v>
      </c>
      <c r="J5" s="4">
        <f>'Unit conversions'!$C$5*J26</f>
        <v>5169882406164.4697</v>
      </c>
      <c r="K5" s="4">
        <f>'Unit conversions'!$C$5*K26</f>
        <v>5169882406164.4697</v>
      </c>
      <c r="L5" s="4">
        <f>'Unit conversions'!$C$5*L26</f>
        <v>5169882406164.4697</v>
      </c>
      <c r="M5" s="4">
        <f>'Unit conversions'!$C$5*M26</f>
        <v>5169882406164.4697</v>
      </c>
      <c r="N5" s="4">
        <f>'Unit conversions'!$C$5*N26</f>
        <v>5169882406164.4697</v>
      </c>
      <c r="O5" s="4">
        <f>'Unit conversions'!$C$5*O26</f>
        <v>5169882406164.4697</v>
      </c>
      <c r="P5" s="4">
        <f>'Unit conversions'!$C$5*P26</f>
        <v>5169882406164.4697</v>
      </c>
      <c r="Q5" s="4">
        <f>'Unit conversions'!$C$5*Q26</f>
        <v>5169882406164.4697</v>
      </c>
      <c r="R5" s="4">
        <f>'Unit conversions'!$C$5*R26</f>
        <v>5169882406164.4697</v>
      </c>
      <c r="S5" s="4">
        <f>'Unit conversions'!$C$5*S26</f>
        <v>5169882406164.4697</v>
      </c>
      <c r="T5" s="4">
        <f>'Unit conversions'!$C$5*T26</f>
        <v>5169882406164.4697</v>
      </c>
      <c r="U5" s="4">
        <f>'Unit conversions'!$C$5*U26</f>
        <v>5169882406164.4697</v>
      </c>
      <c r="V5" s="4">
        <f>'Unit conversions'!$C$5*V26</f>
        <v>5169882406164.4697</v>
      </c>
      <c r="W5" s="4">
        <f>'Unit conversions'!$C$5*W26</f>
        <v>5169882406164.4697</v>
      </c>
      <c r="X5" s="4">
        <f>'Unit conversions'!$C$5*X26</f>
        <v>5169882406164.4697</v>
      </c>
      <c r="Y5" s="4">
        <f>'Unit conversions'!$C$5*Y26</f>
        <v>5169882406164.4697</v>
      </c>
      <c r="Z5" s="4">
        <f>'Unit conversions'!$C$5*Z26</f>
        <v>5169882406164.4697</v>
      </c>
      <c r="AA5" s="4">
        <f>'Unit conversions'!$C$5*AA26</f>
        <v>5169882406164.4697</v>
      </c>
      <c r="AB5" s="4">
        <f>'Unit conversions'!$C$5*AB26</f>
        <v>5169882406164.4697</v>
      </c>
      <c r="AC5" s="4">
        <f>'Unit conversions'!$C$5*AC26</f>
        <v>5169882406164.4697</v>
      </c>
      <c r="AD5" s="4">
        <f>'Unit conversions'!$C$5*AD26</f>
        <v>5169882406164.4697</v>
      </c>
      <c r="AE5" s="4">
        <f>'Unit conversions'!$C$5*AE26</f>
        <v>5169882406164.4697</v>
      </c>
      <c r="AF5" s="4">
        <f>'Unit conversions'!$C$5*AF26</f>
        <v>5169882406164.4697</v>
      </c>
      <c r="AG5" s="4">
        <f>'Unit conversions'!$C$5*AG26</f>
        <v>5169882406164.4697</v>
      </c>
      <c r="AH5" s="4">
        <f>'Unit conversions'!$C$5*AH26</f>
        <v>5169882406164.4697</v>
      </c>
      <c r="AI5" s="4">
        <f>'Unit conversions'!$C$5*AI26</f>
        <v>5169882406164.4697</v>
      </c>
      <c r="AJ5" s="4">
        <f>'Unit conversions'!$C$5*AJ26</f>
        <v>5169882406164.4697</v>
      </c>
      <c r="AK5" s="4">
        <f>'Unit conversions'!$C$5*AK26</f>
        <v>5169882406164.4697</v>
      </c>
    </row>
    <row r="6" spans="1:37" x14ac:dyDescent="0.25">
      <c r="A6" s="4" t="s">
        <v>7</v>
      </c>
      <c r="B6" s="4">
        <f>'Unit conversions'!$C$5*B23</f>
        <v>1217822959537.9199</v>
      </c>
      <c r="C6" s="4">
        <f>'Unit conversions'!$C$5*C23</f>
        <v>1217822959537.9199</v>
      </c>
      <c r="D6" s="4">
        <f>'Unit conversions'!$C$5*D23</f>
        <v>1217822959537.9199</v>
      </c>
      <c r="E6" s="4">
        <f>'Unit conversions'!$C$5*E23</f>
        <v>1217822959537.9199</v>
      </c>
      <c r="F6" s="4">
        <f>'Unit conversions'!$C$5*F23</f>
        <v>1217822959537.9199</v>
      </c>
      <c r="G6" s="4">
        <f>'Unit conversions'!$C$5*G23</f>
        <v>1217822959537.9199</v>
      </c>
      <c r="H6" s="4">
        <f>'Unit conversions'!$C$5*H23</f>
        <v>1217822959537.9199</v>
      </c>
      <c r="I6" s="4">
        <f>'Unit conversions'!$C$5*I23</f>
        <v>1217822959537.9199</v>
      </c>
      <c r="J6" s="4">
        <f>'Unit conversions'!$C$5*J23</f>
        <v>1217822959537.9199</v>
      </c>
      <c r="K6" s="4">
        <f>'Unit conversions'!$C$5*K23</f>
        <v>1217822959537.9199</v>
      </c>
      <c r="L6" s="4">
        <f>'Unit conversions'!$C$5*L23</f>
        <v>1217822959537.9199</v>
      </c>
      <c r="M6" s="4">
        <f>'Unit conversions'!$C$5*M23</f>
        <v>1217822959537.9199</v>
      </c>
      <c r="N6" s="4">
        <f>'Unit conversions'!$C$5*N23</f>
        <v>1217822959537.9199</v>
      </c>
      <c r="O6" s="4">
        <f>'Unit conversions'!$C$5*O23</f>
        <v>1217822959537.9199</v>
      </c>
      <c r="P6" s="4">
        <f>'Unit conversions'!$C$5*P23</f>
        <v>1217822959537.9199</v>
      </c>
      <c r="Q6" s="4">
        <f>'Unit conversions'!$C$5*Q23</f>
        <v>1217822959537.9199</v>
      </c>
      <c r="R6" s="4">
        <f>'Unit conversions'!$C$5*R23</f>
        <v>1217822959537.9199</v>
      </c>
      <c r="S6" s="4">
        <f>'Unit conversions'!$C$5*S23</f>
        <v>1217822959537.9199</v>
      </c>
      <c r="T6" s="4">
        <f>'Unit conversions'!$C$5*T23</f>
        <v>1217822959537.9199</v>
      </c>
      <c r="U6" s="4">
        <f>'Unit conversions'!$C$5*U23</f>
        <v>1217822959537.9199</v>
      </c>
      <c r="V6" s="4">
        <f>'Unit conversions'!$C$5*V23</f>
        <v>1217822959537.9199</v>
      </c>
      <c r="W6" s="4">
        <f>'Unit conversions'!$C$5*W23</f>
        <v>1217822959537.9199</v>
      </c>
      <c r="X6" s="4">
        <f>'Unit conversions'!$C$5*X23</f>
        <v>1217822959537.9199</v>
      </c>
      <c r="Y6" s="4">
        <f>'Unit conversions'!$C$5*Y23</f>
        <v>1217822959537.9199</v>
      </c>
      <c r="Z6" s="4">
        <f>'Unit conversions'!$C$5*Z23</f>
        <v>1217822959537.9199</v>
      </c>
      <c r="AA6" s="4">
        <f>'Unit conversions'!$C$5*AA23</f>
        <v>1217822959537.9199</v>
      </c>
      <c r="AB6" s="4">
        <f>'Unit conversions'!$C$5*AB23</f>
        <v>1217822959537.9199</v>
      </c>
      <c r="AC6" s="4">
        <f>'Unit conversions'!$C$5*AC23</f>
        <v>1217822959537.9199</v>
      </c>
      <c r="AD6" s="4">
        <f>'Unit conversions'!$C$5*AD23</f>
        <v>1217822959537.9199</v>
      </c>
      <c r="AE6" s="4">
        <f>'Unit conversions'!$C$5*AE23</f>
        <v>1217822959537.9199</v>
      </c>
      <c r="AF6" s="4">
        <f>'Unit conversions'!$C$5*AF23</f>
        <v>1217822959537.9199</v>
      </c>
      <c r="AG6" s="4">
        <f>'Unit conversions'!$C$5*AG23</f>
        <v>1217822959537.9199</v>
      </c>
      <c r="AH6" s="4">
        <f>'Unit conversions'!$C$5*AH23</f>
        <v>1217822959537.9199</v>
      </c>
      <c r="AI6" s="4">
        <f>'Unit conversions'!$C$5*AI23</f>
        <v>1217822959537.9199</v>
      </c>
      <c r="AJ6" s="4">
        <f>'Unit conversions'!$C$5*AJ23</f>
        <v>1217822959537.9199</v>
      </c>
      <c r="AK6" s="4">
        <f>'Unit conversions'!$C$5*AK23</f>
        <v>1217822959537.9199</v>
      </c>
    </row>
    <row r="7" spans="1:37" x14ac:dyDescent="0.25">
      <c r="A7" s="4" t="s">
        <v>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x14ac:dyDescent="0.25">
      <c r="A8" s="4" t="s">
        <v>10</v>
      </c>
      <c r="B8" s="4">
        <f>'Unit conversions'!$C$5*(B18+B20)</f>
        <v>6470884166791.6797</v>
      </c>
      <c r="C8" s="4">
        <f>'Unit conversions'!$C$5*(C18+C20)</f>
        <v>6470884166791.6797</v>
      </c>
      <c r="D8" s="4">
        <f>'Unit conversions'!$C$5*(D18+D20)</f>
        <v>6470884166791.6797</v>
      </c>
      <c r="E8" s="4">
        <f>'Unit conversions'!$C$5*(E18+E20)</f>
        <v>6470884166791.6797</v>
      </c>
      <c r="F8" s="4">
        <f>'Unit conversions'!$C$5*(F18+F20)</f>
        <v>6470884166791.6797</v>
      </c>
      <c r="G8" s="4">
        <f>'Unit conversions'!$C$5*(G18+G20)</f>
        <v>6470884166791.6797</v>
      </c>
      <c r="H8" s="4">
        <f>'Unit conversions'!$C$5*(H18+H20)</f>
        <v>6470884166791.6797</v>
      </c>
      <c r="I8" s="4">
        <f>'Unit conversions'!$C$5*(I18+I20)</f>
        <v>6470884166791.6797</v>
      </c>
      <c r="J8" s="4">
        <f>'Unit conversions'!$C$5*(J18+J20)</f>
        <v>6470884166791.6797</v>
      </c>
      <c r="K8" s="4">
        <f>'Unit conversions'!$C$5*(K18+K20)</f>
        <v>6470884166791.6797</v>
      </c>
      <c r="L8" s="4">
        <f>'Unit conversions'!$C$5*(L18+L20)</f>
        <v>6470884166791.6797</v>
      </c>
      <c r="M8" s="4">
        <f>'Unit conversions'!$C$5*(M18+M20)</f>
        <v>6470884166791.6797</v>
      </c>
      <c r="N8" s="4">
        <f>'Unit conversions'!$C$5*(N18+N20)</f>
        <v>6470884166791.6797</v>
      </c>
      <c r="O8" s="4">
        <f>'Unit conversions'!$C$5*(O18+O20)</f>
        <v>6470884166791.6797</v>
      </c>
      <c r="P8" s="4">
        <f>'Unit conversions'!$C$5*(P18+P20)</f>
        <v>6470884166791.6797</v>
      </c>
      <c r="Q8" s="4">
        <f>'Unit conversions'!$C$5*(Q18+Q20)</f>
        <v>6470884166791.6797</v>
      </c>
      <c r="R8" s="4">
        <f>'Unit conversions'!$C$5*(R18+R20)</f>
        <v>6470884166791.6797</v>
      </c>
      <c r="S8" s="4">
        <f>'Unit conversions'!$C$5*(S18+S20)</f>
        <v>6470884166791.6797</v>
      </c>
      <c r="T8" s="4">
        <f>'Unit conversions'!$C$5*(T18+T20)</f>
        <v>6470884166791.6797</v>
      </c>
      <c r="U8" s="4">
        <f>'Unit conversions'!$C$5*(U18+U20)</f>
        <v>6470884166791.6797</v>
      </c>
      <c r="V8" s="4">
        <f>'Unit conversions'!$C$5*(V18+V20)</f>
        <v>6470884166791.6797</v>
      </c>
      <c r="W8" s="4">
        <f>'Unit conversions'!$C$5*(W18+W20)</f>
        <v>6470884166791.6797</v>
      </c>
      <c r="X8" s="4">
        <f>'Unit conversions'!$C$5*(X18+X20)</f>
        <v>6470884166791.6797</v>
      </c>
      <c r="Y8" s="4">
        <f>'Unit conversions'!$C$5*(Y18+Y20)</f>
        <v>6470884166791.6797</v>
      </c>
      <c r="Z8" s="4">
        <f>'Unit conversions'!$C$5*(Z18+Z20)</f>
        <v>6470884166791.6797</v>
      </c>
      <c r="AA8" s="4">
        <f>'Unit conversions'!$C$5*(AA18+AA20)</f>
        <v>6470884166791.6797</v>
      </c>
      <c r="AB8" s="4">
        <f>'Unit conversions'!$C$5*(AB18+AB20)</f>
        <v>6470884166791.6797</v>
      </c>
      <c r="AC8" s="4">
        <f>'Unit conversions'!$C$5*(AC18+AC20)</f>
        <v>6470884166791.6797</v>
      </c>
      <c r="AD8" s="4">
        <f>'Unit conversions'!$C$5*(AD18+AD20)</f>
        <v>6470884166791.6797</v>
      </c>
      <c r="AE8" s="4">
        <f>'Unit conversions'!$C$5*(AE18+AE20)</f>
        <v>6470884166791.6797</v>
      </c>
      <c r="AF8" s="4">
        <f>'Unit conversions'!$C$5*(AF18+AF20)</f>
        <v>6470884166791.6797</v>
      </c>
      <c r="AG8" s="4">
        <f>'Unit conversions'!$C$5*(AG18+AG20)</f>
        <v>6470884166791.6797</v>
      </c>
      <c r="AH8" s="4">
        <f>'Unit conversions'!$C$5*(AH18+AH20)</f>
        <v>6470884166791.6797</v>
      </c>
      <c r="AI8" s="4">
        <f>'Unit conversions'!$C$5*(AI18+AI20)</f>
        <v>6470884166791.6797</v>
      </c>
      <c r="AJ8" s="4">
        <f>'Unit conversions'!$C$5*(AJ18+AJ20)</f>
        <v>6470884166791.6797</v>
      </c>
      <c r="AK8" s="4">
        <f>'Unit conversions'!$C$5*(AK18+AK20)</f>
        <v>6470884166791.6797</v>
      </c>
    </row>
    <row r="9" spans="1:37" x14ac:dyDescent="0.25">
      <c r="A9" s="4" t="s">
        <v>9</v>
      </c>
      <c r="B9" s="4">
        <f>'Unit conversions'!$C$5*(B39+B42+B45+B48+B51+B54+B57)</f>
        <v>32714862305345.23</v>
      </c>
      <c r="C9" s="4">
        <f>'Unit conversions'!$C$5*(C39+C42+C45+C48+C51+C54+C57)</f>
        <v>32714862305345.23</v>
      </c>
      <c r="D9" s="4">
        <f>'Unit conversions'!$C$5*(D39+D42+D45+D48+D51+D54+D57)</f>
        <v>32714862305345.23</v>
      </c>
      <c r="E9" s="4">
        <f>'Unit conversions'!$C$5*(E39+E42+E45+E48+E51+E54+E57)</f>
        <v>32714862305345.23</v>
      </c>
      <c r="F9" s="4">
        <f>'Unit conversions'!$C$5*(F39+F42+F45+F48+F51+F54+F57)</f>
        <v>32714862305345.23</v>
      </c>
      <c r="G9" s="4">
        <f>'Unit conversions'!$C$5*(G39+G42+G45+G48+G51+G54+G57)</f>
        <v>32714862305345.23</v>
      </c>
      <c r="H9" s="4">
        <f>'Unit conversions'!$C$5*(H39+H42+H45+H48+H51+H54+H57)</f>
        <v>32714862305345.23</v>
      </c>
      <c r="I9" s="4">
        <f>'Unit conversions'!$C$5*(I39+I42+I45+I48+I51+I54+I57)</f>
        <v>32714862305345.23</v>
      </c>
      <c r="J9" s="4">
        <f>'Unit conversions'!$C$5*(J39+J42+J45+J48+J51+J54+J57)</f>
        <v>32714862305345.23</v>
      </c>
      <c r="K9" s="4">
        <f>'Unit conversions'!$C$5*(K39+K42+K45+K48+K51+K54+K57)</f>
        <v>32714862305345.23</v>
      </c>
      <c r="L9" s="4">
        <f>'Unit conversions'!$C$5*(L39+L42+L45+L48+L51+L54+L57)</f>
        <v>32714862305345.23</v>
      </c>
      <c r="M9" s="4">
        <f>'Unit conversions'!$C$5*(M39+M42+M45+M48+M51+M54+M57)</f>
        <v>32714862305345.23</v>
      </c>
      <c r="N9" s="4">
        <f>'Unit conversions'!$C$5*(N39+N42+N45+N48+N51+N54+N57)</f>
        <v>32714862305345.23</v>
      </c>
      <c r="O9" s="4">
        <f>'Unit conversions'!$C$5*(O39+O42+O45+O48+O51+O54+O57)</f>
        <v>32714862305345.23</v>
      </c>
      <c r="P9" s="4">
        <f>'Unit conversions'!$C$5*(P39+P42+P45+P48+P51+P54+P57)</f>
        <v>32714862305345.23</v>
      </c>
      <c r="Q9" s="4">
        <f>'Unit conversions'!$C$5*(Q39+Q42+Q45+Q48+Q51+Q54+Q57)</f>
        <v>32714862305345.23</v>
      </c>
      <c r="R9" s="4">
        <f>'Unit conversions'!$C$5*(R39+R42+R45+R48+R51+R54+R57)</f>
        <v>32714862305345.23</v>
      </c>
      <c r="S9" s="4">
        <f>'Unit conversions'!$C$5*(S39+S42+S45+S48+S51+S54+S57)</f>
        <v>32714862305345.23</v>
      </c>
      <c r="T9" s="4">
        <f>'Unit conversions'!$C$5*(T39+T42+T45+T48+T51+T54+T57)</f>
        <v>32714862305345.23</v>
      </c>
      <c r="U9" s="4">
        <f>'Unit conversions'!$C$5*(U39+U42+U45+U48+U51+U54+U57)</f>
        <v>32714862305345.23</v>
      </c>
      <c r="V9" s="4">
        <f>'Unit conversions'!$C$5*(V39+V42+V45+V48+V51+V54+V57)</f>
        <v>32714862305345.23</v>
      </c>
      <c r="W9" s="4">
        <f>'Unit conversions'!$C$5*(W39+W42+W45+W48+W51+W54+W57)</f>
        <v>32714862305345.23</v>
      </c>
      <c r="X9" s="4">
        <f>'Unit conversions'!$C$5*(X39+X42+X45+X48+X51+X54+X57)</f>
        <v>32714862305345.23</v>
      </c>
      <c r="Y9" s="4">
        <f>'Unit conversions'!$C$5*(Y39+Y42+Y45+Y48+Y51+Y54+Y57)</f>
        <v>32714862305345.23</v>
      </c>
      <c r="Z9" s="4">
        <f>'Unit conversions'!$C$5*(Z39+Z42+Z45+Z48+Z51+Z54+Z57)</f>
        <v>32714862305345.23</v>
      </c>
      <c r="AA9" s="4">
        <f>'Unit conversions'!$C$5*(AA39+AA42+AA45+AA48+AA51+AA54+AA57)</f>
        <v>32714862305345.23</v>
      </c>
      <c r="AB9" s="4">
        <f>'Unit conversions'!$C$5*(AB39+AB42+AB45+AB48+AB51+AB54+AB57)</f>
        <v>32714862305345.23</v>
      </c>
      <c r="AC9" s="4">
        <f>'Unit conversions'!$C$5*(AC39+AC42+AC45+AC48+AC51+AC54+AC57)</f>
        <v>32714862305345.23</v>
      </c>
      <c r="AD9" s="4">
        <f>'Unit conversions'!$C$5*(AD39+AD42+AD45+AD48+AD51+AD54+AD57)</f>
        <v>32714862305345.23</v>
      </c>
      <c r="AE9" s="4">
        <f>'Unit conversions'!$C$5*(AE39+AE42+AE45+AE48+AE51+AE54+AE57)</f>
        <v>32714862305345.23</v>
      </c>
      <c r="AF9" s="4">
        <f>'Unit conversions'!$C$5*(AF39+AF42+AF45+AF48+AF51+AF54+AF57)</f>
        <v>32714862305345.23</v>
      </c>
      <c r="AG9" s="4">
        <f>'Unit conversions'!$C$5*(AG39+AG42+AG45+AG48+AG51+AG54+AG57)</f>
        <v>32714862305345.23</v>
      </c>
      <c r="AH9" s="4">
        <f>'Unit conversions'!$C$5*(AH39+AH42+AH45+AH48+AH51+AH54+AH57)</f>
        <v>32714862305345.23</v>
      </c>
      <c r="AI9" s="4">
        <f>'Unit conversions'!$C$5*(AI39+AI42+AI45+AI48+AI51+AI54+AI57)</f>
        <v>32714862305345.23</v>
      </c>
      <c r="AJ9" s="4">
        <f>'Unit conversions'!$C$5*(AJ39+AJ42+AJ45+AJ48+AJ51+AJ54+AJ57)</f>
        <v>32714862305345.23</v>
      </c>
      <c r="AK9" s="4">
        <f>'Unit conversions'!$C$5*(AK39+AK42+AK45+AK48+AK51+AK54+AK57)</f>
        <v>32714862305345.23</v>
      </c>
    </row>
    <row r="17" spans="1:37" x14ac:dyDescent="0.25">
      <c r="A17" s="4" t="s">
        <v>22</v>
      </c>
    </row>
    <row r="18" spans="1:37" customFormat="1" x14ac:dyDescent="0.25">
      <c r="A18" t="s">
        <v>20</v>
      </c>
      <c r="B18">
        <v>1.8768549989376</v>
      </c>
      <c r="C18">
        <v>1.8768549989376</v>
      </c>
      <c r="D18">
        <v>1.8768549989376</v>
      </c>
      <c r="E18">
        <v>1.8768549989376</v>
      </c>
      <c r="F18">
        <v>1.8768549989376</v>
      </c>
      <c r="G18">
        <v>1.8768549989376</v>
      </c>
      <c r="H18">
        <v>1.8768549989376</v>
      </c>
      <c r="I18">
        <v>1.8768549989376</v>
      </c>
      <c r="J18">
        <v>1.8768549989376</v>
      </c>
      <c r="K18">
        <v>1.8768549989376</v>
      </c>
      <c r="L18">
        <v>1.8768549989376</v>
      </c>
      <c r="M18">
        <v>1.8768549989376</v>
      </c>
      <c r="N18">
        <v>1.8768549989376</v>
      </c>
      <c r="O18">
        <v>1.8768549989376</v>
      </c>
      <c r="P18">
        <v>1.8768549989376</v>
      </c>
      <c r="Q18">
        <v>1.8768549989376</v>
      </c>
      <c r="R18">
        <v>1.8768549989376</v>
      </c>
      <c r="S18">
        <v>1.8768549989376</v>
      </c>
      <c r="T18">
        <v>1.8768549989376</v>
      </c>
      <c r="U18">
        <v>1.8768549989376</v>
      </c>
      <c r="V18">
        <v>1.8768549989376</v>
      </c>
      <c r="W18">
        <v>1.8768549989376</v>
      </c>
      <c r="X18">
        <v>1.8768549989376</v>
      </c>
      <c r="Y18">
        <v>1.8768549989376</v>
      </c>
      <c r="Z18">
        <v>1.8768549989376</v>
      </c>
      <c r="AA18">
        <v>1.8768549989376</v>
      </c>
      <c r="AB18">
        <v>1.8768549989376</v>
      </c>
      <c r="AC18">
        <v>1.8768549989376</v>
      </c>
      <c r="AD18">
        <v>1.8768549989376</v>
      </c>
      <c r="AE18">
        <v>1.8768549989376</v>
      </c>
      <c r="AF18">
        <v>1.8768549989376</v>
      </c>
      <c r="AG18">
        <v>1.8768549989376</v>
      </c>
      <c r="AH18">
        <v>1.8768549989376</v>
      </c>
      <c r="AI18">
        <v>1.8768549989376</v>
      </c>
      <c r="AJ18">
        <v>1.8768549989376</v>
      </c>
      <c r="AK18">
        <v>1.8768549989376</v>
      </c>
    </row>
    <row r="19" spans="1:37" x14ac:dyDescent="0.25">
      <c r="A19" s="4" t="s">
        <v>32</v>
      </c>
    </row>
    <row r="20" spans="1:37" x14ac:dyDescent="0.25">
      <c r="A20" s="4" t="s">
        <v>20</v>
      </c>
      <c r="B20" s="4">
        <v>62.831986668979198</v>
      </c>
      <c r="C20" s="4">
        <v>62.831986668979198</v>
      </c>
      <c r="D20" s="4">
        <v>62.831986668979198</v>
      </c>
      <c r="E20" s="4">
        <v>62.831986668979198</v>
      </c>
      <c r="F20" s="4">
        <v>62.831986668979198</v>
      </c>
      <c r="G20" s="4">
        <v>62.831986668979198</v>
      </c>
      <c r="H20" s="4">
        <v>62.831986668979198</v>
      </c>
      <c r="I20" s="4">
        <v>62.831986668979198</v>
      </c>
      <c r="J20" s="4">
        <v>62.831986668979198</v>
      </c>
      <c r="K20" s="4">
        <v>62.831986668979198</v>
      </c>
      <c r="L20" s="4">
        <v>62.831986668979198</v>
      </c>
      <c r="M20" s="4">
        <v>62.831986668979198</v>
      </c>
      <c r="N20" s="4">
        <v>62.831986668979198</v>
      </c>
      <c r="O20" s="4">
        <v>62.831986668979198</v>
      </c>
      <c r="P20" s="4">
        <v>62.831986668979198</v>
      </c>
      <c r="Q20" s="4">
        <v>62.831986668979198</v>
      </c>
      <c r="R20" s="4">
        <v>62.831986668979198</v>
      </c>
      <c r="S20" s="4">
        <v>62.831986668979198</v>
      </c>
      <c r="T20" s="4">
        <v>62.831986668979198</v>
      </c>
      <c r="U20" s="4">
        <v>62.831986668979198</v>
      </c>
      <c r="V20" s="4">
        <v>62.831986668979198</v>
      </c>
      <c r="W20" s="4">
        <v>62.831986668979198</v>
      </c>
      <c r="X20" s="4">
        <v>62.831986668979198</v>
      </c>
      <c r="Y20" s="4">
        <v>62.831986668979198</v>
      </c>
      <c r="Z20" s="4">
        <v>62.831986668979198</v>
      </c>
      <c r="AA20" s="4">
        <v>62.831986668979198</v>
      </c>
      <c r="AB20" s="4">
        <v>62.831986668979198</v>
      </c>
      <c r="AC20" s="4">
        <v>62.831986668979198</v>
      </c>
      <c r="AD20" s="4">
        <v>62.831986668979198</v>
      </c>
      <c r="AE20" s="4">
        <v>62.831986668979198</v>
      </c>
      <c r="AF20" s="4">
        <v>62.831986668979198</v>
      </c>
      <c r="AG20" s="4">
        <v>62.831986668979198</v>
      </c>
      <c r="AH20" s="4">
        <v>62.831986668979198</v>
      </c>
      <c r="AI20" s="4">
        <v>62.831986668979198</v>
      </c>
      <c r="AJ20" s="4">
        <v>62.831986668979198</v>
      </c>
      <c r="AK20" s="4">
        <v>62.831986668979198</v>
      </c>
    </row>
    <row r="22" spans="1:37" x14ac:dyDescent="0.25">
      <c r="A22" s="4" t="s">
        <v>23</v>
      </c>
    </row>
    <row r="23" spans="1:37" x14ac:dyDescent="0.25">
      <c r="A23" s="4" t="s">
        <v>20</v>
      </c>
      <c r="B23" s="4">
        <v>12.1782295953792</v>
      </c>
      <c r="C23" s="4">
        <v>12.1782295953792</v>
      </c>
      <c r="D23" s="4">
        <v>12.1782295953792</v>
      </c>
      <c r="E23" s="4">
        <v>12.1782295953792</v>
      </c>
      <c r="F23" s="4">
        <v>12.1782295953792</v>
      </c>
      <c r="G23" s="4">
        <v>12.1782295953792</v>
      </c>
      <c r="H23" s="4">
        <v>12.1782295953792</v>
      </c>
      <c r="I23" s="4">
        <v>12.1782295953792</v>
      </c>
      <c r="J23" s="4">
        <v>12.1782295953792</v>
      </c>
      <c r="K23" s="4">
        <v>12.1782295953792</v>
      </c>
      <c r="L23" s="4">
        <v>12.1782295953792</v>
      </c>
      <c r="M23" s="4">
        <v>12.1782295953792</v>
      </c>
      <c r="N23" s="4">
        <v>12.1782295953792</v>
      </c>
      <c r="O23" s="4">
        <v>12.1782295953792</v>
      </c>
      <c r="P23" s="4">
        <v>12.1782295953792</v>
      </c>
      <c r="Q23" s="4">
        <v>12.1782295953792</v>
      </c>
      <c r="R23" s="4">
        <v>12.1782295953792</v>
      </c>
      <c r="S23" s="4">
        <v>12.1782295953792</v>
      </c>
      <c r="T23" s="4">
        <v>12.1782295953792</v>
      </c>
      <c r="U23" s="4">
        <v>12.1782295953792</v>
      </c>
      <c r="V23" s="4">
        <v>12.1782295953792</v>
      </c>
      <c r="W23" s="4">
        <v>12.1782295953792</v>
      </c>
      <c r="X23" s="4">
        <v>12.1782295953792</v>
      </c>
      <c r="Y23" s="4">
        <v>12.1782295953792</v>
      </c>
      <c r="Z23" s="4">
        <v>12.1782295953792</v>
      </c>
      <c r="AA23" s="4">
        <v>12.1782295953792</v>
      </c>
      <c r="AB23" s="4">
        <v>12.1782295953792</v>
      </c>
      <c r="AC23" s="4">
        <v>12.1782295953792</v>
      </c>
      <c r="AD23" s="4">
        <v>12.1782295953792</v>
      </c>
      <c r="AE23" s="4">
        <v>12.1782295953792</v>
      </c>
      <c r="AF23" s="4">
        <v>12.1782295953792</v>
      </c>
      <c r="AG23" s="4">
        <v>12.1782295953792</v>
      </c>
      <c r="AH23" s="4">
        <v>12.1782295953792</v>
      </c>
      <c r="AI23" s="4">
        <v>12.1782295953792</v>
      </c>
      <c r="AJ23" s="4">
        <v>12.1782295953792</v>
      </c>
      <c r="AK23" s="4">
        <v>12.1782295953792</v>
      </c>
    </row>
    <row r="25" spans="1:37" x14ac:dyDescent="0.25">
      <c r="A25" s="4" t="s">
        <v>36</v>
      </c>
    </row>
    <row r="26" spans="1:37" x14ac:dyDescent="0.25">
      <c r="A26" s="4" t="s">
        <v>20</v>
      </c>
      <c r="B26" s="4">
        <v>51.6988240616447</v>
      </c>
      <c r="C26" s="4">
        <v>51.6988240616447</v>
      </c>
      <c r="D26" s="4">
        <v>51.6988240616447</v>
      </c>
      <c r="E26" s="4">
        <v>51.6988240616447</v>
      </c>
      <c r="F26" s="4">
        <v>51.6988240616447</v>
      </c>
      <c r="G26" s="4">
        <v>51.6988240616447</v>
      </c>
      <c r="H26" s="4">
        <v>51.6988240616447</v>
      </c>
      <c r="I26" s="4">
        <v>51.6988240616447</v>
      </c>
      <c r="J26" s="4">
        <v>51.6988240616447</v>
      </c>
      <c r="K26" s="4">
        <v>51.6988240616447</v>
      </c>
      <c r="L26" s="4">
        <v>51.6988240616447</v>
      </c>
      <c r="M26" s="4">
        <v>51.6988240616447</v>
      </c>
      <c r="N26" s="4">
        <v>51.6988240616447</v>
      </c>
      <c r="O26" s="4">
        <v>51.6988240616447</v>
      </c>
      <c r="P26" s="4">
        <v>51.6988240616447</v>
      </c>
      <c r="Q26" s="4">
        <v>51.6988240616447</v>
      </c>
      <c r="R26" s="4">
        <v>51.6988240616447</v>
      </c>
      <c r="S26" s="4">
        <v>51.6988240616447</v>
      </c>
      <c r="T26" s="4">
        <v>51.6988240616447</v>
      </c>
      <c r="U26" s="4">
        <v>51.6988240616447</v>
      </c>
      <c r="V26" s="4">
        <v>51.6988240616447</v>
      </c>
      <c r="W26" s="4">
        <v>51.6988240616447</v>
      </c>
      <c r="X26" s="4">
        <v>51.6988240616447</v>
      </c>
      <c r="Y26" s="4">
        <v>51.6988240616447</v>
      </c>
      <c r="Z26" s="4">
        <v>51.6988240616447</v>
      </c>
      <c r="AA26" s="4">
        <v>51.6988240616447</v>
      </c>
      <c r="AB26" s="4">
        <v>51.6988240616447</v>
      </c>
      <c r="AC26" s="4">
        <v>51.6988240616447</v>
      </c>
      <c r="AD26" s="4">
        <v>51.6988240616447</v>
      </c>
      <c r="AE26" s="4">
        <v>51.6988240616447</v>
      </c>
      <c r="AF26" s="4">
        <v>51.6988240616447</v>
      </c>
      <c r="AG26" s="4">
        <v>51.6988240616447</v>
      </c>
      <c r="AH26" s="4">
        <v>51.6988240616447</v>
      </c>
      <c r="AI26" s="4">
        <v>51.6988240616447</v>
      </c>
      <c r="AJ26" s="4">
        <v>51.6988240616447</v>
      </c>
      <c r="AK26" s="4">
        <v>51.6988240616447</v>
      </c>
    </row>
    <row r="28" spans="1:37" x14ac:dyDescent="0.25">
      <c r="A28" s="4" t="s">
        <v>41</v>
      </c>
    </row>
    <row r="29" spans="1:37" x14ac:dyDescent="0.25">
      <c r="A29" s="4" t="s">
        <v>20</v>
      </c>
      <c r="B29" s="4">
        <v>144.66713020220101</v>
      </c>
      <c r="C29" s="4">
        <v>144.66713020220101</v>
      </c>
      <c r="D29" s="4">
        <v>144.66713020220101</v>
      </c>
      <c r="E29" s="4">
        <v>144.66713020220101</v>
      </c>
      <c r="F29" s="4">
        <v>144.66713020220101</v>
      </c>
      <c r="G29" s="4">
        <v>144.66713020220101</v>
      </c>
      <c r="H29" s="4">
        <v>144.66713020220101</v>
      </c>
      <c r="I29" s="4">
        <v>144.66713020220101</v>
      </c>
      <c r="J29" s="4">
        <v>144.66713020220101</v>
      </c>
      <c r="K29" s="4">
        <v>144.66713020220101</v>
      </c>
      <c r="L29" s="4">
        <v>144.66713020220101</v>
      </c>
      <c r="M29" s="4">
        <v>144.66713020220101</v>
      </c>
      <c r="N29" s="4">
        <v>144.66713020220101</v>
      </c>
      <c r="O29" s="4">
        <v>144.66713020220101</v>
      </c>
      <c r="P29" s="4">
        <v>144.66713020220101</v>
      </c>
      <c r="Q29" s="4">
        <v>144.66713020220101</v>
      </c>
      <c r="R29" s="4">
        <v>144.66713020220101</v>
      </c>
      <c r="S29" s="4">
        <v>144.66713020220101</v>
      </c>
      <c r="T29" s="4">
        <v>144.66713020220101</v>
      </c>
      <c r="U29" s="4">
        <v>144.66713020220101</v>
      </c>
      <c r="V29" s="4">
        <v>144.66713020220101</v>
      </c>
      <c r="W29" s="4">
        <v>144.66713020220101</v>
      </c>
      <c r="X29" s="4">
        <v>144.66713020220101</v>
      </c>
      <c r="Y29" s="4">
        <v>144.66713020220101</v>
      </c>
      <c r="Z29" s="4">
        <v>144.66713020220101</v>
      </c>
      <c r="AA29" s="4">
        <v>144.66713020220101</v>
      </c>
      <c r="AB29" s="4">
        <v>144.66713020220101</v>
      </c>
      <c r="AC29" s="4">
        <v>144.66713020220101</v>
      </c>
      <c r="AD29" s="4">
        <v>144.66713020220101</v>
      </c>
      <c r="AE29" s="4">
        <v>144.66713020220101</v>
      </c>
      <c r="AF29" s="4">
        <v>144.66713020220101</v>
      </c>
      <c r="AG29" s="4">
        <v>144.66713020220101</v>
      </c>
      <c r="AH29" s="4">
        <v>144.66713020220101</v>
      </c>
      <c r="AI29" s="4">
        <v>144.66713020220101</v>
      </c>
      <c r="AJ29" s="4">
        <v>144.66713020220101</v>
      </c>
      <c r="AK29" s="4">
        <v>144.66713020220101</v>
      </c>
    </row>
    <row r="31" spans="1:37" x14ac:dyDescent="0.25">
      <c r="A31" s="4" t="s">
        <v>53</v>
      </c>
    </row>
    <row r="32" spans="1:37" customFormat="1" x14ac:dyDescent="0.25">
      <c r="A32" s="9" t="s">
        <v>52</v>
      </c>
    </row>
    <row r="33" spans="1:37" customFormat="1" x14ac:dyDescent="0.25">
      <c r="A33" t="s">
        <v>20</v>
      </c>
      <c r="B33">
        <v>418.96522271738797</v>
      </c>
      <c r="C33">
        <v>418.96522271738797</v>
      </c>
      <c r="D33">
        <v>418.96522271738797</v>
      </c>
      <c r="E33">
        <v>418.96522271738797</v>
      </c>
      <c r="F33">
        <v>418.96522271738797</v>
      </c>
      <c r="G33">
        <v>418.96522271738797</v>
      </c>
      <c r="H33">
        <v>418.96522271738797</v>
      </c>
      <c r="I33">
        <v>418.96522271738797</v>
      </c>
      <c r="J33">
        <v>418.96522271738797</v>
      </c>
      <c r="K33">
        <v>418.96522271738797</v>
      </c>
      <c r="L33">
        <v>418.96522271738797</v>
      </c>
      <c r="M33">
        <v>418.96522271738797</v>
      </c>
      <c r="N33">
        <v>418.96522271738797</v>
      </c>
      <c r="O33">
        <v>418.96522271738797</v>
      </c>
      <c r="P33">
        <v>418.96522271738797</v>
      </c>
      <c r="Q33">
        <v>418.96522271738797</v>
      </c>
      <c r="R33">
        <v>418.96522271738797</v>
      </c>
      <c r="S33">
        <v>418.96522271738797</v>
      </c>
      <c r="T33">
        <v>418.96522271738797</v>
      </c>
      <c r="U33">
        <v>418.96522271738797</v>
      </c>
      <c r="V33">
        <v>418.96522271738797</v>
      </c>
      <c r="W33">
        <v>418.96522271738797</v>
      </c>
      <c r="X33">
        <v>418.96522271738797</v>
      </c>
      <c r="Y33">
        <v>418.96522271738797</v>
      </c>
      <c r="Z33">
        <v>418.96522271738797</v>
      </c>
      <c r="AA33">
        <v>418.96522271738797</v>
      </c>
      <c r="AB33">
        <v>418.96522271738797</v>
      </c>
      <c r="AC33">
        <v>418.96522271738797</v>
      </c>
      <c r="AD33">
        <v>418.96522271738797</v>
      </c>
      <c r="AE33">
        <v>418.96522271738797</v>
      </c>
      <c r="AF33">
        <v>418.96522271738797</v>
      </c>
      <c r="AG33">
        <v>418.96522271738797</v>
      </c>
      <c r="AH33">
        <v>418.96522271738797</v>
      </c>
      <c r="AI33">
        <v>418.96522271738797</v>
      </c>
      <c r="AJ33">
        <v>418.96522271738797</v>
      </c>
      <c r="AK33">
        <v>418.96522271738797</v>
      </c>
    </row>
    <row r="34" spans="1:37" x14ac:dyDescent="0.25">
      <c r="A34" s="4" t="s">
        <v>54</v>
      </c>
    </row>
    <row r="35" spans="1:37" x14ac:dyDescent="0.25">
      <c r="A35" s="4" t="s">
        <v>20</v>
      </c>
      <c r="B35" s="4">
        <v>265.16975229308099</v>
      </c>
      <c r="C35" s="4">
        <v>265.16975229308099</v>
      </c>
      <c r="D35" s="4">
        <v>265.16975229308099</v>
      </c>
      <c r="E35" s="4">
        <v>265.16975229308099</v>
      </c>
      <c r="F35" s="4">
        <v>265.16975229308099</v>
      </c>
      <c r="G35" s="4">
        <v>265.16975229308099</v>
      </c>
      <c r="H35" s="4">
        <v>265.16975229308099</v>
      </c>
      <c r="I35" s="4">
        <v>265.16975229308099</v>
      </c>
      <c r="J35" s="4">
        <v>265.16975229308099</v>
      </c>
      <c r="K35" s="4">
        <v>265.16975229308099</v>
      </c>
      <c r="L35" s="4">
        <v>265.16975229308099</v>
      </c>
      <c r="M35" s="4">
        <v>265.16975229308099</v>
      </c>
      <c r="N35" s="4">
        <v>265.16975229308099</v>
      </c>
      <c r="O35" s="4">
        <v>265.16975229308099</v>
      </c>
      <c r="P35" s="4">
        <v>265.16975229308099</v>
      </c>
      <c r="Q35" s="4">
        <v>265.16975229308099</v>
      </c>
      <c r="R35" s="4">
        <v>265.16975229308099</v>
      </c>
      <c r="S35" s="4">
        <v>265.16975229308099</v>
      </c>
      <c r="T35" s="4">
        <v>265.16975229308099</v>
      </c>
      <c r="U35" s="4">
        <v>265.16975229308099</v>
      </c>
      <c r="V35" s="4">
        <v>265.16975229308099</v>
      </c>
      <c r="W35" s="4">
        <v>265.16975229308099</v>
      </c>
      <c r="X35" s="4">
        <v>265.16975229308099</v>
      </c>
      <c r="Y35" s="4">
        <v>265.16975229308099</v>
      </c>
      <c r="Z35" s="4">
        <v>265.16975229308099</v>
      </c>
      <c r="AA35" s="4">
        <v>265.16975229308099</v>
      </c>
      <c r="AB35" s="4">
        <v>265.16975229308099</v>
      </c>
      <c r="AC35" s="4">
        <v>265.16975229308099</v>
      </c>
      <c r="AD35" s="4">
        <v>265.16975229308099</v>
      </c>
      <c r="AE35" s="4">
        <v>265.16975229308099</v>
      </c>
      <c r="AF35" s="4">
        <v>265.16975229308099</v>
      </c>
      <c r="AG35" s="4">
        <v>265.16975229308099</v>
      </c>
      <c r="AH35" s="4">
        <v>265.16975229308099</v>
      </c>
      <c r="AI35" s="4">
        <v>265.16975229308099</v>
      </c>
      <c r="AJ35" s="4">
        <v>265.16975229308099</v>
      </c>
      <c r="AK35" s="4">
        <v>265.16975229308099</v>
      </c>
    </row>
    <row r="37" spans="1:37" x14ac:dyDescent="0.25">
      <c r="A37" s="6" t="s">
        <v>28</v>
      </c>
    </row>
    <row r="38" spans="1:37" x14ac:dyDescent="0.25">
      <c r="A38" s="4" t="s">
        <v>27</v>
      </c>
    </row>
    <row r="39" spans="1:37" x14ac:dyDescent="0.25">
      <c r="A39" s="4" t="s">
        <v>20</v>
      </c>
      <c r="B39" s="4">
        <v>167.14673439402199</v>
      </c>
      <c r="C39" s="4">
        <v>167.14673439402199</v>
      </c>
      <c r="D39" s="4">
        <v>167.14673439402199</v>
      </c>
      <c r="E39" s="4">
        <v>167.14673439402199</v>
      </c>
      <c r="F39" s="4">
        <v>167.14673439402199</v>
      </c>
      <c r="G39" s="4">
        <v>167.14673439402199</v>
      </c>
      <c r="H39" s="4">
        <v>167.14673439402199</v>
      </c>
      <c r="I39" s="4">
        <v>167.14673439402199</v>
      </c>
      <c r="J39" s="4">
        <v>167.14673439402199</v>
      </c>
      <c r="K39" s="4">
        <v>167.14673439402199</v>
      </c>
      <c r="L39" s="4">
        <v>167.14673439402199</v>
      </c>
      <c r="M39" s="4">
        <v>167.14673439402199</v>
      </c>
      <c r="N39" s="4">
        <v>167.14673439402199</v>
      </c>
      <c r="O39" s="4">
        <v>167.14673439402199</v>
      </c>
      <c r="P39" s="4">
        <v>167.14673439402199</v>
      </c>
      <c r="Q39" s="4">
        <v>167.14673439402199</v>
      </c>
      <c r="R39" s="4">
        <v>167.14673439402199</v>
      </c>
      <c r="S39" s="4">
        <v>167.14673439402199</v>
      </c>
      <c r="T39" s="4">
        <v>167.14673439402199</v>
      </c>
      <c r="U39" s="4">
        <v>167.14673439402199</v>
      </c>
      <c r="V39" s="4">
        <v>167.14673439402199</v>
      </c>
      <c r="W39" s="4">
        <v>167.14673439402199</v>
      </c>
      <c r="X39" s="4">
        <v>167.14673439402199</v>
      </c>
      <c r="Y39" s="4">
        <v>167.14673439402199</v>
      </c>
      <c r="Z39" s="4">
        <v>167.14673439402199</v>
      </c>
      <c r="AA39" s="4">
        <v>167.14673439402199</v>
      </c>
      <c r="AB39" s="4">
        <v>167.14673439402199</v>
      </c>
      <c r="AC39" s="4">
        <v>167.14673439402199</v>
      </c>
      <c r="AD39" s="4">
        <v>167.14673439402199</v>
      </c>
      <c r="AE39" s="4">
        <v>167.14673439402199</v>
      </c>
      <c r="AF39" s="4">
        <v>167.14673439402199</v>
      </c>
      <c r="AG39" s="4">
        <v>167.14673439402199</v>
      </c>
      <c r="AH39" s="4">
        <v>167.14673439402199</v>
      </c>
      <c r="AI39" s="4">
        <v>167.14673439402199</v>
      </c>
      <c r="AJ39" s="4">
        <v>167.14673439402199</v>
      </c>
      <c r="AK39" s="4">
        <v>167.14673439402199</v>
      </c>
    </row>
    <row r="41" spans="1:37" x14ac:dyDescent="0.25">
      <c r="A41" s="4" t="s">
        <v>33</v>
      </c>
    </row>
    <row r="42" spans="1:37" x14ac:dyDescent="0.25">
      <c r="A42" s="4" t="s">
        <v>20</v>
      </c>
      <c r="B42" s="4">
        <v>33.954013162598301</v>
      </c>
      <c r="C42" s="4">
        <v>33.954013162598301</v>
      </c>
      <c r="D42" s="4">
        <v>33.954013162598301</v>
      </c>
      <c r="E42" s="4">
        <v>33.954013162598301</v>
      </c>
      <c r="F42" s="4">
        <v>33.954013162598301</v>
      </c>
      <c r="G42" s="4">
        <v>33.954013162598301</v>
      </c>
      <c r="H42" s="4">
        <v>33.954013162598301</v>
      </c>
      <c r="I42" s="4">
        <v>33.954013162598301</v>
      </c>
      <c r="J42" s="4">
        <v>33.954013162598301</v>
      </c>
      <c r="K42" s="4">
        <v>33.954013162598301</v>
      </c>
      <c r="L42" s="4">
        <v>33.954013162598301</v>
      </c>
      <c r="M42" s="4">
        <v>33.954013162598301</v>
      </c>
      <c r="N42" s="4">
        <v>33.954013162598301</v>
      </c>
      <c r="O42" s="4">
        <v>33.954013162598301</v>
      </c>
      <c r="P42" s="4">
        <v>33.954013162598301</v>
      </c>
      <c r="Q42" s="4">
        <v>33.954013162598301</v>
      </c>
      <c r="R42" s="4">
        <v>33.954013162598301</v>
      </c>
      <c r="S42" s="4">
        <v>33.954013162598301</v>
      </c>
      <c r="T42" s="4">
        <v>33.954013162598301</v>
      </c>
      <c r="U42" s="4">
        <v>33.954013162598301</v>
      </c>
      <c r="V42" s="4">
        <v>33.954013162598301</v>
      </c>
      <c r="W42" s="4">
        <v>33.954013162598301</v>
      </c>
      <c r="X42" s="4">
        <v>33.954013162598301</v>
      </c>
      <c r="Y42" s="4">
        <v>33.954013162598301</v>
      </c>
      <c r="Z42" s="4">
        <v>33.954013162598301</v>
      </c>
      <c r="AA42" s="4">
        <v>33.954013162598301</v>
      </c>
      <c r="AB42" s="4">
        <v>33.954013162598301</v>
      </c>
      <c r="AC42" s="4">
        <v>33.954013162598301</v>
      </c>
      <c r="AD42" s="4">
        <v>33.954013162598301</v>
      </c>
      <c r="AE42" s="4">
        <v>33.954013162598301</v>
      </c>
      <c r="AF42" s="4">
        <v>33.954013162598301</v>
      </c>
      <c r="AG42" s="4">
        <v>33.954013162598301</v>
      </c>
      <c r="AH42" s="4">
        <v>33.954013162598301</v>
      </c>
      <c r="AI42" s="4">
        <v>33.954013162598301</v>
      </c>
      <c r="AJ42" s="4">
        <v>33.954013162598301</v>
      </c>
      <c r="AK42" s="4">
        <v>33.954013162598301</v>
      </c>
    </row>
    <row r="44" spans="1:37" x14ac:dyDescent="0.25">
      <c r="A44" s="4" t="s">
        <v>34</v>
      </c>
    </row>
    <row r="45" spans="1:37" x14ac:dyDescent="0.25">
      <c r="A45" s="4" t="s">
        <v>20</v>
      </c>
      <c r="B45" s="4">
        <v>31.842551288793601</v>
      </c>
      <c r="C45" s="4">
        <v>31.842551288793601</v>
      </c>
      <c r="D45" s="4">
        <v>31.842551288793601</v>
      </c>
      <c r="E45" s="4">
        <v>31.842551288793601</v>
      </c>
      <c r="F45" s="4">
        <v>31.842551288793601</v>
      </c>
      <c r="G45" s="4">
        <v>31.842551288793601</v>
      </c>
      <c r="H45" s="4">
        <v>31.842551288793601</v>
      </c>
      <c r="I45" s="4">
        <v>31.842551288793601</v>
      </c>
      <c r="J45" s="4">
        <v>31.842551288793601</v>
      </c>
      <c r="K45" s="4">
        <v>31.842551288793601</v>
      </c>
      <c r="L45" s="4">
        <v>31.842551288793601</v>
      </c>
      <c r="M45" s="4">
        <v>31.842551288793601</v>
      </c>
      <c r="N45" s="4">
        <v>31.842551288793601</v>
      </c>
      <c r="O45" s="4">
        <v>31.842551288793601</v>
      </c>
      <c r="P45" s="4">
        <v>31.842551288793601</v>
      </c>
      <c r="Q45" s="4">
        <v>31.842551288793601</v>
      </c>
      <c r="R45" s="4">
        <v>31.842551288793601</v>
      </c>
      <c r="S45" s="4">
        <v>31.842551288793601</v>
      </c>
      <c r="T45" s="4">
        <v>31.842551288793601</v>
      </c>
      <c r="U45" s="4">
        <v>31.842551288793601</v>
      </c>
      <c r="V45" s="4">
        <v>31.842551288793601</v>
      </c>
      <c r="W45" s="4">
        <v>31.842551288793601</v>
      </c>
      <c r="X45" s="4">
        <v>31.842551288793601</v>
      </c>
      <c r="Y45" s="4">
        <v>31.842551288793601</v>
      </c>
      <c r="Z45" s="4">
        <v>31.842551288793601</v>
      </c>
      <c r="AA45" s="4">
        <v>31.842551288793601</v>
      </c>
      <c r="AB45" s="4">
        <v>31.842551288793601</v>
      </c>
      <c r="AC45" s="4">
        <v>31.842551288793601</v>
      </c>
      <c r="AD45" s="4">
        <v>31.842551288793601</v>
      </c>
      <c r="AE45" s="4">
        <v>31.842551288793601</v>
      </c>
      <c r="AF45" s="4">
        <v>31.842551288793601</v>
      </c>
      <c r="AG45" s="4">
        <v>31.842551288793601</v>
      </c>
      <c r="AH45" s="4">
        <v>31.842551288793601</v>
      </c>
      <c r="AI45" s="4">
        <v>31.842551288793601</v>
      </c>
      <c r="AJ45" s="4">
        <v>31.842551288793601</v>
      </c>
      <c r="AK45" s="4">
        <v>31.842551288793601</v>
      </c>
    </row>
    <row r="47" spans="1:37" x14ac:dyDescent="0.25">
      <c r="A47" s="4" t="s">
        <v>35</v>
      </c>
    </row>
    <row r="48" spans="1:37" x14ac:dyDescent="0.25">
      <c r="A48" s="4" t="s">
        <v>20</v>
      </c>
      <c r="B48" s="4">
        <v>0.66116482917119901</v>
      </c>
      <c r="C48" s="4">
        <v>0.66116482917119901</v>
      </c>
      <c r="D48" s="4">
        <v>0.66116482917119901</v>
      </c>
      <c r="E48" s="4">
        <v>0.66116482917119901</v>
      </c>
      <c r="F48" s="4">
        <v>0.66116482917119901</v>
      </c>
      <c r="G48" s="4">
        <v>0.66116482917119901</v>
      </c>
      <c r="H48" s="4">
        <v>0.66116482917119901</v>
      </c>
      <c r="I48" s="4">
        <v>0.66116482917119901</v>
      </c>
      <c r="J48" s="4">
        <v>0.66116482917119901</v>
      </c>
      <c r="K48" s="4">
        <v>0.66116482917119901</v>
      </c>
      <c r="L48" s="4">
        <v>0.66116482917119901</v>
      </c>
      <c r="M48" s="4">
        <v>0.66116482917119901</v>
      </c>
      <c r="N48" s="4">
        <v>0.66116482917119901</v>
      </c>
      <c r="O48" s="4">
        <v>0.66116482917119901</v>
      </c>
      <c r="P48" s="4">
        <v>0.66116482917119901</v>
      </c>
      <c r="Q48" s="4">
        <v>0.66116482917119901</v>
      </c>
      <c r="R48" s="4">
        <v>0.66116482917119901</v>
      </c>
      <c r="S48" s="4">
        <v>0.66116482917119901</v>
      </c>
      <c r="T48" s="4">
        <v>0.66116482917119901</v>
      </c>
      <c r="U48" s="4">
        <v>0.66116482917119901</v>
      </c>
      <c r="V48" s="4">
        <v>0.66116482917119901</v>
      </c>
      <c r="W48" s="4">
        <v>0.66116482917119901</v>
      </c>
      <c r="X48" s="4">
        <v>0.66116482917119901</v>
      </c>
      <c r="Y48" s="4">
        <v>0.66116482917119901</v>
      </c>
      <c r="Z48" s="4">
        <v>0.66116482917119901</v>
      </c>
      <c r="AA48" s="4">
        <v>0.66116482917119901</v>
      </c>
      <c r="AB48" s="4">
        <v>0.66116482917119901</v>
      </c>
      <c r="AC48" s="4">
        <v>0.66116482917119901</v>
      </c>
      <c r="AD48" s="4">
        <v>0.66116482917119901</v>
      </c>
      <c r="AE48" s="4">
        <v>0.66116482917119901</v>
      </c>
      <c r="AF48" s="4">
        <v>0.66116482917119901</v>
      </c>
      <c r="AG48" s="4">
        <v>0.66116482917119901</v>
      </c>
      <c r="AH48" s="4">
        <v>0.66116482917119901</v>
      </c>
      <c r="AI48" s="4">
        <v>0.66116482917119901</v>
      </c>
      <c r="AJ48" s="4">
        <v>0.66116482917119901</v>
      </c>
      <c r="AK48" s="4">
        <v>0.66116482917119901</v>
      </c>
    </row>
    <row r="50" spans="1:37" x14ac:dyDescent="0.25">
      <c r="A50" s="4" t="s">
        <v>38</v>
      </c>
    </row>
    <row r="51" spans="1:37" x14ac:dyDescent="0.25">
      <c r="A51" s="4" t="s">
        <v>20</v>
      </c>
      <c r="B51" s="4">
        <v>10.2800466987264</v>
      </c>
      <c r="C51" s="4">
        <v>10.2800466987264</v>
      </c>
      <c r="D51" s="4">
        <v>10.2800466987264</v>
      </c>
      <c r="E51" s="4">
        <v>10.2800466987264</v>
      </c>
      <c r="F51" s="4">
        <v>10.2800466987264</v>
      </c>
      <c r="G51" s="4">
        <v>10.2800466987264</v>
      </c>
      <c r="H51" s="4">
        <v>10.2800466987264</v>
      </c>
      <c r="I51" s="4">
        <v>10.2800466987264</v>
      </c>
      <c r="J51" s="4">
        <v>10.2800466987264</v>
      </c>
      <c r="K51" s="4">
        <v>10.2800466987264</v>
      </c>
      <c r="L51" s="4">
        <v>10.2800466987264</v>
      </c>
      <c r="M51" s="4">
        <v>10.2800466987264</v>
      </c>
      <c r="N51" s="4">
        <v>10.2800466987264</v>
      </c>
      <c r="O51" s="4">
        <v>10.2800466987264</v>
      </c>
      <c r="P51" s="4">
        <v>10.2800466987264</v>
      </c>
      <c r="Q51" s="4">
        <v>10.2800466987264</v>
      </c>
      <c r="R51" s="4">
        <v>10.2800466987264</v>
      </c>
      <c r="S51" s="4">
        <v>10.2800466987264</v>
      </c>
      <c r="T51" s="4">
        <v>10.2800466987264</v>
      </c>
      <c r="U51" s="4">
        <v>10.2800466987264</v>
      </c>
      <c r="V51" s="4">
        <v>10.2800466987264</v>
      </c>
      <c r="W51" s="4">
        <v>10.2800466987264</v>
      </c>
      <c r="X51" s="4">
        <v>10.2800466987264</v>
      </c>
      <c r="Y51" s="4">
        <v>10.2800466987264</v>
      </c>
      <c r="Z51" s="4">
        <v>10.2800466987264</v>
      </c>
      <c r="AA51" s="4">
        <v>10.2800466987264</v>
      </c>
      <c r="AB51" s="4">
        <v>10.2800466987264</v>
      </c>
      <c r="AC51" s="4">
        <v>10.2800466987264</v>
      </c>
      <c r="AD51" s="4">
        <v>10.2800466987264</v>
      </c>
      <c r="AE51" s="4">
        <v>10.2800466987264</v>
      </c>
      <c r="AF51" s="4">
        <v>10.2800466987264</v>
      </c>
      <c r="AG51" s="4">
        <v>10.2800466987264</v>
      </c>
      <c r="AH51" s="4">
        <v>10.2800466987264</v>
      </c>
      <c r="AI51" s="4">
        <v>10.2800466987264</v>
      </c>
      <c r="AJ51" s="4">
        <v>10.2800466987264</v>
      </c>
      <c r="AK51" s="4">
        <v>10.2800466987264</v>
      </c>
    </row>
    <row r="53" spans="1:37" x14ac:dyDescent="0.25">
      <c r="A53" s="4" t="s">
        <v>44</v>
      </c>
    </row>
    <row r="54" spans="1:37" ht="13.5" customHeight="1" x14ac:dyDescent="0.25">
      <c r="A54" s="4" t="s">
        <v>20</v>
      </c>
      <c r="B54" s="4">
        <v>0.81046011317759903</v>
      </c>
      <c r="C54" s="4">
        <v>0.81046011317759903</v>
      </c>
      <c r="D54" s="4">
        <v>0.81046011317759903</v>
      </c>
      <c r="E54" s="4">
        <v>0.81046011317759903</v>
      </c>
      <c r="F54" s="4">
        <v>0.81046011317759903</v>
      </c>
      <c r="G54" s="4">
        <v>0.81046011317759903</v>
      </c>
      <c r="H54" s="4">
        <v>0.81046011317759903</v>
      </c>
      <c r="I54" s="4">
        <v>0.81046011317759903</v>
      </c>
      <c r="J54" s="4">
        <v>0.81046011317759903</v>
      </c>
      <c r="K54" s="4">
        <v>0.81046011317759903</v>
      </c>
      <c r="L54" s="4">
        <v>0.81046011317759903</v>
      </c>
      <c r="M54" s="4">
        <v>0.81046011317759903</v>
      </c>
      <c r="N54" s="4">
        <v>0.81046011317759903</v>
      </c>
      <c r="O54" s="4">
        <v>0.81046011317759903</v>
      </c>
      <c r="P54" s="4">
        <v>0.81046011317759903</v>
      </c>
      <c r="Q54" s="4">
        <v>0.81046011317759903</v>
      </c>
      <c r="R54" s="4">
        <v>0.81046011317759903</v>
      </c>
      <c r="S54" s="4">
        <v>0.81046011317759903</v>
      </c>
      <c r="T54" s="4">
        <v>0.81046011317759903</v>
      </c>
      <c r="U54" s="4">
        <v>0.81046011317759903</v>
      </c>
      <c r="V54" s="4">
        <v>0.81046011317759903</v>
      </c>
      <c r="W54" s="4">
        <v>0.81046011317759903</v>
      </c>
      <c r="X54" s="4">
        <v>0.81046011317759903</v>
      </c>
      <c r="Y54" s="4">
        <v>0.81046011317759903</v>
      </c>
      <c r="Z54" s="4">
        <v>0.81046011317759903</v>
      </c>
      <c r="AA54" s="4">
        <v>0.81046011317759903</v>
      </c>
      <c r="AB54" s="4">
        <v>0.81046011317759903</v>
      </c>
      <c r="AC54" s="4">
        <v>0.81046011317759903</v>
      </c>
      <c r="AD54" s="4">
        <v>0.81046011317759903</v>
      </c>
      <c r="AE54" s="4">
        <v>0.81046011317759903</v>
      </c>
      <c r="AF54" s="4">
        <v>0.81046011317759903</v>
      </c>
      <c r="AG54" s="4">
        <v>0.81046011317759903</v>
      </c>
      <c r="AH54" s="4">
        <v>0.81046011317759903</v>
      </c>
      <c r="AI54" s="4">
        <v>0.81046011317759903</v>
      </c>
      <c r="AJ54" s="4">
        <v>0.81046011317759903</v>
      </c>
      <c r="AK54" s="4">
        <v>0.81046011317759903</v>
      </c>
    </row>
    <row r="56" spans="1:37" x14ac:dyDescent="0.25">
      <c r="A56" s="4" t="s">
        <v>57</v>
      </c>
    </row>
    <row r="57" spans="1:37" x14ac:dyDescent="0.25">
      <c r="A57" s="4" t="s">
        <v>20</v>
      </c>
      <c r="B57" s="4">
        <v>82.4536525669632</v>
      </c>
      <c r="C57" s="4">
        <v>82.4536525669632</v>
      </c>
      <c r="D57" s="4">
        <v>82.4536525669632</v>
      </c>
      <c r="E57" s="4">
        <v>82.4536525669632</v>
      </c>
      <c r="F57" s="4">
        <v>82.4536525669632</v>
      </c>
      <c r="G57" s="4">
        <v>82.4536525669632</v>
      </c>
      <c r="H57" s="4">
        <v>82.4536525669632</v>
      </c>
      <c r="I57" s="4">
        <v>82.4536525669632</v>
      </c>
      <c r="J57" s="4">
        <v>82.4536525669632</v>
      </c>
      <c r="K57" s="4">
        <v>82.4536525669632</v>
      </c>
      <c r="L57" s="4">
        <v>82.4536525669632</v>
      </c>
      <c r="M57" s="4">
        <v>82.4536525669632</v>
      </c>
      <c r="N57" s="4">
        <v>82.4536525669632</v>
      </c>
      <c r="O57" s="4">
        <v>82.4536525669632</v>
      </c>
      <c r="P57" s="4">
        <v>82.4536525669632</v>
      </c>
      <c r="Q57" s="4">
        <v>82.4536525669632</v>
      </c>
      <c r="R57" s="4">
        <v>82.4536525669632</v>
      </c>
      <c r="S57" s="4">
        <v>82.4536525669632</v>
      </c>
      <c r="T57" s="4">
        <v>82.4536525669632</v>
      </c>
      <c r="U57" s="4">
        <v>82.4536525669632</v>
      </c>
      <c r="V57" s="4">
        <v>82.4536525669632</v>
      </c>
      <c r="W57" s="4">
        <v>82.4536525669632</v>
      </c>
      <c r="X57" s="4">
        <v>82.4536525669632</v>
      </c>
      <c r="Y57" s="4">
        <v>82.4536525669632</v>
      </c>
      <c r="Z57" s="4">
        <v>82.4536525669632</v>
      </c>
      <c r="AA57" s="4">
        <v>82.4536525669632</v>
      </c>
      <c r="AB57" s="4">
        <v>82.4536525669632</v>
      </c>
      <c r="AC57" s="4">
        <v>82.4536525669632</v>
      </c>
      <c r="AD57" s="4">
        <v>82.4536525669632</v>
      </c>
      <c r="AE57" s="4">
        <v>82.4536525669632</v>
      </c>
      <c r="AF57" s="4">
        <v>82.4536525669632</v>
      </c>
      <c r="AG57" s="4">
        <v>82.4536525669632</v>
      </c>
      <c r="AH57" s="4">
        <v>82.4536525669632</v>
      </c>
      <c r="AI57" s="4">
        <v>82.4536525669632</v>
      </c>
      <c r="AJ57" s="4">
        <v>82.4536525669632</v>
      </c>
      <c r="AK57" s="4">
        <v>82.4536525669632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J57"/>
  <sheetViews>
    <sheetView workbookViewId="0">
      <selection activeCell="A20" sqref="A20"/>
    </sheetView>
  </sheetViews>
  <sheetFormatPr defaultRowHeight="15" x14ac:dyDescent="0.25"/>
  <cols>
    <col min="1" max="1" width="60.42578125" customWidth="1"/>
    <col min="2" max="2" width="20.5703125" customWidth="1"/>
    <col min="5" max="5" width="11" bestFit="1" customWidth="1"/>
    <col min="6" max="6" width="11.5703125" bestFit="1" customWidth="1"/>
    <col min="36" max="36" width="12.5703125" customWidth="1"/>
  </cols>
  <sheetData>
    <row r="3" spans="1:36" x14ac:dyDescent="0.25">
      <c r="A3" t="s">
        <v>12</v>
      </c>
    </row>
    <row r="6" spans="1:36" x14ac:dyDescent="0.25">
      <c r="A6">
        <v>2012</v>
      </c>
      <c r="B6" t="s">
        <v>13</v>
      </c>
      <c r="H6" t="s">
        <v>15</v>
      </c>
      <c r="J6" t="s">
        <v>14</v>
      </c>
    </row>
    <row r="7" spans="1:36" x14ac:dyDescent="0.25">
      <c r="A7" s="11">
        <v>34209889</v>
      </c>
      <c r="B7" t="s">
        <v>89</v>
      </c>
      <c r="H7" t="s">
        <v>90</v>
      </c>
    </row>
    <row r="8" spans="1:36" x14ac:dyDescent="0.25">
      <c r="A8" s="7">
        <f>A6/A7</f>
        <v>5.8813403340770852E-5</v>
      </c>
      <c r="B8" t="s">
        <v>91</v>
      </c>
    </row>
    <row r="10" spans="1:36" x14ac:dyDescent="0.25">
      <c r="B10" t="s">
        <v>92</v>
      </c>
    </row>
    <row r="11" spans="1:36" x14ac:dyDescent="0.25">
      <c r="A11">
        <v>2015</v>
      </c>
    </row>
    <row r="12" spans="1:36" x14ac:dyDescent="0.25">
      <c r="A12" s="4">
        <v>38896969</v>
      </c>
      <c r="B12" s="4">
        <v>39242698</v>
      </c>
      <c r="C12" s="4">
        <v>39589144</v>
      </c>
      <c r="D12" s="4">
        <v>39933359</v>
      </c>
      <c r="E12" s="4">
        <v>40275584</v>
      </c>
      <c r="F12" s="4">
        <v>40619346</v>
      </c>
      <c r="G12" s="4">
        <v>40965875</v>
      </c>
      <c r="H12" s="4">
        <v>41315865</v>
      </c>
      <c r="I12" s="4">
        <v>41660000</v>
      </c>
      <c r="J12" s="4">
        <v>42021197</v>
      </c>
      <c r="K12" s="4">
        <v>42373301</v>
      </c>
      <c r="L12" s="4">
        <v>42722810</v>
      </c>
      <c r="M12" s="4">
        <v>43075670</v>
      </c>
      <c r="N12" s="4">
        <v>43424440</v>
      </c>
      <c r="O12" s="4">
        <v>43756527</v>
      </c>
      <c r="P12" s="4">
        <v>44085600</v>
      </c>
      <c r="Q12" s="4">
        <v>44406080</v>
      </c>
      <c r="R12" s="4">
        <v>44740000</v>
      </c>
      <c r="S12" s="4">
        <v>45095505</v>
      </c>
      <c r="T12" s="4">
        <v>45425255</v>
      </c>
      <c r="U12" s="4">
        <v>45747645</v>
      </c>
      <c r="V12" s="4">
        <v>46052773</v>
      </c>
      <c r="W12" s="4">
        <v>46354827</v>
      </c>
      <c r="X12" s="4">
        <v>46657547</v>
      </c>
      <c r="Y12" s="4">
        <v>46951285</v>
      </c>
      <c r="Z12" s="4">
        <v>47233240</v>
      </c>
      <c r="AA12" s="4">
        <v>47510000</v>
      </c>
      <c r="AB12" s="4">
        <v>47785335</v>
      </c>
      <c r="AC12" s="4">
        <v>48053471</v>
      </c>
      <c r="AD12" s="4">
        <v>48316652</v>
      </c>
      <c r="AE12" s="4">
        <v>48574095</v>
      </c>
      <c r="AF12" s="4">
        <v>48824838</v>
      </c>
      <c r="AG12" s="4">
        <v>49070383</v>
      </c>
      <c r="AH12" s="4">
        <v>49312072</v>
      </c>
      <c r="AI12" s="4">
        <v>49549701</v>
      </c>
      <c r="AJ12" s="4">
        <v>49779362</v>
      </c>
    </row>
    <row r="13" spans="1:36" x14ac:dyDescent="0.25">
      <c r="A13" s="13">
        <f>A12*$A$8</f>
        <v>2287.6631265304604</v>
      </c>
      <c r="B13" s="13">
        <f t="shared" ref="B13:AJ13" si="0">B12*$A$8</f>
        <v>2307.9966256540615</v>
      </c>
      <c r="C13" s="13">
        <f t="shared" si="0"/>
        <v>2328.3722939878585</v>
      </c>
      <c r="D13" s="13">
        <f t="shared" si="0"/>
        <v>2348.6167496188018</v>
      </c>
      <c r="E13" s="13">
        <f t="shared" si="0"/>
        <v>2368.7441665770971</v>
      </c>
      <c r="F13" s="13">
        <f t="shared" si="0"/>
        <v>2388.9619797363271</v>
      </c>
      <c r="G13" s="13">
        <f t="shared" si="0"/>
        <v>2409.3425295826009</v>
      </c>
      <c r="H13" s="13">
        <f t="shared" si="0"/>
        <v>2429.9266326178376</v>
      </c>
      <c r="I13" s="13">
        <f t="shared" si="0"/>
        <v>2450.1663831765136</v>
      </c>
      <c r="J13" s="13">
        <f t="shared" si="0"/>
        <v>2471.4096080229901</v>
      </c>
      <c r="K13" s="13">
        <f t="shared" si="0"/>
        <v>2492.1180425928887</v>
      </c>
      <c r="L13" s="13">
        <f t="shared" si="0"/>
        <v>2512.6738563811182</v>
      </c>
      <c r="M13" s="13">
        <f t="shared" si="0"/>
        <v>2533.4267538839426</v>
      </c>
      <c r="N13" s="13">
        <f t="shared" si="0"/>
        <v>2553.9391045671032</v>
      </c>
      <c r="O13" s="13">
        <f t="shared" si="0"/>
        <v>2573.47027124233</v>
      </c>
      <c r="P13" s="13">
        <f t="shared" si="0"/>
        <v>2592.8241743198873</v>
      </c>
      <c r="Q13" s="13">
        <f t="shared" si="0"/>
        <v>2611.6726938225379</v>
      </c>
      <c r="R13" s="13">
        <f t="shared" si="0"/>
        <v>2631.311665466088</v>
      </c>
      <c r="S13" s="13">
        <f t="shared" si="0"/>
        <v>2652.2201244207486</v>
      </c>
      <c r="T13" s="13">
        <f t="shared" si="0"/>
        <v>2671.6138441723679</v>
      </c>
      <c r="U13" s="13">
        <f t="shared" si="0"/>
        <v>2690.5746972753991</v>
      </c>
      <c r="V13" s="13">
        <f t="shared" si="0"/>
        <v>2708.5203134099615</v>
      </c>
      <c r="W13" s="13">
        <f t="shared" si="0"/>
        <v>2726.285137142655</v>
      </c>
      <c r="X13" s="13">
        <f t="shared" si="0"/>
        <v>2744.089130601973</v>
      </c>
      <c r="Y13" s="13">
        <f t="shared" si="0"/>
        <v>2761.3648620724844</v>
      </c>
      <c r="Z13" s="13">
        <f t="shared" si="0"/>
        <v>2777.9475952114312</v>
      </c>
      <c r="AA13" s="13">
        <f t="shared" si="0"/>
        <v>2794.2247927200233</v>
      </c>
      <c r="AB13" s="13">
        <f t="shared" si="0"/>
        <v>2810.4181811288545</v>
      </c>
      <c r="AC13" s="13">
        <f t="shared" si="0"/>
        <v>2826.1881718470354</v>
      </c>
      <c r="AD13" s="13">
        <f t="shared" si="0"/>
        <v>2841.6667421516627</v>
      </c>
      <c r="AE13" s="13">
        <f t="shared" si="0"/>
        <v>2856.8078411479205</v>
      </c>
      <c r="AF13" s="13">
        <f t="shared" si="0"/>
        <v>2871.5548903417957</v>
      </c>
      <c r="AG13" s="13">
        <f t="shared" si="0"/>
        <v>2885.9962274651052</v>
      </c>
      <c r="AH13" s="13">
        <f t="shared" si="0"/>
        <v>2900.2107801051329</v>
      </c>
      <c r="AI13" s="13">
        <f t="shared" si="0"/>
        <v>2914.1865503275967</v>
      </c>
      <c r="AJ13" s="13">
        <f t="shared" si="0"/>
        <v>2927.6936953522418</v>
      </c>
    </row>
    <row r="15" spans="1:36" x14ac:dyDescent="0.25">
      <c r="A15" t="s">
        <v>93</v>
      </c>
    </row>
    <row r="16" spans="1:36" x14ac:dyDescent="0.25">
      <c r="A16" t="s">
        <v>94</v>
      </c>
    </row>
    <row r="21" spans="1:2" x14ac:dyDescent="0.25">
      <c r="A21" t="s">
        <v>98</v>
      </c>
      <c r="B21" t="s">
        <v>95</v>
      </c>
    </row>
    <row r="22" spans="1:2" x14ac:dyDescent="0.25">
      <c r="A22" s="7">
        <v>38896969</v>
      </c>
      <c r="B22" s="11">
        <v>38801063.288067997</v>
      </c>
    </row>
    <row r="23" spans="1:2" x14ac:dyDescent="0.25">
      <c r="A23" s="7">
        <v>39242698</v>
      </c>
      <c r="B23" s="11">
        <v>39159891.437623903</v>
      </c>
    </row>
    <row r="24" spans="1:2" x14ac:dyDescent="0.25">
      <c r="A24" s="7">
        <v>39589144</v>
      </c>
      <c r="B24" s="11">
        <v>39524684.4899</v>
      </c>
    </row>
    <row r="25" spans="1:2" x14ac:dyDescent="0.25">
      <c r="A25" s="7">
        <v>39933359</v>
      </c>
      <c r="B25" s="11">
        <v>39868899.034942999</v>
      </c>
    </row>
    <row r="26" spans="1:2" x14ac:dyDescent="0.25">
      <c r="A26" s="7">
        <v>40275584</v>
      </c>
      <c r="B26" s="11">
        <v>40219937.121023998</v>
      </c>
    </row>
    <row r="27" spans="1:2" x14ac:dyDescent="0.25">
      <c r="A27" s="7">
        <v>40619346</v>
      </c>
      <c r="B27" s="11">
        <v>40643642.997667901</v>
      </c>
    </row>
    <row r="28" spans="1:2" x14ac:dyDescent="0.25">
      <c r="A28" s="7">
        <v>40965875</v>
      </c>
      <c r="B28" s="11">
        <v>41001142.807455003</v>
      </c>
    </row>
    <row r="29" spans="1:2" x14ac:dyDescent="0.25">
      <c r="A29" s="7">
        <v>41315865</v>
      </c>
      <c r="B29" s="11">
        <v>41362353.232463896</v>
      </c>
    </row>
    <row r="30" spans="1:2" x14ac:dyDescent="0.25">
      <c r="A30" s="7">
        <v>41660000</v>
      </c>
      <c r="B30" s="11">
        <v>41723804.283137001</v>
      </c>
    </row>
    <row r="31" spans="1:2" x14ac:dyDescent="0.25">
      <c r="A31" s="7">
        <v>42021197</v>
      </c>
      <c r="B31" s="11">
        <v>42090233.531870998</v>
      </c>
    </row>
    <row r="32" spans="1:2" x14ac:dyDescent="0.25">
      <c r="A32" s="7">
        <v>42373301</v>
      </c>
      <c r="B32" s="11">
        <v>42451759.577448003</v>
      </c>
    </row>
    <row r="33" spans="1:2" x14ac:dyDescent="0.25">
      <c r="A33" s="7">
        <v>42722810</v>
      </c>
      <c r="B33" s="11">
        <v>42811360.962627903</v>
      </c>
    </row>
    <row r="34" spans="1:2" x14ac:dyDescent="0.25">
      <c r="A34" s="7">
        <v>43075670</v>
      </c>
      <c r="B34" s="11">
        <v>43172964.037223898</v>
      </c>
    </row>
    <row r="35" spans="1:2" x14ac:dyDescent="0.25">
      <c r="A35" s="7">
        <v>43424440</v>
      </c>
      <c r="B35" s="11">
        <v>43538624.410529003</v>
      </c>
    </row>
    <row r="36" spans="1:2" x14ac:dyDescent="0.25">
      <c r="A36" s="7">
        <v>43756527</v>
      </c>
      <c r="B36" s="11">
        <v>43910295.152239896</v>
      </c>
    </row>
    <row r="37" spans="1:2" x14ac:dyDescent="0.25">
      <c r="A37" s="7">
        <v>44085600</v>
      </c>
      <c r="B37" s="11">
        <v>44279354.015913002</v>
      </c>
    </row>
    <row r="38" spans="1:2" x14ac:dyDescent="0.25">
      <c r="A38" s="7">
        <v>44406080</v>
      </c>
      <c r="B38" s="11">
        <v>44651002.994038999</v>
      </c>
    </row>
    <row r="39" spans="1:2" x14ac:dyDescent="0.25">
      <c r="A39" s="7">
        <v>44740000</v>
      </c>
      <c r="B39" s="11">
        <v>45019342.7676939</v>
      </c>
    </row>
    <row r="40" spans="1:2" x14ac:dyDescent="0.25">
      <c r="A40" s="7">
        <v>45095505</v>
      </c>
      <c r="B40" s="11">
        <v>45381468.760858998</v>
      </c>
    </row>
    <row r="41" spans="1:2" x14ac:dyDescent="0.25">
      <c r="A41" s="7">
        <v>45425255</v>
      </c>
      <c r="B41" s="11">
        <v>45736627.244241901</v>
      </c>
    </row>
    <row r="42" spans="1:2" x14ac:dyDescent="0.25">
      <c r="A42" s="7">
        <v>45747645</v>
      </c>
      <c r="B42" s="11">
        <v>46083481.651614003</v>
      </c>
    </row>
    <row r="43" spans="1:2" x14ac:dyDescent="0.25">
      <c r="A43" s="7">
        <v>46052773</v>
      </c>
      <c r="B43" s="11">
        <v>46423819.032562897</v>
      </c>
    </row>
    <row r="44" spans="1:2" x14ac:dyDescent="0.25">
      <c r="A44" s="7">
        <v>46354827</v>
      </c>
      <c r="B44" s="11">
        <v>46753657.718938999</v>
      </c>
    </row>
    <row r="45" spans="1:2" x14ac:dyDescent="0.25">
      <c r="A45" s="7">
        <v>46657547</v>
      </c>
      <c r="B45" s="11">
        <v>47073461.692615002</v>
      </c>
    </row>
    <row r="46" spans="1:2" x14ac:dyDescent="0.25">
      <c r="A46" s="7">
        <v>46951285</v>
      </c>
      <c r="B46" s="11">
        <v>47384998.947494999</v>
      </c>
    </row>
    <row r="47" spans="1:2" x14ac:dyDescent="0.25">
      <c r="A47" s="7">
        <v>47233240</v>
      </c>
      <c r="B47" s="11">
        <v>47690185.965862997</v>
      </c>
    </row>
    <row r="48" spans="1:2" x14ac:dyDescent="0.25">
      <c r="A48" s="7">
        <v>47510000</v>
      </c>
      <c r="B48" s="11">
        <v>47990912.996601</v>
      </c>
    </row>
    <row r="49" spans="1:2" x14ac:dyDescent="0.25">
      <c r="A49" s="7">
        <v>47785335</v>
      </c>
      <c r="B49" s="11">
        <v>48284417.050269999</v>
      </c>
    </row>
    <row r="50" spans="1:2" x14ac:dyDescent="0.25">
      <c r="A50" s="7">
        <v>48053471</v>
      </c>
      <c r="B50" s="11">
        <v>48568530.804475904</v>
      </c>
    </row>
    <row r="51" spans="1:2" x14ac:dyDescent="0.25">
      <c r="A51" s="7">
        <v>48316652</v>
      </c>
      <c r="B51" s="11">
        <v>48841655.520604998</v>
      </c>
    </row>
    <row r="52" spans="1:2" x14ac:dyDescent="0.25">
      <c r="A52" s="7">
        <v>48574095</v>
      </c>
      <c r="B52" s="11">
        <v>49108689.119574003</v>
      </c>
    </row>
    <row r="53" spans="1:2" x14ac:dyDescent="0.25">
      <c r="A53" s="7">
        <v>48824838</v>
      </c>
      <c r="B53" s="11">
        <v>49372055.466747902</v>
      </c>
    </row>
    <row r="54" spans="1:2" x14ac:dyDescent="0.25">
      <c r="A54" s="7">
        <v>49070383</v>
      </c>
      <c r="B54" s="11">
        <v>49627286.478938997</v>
      </c>
    </row>
    <row r="55" spans="1:2" x14ac:dyDescent="0.25">
      <c r="A55" s="7">
        <v>49312072</v>
      </c>
      <c r="B55" s="11">
        <v>49875841.041529998</v>
      </c>
    </row>
    <row r="56" spans="1:2" x14ac:dyDescent="0.25">
      <c r="A56" s="7">
        <v>49549701</v>
      </c>
      <c r="B56" s="11">
        <v>50121508.387777001</v>
      </c>
    </row>
    <row r="57" spans="1:2" x14ac:dyDescent="0.25">
      <c r="A57" s="14">
        <v>49779362</v>
      </c>
      <c r="B57" s="12">
        <v>50365073.602871001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8"/>
  <sheetViews>
    <sheetView tabSelected="1" topLeftCell="A28" workbookViewId="0">
      <selection activeCell="A30" sqref="A30:D48"/>
    </sheetView>
  </sheetViews>
  <sheetFormatPr defaultColWidth="12.42578125" defaultRowHeight="15" x14ac:dyDescent="0.25"/>
  <cols>
    <col min="1" max="1" width="22.5703125" customWidth="1"/>
  </cols>
  <sheetData>
    <row r="1" spans="1:3" x14ac:dyDescent="0.25">
      <c r="A1" t="s">
        <v>58</v>
      </c>
      <c r="B1" t="s">
        <v>59</v>
      </c>
      <c r="C1" t="s">
        <v>60</v>
      </c>
    </row>
    <row r="2" spans="1:3" x14ac:dyDescent="0.25">
      <c r="A2" t="s">
        <v>61</v>
      </c>
      <c r="B2" t="s">
        <v>62</v>
      </c>
      <c r="C2">
        <v>3412141630</v>
      </c>
    </row>
    <row r="3" spans="1:3" x14ac:dyDescent="0.25">
      <c r="A3" t="s">
        <v>63</v>
      </c>
      <c r="B3" t="s">
        <v>64</v>
      </c>
      <c r="C3">
        <v>100000000000</v>
      </c>
    </row>
    <row r="4" spans="1:3" x14ac:dyDescent="0.25">
      <c r="A4" t="s">
        <v>65</v>
      </c>
      <c r="B4" t="s">
        <v>66</v>
      </c>
      <c r="C4">
        <v>127500</v>
      </c>
    </row>
    <row r="5" spans="1:3" x14ac:dyDescent="0.25">
      <c r="A5" t="s">
        <v>67</v>
      </c>
      <c r="B5" t="s">
        <v>64</v>
      </c>
      <c r="C5">
        <v>100000000000</v>
      </c>
    </row>
    <row r="6" spans="1:3" x14ac:dyDescent="0.25">
      <c r="A6" s="4" t="s">
        <v>83</v>
      </c>
      <c r="B6" t="s">
        <v>85</v>
      </c>
      <c r="C6">
        <v>1000000</v>
      </c>
    </row>
    <row r="7" spans="1:3" s="4" customFormat="1" x14ac:dyDescent="0.25">
      <c r="A7" s="4" t="s">
        <v>84</v>
      </c>
      <c r="B7" s="4" t="s">
        <v>85</v>
      </c>
      <c r="C7" s="4">
        <v>1000000</v>
      </c>
    </row>
    <row r="8" spans="1:3" s="4" customFormat="1" x14ac:dyDescent="0.25">
      <c r="A8" s="4" t="s">
        <v>86</v>
      </c>
      <c r="B8" s="4" t="s">
        <v>66</v>
      </c>
      <c r="C8" s="62">
        <v>137380</v>
      </c>
    </row>
    <row r="9" spans="1:3" s="4" customFormat="1" x14ac:dyDescent="0.25">
      <c r="A9" s="4" t="s">
        <v>87</v>
      </c>
      <c r="B9" s="4" t="s">
        <v>88</v>
      </c>
      <c r="C9" s="62">
        <v>120438.62000000001</v>
      </c>
    </row>
    <row r="10" spans="1:3" x14ac:dyDescent="0.25">
      <c r="A10" s="4"/>
      <c r="C10" s="4"/>
    </row>
    <row r="11" spans="1:3" x14ac:dyDescent="0.25">
      <c r="A11" s="4" t="s">
        <v>68</v>
      </c>
    </row>
    <row r="12" spans="1:3" x14ac:dyDescent="0.25">
      <c r="A12" t="s">
        <v>69</v>
      </c>
    </row>
    <row r="18" spans="1:11" x14ac:dyDescent="0.25">
      <c r="A18" t="s">
        <v>70</v>
      </c>
      <c r="D18" t="s">
        <v>71</v>
      </c>
    </row>
    <row r="20" spans="1:11" ht="14.45" x14ac:dyDescent="0.35">
      <c r="A20" t="s">
        <v>72</v>
      </c>
      <c r="B20">
        <v>3412.1416300000001</v>
      </c>
      <c r="C20" t="s">
        <v>73</v>
      </c>
      <c r="D20" s="5" t="s">
        <v>74</v>
      </c>
      <c r="J20" t="s">
        <v>73</v>
      </c>
      <c r="K20" t="s">
        <v>75</v>
      </c>
    </row>
    <row r="21" spans="1:11" ht="14.45" x14ac:dyDescent="0.35">
      <c r="A21" t="s">
        <v>76</v>
      </c>
      <c r="B21">
        <v>3412141630</v>
      </c>
      <c r="C21" t="s">
        <v>77</v>
      </c>
    </row>
    <row r="23" spans="1:11" x14ac:dyDescent="0.25">
      <c r="A23" t="s">
        <v>78</v>
      </c>
      <c r="D23" t="s">
        <v>79</v>
      </c>
    </row>
    <row r="24" spans="1:11" ht="14.45" x14ac:dyDescent="0.35">
      <c r="B24">
        <v>100000</v>
      </c>
    </row>
    <row r="25" spans="1:11" ht="14.45" x14ac:dyDescent="0.35">
      <c r="A25" t="s">
        <v>64</v>
      </c>
      <c r="B25">
        <v>100000000000</v>
      </c>
    </row>
    <row r="27" spans="1:11" x14ac:dyDescent="0.25">
      <c r="A27" t="s">
        <v>80</v>
      </c>
    </row>
    <row r="28" spans="1:11" x14ac:dyDescent="0.25">
      <c r="A28">
        <v>127500</v>
      </c>
      <c r="C28" t="s">
        <v>81</v>
      </c>
      <c r="D28" t="s">
        <v>82</v>
      </c>
    </row>
    <row r="30" spans="1:11" x14ac:dyDescent="0.25">
      <c r="A30" t="s">
        <v>66</v>
      </c>
      <c r="B30" t="s">
        <v>446</v>
      </c>
      <c r="D30" s="4" t="s">
        <v>447</v>
      </c>
    </row>
    <row r="31" spans="1:11" x14ac:dyDescent="0.25">
      <c r="A31" t="s">
        <v>88</v>
      </c>
      <c r="B31" s="4" t="s">
        <v>446</v>
      </c>
      <c r="D31" s="4" t="s">
        <v>447</v>
      </c>
    </row>
    <row r="34" spans="1:4" x14ac:dyDescent="0.25">
      <c r="A34" s="4">
        <v>947817.12</v>
      </c>
      <c r="B34" s="4" t="s">
        <v>370</v>
      </c>
      <c r="C34" s="4" t="s">
        <v>74</v>
      </c>
    </row>
    <row r="35" spans="1:4" x14ac:dyDescent="0.25">
      <c r="A35" s="4">
        <f>A34*1000000</f>
        <v>947817120000</v>
      </c>
      <c r="B35" s="4" t="s">
        <v>371</v>
      </c>
      <c r="C35" s="4" t="s">
        <v>74</v>
      </c>
    </row>
    <row r="38" spans="1:4" ht="15.75" x14ac:dyDescent="0.25">
      <c r="A38" s="46" t="s">
        <v>435</v>
      </c>
      <c r="B38" s="47"/>
      <c r="C38" s="47"/>
      <c r="D38" s="47"/>
    </row>
    <row r="39" spans="1:4" x14ac:dyDescent="0.25">
      <c r="A39" s="48" t="s">
        <v>436</v>
      </c>
      <c r="B39" s="47"/>
      <c r="C39" s="47"/>
      <c r="D39" s="47"/>
    </row>
    <row r="40" spans="1:4" x14ac:dyDescent="0.25">
      <c r="A40" s="49" t="s">
        <v>58</v>
      </c>
      <c r="B40" s="50"/>
      <c r="C40" s="51"/>
      <c r="D40" s="51"/>
    </row>
    <row r="41" spans="1:4" x14ac:dyDescent="0.25">
      <c r="A41" s="52"/>
      <c r="B41" s="53"/>
      <c r="C41" s="54" t="s">
        <v>437</v>
      </c>
      <c r="D41" s="54" t="s">
        <v>438</v>
      </c>
    </row>
    <row r="42" spans="1:4" x14ac:dyDescent="0.25">
      <c r="A42" s="55"/>
      <c r="B42" s="65"/>
      <c r="C42" s="56" t="s">
        <v>439</v>
      </c>
      <c r="D42" s="56"/>
    </row>
    <row r="43" spans="1:4" x14ac:dyDescent="0.25">
      <c r="A43" s="57" t="s">
        <v>440</v>
      </c>
      <c r="B43" s="58"/>
      <c r="C43" s="59" t="s">
        <v>441</v>
      </c>
      <c r="D43" s="59" t="s">
        <v>441</v>
      </c>
    </row>
    <row r="44" spans="1:4" x14ac:dyDescent="0.25">
      <c r="A44" s="60" t="s">
        <v>442</v>
      </c>
      <c r="B44" s="61"/>
      <c r="C44" s="62">
        <v>116090</v>
      </c>
      <c r="D44" s="62">
        <v>124340</v>
      </c>
    </row>
    <row r="45" spans="1:4" x14ac:dyDescent="0.25">
      <c r="A45" s="60" t="s">
        <v>87</v>
      </c>
      <c r="B45" s="61"/>
      <c r="C45" s="62">
        <v>112193.52</v>
      </c>
      <c r="D45" s="62">
        <v>120438.62000000001</v>
      </c>
    </row>
    <row r="46" spans="1:4" x14ac:dyDescent="0.25">
      <c r="A46" s="60" t="s">
        <v>443</v>
      </c>
      <c r="B46" s="61"/>
      <c r="C46" s="62">
        <v>112193.52</v>
      </c>
      <c r="D46" s="62">
        <v>120438.62000000001</v>
      </c>
    </row>
    <row r="47" spans="1:4" x14ac:dyDescent="0.25">
      <c r="A47" s="63" t="s">
        <v>444</v>
      </c>
      <c r="B47" s="61"/>
      <c r="C47" s="62">
        <v>128450</v>
      </c>
      <c r="D47" s="62">
        <v>137380</v>
      </c>
    </row>
    <row r="48" spans="1:4" x14ac:dyDescent="0.25">
      <c r="A48" s="64" t="s">
        <v>445</v>
      </c>
      <c r="B48" s="61"/>
      <c r="C48" s="62">
        <v>128450</v>
      </c>
      <c r="D48" s="62">
        <v>137380</v>
      </c>
    </row>
  </sheetData>
  <dataValidations count="1">
    <dataValidation type="list" allowBlank="1" showInputMessage="1" showErrorMessage="1" sqref="B42">
      <formula1>"1,2"</formula1>
    </dataValidation>
  </dataValidations>
  <hyperlinks>
    <hyperlink ref="D20" r:id="rId1"/>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AI139"/>
  <sheetViews>
    <sheetView topLeftCell="A7" workbookViewId="0">
      <selection activeCell="B36" sqref="B36"/>
    </sheetView>
  </sheetViews>
  <sheetFormatPr defaultRowHeight="15" x14ac:dyDescent="0.25"/>
  <cols>
    <col min="1" max="1" width="13.140625" customWidth="1"/>
    <col min="2" max="2" width="19.140625" customWidth="1"/>
  </cols>
  <sheetData>
    <row r="2" spans="1:9" ht="14.45" x14ac:dyDescent="0.35">
      <c r="A2" t="s">
        <v>105</v>
      </c>
    </row>
    <row r="3" spans="1:9" ht="14.45" x14ac:dyDescent="0.35">
      <c r="A3" t="s">
        <v>113</v>
      </c>
    </row>
    <row r="4" spans="1:9" ht="14.45" x14ac:dyDescent="0.35">
      <c r="A4" t="s">
        <v>106</v>
      </c>
    </row>
    <row r="5" spans="1:9" ht="14.45" x14ac:dyDescent="0.35">
      <c r="A5" t="s">
        <v>338</v>
      </c>
    </row>
    <row r="6" spans="1:9" s="4" customFormat="1" ht="14.45" x14ac:dyDescent="0.35">
      <c r="A6" s="4" t="s">
        <v>339</v>
      </c>
    </row>
    <row r="7" spans="1:9" s="4" customFormat="1" ht="14.45" x14ac:dyDescent="0.35">
      <c r="A7" s="4" t="s">
        <v>340</v>
      </c>
    </row>
    <row r="8" spans="1:9" s="4" customFormat="1" ht="14.45" x14ac:dyDescent="0.35"/>
    <row r="9" spans="1:9" s="4" customFormat="1" ht="14.45" x14ac:dyDescent="0.35">
      <c r="A9" s="4" t="s">
        <v>344</v>
      </c>
    </row>
    <row r="10" spans="1:9" s="4" customFormat="1" ht="14.45" x14ac:dyDescent="0.35"/>
    <row r="11" spans="1:9" s="4" customFormat="1" ht="14.45" x14ac:dyDescent="0.35">
      <c r="I11" s="4" t="s">
        <v>424</v>
      </c>
    </row>
    <row r="12" spans="1:9" s="4" customFormat="1" ht="14.45" x14ac:dyDescent="0.35">
      <c r="I12" s="4" t="s">
        <v>425</v>
      </c>
    </row>
    <row r="13" spans="1:9" s="4" customFormat="1" ht="14.45" x14ac:dyDescent="0.35">
      <c r="I13" s="4" t="s">
        <v>426</v>
      </c>
    </row>
    <row r="14" spans="1:9" s="4" customFormat="1" ht="14.45" x14ac:dyDescent="0.35"/>
    <row r="15" spans="1:9" s="4" customFormat="1" ht="14.45" x14ac:dyDescent="0.35"/>
    <row r="16" spans="1:9" s="4" customFormat="1" ht="14.45" x14ac:dyDescent="0.35"/>
    <row r="17" spans="1:35" s="4" customFormat="1" ht="14.45" x14ac:dyDescent="0.35"/>
    <row r="18" spans="1:35" s="4" customFormat="1" ht="14.45" x14ac:dyDescent="0.35"/>
    <row r="19" spans="1:35" s="4" customFormat="1" ht="14.45" x14ac:dyDescent="0.35"/>
    <row r="20" spans="1:35" s="4" customFormat="1" ht="14.45" x14ac:dyDescent="0.35"/>
    <row r="21" spans="1:35" ht="14.45" x14ac:dyDescent="0.35">
      <c r="A21" t="s">
        <v>337</v>
      </c>
    </row>
    <row r="22" spans="1:35" ht="14.45" x14ac:dyDescent="0.35">
      <c r="A22" t="s">
        <v>107</v>
      </c>
      <c r="B22">
        <v>2017</v>
      </c>
      <c r="C22">
        <v>2018</v>
      </c>
      <c r="D22">
        <v>2019</v>
      </c>
      <c r="E22">
        <v>2020</v>
      </c>
      <c r="F22">
        <v>2021</v>
      </c>
      <c r="G22">
        <v>2022</v>
      </c>
      <c r="H22">
        <v>2023</v>
      </c>
      <c r="I22">
        <v>2024</v>
      </c>
      <c r="J22">
        <v>2025</v>
      </c>
      <c r="K22">
        <v>2026</v>
      </c>
      <c r="L22">
        <v>2027</v>
      </c>
      <c r="M22">
        <v>2028</v>
      </c>
      <c r="N22">
        <v>2029</v>
      </c>
      <c r="O22">
        <v>2030</v>
      </c>
      <c r="P22">
        <v>2031</v>
      </c>
      <c r="Q22">
        <v>2032</v>
      </c>
      <c r="R22">
        <v>2033</v>
      </c>
      <c r="S22">
        <v>2034</v>
      </c>
      <c r="T22">
        <v>2035</v>
      </c>
      <c r="U22">
        <v>2036</v>
      </c>
      <c r="V22">
        <v>2037</v>
      </c>
      <c r="W22">
        <v>2038</v>
      </c>
      <c r="X22">
        <v>2039</v>
      </c>
      <c r="Y22">
        <v>2040</v>
      </c>
      <c r="Z22">
        <v>2041</v>
      </c>
      <c r="AA22">
        <v>2042</v>
      </c>
      <c r="AB22">
        <v>2043</v>
      </c>
      <c r="AC22">
        <v>2044</v>
      </c>
      <c r="AD22">
        <v>2045</v>
      </c>
      <c r="AE22">
        <v>2046</v>
      </c>
      <c r="AF22">
        <v>2047</v>
      </c>
      <c r="AG22">
        <v>2048</v>
      </c>
      <c r="AH22">
        <v>2049</v>
      </c>
      <c r="AI22">
        <v>2050</v>
      </c>
    </row>
    <row r="23" spans="1:35" ht="14.45" x14ac:dyDescent="0.35">
      <c r="A23" t="s">
        <v>108</v>
      </c>
      <c r="B23" t="s">
        <v>109</v>
      </c>
    </row>
    <row r="24" spans="1:35" ht="14.45" x14ac:dyDescent="0.35">
      <c r="A24" t="s">
        <v>110</v>
      </c>
      <c r="B24">
        <v>423.98809999999997</v>
      </c>
      <c r="C24">
        <v>410.20943999999997</v>
      </c>
      <c r="D24">
        <v>397.90035999999998</v>
      </c>
      <c r="E24">
        <v>386.05419999999998</v>
      </c>
      <c r="F24">
        <v>375.78064000000001</v>
      </c>
      <c r="G24">
        <v>366.16028</v>
      </c>
      <c r="H24">
        <v>357.06511999999998</v>
      </c>
      <c r="I24">
        <v>345.41748000000001</v>
      </c>
      <c r="J24">
        <v>338.67214999999999</v>
      </c>
      <c r="K24">
        <v>327.77224999999999</v>
      </c>
      <c r="L24">
        <v>319.74074999999999</v>
      </c>
      <c r="M24">
        <v>312.18689000000001</v>
      </c>
      <c r="N24">
        <v>307.32970999999998</v>
      </c>
      <c r="O24">
        <v>301.95785999999998</v>
      </c>
      <c r="P24">
        <v>298.38216999999997</v>
      </c>
      <c r="Q24">
        <v>295.11603000000002</v>
      </c>
      <c r="R24">
        <v>292.11667</v>
      </c>
      <c r="S24">
        <v>289.62222000000003</v>
      </c>
      <c r="T24">
        <v>287.47852</v>
      </c>
      <c r="U24">
        <v>286.61709999999999</v>
      </c>
      <c r="V24">
        <v>285.70197000000002</v>
      </c>
      <c r="W24">
        <v>285.34701999999999</v>
      </c>
      <c r="X24">
        <v>284.89296999999999</v>
      </c>
      <c r="Y24">
        <v>284.92245000000003</v>
      </c>
      <c r="Z24">
        <v>285.22667999999999</v>
      </c>
      <c r="AA24">
        <v>285.69409000000002</v>
      </c>
      <c r="AB24">
        <v>286.43353000000002</v>
      </c>
      <c r="AC24">
        <v>287.08026000000001</v>
      </c>
      <c r="AD24">
        <v>287.95681999999999</v>
      </c>
      <c r="AE24">
        <v>289.22136999999998</v>
      </c>
      <c r="AF24">
        <v>290.59991000000002</v>
      </c>
      <c r="AG24">
        <v>291.78417999999999</v>
      </c>
      <c r="AH24">
        <v>293.58697999999998</v>
      </c>
      <c r="AI24">
        <v>294.83429000000001</v>
      </c>
    </row>
    <row r="25" spans="1:35" ht="14.45" x14ac:dyDescent="0.35">
      <c r="A25" t="s">
        <v>111</v>
      </c>
      <c r="B25" t="s">
        <v>109</v>
      </c>
    </row>
    <row r="26" spans="1:35" x14ac:dyDescent="0.25">
      <c r="A26" t="s">
        <v>112</v>
      </c>
      <c r="B26">
        <v>134785812922368</v>
      </c>
      <c r="C26">
        <v>133862243958784</v>
      </c>
      <c r="D26">
        <v>133017125257216</v>
      </c>
      <c r="E26">
        <v>131160172658688</v>
      </c>
      <c r="F26">
        <v>129002622681088</v>
      </c>
      <c r="G26">
        <v>127071732891648</v>
      </c>
      <c r="H26">
        <v>124921128681472</v>
      </c>
      <c r="I26">
        <v>122668200230912</v>
      </c>
      <c r="J26">
        <v>120648877735936</v>
      </c>
      <c r="K26">
        <v>118075269578752</v>
      </c>
      <c r="L26">
        <v>115934782029824</v>
      </c>
      <c r="M26">
        <v>113695510233088</v>
      </c>
      <c r="N26">
        <v>111619472359424</v>
      </c>
      <c r="O26">
        <v>108915907887104</v>
      </c>
      <c r="P26">
        <v>108467545178112</v>
      </c>
      <c r="Q26">
        <v>107963658272768</v>
      </c>
      <c r="R26">
        <v>107531410079744</v>
      </c>
      <c r="S26">
        <v>107163091468288</v>
      </c>
      <c r="T26">
        <v>106669740654592</v>
      </c>
      <c r="U26">
        <v>106332124348416</v>
      </c>
      <c r="V26">
        <v>105886236278784</v>
      </c>
      <c r="W26">
        <v>105515459805184</v>
      </c>
      <c r="X26">
        <v>105094100025344</v>
      </c>
      <c r="Y26">
        <v>104763890860032</v>
      </c>
      <c r="Z26">
        <v>104323488940032</v>
      </c>
      <c r="AA26">
        <v>103889420419072</v>
      </c>
      <c r="AB26">
        <v>103523727441920</v>
      </c>
      <c r="AC26">
        <v>103098173358080</v>
      </c>
      <c r="AD26">
        <v>102706165317632</v>
      </c>
      <c r="AE26">
        <v>102301272375296</v>
      </c>
      <c r="AF26">
        <v>101953690402816</v>
      </c>
      <c r="AG26">
        <v>101490563743744</v>
      </c>
      <c r="AH26">
        <v>101091895148544</v>
      </c>
      <c r="AI26">
        <v>100759848878080</v>
      </c>
    </row>
    <row r="28" spans="1:35" x14ac:dyDescent="0.25">
      <c r="A28" t="s">
        <v>335</v>
      </c>
      <c r="B28">
        <f>B26-B139</f>
        <v>68161812684800</v>
      </c>
      <c r="D28" t="s">
        <v>336</v>
      </c>
    </row>
    <row r="29" spans="1:35" x14ac:dyDescent="0.25">
      <c r="B29" s="24">
        <v>89.609101406977345</v>
      </c>
      <c r="D29" t="s">
        <v>213</v>
      </c>
    </row>
    <row r="31" spans="1:35" x14ac:dyDescent="0.25">
      <c r="A31" t="s">
        <v>343</v>
      </c>
    </row>
    <row r="33" spans="1:35" x14ac:dyDescent="0.25">
      <c r="A33" t="s">
        <v>422</v>
      </c>
    </row>
    <row r="35" spans="1:35" x14ac:dyDescent="0.25">
      <c r="A35" t="s">
        <v>423</v>
      </c>
    </row>
    <row r="36" spans="1:35" x14ac:dyDescent="0.25">
      <c r="A36" t="s">
        <v>278</v>
      </c>
      <c r="B36">
        <f>1+'How to handle emissions factor'!G24</f>
        <v>1.1604770603431236</v>
      </c>
    </row>
    <row r="40" spans="1:35" x14ac:dyDescent="0.25">
      <c r="A40" t="s">
        <v>107</v>
      </c>
      <c r="B40">
        <v>2017</v>
      </c>
      <c r="C40">
        <v>2018</v>
      </c>
      <c r="D40">
        <v>2019</v>
      </c>
      <c r="E40">
        <v>2020</v>
      </c>
      <c r="F40">
        <v>2021</v>
      </c>
      <c r="G40">
        <v>2022</v>
      </c>
      <c r="H40">
        <v>2023</v>
      </c>
      <c r="I40">
        <v>2024</v>
      </c>
      <c r="J40">
        <v>2025</v>
      </c>
      <c r="K40">
        <v>2026</v>
      </c>
      <c r="L40">
        <v>2027</v>
      </c>
      <c r="M40">
        <v>2028</v>
      </c>
      <c r="N40">
        <v>2029</v>
      </c>
      <c r="O40">
        <v>2030</v>
      </c>
      <c r="P40">
        <v>2031</v>
      </c>
      <c r="Q40">
        <v>2032</v>
      </c>
      <c r="R40">
        <v>2033</v>
      </c>
      <c r="S40">
        <v>2034</v>
      </c>
      <c r="T40">
        <v>2035</v>
      </c>
      <c r="U40">
        <v>2036</v>
      </c>
      <c r="V40">
        <v>2037</v>
      </c>
      <c r="W40">
        <v>2038</v>
      </c>
      <c r="X40">
        <v>2039</v>
      </c>
      <c r="Y40">
        <v>2040</v>
      </c>
      <c r="Z40">
        <v>2041</v>
      </c>
      <c r="AA40">
        <v>2042</v>
      </c>
      <c r="AB40">
        <v>2043</v>
      </c>
      <c r="AC40">
        <v>2044</v>
      </c>
      <c r="AD40">
        <v>2045</v>
      </c>
      <c r="AE40">
        <v>2046</v>
      </c>
      <c r="AF40">
        <v>2047</v>
      </c>
      <c r="AG40">
        <v>2048</v>
      </c>
      <c r="AH40">
        <v>2049</v>
      </c>
      <c r="AI40">
        <v>2050</v>
      </c>
    </row>
    <row r="41" spans="1:35" x14ac:dyDescent="0.25">
      <c r="A41" t="s">
        <v>211</v>
      </c>
      <c r="B41" t="s">
        <v>109</v>
      </c>
    </row>
    <row r="42" spans="1:35" x14ac:dyDescent="0.25">
      <c r="A42" t="s">
        <v>210</v>
      </c>
    </row>
    <row r="43" spans="1:35" x14ac:dyDescent="0.25">
      <c r="A43" t="s">
        <v>114</v>
      </c>
      <c r="B43">
        <v>5289999859712</v>
      </c>
      <c r="C43">
        <v>5249999831040</v>
      </c>
      <c r="D43">
        <v>5220000071680</v>
      </c>
      <c r="E43">
        <v>5189999788032</v>
      </c>
      <c r="F43">
        <v>5149999759360</v>
      </c>
      <c r="G43">
        <v>5120000000000</v>
      </c>
      <c r="H43">
        <v>5079999971328</v>
      </c>
      <c r="I43">
        <v>5050000211968</v>
      </c>
      <c r="J43">
        <v>5010000183296</v>
      </c>
      <c r="K43">
        <v>4979999899648</v>
      </c>
      <c r="L43">
        <v>4950000140288</v>
      </c>
      <c r="M43">
        <v>4910000111616</v>
      </c>
      <c r="N43">
        <v>4879999827968</v>
      </c>
      <c r="O43">
        <v>4819999784960</v>
      </c>
      <c r="P43">
        <v>4790000025600</v>
      </c>
      <c r="Q43">
        <v>4759999741952</v>
      </c>
      <c r="R43">
        <v>4729999982592</v>
      </c>
      <c r="S43">
        <v>4700000223232</v>
      </c>
      <c r="T43">
        <v>4680000208896</v>
      </c>
      <c r="U43">
        <v>4649999925248</v>
      </c>
      <c r="V43">
        <v>4620000165888</v>
      </c>
      <c r="W43">
        <v>4589999882240</v>
      </c>
      <c r="X43">
        <v>4560000122880</v>
      </c>
      <c r="Y43">
        <v>4540000108544</v>
      </c>
      <c r="Z43">
        <v>4509999824896</v>
      </c>
      <c r="AA43">
        <v>4480000065536</v>
      </c>
      <c r="AB43">
        <v>4449999781888</v>
      </c>
      <c r="AC43">
        <v>4429999767552</v>
      </c>
      <c r="AD43">
        <v>4400000008192</v>
      </c>
      <c r="AE43">
        <v>4369999986688</v>
      </c>
      <c r="AF43">
        <v>4339999965184</v>
      </c>
      <c r="AG43">
        <v>4309999943680</v>
      </c>
      <c r="AH43">
        <v>4289999929344</v>
      </c>
      <c r="AI43">
        <v>4259999907840</v>
      </c>
    </row>
    <row r="44" spans="1:35" x14ac:dyDescent="0.25">
      <c r="A44" t="s">
        <v>115</v>
      </c>
      <c r="B44" t="s">
        <v>212</v>
      </c>
    </row>
    <row r="45" spans="1:35" x14ac:dyDescent="0.25">
      <c r="A45" t="s">
        <v>116</v>
      </c>
      <c r="B45" t="s">
        <v>212</v>
      </c>
    </row>
    <row r="46" spans="1:35" x14ac:dyDescent="0.25">
      <c r="A46" t="s">
        <v>117</v>
      </c>
      <c r="B46" t="s">
        <v>212</v>
      </c>
    </row>
    <row r="47" spans="1:35" x14ac:dyDescent="0.25">
      <c r="A47" t="s">
        <v>118</v>
      </c>
      <c r="B47" t="s">
        <v>212</v>
      </c>
    </row>
    <row r="48" spans="1:35" x14ac:dyDescent="0.25">
      <c r="A48" t="s">
        <v>119</v>
      </c>
      <c r="B48" t="s">
        <v>212</v>
      </c>
    </row>
    <row r="49" spans="1:35" x14ac:dyDescent="0.25">
      <c r="A49" t="s">
        <v>120</v>
      </c>
      <c r="B49" t="s">
        <v>212</v>
      </c>
    </row>
    <row r="50" spans="1:35" x14ac:dyDescent="0.25">
      <c r="A50" t="s">
        <v>121</v>
      </c>
      <c r="B50" t="s">
        <v>212</v>
      </c>
    </row>
    <row r="51" spans="1:35" x14ac:dyDescent="0.25">
      <c r="A51" t="s">
        <v>122</v>
      </c>
      <c r="B51" t="s">
        <v>212</v>
      </c>
    </row>
    <row r="52" spans="1:35" x14ac:dyDescent="0.25">
      <c r="A52" t="s">
        <v>123</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row>
    <row r="53" spans="1:35" x14ac:dyDescent="0.25">
      <c r="A53" t="s">
        <v>124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row>
    <row r="54" spans="1:35" x14ac:dyDescent="0.25">
      <c r="A54" t="s">
        <v>125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row>
    <row r="55" spans="1:35" x14ac:dyDescent="0.25">
      <c r="A55" t="s">
        <v>126</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row>
    <row r="56" spans="1:35" x14ac:dyDescent="0.25">
      <c r="A56" t="s">
        <v>127</v>
      </c>
      <c r="B56" t="s">
        <v>212</v>
      </c>
    </row>
    <row r="57" spans="1:35" x14ac:dyDescent="0.25">
      <c r="A57" t="s">
        <v>128</v>
      </c>
      <c r="B57" t="s">
        <v>212</v>
      </c>
    </row>
    <row r="58" spans="1:35" x14ac:dyDescent="0.25">
      <c r="A58" t="s">
        <v>129</v>
      </c>
      <c r="B58" t="s">
        <v>212</v>
      </c>
    </row>
    <row r="59" spans="1:35" x14ac:dyDescent="0.25">
      <c r="A59" t="s">
        <v>130</v>
      </c>
      <c r="B59" t="s">
        <v>212</v>
      </c>
    </row>
    <row r="60" spans="1:35" x14ac:dyDescent="0.25">
      <c r="A60" t="s">
        <v>131</v>
      </c>
      <c r="B60" t="s">
        <v>212</v>
      </c>
    </row>
    <row r="61" spans="1:35" x14ac:dyDescent="0.25">
      <c r="A61" t="s">
        <v>132</v>
      </c>
      <c r="B61" t="s">
        <v>212</v>
      </c>
    </row>
    <row r="62" spans="1:35" x14ac:dyDescent="0.25">
      <c r="A62" t="s">
        <v>133</v>
      </c>
      <c r="B62" t="s">
        <v>212</v>
      </c>
    </row>
    <row r="63" spans="1:35" x14ac:dyDescent="0.25">
      <c r="A63" t="s">
        <v>134</v>
      </c>
      <c r="B63" t="s">
        <v>212</v>
      </c>
    </row>
    <row r="64" spans="1:35" x14ac:dyDescent="0.25">
      <c r="A64" t="s">
        <v>135</v>
      </c>
      <c r="B64">
        <v>3249999970304</v>
      </c>
      <c r="C64">
        <v>3149999898624</v>
      </c>
      <c r="D64">
        <v>3040000081920</v>
      </c>
      <c r="E64">
        <v>2940000010240</v>
      </c>
      <c r="F64">
        <v>2829999931392</v>
      </c>
      <c r="G64">
        <v>2730000121856</v>
      </c>
      <c r="H64">
        <v>2630000050176</v>
      </c>
      <c r="I64">
        <v>2519999971328</v>
      </c>
      <c r="J64">
        <v>2419999899648</v>
      </c>
      <c r="K64">
        <v>2310000082944</v>
      </c>
      <c r="L64">
        <v>2210000011264</v>
      </c>
      <c r="M64">
        <v>2100000063488</v>
      </c>
      <c r="N64">
        <v>1999999991808</v>
      </c>
      <c r="O64">
        <v>1830000001024</v>
      </c>
      <c r="P64">
        <v>1779999965184</v>
      </c>
      <c r="Q64">
        <v>1720000053248</v>
      </c>
      <c r="R64">
        <v>1660000010240</v>
      </c>
      <c r="S64">
        <v>1599999967232</v>
      </c>
      <c r="T64">
        <v>1540000055296</v>
      </c>
      <c r="U64">
        <v>1490000019456</v>
      </c>
      <c r="V64">
        <v>1429999976448</v>
      </c>
      <c r="W64">
        <v>1370000064512</v>
      </c>
      <c r="X64">
        <v>1310000021504</v>
      </c>
      <c r="Y64">
        <v>1249999978496</v>
      </c>
      <c r="Z64">
        <v>1189999935488</v>
      </c>
      <c r="AA64">
        <v>1140000030720</v>
      </c>
      <c r="AB64">
        <v>1079999987712</v>
      </c>
      <c r="AC64">
        <v>1020000010240</v>
      </c>
      <c r="AD64">
        <v>961999994880</v>
      </c>
      <c r="AE64">
        <v>903999979520</v>
      </c>
      <c r="AF64">
        <v>846000029696</v>
      </c>
      <c r="AG64">
        <v>788000014336</v>
      </c>
      <c r="AH64">
        <v>729999998976</v>
      </c>
      <c r="AI64">
        <v>671999983616</v>
      </c>
    </row>
    <row r="65" spans="1:35" x14ac:dyDescent="0.25">
      <c r="A65" t="s">
        <v>136</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row>
    <row r="66" spans="1:35" x14ac:dyDescent="0.25">
      <c r="A66" t="s">
        <v>137</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row>
    <row r="67" spans="1:35" x14ac:dyDescent="0.25">
      <c r="A67" t="s">
        <v>138</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row>
    <row r="68" spans="1:35" x14ac:dyDescent="0.25">
      <c r="A68" t="s">
        <v>139</v>
      </c>
      <c r="B68" t="s">
        <v>212</v>
      </c>
    </row>
    <row r="69" spans="1:35" x14ac:dyDescent="0.25">
      <c r="A69" t="s">
        <v>140</v>
      </c>
      <c r="B69" t="s">
        <v>212</v>
      </c>
    </row>
    <row r="70" spans="1:35" x14ac:dyDescent="0.25">
      <c r="A70" t="s">
        <v>141</v>
      </c>
      <c r="B70" t="s">
        <v>212</v>
      </c>
    </row>
    <row r="71" spans="1:35" x14ac:dyDescent="0.25">
      <c r="A71" t="s">
        <v>142</v>
      </c>
      <c r="B71" t="s">
        <v>212</v>
      </c>
    </row>
    <row r="72" spans="1:35" x14ac:dyDescent="0.25">
      <c r="A72" t="s">
        <v>143</v>
      </c>
      <c r="B72" t="s">
        <v>212</v>
      </c>
    </row>
    <row r="73" spans="1:35" x14ac:dyDescent="0.25">
      <c r="A73" t="s">
        <v>144</v>
      </c>
      <c r="B73" t="s">
        <v>212</v>
      </c>
    </row>
    <row r="74" spans="1:35" x14ac:dyDescent="0.25">
      <c r="A74" t="s">
        <v>145</v>
      </c>
      <c r="B74" t="s">
        <v>212</v>
      </c>
    </row>
    <row r="75" spans="1:35" x14ac:dyDescent="0.25">
      <c r="A75" t="s">
        <v>146</v>
      </c>
      <c r="B75" t="s">
        <v>212</v>
      </c>
    </row>
    <row r="76" spans="1:35" x14ac:dyDescent="0.25">
      <c r="A76" t="s">
        <v>147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row>
    <row r="77" spans="1:35" x14ac:dyDescent="0.25">
      <c r="A77" t="s">
        <v>148</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row>
    <row r="78" spans="1:35" x14ac:dyDescent="0.25">
      <c r="A78" t="s">
        <v>149</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row>
    <row r="79" spans="1:35" x14ac:dyDescent="0.25">
      <c r="A79" t="s">
        <v>150</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row>
    <row r="80" spans="1:35" x14ac:dyDescent="0.25">
      <c r="A80" t="s">
        <v>151</v>
      </c>
      <c r="B80" t="s">
        <v>212</v>
      </c>
    </row>
    <row r="81" spans="1:35" x14ac:dyDescent="0.25">
      <c r="A81" t="s">
        <v>152</v>
      </c>
      <c r="B81" t="s">
        <v>212</v>
      </c>
    </row>
    <row r="82" spans="1:35" x14ac:dyDescent="0.25">
      <c r="A82" t="s">
        <v>153</v>
      </c>
      <c r="B82" t="s">
        <v>212</v>
      </c>
    </row>
    <row r="83" spans="1:35" x14ac:dyDescent="0.25">
      <c r="A83" t="s">
        <v>154</v>
      </c>
      <c r="B83" t="s">
        <v>212</v>
      </c>
    </row>
    <row r="84" spans="1:35" x14ac:dyDescent="0.25">
      <c r="A84" t="s">
        <v>155</v>
      </c>
      <c r="B84" t="s">
        <v>212</v>
      </c>
    </row>
    <row r="85" spans="1:35" x14ac:dyDescent="0.25">
      <c r="A85" t="s">
        <v>156</v>
      </c>
      <c r="B85" t="s">
        <v>212</v>
      </c>
    </row>
    <row r="86" spans="1:35" x14ac:dyDescent="0.25">
      <c r="A86" t="s">
        <v>157</v>
      </c>
      <c r="B86" t="s">
        <v>212</v>
      </c>
    </row>
    <row r="87" spans="1:35" x14ac:dyDescent="0.25">
      <c r="A87" t="s">
        <v>158</v>
      </c>
      <c r="B87" t="s">
        <v>212</v>
      </c>
    </row>
    <row r="88" spans="1:35" x14ac:dyDescent="0.25">
      <c r="A88" t="s">
        <v>159</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row>
    <row r="89" spans="1:35" x14ac:dyDescent="0.25">
      <c r="A89" t="s">
        <v>160</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row>
    <row r="90" spans="1:35" x14ac:dyDescent="0.25">
      <c r="A90" t="s">
        <v>161</v>
      </c>
      <c r="B90">
        <v>18300000010240</v>
      </c>
      <c r="C90">
        <v>18000000319488</v>
      </c>
      <c r="D90">
        <v>17899999723520</v>
      </c>
      <c r="E90">
        <v>17600000032768</v>
      </c>
      <c r="F90">
        <v>17199999746048</v>
      </c>
      <c r="G90">
        <v>16800000507904</v>
      </c>
      <c r="H90">
        <v>16299999625216</v>
      </c>
      <c r="I90">
        <v>15700000243712</v>
      </c>
      <c r="J90">
        <v>15099999813632</v>
      </c>
      <c r="K90">
        <v>14199999692800</v>
      </c>
      <c r="L90">
        <v>13299999571968</v>
      </c>
      <c r="M90">
        <v>12299999903744</v>
      </c>
      <c r="N90">
        <v>11399999782912</v>
      </c>
      <c r="O90">
        <v>10100000423936</v>
      </c>
      <c r="P90">
        <v>9900000280576</v>
      </c>
      <c r="Q90">
        <v>9710000406528</v>
      </c>
      <c r="R90">
        <v>9519999483904</v>
      </c>
      <c r="S90">
        <v>9329999609856</v>
      </c>
      <c r="T90">
        <v>9139999735808</v>
      </c>
      <c r="U90">
        <v>8960000131072</v>
      </c>
      <c r="V90">
        <v>8770000257024</v>
      </c>
      <c r="W90">
        <v>8590000128000</v>
      </c>
      <c r="X90">
        <v>8400000253952</v>
      </c>
      <c r="Y90">
        <v>8209999855616</v>
      </c>
      <c r="Z90">
        <v>8010000236544</v>
      </c>
      <c r="AA90">
        <v>7810000093184</v>
      </c>
      <c r="AB90">
        <v>7600000204800</v>
      </c>
      <c r="AC90">
        <v>7400000061440</v>
      </c>
      <c r="AD90">
        <v>7190000173056</v>
      </c>
      <c r="AE90">
        <v>6979999760384</v>
      </c>
      <c r="AF90">
        <v>6769999872000</v>
      </c>
      <c r="AG90">
        <v>6559999983616</v>
      </c>
      <c r="AH90">
        <v>6350000095232</v>
      </c>
      <c r="AI90">
        <v>6129999937536</v>
      </c>
    </row>
    <row r="91" spans="1:35" x14ac:dyDescent="0.25">
      <c r="A91" t="s">
        <v>162</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row>
    <row r="92" spans="1:35" x14ac:dyDescent="0.25">
      <c r="A92" t="s">
        <v>163</v>
      </c>
      <c r="B92" t="s">
        <v>212</v>
      </c>
    </row>
    <row r="93" spans="1:35" x14ac:dyDescent="0.25">
      <c r="A93" t="s">
        <v>164</v>
      </c>
      <c r="B93" t="s">
        <v>212</v>
      </c>
    </row>
    <row r="94" spans="1:35" x14ac:dyDescent="0.25">
      <c r="A94" t="s">
        <v>165</v>
      </c>
      <c r="B94" t="s">
        <v>212</v>
      </c>
    </row>
    <row r="95" spans="1:35" x14ac:dyDescent="0.25">
      <c r="A95" t="s">
        <v>166</v>
      </c>
      <c r="B95" t="s">
        <v>212</v>
      </c>
    </row>
    <row r="96" spans="1:35" x14ac:dyDescent="0.25">
      <c r="A96" t="s">
        <v>167</v>
      </c>
      <c r="B96" t="s">
        <v>212</v>
      </c>
    </row>
    <row r="97" spans="1:35" x14ac:dyDescent="0.25">
      <c r="A97" t="s">
        <v>168</v>
      </c>
      <c r="B97" t="s">
        <v>212</v>
      </c>
    </row>
    <row r="98" spans="1:35" x14ac:dyDescent="0.25">
      <c r="A98" t="s">
        <v>169</v>
      </c>
      <c r="B98" t="s">
        <v>212</v>
      </c>
    </row>
    <row r="99" spans="1:35" x14ac:dyDescent="0.25">
      <c r="A99" t="s">
        <v>170</v>
      </c>
      <c r="B99" t="s">
        <v>212</v>
      </c>
    </row>
    <row r="100" spans="1:35" x14ac:dyDescent="0.25">
      <c r="A100" t="s">
        <v>171</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row>
    <row r="101" spans="1:35" x14ac:dyDescent="0.25">
      <c r="A101" t="s">
        <v>172</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row>
    <row r="102" spans="1:35" x14ac:dyDescent="0.25">
      <c r="A102" t="s">
        <v>173</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row>
    <row r="103" spans="1:35" x14ac:dyDescent="0.25">
      <c r="A103" t="s">
        <v>174</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row>
    <row r="104" spans="1:35" x14ac:dyDescent="0.25">
      <c r="A104" t="s">
        <v>175</v>
      </c>
      <c r="B104" t="s">
        <v>212</v>
      </c>
    </row>
    <row r="105" spans="1:35" x14ac:dyDescent="0.25">
      <c r="A105" t="s">
        <v>176</v>
      </c>
      <c r="B105" t="s">
        <v>212</v>
      </c>
    </row>
    <row r="106" spans="1:35" x14ac:dyDescent="0.25">
      <c r="A106" t="s">
        <v>177</v>
      </c>
      <c r="B106" t="s">
        <v>212</v>
      </c>
    </row>
    <row r="107" spans="1:35" x14ac:dyDescent="0.25">
      <c r="A107" t="s">
        <v>178</v>
      </c>
      <c r="B107" t="s">
        <v>212</v>
      </c>
    </row>
    <row r="108" spans="1:35" x14ac:dyDescent="0.25">
      <c r="A108" t="s">
        <v>179</v>
      </c>
      <c r="B108" t="s">
        <v>212</v>
      </c>
    </row>
    <row r="109" spans="1:35" x14ac:dyDescent="0.25">
      <c r="A109" t="s">
        <v>180</v>
      </c>
      <c r="B109" t="s">
        <v>212</v>
      </c>
    </row>
    <row r="110" spans="1:35" x14ac:dyDescent="0.25">
      <c r="A110" t="s">
        <v>181</v>
      </c>
      <c r="B110" t="s">
        <v>212</v>
      </c>
    </row>
    <row r="111" spans="1:35" x14ac:dyDescent="0.25">
      <c r="A111" t="s">
        <v>182</v>
      </c>
      <c r="B111" t="s">
        <v>212</v>
      </c>
    </row>
    <row r="112" spans="1:35" x14ac:dyDescent="0.25">
      <c r="A112" t="s">
        <v>183</v>
      </c>
      <c r="B112">
        <v>8400000253952</v>
      </c>
      <c r="C112">
        <v>8400000253952</v>
      </c>
      <c r="D112">
        <v>8400000253952</v>
      </c>
      <c r="E112">
        <v>8300000182272</v>
      </c>
      <c r="F112">
        <v>8189999841280</v>
      </c>
      <c r="G112">
        <v>8080000024576</v>
      </c>
      <c r="H112">
        <v>7979999952896</v>
      </c>
      <c r="I112">
        <v>7870000136192</v>
      </c>
      <c r="J112">
        <v>7759999795200</v>
      </c>
      <c r="K112">
        <v>7660000247808</v>
      </c>
      <c r="L112">
        <v>7549999906816</v>
      </c>
      <c r="M112">
        <v>7440000090112</v>
      </c>
      <c r="N112">
        <v>7329999749120</v>
      </c>
      <c r="O112">
        <v>7179999903744</v>
      </c>
      <c r="P112">
        <v>7130000130048</v>
      </c>
      <c r="Q112">
        <v>7079999832064</v>
      </c>
      <c r="R112">
        <v>7039999803392</v>
      </c>
      <c r="S112">
        <v>6990000029696</v>
      </c>
      <c r="T112">
        <v>6940000256000</v>
      </c>
      <c r="U112">
        <v>6889999958016</v>
      </c>
      <c r="V112">
        <v>6840000184320</v>
      </c>
      <c r="W112">
        <v>6800000155648</v>
      </c>
      <c r="X112">
        <v>6749999857664</v>
      </c>
      <c r="Y112">
        <v>6700000083968</v>
      </c>
      <c r="Z112">
        <v>6649999785984</v>
      </c>
      <c r="AA112">
        <v>6600000012288</v>
      </c>
      <c r="AB112">
        <v>6559999983616</v>
      </c>
      <c r="AC112">
        <v>6510000209920</v>
      </c>
      <c r="AD112">
        <v>6459999911936</v>
      </c>
      <c r="AE112">
        <v>6410000138240</v>
      </c>
      <c r="AF112">
        <v>6359999840256</v>
      </c>
      <c r="AG112">
        <v>6319999811584</v>
      </c>
      <c r="AH112">
        <v>6270000037888</v>
      </c>
      <c r="AI112">
        <v>6219999739904</v>
      </c>
    </row>
    <row r="113" spans="1:35" x14ac:dyDescent="0.25">
      <c r="A113" t="s">
        <v>184</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row>
    <row r="114" spans="1:35" x14ac:dyDescent="0.25">
      <c r="A114" t="s">
        <v>185</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row>
    <row r="115" spans="1:35" x14ac:dyDescent="0.25">
      <c r="A115" t="s">
        <v>186</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row>
    <row r="116" spans="1:35" x14ac:dyDescent="0.25">
      <c r="A116" t="s">
        <v>187</v>
      </c>
      <c r="B116" t="s">
        <v>212</v>
      </c>
    </row>
    <row r="117" spans="1:35" x14ac:dyDescent="0.25">
      <c r="A117" t="s">
        <v>188</v>
      </c>
      <c r="B117" t="s">
        <v>212</v>
      </c>
    </row>
    <row r="118" spans="1:35" x14ac:dyDescent="0.25">
      <c r="A118" t="s">
        <v>189</v>
      </c>
      <c r="B118" t="s">
        <v>212</v>
      </c>
    </row>
    <row r="119" spans="1:35" x14ac:dyDescent="0.25">
      <c r="A119" t="s">
        <v>190</v>
      </c>
      <c r="B119" t="s">
        <v>212</v>
      </c>
    </row>
    <row r="120" spans="1:35" x14ac:dyDescent="0.25">
      <c r="A120" t="s">
        <v>191</v>
      </c>
      <c r="B120" t="s">
        <v>212</v>
      </c>
    </row>
    <row r="121" spans="1:35" x14ac:dyDescent="0.25">
      <c r="A121" t="s">
        <v>192</v>
      </c>
      <c r="B121" t="s">
        <v>212</v>
      </c>
    </row>
    <row r="122" spans="1:35" x14ac:dyDescent="0.25">
      <c r="A122" t="s">
        <v>193</v>
      </c>
      <c r="B122" t="s">
        <v>212</v>
      </c>
    </row>
    <row r="123" spans="1:35" x14ac:dyDescent="0.25">
      <c r="A123" t="s">
        <v>194</v>
      </c>
      <c r="B123" t="s">
        <v>212</v>
      </c>
    </row>
    <row r="124" spans="1:35" x14ac:dyDescent="0.25">
      <c r="A124" t="s">
        <v>195</v>
      </c>
      <c r="B124">
        <v>22900000161792</v>
      </c>
      <c r="C124">
        <v>22699998969856</v>
      </c>
      <c r="D124">
        <v>22600000471040</v>
      </c>
      <c r="E124">
        <v>21799999897600</v>
      </c>
      <c r="F124">
        <v>20999999324160</v>
      </c>
      <c r="G124">
        <v>20299999346688</v>
      </c>
      <c r="H124">
        <v>19500000870400</v>
      </c>
      <c r="I124">
        <v>18700000296960</v>
      </c>
      <c r="J124">
        <v>17899999723520</v>
      </c>
      <c r="K124">
        <v>17100000198656</v>
      </c>
      <c r="L124">
        <v>16299999625216</v>
      </c>
      <c r="M124">
        <v>15599999647744</v>
      </c>
      <c r="N124">
        <v>14800000122880</v>
      </c>
      <c r="O124">
        <v>13999999549440</v>
      </c>
      <c r="P124">
        <v>13999999549440</v>
      </c>
      <c r="Q124">
        <v>13999999549440</v>
      </c>
      <c r="R124">
        <v>13999999549440</v>
      </c>
      <c r="S124">
        <v>13999999549440</v>
      </c>
      <c r="T124">
        <v>13999999549440</v>
      </c>
      <c r="U124">
        <v>13999999549440</v>
      </c>
      <c r="V124">
        <v>13999999549440</v>
      </c>
      <c r="W124">
        <v>13999999549440</v>
      </c>
      <c r="X124">
        <v>13999999549440</v>
      </c>
      <c r="Y124">
        <v>13999999549440</v>
      </c>
      <c r="Z124">
        <v>13999999549440</v>
      </c>
      <c r="AA124">
        <v>13999999549440</v>
      </c>
      <c r="AB124">
        <v>13999999549440</v>
      </c>
      <c r="AC124">
        <v>13999999549440</v>
      </c>
      <c r="AD124">
        <v>13999999549440</v>
      </c>
      <c r="AE124">
        <v>13999999549440</v>
      </c>
      <c r="AF124">
        <v>13999999549440</v>
      </c>
      <c r="AG124">
        <v>13999999549440</v>
      </c>
      <c r="AH124">
        <v>13999999549440</v>
      </c>
      <c r="AI124">
        <v>13999999549440</v>
      </c>
    </row>
    <row r="125" spans="1:35" x14ac:dyDescent="0.25">
      <c r="A125" t="s">
        <v>196</v>
      </c>
      <c r="B125">
        <v>7999999967232</v>
      </c>
      <c r="C125">
        <v>7999999967232</v>
      </c>
      <c r="D125">
        <v>7999999967232</v>
      </c>
      <c r="E125">
        <v>7999999967232</v>
      </c>
      <c r="F125">
        <v>7999999967232</v>
      </c>
      <c r="G125">
        <v>7999999967232</v>
      </c>
      <c r="H125">
        <v>7999999967232</v>
      </c>
      <c r="I125">
        <v>7999999967232</v>
      </c>
      <c r="J125">
        <v>7999999967232</v>
      </c>
      <c r="K125">
        <v>7999999967232</v>
      </c>
      <c r="L125">
        <v>7999999967232</v>
      </c>
      <c r="M125">
        <v>7999999967232</v>
      </c>
      <c r="N125">
        <v>7999999967232</v>
      </c>
      <c r="O125">
        <v>7999999967232</v>
      </c>
      <c r="P125">
        <v>7999999967232</v>
      </c>
      <c r="Q125">
        <v>7999999967232</v>
      </c>
      <c r="R125">
        <v>7999999967232</v>
      </c>
      <c r="S125">
        <v>7999999967232</v>
      </c>
      <c r="T125">
        <v>7999999967232</v>
      </c>
      <c r="U125">
        <v>7999999967232</v>
      </c>
      <c r="V125">
        <v>7999999967232</v>
      </c>
      <c r="W125">
        <v>7999999967232</v>
      </c>
      <c r="X125">
        <v>7999999967232</v>
      </c>
      <c r="Y125">
        <v>7999999967232</v>
      </c>
      <c r="Z125">
        <v>7999999967232</v>
      </c>
      <c r="AA125">
        <v>7999999967232</v>
      </c>
      <c r="AB125">
        <v>7999999967232</v>
      </c>
      <c r="AC125">
        <v>7999999967232</v>
      </c>
      <c r="AD125">
        <v>7999999967232</v>
      </c>
      <c r="AE125">
        <v>7999999967232</v>
      </c>
      <c r="AF125">
        <v>7999999967232</v>
      </c>
      <c r="AG125">
        <v>7999999967232</v>
      </c>
      <c r="AH125">
        <v>7999999967232</v>
      </c>
      <c r="AI125">
        <v>7999999967232</v>
      </c>
    </row>
    <row r="126" spans="1:35" x14ac:dyDescent="0.25">
      <c r="A126" t="s">
        <v>197</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row>
    <row r="127" spans="1:35" x14ac:dyDescent="0.25">
      <c r="A127" t="s">
        <v>198</v>
      </c>
      <c r="B127">
        <v>157000007680</v>
      </c>
      <c r="C127">
        <v>157000007680</v>
      </c>
      <c r="D127">
        <v>157000007680</v>
      </c>
      <c r="E127">
        <v>157000007680</v>
      </c>
      <c r="F127">
        <v>157000007680</v>
      </c>
      <c r="G127">
        <v>157000007680</v>
      </c>
      <c r="H127">
        <v>157000007680</v>
      </c>
      <c r="I127">
        <v>157000007680</v>
      </c>
      <c r="J127">
        <v>157000007680</v>
      </c>
      <c r="K127">
        <v>157000007680</v>
      </c>
      <c r="L127">
        <v>157000007680</v>
      </c>
      <c r="M127">
        <v>157000007680</v>
      </c>
      <c r="N127">
        <v>157000007680</v>
      </c>
      <c r="O127">
        <v>157000007680</v>
      </c>
      <c r="P127">
        <v>157000007680</v>
      </c>
      <c r="Q127">
        <v>157000007680</v>
      </c>
      <c r="R127">
        <v>157000007680</v>
      </c>
      <c r="S127">
        <v>157000007680</v>
      </c>
      <c r="T127">
        <v>157000007680</v>
      </c>
      <c r="U127">
        <v>157000007680</v>
      </c>
      <c r="V127">
        <v>157000007680</v>
      </c>
      <c r="W127">
        <v>157000007680</v>
      </c>
      <c r="X127">
        <v>157000007680</v>
      </c>
      <c r="Y127">
        <v>157000007680</v>
      </c>
      <c r="Z127">
        <v>157000007680</v>
      </c>
      <c r="AA127">
        <v>157000007680</v>
      </c>
      <c r="AB127">
        <v>157000007680</v>
      </c>
      <c r="AC127">
        <v>157000007680</v>
      </c>
      <c r="AD127">
        <v>157000007680</v>
      </c>
      <c r="AE127">
        <v>157000007680</v>
      </c>
      <c r="AF127">
        <v>157000007680</v>
      </c>
      <c r="AG127">
        <v>157000007680</v>
      </c>
      <c r="AH127">
        <v>157000007680</v>
      </c>
      <c r="AI127">
        <v>157000007680</v>
      </c>
    </row>
    <row r="128" spans="1:35" x14ac:dyDescent="0.25">
      <c r="A128" t="s">
        <v>199</v>
      </c>
      <c r="B128" t="s">
        <v>212</v>
      </c>
    </row>
    <row r="129" spans="1:35" x14ac:dyDescent="0.25">
      <c r="A129" t="s">
        <v>200</v>
      </c>
      <c r="B129" t="s">
        <v>212</v>
      </c>
    </row>
    <row r="130" spans="1:35" x14ac:dyDescent="0.25">
      <c r="A130" t="s">
        <v>201</v>
      </c>
      <c r="B130" t="s">
        <v>212</v>
      </c>
    </row>
    <row r="131" spans="1:35" x14ac:dyDescent="0.25">
      <c r="A131" t="s">
        <v>202</v>
      </c>
      <c r="B131" t="s">
        <v>212</v>
      </c>
    </row>
    <row r="132" spans="1:35" x14ac:dyDescent="0.25">
      <c r="A132" t="s">
        <v>203</v>
      </c>
      <c r="B132" t="s">
        <v>212</v>
      </c>
    </row>
    <row r="133" spans="1:35" x14ac:dyDescent="0.25">
      <c r="A133" t="s">
        <v>204</v>
      </c>
      <c r="B133" t="s">
        <v>212</v>
      </c>
    </row>
    <row r="134" spans="1:35" x14ac:dyDescent="0.25">
      <c r="A134" t="s">
        <v>205</v>
      </c>
      <c r="B134" t="s">
        <v>212</v>
      </c>
    </row>
    <row r="135" spans="1:35" x14ac:dyDescent="0.25">
      <c r="A135" t="s">
        <v>206</v>
      </c>
      <c r="B135" t="s">
        <v>212</v>
      </c>
    </row>
    <row r="136" spans="1:35" x14ac:dyDescent="0.25">
      <c r="A136" t="s">
        <v>207</v>
      </c>
      <c r="B136">
        <v>202000007168</v>
      </c>
      <c r="C136">
        <v>202000007168</v>
      </c>
      <c r="D136">
        <v>202000007168</v>
      </c>
      <c r="E136">
        <v>202000007168</v>
      </c>
      <c r="F136">
        <v>202000007168</v>
      </c>
      <c r="G136">
        <v>202000007168</v>
      </c>
      <c r="H136">
        <v>202000007168</v>
      </c>
      <c r="I136">
        <v>202000007168</v>
      </c>
      <c r="J136">
        <v>202000007168</v>
      </c>
      <c r="K136">
        <v>202000007168</v>
      </c>
      <c r="L136">
        <v>202000007168</v>
      </c>
      <c r="M136">
        <v>202000007168</v>
      </c>
      <c r="N136">
        <v>202000007168</v>
      </c>
      <c r="O136">
        <v>202000007168</v>
      </c>
      <c r="P136">
        <v>202000007168</v>
      </c>
      <c r="Q136">
        <v>202000007168</v>
      </c>
      <c r="R136">
        <v>202000007168</v>
      </c>
      <c r="S136">
        <v>202000007168</v>
      </c>
      <c r="T136">
        <v>202000007168</v>
      </c>
      <c r="U136">
        <v>202000007168</v>
      </c>
      <c r="V136">
        <v>202000007168</v>
      </c>
      <c r="W136">
        <v>202000007168</v>
      </c>
      <c r="X136">
        <v>202000007168</v>
      </c>
      <c r="Y136">
        <v>202000007168</v>
      </c>
      <c r="Z136">
        <v>202000007168</v>
      </c>
      <c r="AA136">
        <v>202000007168</v>
      </c>
      <c r="AB136">
        <v>202000007168</v>
      </c>
      <c r="AC136">
        <v>202000007168</v>
      </c>
      <c r="AD136">
        <v>202000007168</v>
      </c>
      <c r="AE136">
        <v>202000007168</v>
      </c>
      <c r="AF136">
        <v>202000007168</v>
      </c>
      <c r="AG136">
        <v>202000007168</v>
      </c>
      <c r="AH136">
        <v>202000007168</v>
      </c>
      <c r="AI136">
        <v>202000007168</v>
      </c>
    </row>
    <row r="137" spans="1:35" x14ac:dyDescent="0.25">
      <c r="A137" t="s">
        <v>208</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row>
    <row r="138" spans="1:35" x14ac:dyDescent="0.25">
      <c r="A138" t="s">
        <v>209</v>
      </c>
      <c r="B138">
        <v>124999999488</v>
      </c>
      <c r="C138">
        <v>118999998464</v>
      </c>
      <c r="D138">
        <v>112000000000</v>
      </c>
      <c r="E138">
        <v>105999998976</v>
      </c>
      <c r="F138">
        <v>99100000256</v>
      </c>
      <c r="G138">
        <v>92600000512</v>
      </c>
      <c r="H138">
        <v>86300000256</v>
      </c>
      <c r="I138">
        <v>80000000000</v>
      </c>
      <c r="J138">
        <v>73799999488</v>
      </c>
      <c r="K138">
        <v>67699998720</v>
      </c>
      <c r="L138">
        <v>61700001792</v>
      </c>
      <c r="M138">
        <v>55800000512</v>
      </c>
      <c r="N138">
        <v>49999998976</v>
      </c>
      <c r="O138">
        <v>43200000000</v>
      </c>
      <c r="P138">
        <v>41500000256</v>
      </c>
      <c r="Q138">
        <v>39900000256</v>
      </c>
      <c r="R138">
        <v>38200000512</v>
      </c>
      <c r="S138">
        <v>36700000256</v>
      </c>
      <c r="T138">
        <v>35100000256</v>
      </c>
      <c r="U138">
        <v>33600000000</v>
      </c>
      <c r="V138">
        <v>32099999744</v>
      </c>
      <c r="W138">
        <v>30699999232</v>
      </c>
      <c r="X138">
        <v>29300000768</v>
      </c>
      <c r="Y138">
        <v>27900000256</v>
      </c>
      <c r="Z138">
        <v>26599999488</v>
      </c>
      <c r="AA138">
        <v>25300000768</v>
      </c>
      <c r="AB138">
        <v>24000000000</v>
      </c>
      <c r="AC138">
        <v>22799998976</v>
      </c>
      <c r="AD138">
        <v>21600000000</v>
      </c>
      <c r="AE138">
        <v>20500000768</v>
      </c>
      <c r="AF138">
        <v>19299999744</v>
      </c>
      <c r="AG138">
        <v>18300000256</v>
      </c>
      <c r="AH138">
        <v>17200001024</v>
      </c>
      <c r="AI138">
        <v>16199999488</v>
      </c>
    </row>
    <row r="139" spans="1:35" x14ac:dyDescent="0.25">
      <c r="B139">
        <f>SUM(B41:B138)</f>
        <v>66624000237568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83"/>
  <sheetViews>
    <sheetView topLeftCell="A7" workbookViewId="0">
      <selection activeCell="R16" sqref="A15:R16"/>
    </sheetView>
  </sheetViews>
  <sheetFormatPr defaultColWidth="8.7109375" defaultRowHeight="15" x14ac:dyDescent="0.25"/>
  <cols>
    <col min="1" max="16384" width="8.7109375" style="4"/>
  </cols>
  <sheetData>
    <row r="1" spans="1:18" x14ac:dyDescent="0.25">
      <c r="A1" s="15"/>
      <c r="B1" s="16"/>
      <c r="C1" s="42" t="s">
        <v>214</v>
      </c>
      <c r="D1" s="42"/>
      <c r="E1" s="42"/>
      <c r="F1" s="42"/>
      <c r="G1" s="42"/>
      <c r="H1" s="42"/>
      <c r="I1" s="42"/>
      <c r="J1" s="42"/>
      <c r="K1" s="42"/>
      <c r="L1" s="42"/>
      <c r="M1" s="42"/>
      <c r="N1" s="42"/>
      <c r="O1" s="42"/>
      <c r="P1" s="42"/>
      <c r="Q1" s="17"/>
      <c r="R1" s="17"/>
    </row>
    <row r="2" spans="1:18" ht="14.45" x14ac:dyDescent="0.35">
      <c r="A2" s="15"/>
      <c r="B2" s="18"/>
      <c r="C2" s="19"/>
      <c r="D2" s="43" t="s">
        <v>215</v>
      </c>
      <c r="E2" s="43"/>
      <c r="F2" s="43"/>
      <c r="G2" s="43"/>
      <c r="H2" s="43"/>
      <c r="I2" s="43"/>
      <c r="J2" s="43"/>
      <c r="K2" s="43"/>
      <c r="L2" s="43"/>
      <c r="M2" s="43"/>
      <c r="N2" s="43"/>
      <c r="O2" s="43"/>
      <c r="P2" s="43"/>
      <c r="Q2" s="17"/>
      <c r="R2" s="17"/>
    </row>
    <row r="3" spans="1:18" ht="14.45" x14ac:dyDescent="0.35">
      <c r="A3" s="15"/>
      <c r="B3" s="16"/>
      <c r="C3" s="20"/>
      <c r="D3" s="44" t="s">
        <v>216</v>
      </c>
      <c r="E3" s="44"/>
      <c r="F3" s="44"/>
      <c r="G3" s="44"/>
      <c r="H3" s="44"/>
      <c r="I3" s="44"/>
      <c r="J3" s="44"/>
      <c r="K3" s="44"/>
      <c r="L3" s="44"/>
      <c r="M3" s="44"/>
      <c r="N3" s="44"/>
      <c r="O3" s="44"/>
      <c r="P3" s="44"/>
      <c r="Q3" s="17"/>
      <c r="R3" s="17"/>
    </row>
    <row r="4" spans="1:18" ht="14.45" x14ac:dyDescent="0.35">
      <c r="A4" s="15"/>
      <c r="B4" s="16"/>
      <c r="C4" s="45" t="s">
        <v>217</v>
      </c>
      <c r="D4" s="45"/>
      <c r="E4" s="45"/>
      <c r="F4" s="45"/>
      <c r="G4" s="45"/>
      <c r="H4" s="45"/>
      <c r="I4" s="45"/>
      <c r="J4" s="45"/>
      <c r="K4" s="45"/>
      <c r="L4" s="45"/>
      <c r="M4" s="45"/>
      <c r="N4" s="45"/>
      <c r="O4" s="45"/>
      <c r="P4" s="45"/>
      <c r="Q4" s="17"/>
      <c r="R4" s="17"/>
    </row>
    <row r="5" spans="1:18" ht="14.45" x14ac:dyDescent="0.35">
      <c r="A5" s="21" t="s">
        <v>216</v>
      </c>
      <c r="B5" s="22">
        <v>2000</v>
      </c>
      <c r="C5" s="22">
        <v>2001</v>
      </c>
      <c r="D5" s="22">
        <v>2002</v>
      </c>
      <c r="E5" s="22">
        <v>2003</v>
      </c>
      <c r="F5" s="22">
        <v>2004</v>
      </c>
      <c r="G5" s="22">
        <v>2005</v>
      </c>
      <c r="H5" s="22">
        <v>2006</v>
      </c>
      <c r="I5" s="22">
        <v>2007</v>
      </c>
      <c r="J5" s="22">
        <v>2008</v>
      </c>
      <c r="K5" s="22">
        <v>2009</v>
      </c>
      <c r="L5" s="22">
        <v>2010</v>
      </c>
      <c r="M5" s="22">
        <v>2011</v>
      </c>
      <c r="N5" s="22">
        <v>2012</v>
      </c>
      <c r="O5" s="22">
        <v>2013</v>
      </c>
      <c r="P5" s="22">
        <v>2014</v>
      </c>
      <c r="Q5" s="22">
        <v>2015</v>
      </c>
      <c r="R5" s="22">
        <v>2016</v>
      </c>
    </row>
    <row r="6" spans="1:18" ht="26.1" x14ac:dyDescent="0.35">
      <c r="A6" s="23" t="s">
        <v>218</v>
      </c>
      <c r="B6" s="24">
        <v>180.97869101784099</v>
      </c>
      <c r="C6" s="24">
        <v>181.34969619328166</v>
      </c>
      <c r="D6" s="24">
        <v>188.23525727158565</v>
      </c>
      <c r="E6" s="24">
        <v>185.47917598804776</v>
      </c>
      <c r="F6" s="24">
        <v>187.18620561400837</v>
      </c>
      <c r="G6" s="24">
        <v>188.73913476208469</v>
      </c>
      <c r="H6" s="24">
        <v>188.59401172964525</v>
      </c>
      <c r="I6" s="24">
        <v>188.52648894185251</v>
      </c>
      <c r="J6" s="24">
        <v>177.58472893087765</v>
      </c>
      <c r="K6" s="24">
        <v>170.39788316588846</v>
      </c>
      <c r="L6" s="24">
        <v>165.06603869654063</v>
      </c>
      <c r="M6" s="24">
        <v>161.50515024306753</v>
      </c>
      <c r="N6" s="24">
        <v>161.22201717352846</v>
      </c>
      <c r="O6" s="24">
        <v>160.8978731982684</v>
      </c>
      <c r="P6" s="24">
        <v>162.28016518931651</v>
      </c>
      <c r="Q6" s="24">
        <v>166.14234747886559</v>
      </c>
      <c r="R6" s="24">
        <v>169.38249464137093</v>
      </c>
    </row>
    <row r="7" spans="1:18" ht="14.45" x14ac:dyDescent="0.35">
      <c r="A7" s="25" t="s">
        <v>219</v>
      </c>
      <c r="B7" s="26">
        <v>164.75708766278652</v>
      </c>
      <c r="C7" s="26">
        <v>165.30071430673223</v>
      </c>
      <c r="D7" s="26">
        <v>171.57471054819752</v>
      </c>
      <c r="E7" s="26">
        <v>168.36218328016574</v>
      </c>
      <c r="F7" s="26">
        <v>169.4051720793741</v>
      </c>
      <c r="G7" s="26">
        <v>170.195636056555</v>
      </c>
      <c r="H7" s="26">
        <v>169.63530057886601</v>
      </c>
      <c r="I7" s="26">
        <v>169.64252363078168</v>
      </c>
      <c r="J7" s="26">
        <v>159.78798279779016</v>
      </c>
      <c r="K7" s="26">
        <v>155.06992419739299</v>
      </c>
      <c r="L7" s="26">
        <v>151.19680446170423</v>
      </c>
      <c r="M7" s="26">
        <v>148.02506504497302</v>
      </c>
      <c r="N7" s="26">
        <v>147.70575242345171</v>
      </c>
      <c r="O7" s="26">
        <v>147.065306973183</v>
      </c>
      <c r="P7" s="26">
        <v>148.03909535553407</v>
      </c>
      <c r="Q7" s="26">
        <v>151.51584427395139</v>
      </c>
      <c r="R7" s="26">
        <v>154.64017906451735</v>
      </c>
    </row>
    <row r="8" spans="1:18" ht="20.100000000000001" x14ac:dyDescent="0.35">
      <c r="A8" s="27" t="s">
        <v>220</v>
      </c>
      <c r="B8" s="28">
        <v>125.24418360945542</v>
      </c>
      <c r="C8" s="28">
        <v>125.92991224913247</v>
      </c>
      <c r="D8" s="28">
        <v>130.84433390608925</v>
      </c>
      <c r="E8" s="28">
        <v>127.75493404348272</v>
      </c>
      <c r="F8" s="28">
        <v>127.03701839570201</v>
      </c>
      <c r="G8" s="28">
        <v>126.86065574681972</v>
      </c>
      <c r="H8" s="28">
        <v>125.9508409657131</v>
      </c>
      <c r="I8" s="28">
        <v>125.19390700906931</v>
      </c>
      <c r="J8" s="28">
        <v>118.78987992601787</v>
      </c>
      <c r="K8" s="28">
        <v>117.38558833426494</v>
      </c>
      <c r="L8" s="28">
        <v>114.12561315323066</v>
      </c>
      <c r="M8" s="28">
        <v>111.37429392406381</v>
      </c>
      <c r="N8" s="28">
        <v>111.77416082059457</v>
      </c>
      <c r="O8" s="28">
        <v>111.51997773316504</v>
      </c>
      <c r="P8" s="28">
        <v>112.20419246452707</v>
      </c>
      <c r="Q8" s="28">
        <v>116.32751329136282</v>
      </c>
      <c r="R8" s="28">
        <v>119.02509989318898</v>
      </c>
    </row>
    <row r="9" spans="1:18" ht="20.100000000000001" x14ac:dyDescent="0.35">
      <c r="A9" s="27" t="s">
        <v>221</v>
      </c>
      <c r="B9" s="28">
        <v>39.512904053331106</v>
      </c>
      <c r="C9" s="28">
        <v>39.370802057599754</v>
      </c>
      <c r="D9" s="28">
        <v>40.730376642108268</v>
      </c>
      <c r="E9" s="28">
        <v>40.60724923668301</v>
      </c>
      <c r="F9" s="28">
        <v>42.368153683672105</v>
      </c>
      <c r="G9" s="28">
        <v>43.334980309735279</v>
      </c>
      <c r="H9" s="28">
        <v>43.684459613152917</v>
      </c>
      <c r="I9" s="28">
        <v>44.448616621712375</v>
      </c>
      <c r="J9" s="28">
        <v>40.998102871772289</v>
      </c>
      <c r="K9" s="28">
        <v>37.684335863128062</v>
      </c>
      <c r="L9" s="28">
        <v>37.07119130847358</v>
      </c>
      <c r="M9" s="28">
        <v>36.650771120909219</v>
      </c>
      <c r="N9" s="28">
        <v>35.931591602857154</v>
      </c>
      <c r="O9" s="28">
        <v>35.545329240017963</v>
      </c>
      <c r="P9" s="28">
        <v>35.834902891007012</v>
      </c>
      <c r="Q9" s="28">
        <v>35.188330982588568</v>
      </c>
      <c r="R9" s="28">
        <v>35.615079171328375</v>
      </c>
    </row>
    <row r="10" spans="1:18" ht="34.5" x14ac:dyDescent="0.35">
      <c r="A10" s="25" t="s">
        <v>222</v>
      </c>
      <c r="B10" s="26">
        <v>4.8647019854892832</v>
      </c>
      <c r="C10" s="26">
        <v>4.7542178580455481</v>
      </c>
      <c r="D10" s="26">
        <v>5.1381954519323578</v>
      </c>
      <c r="E10" s="26">
        <v>5.3755002280967892</v>
      </c>
      <c r="F10" s="26">
        <v>5.4611048210685773</v>
      </c>
      <c r="G10" s="26">
        <v>5.7921383850109667</v>
      </c>
      <c r="H10" s="26">
        <v>5.925910638796795</v>
      </c>
      <c r="I10" s="26">
        <v>6.0174147679919168</v>
      </c>
      <c r="J10" s="26">
        <v>5.7776213873689963</v>
      </c>
      <c r="K10" s="26">
        <v>5.2516248422302656</v>
      </c>
      <c r="L10" s="26">
        <v>3.6606484068361351</v>
      </c>
      <c r="M10" s="26">
        <v>3.5156059089055902</v>
      </c>
      <c r="N10" s="26">
        <v>3.4346014562753333</v>
      </c>
      <c r="O10" s="26">
        <v>3.4186710290611804</v>
      </c>
      <c r="P10" s="26">
        <v>3.4866981459619577</v>
      </c>
      <c r="Q10" s="26">
        <v>3.4216473242612397</v>
      </c>
      <c r="R10" s="26">
        <v>3.2357313109018553</v>
      </c>
    </row>
    <row r="11" spans="1:18" ht="34.5" x14ac:dyDescent="0.35">
      <c r="A11" s="25" t="s">
        <v>223</v>
      </c>
      <c r="B11" s="26">
        <v>4.2130107656216342</v>
      </c>
      <c r="C11" s="26">
        <v>4.0248243757669782</v>
      </c>
      <c r="D11" s="26">
        <v>4.1653039022776106</v>
      </c>
      <c r="E11" s="26">
        <v>4.2458907057935917</v>
      </c>
      <c r="F11" s="26">
        <v>4.4916725407937994</v>
      </c>
      <c r="G11" s="26">
        <v>4.4931198733444662</v>
      </c>
      <c r="H11" s="26">
        <v>4.5634188859136389</v>
      </c>
      <c r="I11" s="26">
        <v>4.9726452870074329</v>
      </c>
      <c r="J11" s="26">
        <v>4.4998270391952486</v>
      </c>
      <c r="K11" s="26">
        <v>4.0310303608120197</v>
      </c>
      <c r="L11" s="26">
        <v>3.8434692919826827</v>
      </c>
      <c r="M11" s="26">
        <v>3.7317050950401724</v>
      </c>
      <c r="N11" s="26">
        <v>3.7524422874053784</v>
      </c>
      <c r="O11" s="26">
        <v>3.9272523704851556</v>
      </c>
      <c r="P11" s="26">
        <v>3.902100301287871</v>
      </c>
      <c r="Q11" s="26">
        <v>4.2181476087554328</v>
      </c>
      <c r="R11" s="26">
        <v>4.4369963889612238</v>
      </c>
    </row>
    <row r="12" spans="1:18" ht="14.45" x14ac:dyDescent="0.35">
      <c r="A12" s="25" t="s">
        <v>224</v>
      </c>
      <c r="B12" s="26">
        <v>2.52808315720049</v>
      </c>
      <c r="C12" s="26">
        <v>2.5833321803029881</v>
      </c>
      <c r="D12" s="26">
        <v>2.6610104800638763</v>
      </c>
      <c r="E12" s="26">
        <v>2.7987564337360853</v>
      </c>
      <c r="F12" s="26">
        <v>2.907167768729237</v>
      </c>
      <c r="G12" s="26">
        <v>3.0262740183380434</v>
      </c>
      <c r="H12" s="26">
        <v>3.1050232566489915</v>
      </c>
      <c r="I12" s="26">
        <v>2.8780419643946304</v>
      </c>
      <c r="J12" s="26">
        <v>2.6137305263153321</v>
      </c>
      <c r="K12" s="26">
        <v>2.1435763004744648</v>
      </c>
      <c r="L12" s="26">
        <v>2.2392621004289288</v>
      </c>
      <c r="M12" s="26">
        <v>2.3795040148313431</v>
      </c>
      <c r="N12" s="26">
        <v>2.3839087957332343</v>
      </c>
      <c r="O12" s="26">
        <v>2.3804647269723738</v>
      </c>
      <c r="P12" s="26">
        <v>2.3829900275774061</v>
      </c>
      <c r="Q12" s="26">
        <v>2.3843942444398936</v>
      </c>
      <c r="R12" s="26">
        <v>2.3679752861829986</v>
      </c>
    </row>
    <row r="13" spans="1:18" ht="23.1" x14ac:dyDescent="0.35">
      <c r="A13" s="25" t="s">
        <v>225</v>
      </c>
      <c r="B13" s="26">
        <v>2.6313339215311298</v>
      </c>
      <c r="C13" s="26">
        <v>2.7900332475769596</v>
      </c>
      <c r="D13" s="26">
        <v>2.7675940586774126</v>
      </c>
      <c r="E13" s="26">
        <v>2.8434468650064249</v>
      </c>
      <c r="F13" s="26">
        <v>3.0288309313911674</v>
      </c>
      <c r="G13" s="26">
        <v>3.217447237975783</v>
      </c>
      <c r="H13" s="26">
        <v>3.3153507872329153</v>
      </c>
      <c r="I13" s="26">
        <v>3.1763277263307854</v>
      </c>
      <c r="J13" s="26">
        <v>2.8189031389754948</v>
      </c>
      <c r="K13" s="26">
        <v>2.2455919373904099</v>
      </c>
      <c r="L13" s="26">
        <v>2.0330327399557886</v>
      </c>
      <c r="M13" s="26">
        <v>2.1332452282008534</v>
      </c>
      <c r="N13" s="26">
        <v>2.2339051124565077</v>
      </c>
      <c r="O13" s="26">
        <v>2.3344715609011666</v>
      </c>
      <c r="P13" s="26">
        <v>2.4335341905040369</v>
      </c>
      <c r="Q13" s="26">
        <v>2.5334856193140545</v>
      </c>
      <c r="R13" s="26">
        <v>2.6327841826639231</v>
      </c>
    </row>
    <row r="14" spans="1:18" ht="23.1" x14ac:dyDescent="0.35">
      <c r="A14" s="25" t="s">
        <v>226</v>
      </c>
      <c r="B14" s="26">
        <v>1.9844735252119088</v>
      </c>
      <c r="C14" s="26">
        <v>1.8965742248569695</v>
      </c>
      <c r="D14" s="26">
        <v>1.9284428304368901</v>
      </c>
      <c r="E14" s="26">
        <v>1.8533984752491273</v>
      </c>
      <c r="F14" s="26">
        <v>1.8922574726515284</v>
      </c>
      <c r="G14" s="26">
        <v>2.0145191908604354</v>
      </c>
      <c r="H14" s="26">
        <v>2.0490075821868823</v>
      </c>
      <c r="I14" s="26">
        <v>1.8395355653460814</v>
      </c>
      <c r="J14" s="26">
        <v>2.0866640412324053</v>
      </c>
      <c r="K14" s="26">
        <v>1.6561355275883061</v>
      </c>
      <c r="L14" s="26">
        <v>2.0928216956328769</v>
      </c>
      <c r="M14" s="26">
        <v>1.720024951116538</v>
      </c>
      <c r="N14" s="26">
        <v>1.711407098206259</v>
      </c>
      <c r="O14" s="26">
        <v>1.7717065376655188</v>
      </c>
      <c r="P14" s="26">
        <v>2.035747168451167</v>
      </c>
      <c r="Q14" s="26">
        <v>2.0688284081435535</v>
      </c>
      <c r="R14" s="26">
        <v>2.068828408143554</v>
      </c>
    </row>
    <row r="15" spans="1:18" ht="26.1" x14ac:dyDescent="0.35">
      <c r="A15" s="23" t="s">
        <v>227</v>
      </c>
      <c r="B15" s="24">
        <v>97.410647232425561</v>
      </c>
      <c r="C15" s="24">
        <v>95.430585873369623</v>
      </c>
      <c r="D15" s="24">
        <v>96.527517846519686</v>
      </c>
      <c r="E15" s="24">
        <v>95.623179958894767</v>
      </c>
      <c r="F15" s="24">
        <v>98.026307212297041</v>
      </c>
      <c r="G15" s="24">
        <v>95.930199721747414</v>
      </c>
      <c r="H15" s="24">
        <v>93.302815573781089</v>
      </c>
      <c r="I15" s="24">
        <v>90.184992212805994</v>
      </c>
      <c r="J15" s="24">
        <v>90.537670103528001</v>
      </c>
      <c r="K15" s="24">
        <v>87.895153504665856</v>
      </c>
      <c r="L15" s="24">
        <v>91.499651697064678</v>
      </c>
      <c r="M15" s="24">
        <v>90.943423224504471</v>
      </c>
      <c r="N15" s="24">
        <v>91.067268482638099</v>
      </c>
      <c r="O15" s="24">
        <v>93.731019606847056</v>
      </c>
      <c r="P15" s="24">
        <v>93.963847524608184</v>
      </c>
      <c r="Q15" s="24">
        <v>91.576575179052142</v>
      </c>
      <c r="R15" s="24">
        <v>89.609101406977345</v>
      </c>
    </row>
    <row r="16" spans="1:18" ht="57.6" x14ac:dyDescent="0.35">
      <c r="A16" s="25" t="s">
        <v>228</v>
      </c>
      <c r="B16" s="26">
        <v>28.523551389609047</v>
      </c>
      <c r="C16" s="26">
        <v>29.101443791273436</v>
      </c>
      <c r="D16" s="26">
        <v>29.254415918117715</v>
      </c>
      <c r="E16" s="26">
        <v>29.892934275000176</v>
      </c>
      <c r="F16" s="26">
        <v>29.133170539102046</v>
      </c>
      <c r="G16" s="26">
        <v>29.808982818780269</v>
      </c>
      <c r="H16" s="26">
        <v>29.703270287993217</v>
      </c>
      <c r="I16" s="26">
        <v>29.267957117348576</v>
      </c>
      <c r="J16" s="26">
        <v>28.475761056884043</v>
      </c>
      <c r="K16" s="26">
        <v>28.373348574809988</v>
      </c>
      <c r="L16" s="26">
        <v>30.459536784156455</v>
      </c>
      <c r="M16" s="26">
        <v>30.117466139949681</v>
      </c>
      <c r="N16" s="26">
        <v>29.881173804074571</v>
      </c>
      <c r="O16" s="26">
        <v>29.221566368282513</v>
      </c>
      <c r="P16" s="26">
        <v>29.397917278483074</v>
      </c>
      <c r="Q16" s="26">
        <v>28.213830265884269</v>
      </c>
      <c r="R16" s="26">
        <v>29.606385793165835</v>
      </c>
    </row>
    <row r="17" spans="1:18" ht="23.1" x14ac:dyDescent="0.35">
      <c r="A17" s="25" t="s">
        <v>229</v>
      </c>
      <c r="B17" s="26">
        <v>20.248162423984542</v>
      </c>
      <c r="C17" s="26">
        <v>19.081539471845051</v>
      </c>
      <c r="D17" s="26">
        <v>20.315711419029881</v>
      </c>
      <c r="E17" s="26">
        <v>16.533517473509313</v>
      </c>
      <c r="F17" s="26">
        <v>17.017834362884148</v>
      </c>
      <c r="G17" s="26">
        <v>15.997937074450903</v>
      </c>
      <c r="H17" s="26">
        <v>15.956378672927721</v>
      </c>
      <c r="I17" s="26">
        <v>14.766994015301117</v>
      </c>
      <c r="J17" s="26">
        <v>15.990622052523015</v>
      </c>
      <c r="K17" s="26">
        <v>15.564927835295659</v>
      </c>
      <c r="L17" s="26">
        <v>17.933413529719004</v>
      </c>
      <c r="M17" s="26">
        <v>18.78267451713468</v>
      </c>
      <c r="N17" s="26">
        <v>18.91190246568334</v>
      </c>
      <c r="O17" s="26">
        <v>19.307760452364693</v>
      </c>
      <c r="P17" s="26">
        <v>19.867780898218609</v>
      </c>
      <c r="Q17" s="26">
        <v>19.231556548850243</v>
      </c>
      <c r="R17" s="26">
        <v>18.526609449336771</v>
      </c>
    </row>
    <row r="18" spans="1:18" ht="22.5" x14ac:dyDescent="0.25">
      <c r="A18" s="27" t="s">
        <v>230</v>
      </c>
      <c r="B18" s="28">
        <v>16.822134236428401</v>
      </c>
      <c r="C18" s="28">
        <v>14.623050298549142</v>
      </c>
      <c r="D18" s="28">
        <v>15.182300757890305</v>
      </c>
      <c r="E18" s="28">
        <v>11.969536962372876</v>
      </c>
      <c r="F18" s="28">
        <v>12.798490605785664</v>
      </c>
      <c r="G18" s="28">
        <v>12.720735366633528</v>
      </c>
      <c r="H18" s="28">
        <v>12.381516256058877</v>
      </c>
      <c r="I18" s="28">
        <v>11.564241674424039</v>
      </c>
      <c r="J18" s="28">
        <v>12.374025456489932</v>
      </c>
      <c r="K18" s="28">
        <v>11.45844859265155</v>
      </c>
      <c r="L18" s="28">
        <v>13.46115379247102</v>
      </c>
      <c r="M18" s="28">
        <v>14.498931018670257</v>
      </c>
      <c r="N18" s="28">
        <v>14.478271504747307</v>
      </c>
      <c r="O18" s="28">
        <v>14.364605552965385</v>
      </c>
      <c r="P18" s="28">
        <v>15.558503482595215</v>
      </c>
      <c r="Q18" s="28">
        <v>14.78587109972578</v>
      </c>
      <c r="R18" s="28">
        <v>14.992694564816492</v>
      </c>
    </row>
    <row r="19" spans="1:18" ht="22.5" x14ac:dyDescent="0.25">
      <c r="A19" s="27" t="s">
        <v>231</v>
      </c>
      <c r="B19" s="28">
        <v>3.4260281875561431</v>
      </c>
      <c r="C19" s="28">
        <v>4.4584891732959084</v>
      </c>
      <c r="D19" s="28">
        <v>5.1334106611395782</v>
      </c>
      <c r="E19" s="28">
        <v>4.5639805111364371</v>
      </c>
      <c r="F19" s="28">
        <v>4.2193437570984829</v>
      </c>
      <c r="G19" s="28">
        <v>3.2772017078173734</v>
      </c>
      <c r="H19" s="28">
        <v>3.5748624168688443</v>
      </c>
      <c r="I19" s="28">
        <v>3.2027523408770775</v>
      </c>
      <c r="J19" s="28">
        <v>3.6165965960330846</v>
      </c>
      <c r="K19" s="28">
        <v>4.1064792426441086</v>
      </c>
      <c r="L19" s="28">
        <v>4.4722597372479864</v>
      </c>
      <c r="M19" s="28">
        <v>4.2837434984644238</v>
      </c>
      <c r="N19" s="28">
        <v>4.4336309609360329</v>
      </c>
      <c r="O19" s="28">
        <v>4.9431548993993086</v>
      </c>
      <c r="P19" s="28">
        <v>4.3092774156233924</v>
      </c>
      <c r="Q19" s="28">
        <v>4.4456854491244613</v>
      </c>
      <c r="R19" s="28">
        <v>3.5339148845202786</v>
      </c>
    </row>
    <row r="20" spans="1:18" ht="72" x14ac:dyDescent="0.25">
      <c r="A20" s="25" t="s">
        <v>232</v>
      </c>
      <c r="B20" s="26">
        <v>19.392910199184282</v>
      </c>
      <c r="C20" s="26">
        <v>19.617539143777925</v>
      </c>
      <c r="D20" s="26">
        <v>18.343942028242957</v>
      </c>
      <c r="E20" s="26">
        <v>20.848324023637584</v>
      </c>
      <c r="F20" s="26">
        <v>20.995603904795441</v>
      </c>
      <c r="G20" s="26">
        <v>19.686424385940903</v>
      </c>
      <c r="H20" s="26">
        <v>17.527418924559914</v>
      </c>
      <c r="I20" s="26">
        <v>17.556891952729174</v>
      </c>
      <c r="J20" s="26">
        <v>18.82203954836401</v>
      </c>
      <c r="K20" s="26">
        <v>17.694843094915772</v>
      </c>
      <c r="L20" s="26">
        <v>16.801973208605858</v>
      </c>
      <c r="M20" s="26">
        <v>16.730756118816636</v>
      </c>
      <c r="N20" s="26">
        <v>16.730359332556873</v>
      </c>
      <c r="O20" s="26">
        <v>19.109950145872688</v>
      </c>
      <c r="P20" s="26">
        <v>19.468999525617495</v>
      </c>
      <c r="Q20" s="26">
        <v>19.578459714987186</v>
      </c>
      <c r="R20" s="26">
        <v>17.929103106625323</v>
      </c>
    </row>
    <row r="21" spans="1:18" x14ac:dyDescent="0.25">
      <c r="A21" s="27" t="s">
        <v>233</v>
      </c>
      <c r="B21" s="28">
        <v>17.527193861137199</v>
      </c>
      <c r="C21" s="28">
        <v>17.762471743022747</v>
      </c>
      <c r="D21" s="28">
        <v>16.507108519315825</v>
      </c>
      <c r="E21" s="28">
        <v>19.031079300402087</v>
      </c>
      <c r="F21" s="28">
        <v>19.198336540749629</v>
      </c>
      <c r="G21" s="28">
        <v>17.905631958045024</v>
      </c>
      <c r="H21" s="28">
        <v>15.754038414127976</v>
      </c>
      <c r="I21" s="28">
        <v>15.783678332622999</v>
      </c>
      <c r="J21" s="28">
        <v>17.045728639016481</v>
      </c>
      <c r="K21" s="28">
        <v>15.922103670274941</v>
      </c>
      <c r="L21" s="28">
        <v>15.005058753137172</v>
      </c>
      <c r="M21" s="28">
        <v>14.91183581705725</v>
      </c>
      <c r="N21" s="28">
        <v>14.865613413143645</v>
      </c>
      <c r="O21" s="28">
        <v>16.985533778911684</v>
      </c>
      <c r="P21" s="28">
        <v>17.177581552338562</v>
      </c>
      <c r="Q21" s="28">
        <v>17.223266421151564</v>
      </c>
      <c r="R21" s="28">
        <v>15.655621906181921</v>
      </c>
    </row>
    <row r="22" spans="1:18" ht="22.5" x14ac:dyDescent="0.25">
      <c r="A22" s="27" t="s">
        <v>234</v>
      </c>
      <c r="B22" s="28">
        <v>1.8657163380470838</v>
      </c>
      <c r="C22" s="28">
        <v>1.8550674007551771</v>
      </c>
      <c r="D22" s="28">
        <v>1.8368335089271337</v>
      </c>
      <c r="E22" s="28">
        <v>1.8172447232354965</v>
      </c>
      <c r="F22" s="28">
        <v>1.7972673640458134</v>
      </c>
      <c r="G22" s="28">
        <v>1.7807924278958784</v>
      </c>
      <c r="H22" s="28">
        <v>1.7733805104319371</v>
      </c>
      <c r="I22" s="28">
        <v>1.7732136201061739</v>
      </c>
      <c r="J22" s="28">
        <v>1.7763109093475278</v>
      </c>
      <c r="K22" s="28">
        <v>1.772739424640831</v>
      </c>
      <c r="L22" s="28">
        <v>1.7969144554686856</v>
      </c>
      <c r="M22" s="28">
        <v>1.8189203017593869</v>
      </c>
      <c r="N22" s="28">
        <v>1.8647459194132279</v>
      </c>
      <c r="O22" s="28">
        <v>2.1244163669610052</v>
      </c>
      <c r="P22" s="28">
        <v>2.2914179732789317</v>
      </c>
      <c r="Q22" s="28">
        <v>2.3551932938356237</v>
      </c>
      <c r="R22" s="28">
        <v>2.2734812004434022</v>
      </c>
    </row>
    <row r="23" spans="1:18" ht="24" x14ac:dyDescent="0.25">
      <c r="A23" s="25" t="s">
        <v>235</v>
      </c>
      <c r="B23" s="26">
        <v>9.4986620565685786</v>
      </c>
      <c r="C23" s="26">
        <v>9.2776021637580506</v>
      </c>
      <c r="D23" s="26">
        <v>9.8341667698229571</v>
      </c>
      <c r="E23" s="26">
        <v>9.8997506615153892</v>
      </c>
      <c r="F23" s="26">
        <v>10.076566815875866</v>
      </c>
      <c r="G23" s="26">
        <v>10.026595500868677</v>
      </c>
      <c r="H23" s="26">
        <v>9.7557134988428071</v>
      </c>
      <c r="I23" s="26">
        <v>9.2479771029807676</v>
      </c>
      <c r="J23" s="26">
        <v>8.6380178766009159</v>
      </c>
      <c r="K23" s="26">
        <v>5.7312928489636761</v>
      </c>
      <c r="L23" s="26">
        <v>5.565861764761399</v>
      </c>
      <c r="M23" s="26">
        <v>6.1419969783119726</v>
      </c>
      <c r="N23" s="26">
        <v>6.9166649078055311</v>
      </c>
      <c r="O23" s="26">
        <v>7.2009291213126172</v>
      </c>
      <c r="P23" s="26">
        <v>7.613935970583249</v>
      </c>
      <c r="Q23" s="26">
        <v>7.5635353376655994</v>
      </c>
      <c r="R23" s="26">
        <v>7.5985988516169023</v>
      </c>
    </row>
    <row r="24" spans="1:18" ht="22.5" x14ac:dyDescent="0.25">
      <c r="A24" s="27" t="s">
        <v>236</v>
      </c>
      <c r="B24" s="28">
        <v>5.5234835999999996</v>
      </c>
      <c r="C24" s="28">
        <v>5.2789896000000001</v>
      </c>
      <c r="D24" s="28">
        <v>5.8194774000000002</v>
      </c>
      <c r="E24" s="28">
        <v>5.8694166000000001</v>
      </c>
      <c r="F24" s="28">
        <v>6.0306785999999999</v>
      </c>
      <c r="G24" s="28">
        <v>5.9646131999999996</v>
      </c>
      <c r="H24" s="28">
        <v>5.8106340000000003</v>
      </c>
      <c r="I24" s="28">
        <v>5.6587356</v>
      </c>
      <c r="J24" s="28">
        <v>5.2847970000000002</v>
      </c>
      <c r="K24" s="28">
        <v>3.6011500000000001</v>
      </c>
      <c r="L24" s="28">
        <v>3.4580341818</v>
      </c>
      <c r="M24" s="28">
        <v>4.0759845112260003</v>
      </c>
      <c r="N24" s="28">
        <v>4.6543595592419997</v>
      </c>
      <c r="O24" s="28">
        <v>4.9258250553060003</v>
      </c>
      <c r="P24" s="28">
        <v>5.2692805871999999</v>
      </c>
      <c r="Q24" s="28">
        <v>5.1730810415999997</v>
      </c>
      <c r="R24" s="28">
        <v>5.1521750463240004</v>
      </c>
    </row>
    <row r="25" spans="1:18" x14ac:dyDescent="0.25">
      <c r="A25" s="27" t="s">
        <v>233</v>
      </c>
      <c r="B25" s="28">
        <v>3.9751784565685795</v>
      </c>
      <c r="C25" s="28">
        <v>3.998612563758051</v>
      </c>
      <c r="D25" s="28">
        <v>4.0146893698229578</v>
      </c>
      <c r="E25" s="28">
        <v>4.0303340615153891</v>
      </c>
      <c r="F25" s="28">
        <v>4.0458882158758662</v>
      </c>
      <c r="G25" s="28">
        <v>4.0619823008686762</v>
      </c>
      <c r="H25" s="28">
        <v>3.9450794988428064</v>
      </c>
      <c r="I25" s="28">
        <v>3.5892415029807681</v>
      </c>
      <c r="J25" s="28">
        <v>3.3532208766009148</v>
      </c>
      <c r="K25" s="28">
        <v>2.1301428489636764</v>
      </c>
      <c r="L25" s="28">
        <v>2.1078275829613986</v>
      </c>
      <c r="M25" s="28">
        <v>2.0660124670859727</v>
      </c>
      <c r="N25" s="28">
        <v>2.2623053485635314</v>
      </c>
      <c r="O25" s="28">
        <v>2.2751040660066173</v>
      </c>
      <c r="P25" s="28">
        <v>2.3446553833832495</v>
      </c>
      <c r="Q25" s="28">
        <v>2.3904542960655997</v>
      </c>
      <c r="R25" s="28">
        <v>2.4464238052929015</v>
      </c>
    </row>
    <row r="26" spans="1:18" ht="48" x14ac:dyDescent="0.25">
      <c r="A26" s="25" t="s">
        <v>237</v>
      </c>
      <c r="B26" s="26">
        <v>11.69308478822744</v>
      </c>
      <c r="C26" s="26">
        <v>10.480419676990262</v>
      </c>
      <c r="D26" s="26">
        <v>10.653675626786196</v>
      </c>
      <c r="E26" s="26">
        <v>10.594425117872984</v>
      </c>
      <c r="F26" s="26">
        <v>12.917224285956765</v>
      </c>
      <c r="G26" s="26">
        <v>12.411779021895137</v>
      </c>
      <c r="H26" s="26">
        <v>12.162961068926311</v>
      </c>
      <c r="I26" s="26">
        <v>11.15349936019458</v>
      </c>
      <c r="J26" s="26">
        <v>10.401032907747638</v>
      </c>
      <c r="K26" s="26">
        <v>12.555587480888342</v>
      </c>
      <c r="L26" s="26">
        <v>12.608339839169767</v>
      </c>
      <c r="M26" s="26">
        <v>11.15445076062479</v>
      </c>
      <c r="N26" s="26">
        <v>10.814507879695991</v>
      </c>
      <c r="O26" s="26">
        <v>10.992430915373559</v>
      </c>
      <c r="P26" s="26">
        <v>9.6360838672292619</v>
      </c>
      <c r="Q26" s="26">
        <v>8.9771750761953975</v>
      </c>
      <c r="R26" s="26">
        <v>7.9989745686112732</v>
      </c>
    </row>
    <row r="27" spans="1:18" ht="72" x14ac:dyDescent="0.25">
      <c r="A27" s="25" t="s">
        <v>238</v>
      </c>
      <c r="B27" s="26">
        <v>8.0542763748516677</v>
      </c>
      <c r="C27" s="26">
        <v>7.8720416257248855</v>
      </c>
      <c r="D27" s="26">
        <v>8.1256060845199656</v>
      </c>
      <c r="E27" s="26">
        <v>7.8542284073593169</v>
      </c>
      <c r="F27" s="26">
        <v>7.88590730368277</v>
      </c>
      <c r="G27" s="26">
        <v>7.9984809198115183</v>
      </c>
      <c r="H27" s="26">
        <v>8.1970731205311083</v>
      </c>
      <c r="I27" s="26">
        <v>8.1916726642517812</v>
      </c>
      <c r="J27" s="26">
        <v>8.210196661408375</v>
      </c>
      <c r="K27" s="26">
        <v>7.9751536697924212</v>
      </c>
      <c r="L27" s="26">
        <v>8.130526570652199</v>
      </c>
      <c r="M27" s="26">
        <v>8.0160787096667097</v>
      </c>
      <c r="N27" s="26">
        <v>7.8126600928217975</v>
      </c>
      <c r="O27" s="26">
        <v>7.8983826036409885</v>
      </c>
      <c r="P27" s="26">
        <v>7.9791299844765007</v>
      </c>
      <c r="Q27" s="26">
        <v>8.0120182354694496</v>
      </c>
      <c r="R27" s="26">
        <v>7.9494296376212485</v>
      </c>
    </row>
    <row r="28" spans="1:18" ht="67.5" x14ac:dyDescent="0.25">
      <c r="A28" s="27" t="s">
        <v>239</v>
      </c>
      <c r="B28" s="28">
        <v>3.5199482251146716</v>
      </c>
      <c r="C28" s="28">
        <v>3.5750847016384903</v>
      </c>
      <c r="D28" s="28">
        <v>3.8966285568506449</v>
      </c>
      <c r="E28" s="28">
        <v>3.6566818036620594</v>
      </c>
      <c r="F28" s="28">
        <v>3.7260024892715631</v>
      </c>
      <c r="G28" s="28">
        <v>3.7643038904118815</v>
      </c>
      <c r="H28" s="28">
        <v>3.9033131003535759</v>
      </c>
      <c r="I28" s="28">
        <v>3.869545806997805</v>
      </c>
      <c r="J28" s="28">
        <v>3.9451300457466494</v>
      </c>
      <c r="K28" s="28">
        <v>3.9841071027021551</v>
      </c>
      <c r="L28" s="28">
        <v>3.9437388544915555</v>
      </c>
      <c r="M28" s="28">
        <v>3.9233350923198138</v>
      </c>
      <c r="N28" s="28">
        <v>3.8766843572555749</v>
      </c>
      <c r="O28" s="28">
        <v>3.8153934258507474</v>
      </c>
      <c r="P28" s="28">
        <v>3.8714700972230416</v>
      </c>
      <c r="Q28" s="28">
        <v>3.9414522846238773</v>
      </c>
      <c r="R28" s="28">
        <v>3.9934531354920084</v>
      </c>
    </row>
    <row r="29" spans="1:18" ht="22.5" x14ac:dyDescent="0.25">
      <c r="A29" s="27" t="s">
        <v>240</v>
      </c>
      <c r="B29" s="28">
        <v>0.31791880144833856</v>
      </c>
      <c r="C29" s="28">
        <v>0.32236008784231723</v>
      </c>
      <c r="D29" s="28">
        <v>0.27237968793234629</v>
      </c>
      <c r="E29" s="28">
        <v>0.27160863102973665</v>
      </c>
      <c r="F29" s="28">
        <v>0.29155121103724152</v>
      </c>
      <c r="G29" s="28">
        <v>0.28125634744313666</v>
      </c>
      <c r="H29" s="28">
        <v>0.26817924072493188</v>
      </c>
      <c r="I29" s="28">
        <v>0.26663171364921207</v>
      </c>
      <c r="J29" s="28">
        <v>0.2416788276119661</v>
      </c>
      <c r="K29" s="28">
        <v>0.21589820939081705</v>
      </c>
      <c r="L29" s="28">
        <v>0.23690673799078982</v>
      </c>
      <c r="M29" s="28">
        <v>0.21812040891399306</v>
      </c>
      <c r="N29" s="28">
        <v>0.18805239398821524</v>
      </c>
      <c r="O29" s="28">
        <v>0.19748306984965466</v>
      </c>
      <c r="P29" s="28">
        <v>0.16872757367401003</v>
      </c>
      <c r="Q29" s="28">
        <v>0.17900779396045299</v>
      </c>
      <c r="R29" s="28">
        <v>9.6969342044980769E-2</v>
      </c>
    </row>
    <row r="30" spans="1:18" ht="33.75" x14ac:dyDescent="0.25">
      <c r="A30" s="27" t="s">
        <v>241</v>
      </c>
      <c r="B30" s="28">
        <v>1.8619123646706452</v>
      </c>
      <c r="C30" s="28">
        <v>1.8384659354607891</v>
      </c>
      <c r="D30" s="28">
        <v>1.8652416904496387</v>
      </c>
      <c r="E30" s="28">
        <v>1.8435821838225819</v>
      </c>
      <c r="F30" s="28">
        <v>1.8459851788336432</v>
      </c>
      <c r="G30" s="28">
        <v>1.8344496079237707</v>
      </c>
      <c r="H30" s="28">
        <v>1.8405611181013564</v>
      </c>
      <c r="I30" s="28">
        <v>1.8580622395396298</v>
      </c>
      <c r="J30" s="28">
        <v>1.829326214909109</v>
      </c>
      <c r="K30" s="28">
        <v>1.8140369825528144</v>
      </c>
      <c r="L30" s="28">
        <v>1.8678058709338066</v>
      </c>
      <c r="M30" s="28">
        <v>1.8541272785039482</v>
      </c>
      <c r="N30" s="28">
        <v>1.8485731470169913</v>
      </c>
      <c r="O30" s="28">
        <v>1.8527531320545336</v>
      </c>
      <c r="P30" s="28">
        <v>1.8638557468455834</v>
      </c>
      <c r="Q30" s="28">
        <v>1.8537063347147738</v>
      </c>
      <c r="R30" s="28">
        <v>1.8518823356838472</v>
      </c>
    </row>
    <row r="31" spans="1:18" x14ac:dyDescent="0.25">
      <c r="A31" s="27" t="s">
        <v>242</v>
      </c>
      <c r="B31" s="28">
        <v>2.3544969836180112</v>
      </c>
      <c r="C31" s="28">
        <v>2.1361309007832885</v>
      </c>
      <c r="D31" s="28">
        <v>2.091356149287336</v>
      </c>
      <c r="E31" s="28">
        <v>2.0823557888449398</v>
      </c>
      <c r="F31" s="28">
        <v>2.0223684245403222</v>
      </c>
      <c r="G31" s="28">
        <v>2.1184710740327297</v>
      </c>
      <c r="H31" s="28">
        <v>2.1850196613512445</v>
      </c>
      <c r="I31" s="28">
        <v>2.1974329040651353</v>
      </c>
      <c r="J31" s="28">
        <v>2.1940615731406492</v>
      </c>
      <c r="K31" s="28">
        <v>1.9611113751466347</v>
      </c>
      <c r="L31" s="28">
        <v>2.0820751072360473</v>
      </c>
      <c r="M31" s="28">
        <v>2.0204959299289551</v>
      </c>
      <c r="N31" s="28">
        <v>1.8993501945610165</v>
      </c>
      <c r="O31" s="28">
        <v>2.0327529758860532</v>
      </c>
      <c r="P31" s="28">
        <v>2.0750765667338649</v>
      </c>
      <c r="Q31" s="28">
        <v>2.0378518221703454</v>
      </c>
      <c r="R31" s="28">
        <v>2.0071248244004121</v>
      </c>
    </row>
    <row r="32" spans="1:18" ht="25.5" x14ac:dyDescent="0.25">
      <c r="A32" s="23" t="s">
        <v>243</v>
      </c>
      <c r="B32" s="24">
        <v>104.84331010867908</v>
      </c>
      <c r="C32" s="24">
        <v>121.99888576572231</v>
      </c>
      <c r="D32" s="24">
        <v>108.64407742616412</v>
      </c>
      <c r="E32" s="24">
        <v>112.61101418623174</v>
      </c>
      <c r="F32" s="24">
        <v>115.19576673715937</v>
      </c>
      <c r="G32" s="24">
        <v>107.85489320752043</v>
      </c>
      <c r="H32" s="24">
        <v>104.52852131540931</v>
      </c>
      <c r="I32" s="24">
        <v>113.92897726730092</v>
      </c>
      <c r="J32" s="24">
        <v>120.13858395742426</v>
      </c>
      <c r="K32" s="24">
        <v>101.37131204471983</v>
      </c>
      <c r="L32" s="24">
        <v>90.337009400788546</v>
      </c>
      <c r="M32" s="24">
        <v>88.060952874909802</v>
      </c>
      <c r="N32" s="24">
        <v>95.092643730481484</v>
      </c>
      <c r="O32" s="24">
        <v>89.647151532307277</v>
      </c>
      <c r="P32" s="24">
        <v>88.235589100376004</v>
      </c>
      <c r="Q32" s="24">
        <v>83.671114038752165</v>
      </c>
      <c r="R32" s="24">
        <v>68.583028356257387</v>
      </c>
    </row>
    <row r="33" spans="1:18" ht="36" x14ac:dyDescent="0.25">
      <c r="A33" s="25" t="s">
        <v>244</v>
      </c>
      <c r="B33" s="26">
        <v>58.941356455441479</v>
      </c>
      <c r="C33" s="26">
        <v>62.981689989284284</v>
      </c>
      <c r="D33" s="26">
        <v>49.68356554177177</v>
      </c>
      <c r="E33" s="26">
        <v>48.05272933175668</v>
      </c>
      <c r="F33" s="26">
        <v>49.1526308400177</v>
      </c>
      <c r="G33" s="26">
        <v>45.050164879879638</v>
      </c>
      <c r="H33" s="26">
        <v>49.849856703337871</v>
      </c>
      <c r="I33" s="26">
        <v>54.122915684747319</v>
      </c>
      <c r="J33" s="26">
        <v>54.317945554844727</v>
      </c>
      <c r="K33" s="26">
        <v>53.327560655376232</v>
      </c>
      <c r="L33" s="26">
        <v>46.74574027162879</v>
      </c>
      <c r="M33" s="26">
        <v>41.200814812043646</v>
      </c>
      <c r="N33" s="26">
        <v>51.025319648515783</v>
      </c>
      <c r="O33" s="26">
        <v>49.473480516334355</v>
      </c>
      <c r="P33" s="26">
        <v>51.724016485831037</v>
      </c>
      <c r="Q33" s="26">
        <v>49.933695884864463</v>
      </c>
      <c r="R33" s="26">
        <v>42.30087271140404</v>
      </c>
    </row>
    <row r="34" spans="1:18" ht="22.5" x14ac:dyDescent="0.25">
      <c r="A34" s="27" t="s">
        <v>230</v>
      </c>
      <c r="B34" s="28">
        <v>50.924932407374342</v>
      </c>
      <c r="C34" s="28">
        <v>55.464889338756031</v>
      </c>
      <c r="D34" s="28">
        <v>42.165639165427407</v>
      </c>
      <c r="E34" s="28">
        <v>40.916530487926678</v>
      </c>
      <c r="F34" s="28">
        <v>42.401011744131822</v>
      </c>
      <c r="G34" s="28">
        <v>38.114894534586043</v>
      </c>
      <c r="H34" s="28">
        <v>43.069762797304442</v>
      </c>
      <c r="I34" s="28">
        <v>47.117675212985056</v>
      </c>
      <c r="J34" s="28">
        <v>48.023267915520286</v>
      </c>
      <c r="K34" s="28">
        <v>46.081190361968915</v>
      </c>
      <c r="L34" s="28">
        <v>40.589725394285239</v>
      </c>
      <c r="M34" s="28">
        <v>35.918172366832792</v>
      </c>
      <c r="N34" s="28">
        <v>45.77003641106748</v>
      </c>
      <c r="O34" s="28">
        <v>45.661319260476532</v>
      </c>
      <c r="P34" s="28">
        <v>46.430402974816396</v>
      </c>
      <c r="Q34" s="28">
        <v>45.158270618248281</v>
      </c>
      <c r="R34" s="28">
        <v>38.277011991287111</v>
      </c>
    </row>
    <row r="35" spans="1:18" ht="22.5" x14ac:dyDescent="0.25">
      <c r="A35" s="27" t="s">
        <v>231</v>
      </c>
      <c r="B35" s="28">
        <v>6.8429188844718301</v>
      </c>
      <c r="C35" s="28">
        <v>6.356252827138519</v>
      </c>
      <c r="D35" s="28">
        <v>6.3637330041832127</v>
      </c>
      <c r="E35" s="28">
        <v>5.9844696433321971</v>
      </c>
      <c r="F35" s="28">
        <v>5.5907536666358952</v>
      </c>
      <c r="G35" s="28">
        <v>5.7708999253203297</v>
      </c>
      <c r="H35" s="28">
        <v>5.6336524039202187</v>
      </c>
      <c r="I35" s="28">
        <v>5.8470785439472079</v>
      </c>
      <c r="J35" s="28">
        <v>5.1498841626072274</v>
      </c>
      <c r="K35" s="28">
        <v>5.8989946344457946</v>
      </c>
      <c r="L35" s="28">
        <v>5.0536023172323894</v>
      </c>
      <c r="M35" s="28">
        <v>4.0336266702054804</v>
      </c>
      <c r="N35" s="28">
        <v>4.4393491812437862</v>
      </c>
      <c r="O35" s="28">
        <v>2.9113426155254216</v>
      </c>
      <c r="P35" s="28">
        <v>4.3971066820489675</v>
      </c>
      <c r="Q35" s="28">
        <v>3.650151746948163</v>
      </c>
      <c r="R35" s="28">
        <v>2.545049838671527</v>
      </c>
    </row>
    <row r="36" spans="1:18" s="29" customFormat="1" ht="45" x14ac:dyDescent="0.25">
      <c r="A36" s="27" t="s">
        <v>245</v>
      </c>
      <c r="B36" s="28">
        <v>1.1735051635953104</v>
      </c>
      <c r="C36" s="28">
        <v>1.1605478233897368</v>
      </c>
      <c r="D36" s="28">
        <v>1.1541933721611564</v>
      </c>
      <c r="E36" s="28">
        <v>1.1517292004978066</v>
      </c>
      <c r="F36" s="28">
        <v>1.1608654292499825</v>
      </c>
      <c r="G36" s="28">
        <v>1.1643704199732672</v>
      </c>
      <c r="H36" s="28">
        <v>1.1464415021132097</v>
      </c>
      <c r="I36" s="28">
        <v>1.1581619278150566</v>
      </c>
      <c r="J36" s="28">
        <v>1.1447934767172123</v>
      </c>
      <c r="K36" s="28">
        <v>1.3473756589615258</v>
      </c>
      <c r="L36" s="28">
        <v>1.1024125601111623</v>
      </c>
      <c r="M36" s="28">
        <v>1.2490157750053743</v>
      </c>
      <c r="N36" s="28">
        <v>0.81593405620451709</v>
      </c>
      <c r="O36" s="28">
        <v>0.90081864033240133</v>
      </c>
      <c r="P36" s="28">
        <v>0.89650682896567879</v>
      </c>
      <c r="Q36" s="28">
        <v>1.1252735196680179</v>
      </c>
      <c r="R36" s="28">
        <v>1.478810881445404</v>
      </c>
    </row>
    <row r="37" spans="1:18" ht="48" x14ac:dyDescent="0.25">
      <c r="A37" s="25" t="s">
        <v>246</v>
      </c>
      <c r="B37" s="26">
        <v>45.901953653237591</v>
      </c>
      <c r="C37" s="26">
        <v>59.017195776438022</v>
      </c>
      <c r="D37" s="26">
        <v>58.960511884392346</v>
      </c>
      <c r="E37" s="26">
        <v>64.558284854475062</v>
      </c>
      <c r="F37" s="26">
        <v>66.043135897141667</v>
      </c>
      <c r="G37" s="26">
        <v>62.804728327640788</v>
      </c>
      <c r="H37" s="26">
        <v>54.678664612071429</v>
      </c>
      <c r="I37" s="26">
        <v>59.80606158255361</v>
      </c>
      <c r="J37" s="26">
        <v>65.820638402579533</v>
      </c>
      <c r="K37" s="26">
        <v>48.043751389343598</v>
      </c>
      <c r="L37" s="26">
        <v>43.591269129159755</v>
      </c>
      <c r="M37" s="26">
        <v>46.860138062866156</v>
      </c>
      <c r="N37" s="26">
        <v>44.067324081965708</v>
      </c>
      <c r="O37" s="26">
        <v>40.173671015972928</v>
      </c>
      <c r="P37" s="26">
        <v>36.511572614544967</v>
      </c>
      <c r="Q37" s="26">
        <v>33.737418153887695</v>
      </c>
      <c r="R37" s="26">
        <v>26.282155644853347</v>
      </c>
    </row>
    <row r="38" spans="1:18" ht="22.5" x14ac:dyDescent="0.25">
      <c r="A38" s="27" t="s">
        <v>247</v>
      </c>
      <c r="B38" s="28">
        <v>14.266740959638314</v>
      </c>
      <c r="C38" s="28">
        <v>25.42294923474828</v>
      </c>
      <c r="D38" s="28">
        <v>26.916930489567534</v>
      </c>
      <c r="E38" s="28">
        <v>32.050259458398024</v>
      </c>
      <c r="F38" s="28">
        <v>32.915036563173409</v>
      </c>
      <c r="G38" s="28">
        <v>30.01423659532421</v>
      </c>
      <c r="H38" s="28">
        <v>27.953425543593291</v>
      </c>
      <c r="I38" s="28">
        <v>32.729226599208864</v>
      </c>
      <c r="J38" s="28">
        <v>37.920496648156373</v>
      </c>
      <c r="K38" s="28">
        <v>14.993090629883548</v>
      </c>
      <c r="L38" s="28">
        <v>13.454400216625379</v>
      </c>
      <c r="M38" s="28">
        <v>15.522981025439178</v>
      </c>
      <c r="N38" s="28">
        <v>17.476363791259697</v>
      </c>
      <c r="O38" s="28">
        <v>11.824199890896887</v>
      </c>
      <c r="P38" s="28">
        <v>13.436636802533084</v>
      </c>
      <c r="Q38" s="28">
        <v>11.213391858482076</v>
      </c>
      <c r="R38" s="28">
        <v>9.6827182530683729</v>
      </c>
    </row>
    <row r="39" spans="1:18" ht="22.5" x14ac:dyDescent="0.25">
      <c r="A39" s="27" t="s">
        <v>248</v>
      </c>
      <c r="B39" s="28">
        <v>31.635212693599275</v>
      </c>
      <c r="C39" s="28">
        <v>33.594246541689742</v>
      </c>
      <c r="D39" s="28">
        <v>32.043581394824812</v>
      </c>
      <c r="E39" s="28">
        <v>32.508025396077031</v>
      </c>
      <c r="F39" s="28">
        <v>33.128099333968251</v>
      </c>
      <c r="G39" s="28">
        <v>32.790491732316575</v>
      </c>
      <c r="H39" s="28">
        <v>26.725239068478142</v>
      </c>
      <c r="I39" s="28">
        <v>27.076834983344742</v>
      </c>
      <c r="J39" s="28">
        <v>27.90014175442316</v>
      </c>
      <c r="K39" s="28">
        <v>33.050660759460051</v>
      </c>
      <c r="L39" s="28">
        <v>30.136868912534378</v>
      </c>
      <c r="M39" s="28">
        <v>31.337157037426977</v>
      </c>
      <c r="N39" s="28">
        <v>26.590960290706008</v>
      </c>
      <c r="O39" s="28">
        <v>28.349471125076043</v>
      </c>
      <c r="P39" s="28">
        <v>23.074935812011883</v>
      </c>
      <c r="Q39" s="28">
        <v>22.524026295405619</v>
      </c>
      <c r="R39" s="28">
        <v>16.599437391784974</v>
      </c>
    </row>
    <row r="40" spans="1:18" ht="63.75" x14ac:dyDescent="0.25">
      <c r="A40" s="23" t="s">
        <v>249</v>
      </c>
      <c r="B40" s="24">
        <v>43.182202529223403</v>
      </c>
      <c r="C40" s="24">
        <v>42.08467617018934</v>
      </c>
      <c r="D40" s="24">
        <v>44.057311833697852</v>
      </c>
      <c r="E40" s="24">
        <v>42.527174330277006</v>
      </c>
      <c r="F40" s="24">
        <v>43.793979655842016</v>
      </c>
      <c r="G40" s="24">
        <v>42.248293916843977</v>
      </c>
      <c r="H40" s="24">
        <v>42.935427567977897</v>
      </c>
      <c r="I40" s="24">
        <v>43.148313507492347</v>
      </c>
      <c r="J40" s="24">
        <v>43.524048646431147</v>
      </c>
      <c r="K40" s="24">
        <v>43.626641779172971</v>
      </c>
      <c r="L40" s="24">
        <v>45.053778368092068</v>
      </c>
      <c r="M40" s="24">
        <v>45.504199672773851</v>
      </c>
      <c r="N40" s="24">
        <v>42.889082099250821</v>
      </c>
      <c r="O40" s="24">
        <v>43.538320171347216</v>
      </c>
      <c r="P40" s="24">
        <v>37.37008543485117</v>
      </c>
      <c r="Q40" s="24">
        <v>37.936563211670133</v>
      </c>
      <c r="R40" s="24">
        <v>39.355171919558323</v>
      </c>
    </row>
    <row r="41" spans="1:18" ht="36" x14ac:dyDescent="0.25">
      <c r="A41" s="25" t="s">
        <v>250</v>
      </c>
      <c r="B41" s="26">
        <v>29.383395049877969</v>
      </c>
      <c r="C41" s="26">
        <v>28.466924219919104</v>
      </c>
      <c r="D41" s="26">
        <v>28.621520274212408</v>
      </c>
      <c r="E41" s="26">
        <v>28.143964191517508</v>
      </c>
      <c r="F41" s="26">
        <v>29.171315356172105</v>
      </c>
      <c r="G41" s="26">
        <v>27.982807288340886</v>
      </c>
      <c r="H41" s="26">
        <v>28.364101976220415</v>
      </c>
      <c r="I41" s="26">
        <v>28.499585838375072</v>
      </c>
      <c r="J41" s="26">
        <v>28.816598623111563</v>
      </c>
      <c r="K41" s="26">
        <v>28.470738363792314</v>
      </c>
      <c r="L41" s="26">
        <v>29.194574884037443</v>
      </c>
      <c r="M41" s="26">
        <v>29.643753411712449</v>
      </c>
      <c r="N41" s="26">
        <v>27.337532582259438</v>
      </c>
      <c r="O41" s="26">
        <v>28.140237209958912</v>
      </c>
      <c r="P41" s="26">
        <v>22.867569027586068</v>
      </c>
      <c r="Q41" s="26">
        <v>23.285240764672448</v>
      </c>
      <c r="R41" s="26">
        <v>24.202359771426654</v>
      </c>
    </row>
    <row r="42" spans="1:18" ht="22.5" x14ac:dyDescent="0.25">
      <c r="A42" s="27" t="s">
        <v>230</v>
      </c>
      <c r="B42" s="28">
        <v>27.976257827999987</v>
      </c>
      <c r="C42" s="28">
        <v>27.379431702000169</v>
      </c>
      <c r="D42" s="28">
        <v>27.492534100799936</v>
      </c>
      <c r="E42" s="28">
        <v>26.623805774400068</v>
      </c>
      <c r="F42" s="28">
        <v>27.33251357880004</v>
      </c>
      <c r="G42" s="28">
        <v>25.926296752799988</v>
      </c>
      <c r="H42" s="28">
        <v>26.552948687258489</v>
      </c>
      <c r="I42" s="28">
        <v>26.676775321764072</v>
      </c>
      <c r="J42" s="28">
        <v>26.621451323197164</v>
      </c>
      <c r="K42" s="28">
        <v>26.260283160693916</v>
      </c>
      <c r="L42" s="28">
        <v>26.985020005750044</v>
      </c>
      <c r="M42" s="28">
        <v>27.514923964668249</v>
      </c>
      <c r="N42" s="28">
        <v>25.759304959193837</v>
      </c>
      <c r="O42" s="28">
        <v>26.519886600017312</v>
      </c>
      <c r="P42" s="28">
        <v>21.584404931005267</v>
      </c>
      <c r="Q42" s="28">
        <v>21.896407445121049</v>
      </c>
      <c r="R42" s="28">
        <v>22.798604659562855</v>
      </c>
    </row>
    <row r="43" spans="1:18" ht="22.5" x14ac:dyDescent="0.25">
      <c r="A43" s="27" t="s">
        <v>231</v>
      </c>
      <c r="B43" s="28">
        <v>1.4071372218779827</v>
      </c>
      <c r="C43" s="28">
        <v>1.0874925179189359</v>
      </c>
      <c r="D43" s="28">
        <v>1.1289861734124715</v>
      </c>
      <c r="E43" s="28">
        <v>1.5201584171174387</v>
      </c>
      <c r="F43" s="28">
        <v>1.8388017773720657</v>
      </c>
      <c r="G43" s="28">
        <v>2.0565105355408977</v>
      </c>
      <c r="H43" s="28">
        <v>1.8111532889619266</v>
      </c>
      <c r="I43" s="28">
        <v>1.822810516611</v>
      </c>
      <c r="J43" s="28">
        <v>2.1951472999144004</v>
      </c>
      <c r="K43" s="28">
        <v>2.2104552030983999</v>
      </c>
      <c r="L43" s="28">
        <v>2.2095548782874004</v>
      </c>
      <c r="M43" s="28">
        <v>2.1288294470441995</v>
      </c>
      <c r="N43" s="28">
        <v>1.5782276230656</v>
      </c>
      <c r="O43" s="28">
        <v>1.6203506099416001</v>
      </c>
      <c r="P43" s="28">
        <v>1.2831640965808002</v>
      </c>
      <c r="Q43" s="28">
        <v>1.3888333195513998</v>
      </c>
      <c r="R43" s="28">
        <v>1.4037551118637999</v>
      </c>
    </row>
    <row r="44" spans="1:18" ht="36" x14ac:dyDescent="0.25">
      <c r="A44" s="25" t="s">
        <v>251</v>
      </c>
      <c r="B44" s="26">
        <v>11.470949932722728</v>
      </c>
      <c r="C44" s="26">
        <v>11.30700550376765</v>
      </c>
      <c r="D44" s="26">
        <v>13.107012419277204</v>
      </c>
      <c r="E44" s="26">
        <v>12.836039445227261</v>
      </c>
      <c r="F44" s="26">
        <v>12.696671000048507</v>
      </c>
      <c r="G44" s="26">
        <v>12.553536368362053</v>
      </c>
      <c r="H44" s="26">
        <v>12.833712535540725</v>
      </c>
      <c r="I44" s="26">
        <v>12.824589274777992</v>
      </c>
      <c r="J44" s="26">
        <v>12.992471332295626</v>
      </c>
      <c r="K44" s="26">
        <v>12.887765839446674</v>
      </c>
      <c r="L44" s="26">
        <v>13.578882333037559</v>
      </c>
      <c r="M44" s="26">
        <v>13.706840394733934</v>
      </c>
      <c r="N44" s="26">
        <v>13.409250629431471</v>
      </c>
      <c r="O44" s="26">
        <v>13.295293243570976</v>
      </c>
      <c r="P44" s="26">
        <v>12.514295540553267</v>
      </c>
      <c r="Q44" s="26">
        <v>12.666684299621767</v>
      </c>
      <c r="R44" s="26">
        <v>12.919892084804392</v>
      </c>
    </row>
    <row r="45" spans="1:18" ht="22.5" x14ac:dyDescent="0.25">
      <c r="A45" s="27" t="s">
        <v>230</v>
      </c>
      <c r="B45" s="28">
        <v>10.046395441657712</v>
      </c>
      <c r="C45" s="28">
        <v>10.08257955039668</v>
      </c>
      <c r="D45" s="28">
        <v>11.878076298879501</v>
      </c>
      <c r="E45" s="28">
        <v>11.358866232261033</v>
      </c>
      <c r="F45" s="28">
        <v>11.142576735515028</v>
      </c>
      <c r="G45" s="28">
        <v>10.915946224682552</v>
      </c>
      <c r="H45" s="28">
        <v>11.596092402522858</v>
      </c>
      <c r="I45" s="28">
        <v>11.465834260770764</v>
      </c>
      <c r="J45" s="28">
        <v>11.140556485713418</v>
      </c>
      <c r="K45" s="28">
        <v>11.003569122706359</v>
      </c>
      <c r="L45" s="28">
        <v>11.168220789090711</v>
      </c>
      <c r="M45" s="28">
        <v>11.330545094281836</v>
      </c>
      <c r="N45" s="28">
        <v>11.245768984189928</v>
      </c>
      <c r="O45" s="28">
        <v>11.279344900856474</v>
      </c>
      <c r="P45" s="28">
        <v>10.394942129824466</v>
      </c>
      <c r="Q45" s="28">
        <v>10.504560412482952</v>
      </c>
      <c r="R45" s="28">
        <v>10.890920699314318</v>
      </c>
    </row>
    <row r="46" spans="1:18" ht="22.5" x14ac:dyDescent="0.25">
      <c r="A46" s="27" t="s">
        <v>231</v>
      </c>
      <c r="B46" s="28">
        <v>1.4245544910650172</v>
      </c>
      <c r="C46" s="28">
        <v>1.2244259533709696</v>
      </c>
      <c r="D46" s="28">
        <v>1.2289361203977025</v>
      </c>
      <c r="E46" s="28">
        <v>1.4771732129662292</v>
      </c>
      <c r="F46" s="28">
        <v>1.5540942645334781</v>
      </c>
      <c r="G46" s="28">
        <v>1.6375901436795015</v>
      </c>
      <c r="H46" s="28">
        <v>1.2376201330178673</v>
      </c>
      <c r="I46" s="28">
        <v>1.3587550140072269</v>
      </c>
      <c r="J46" s="28">
        <v>1.8519148465822082</v>
      </c>
      <c r="K46" s="28">
        <v>1.8841967167403149</v>
      </c>
      <c r="L46" s="28">
        <v>2.4106615439468482</v>
      </c>
      <c r="M46" s="28">
        <v>2.3762953004520977</v>
      </c>
      <c r="N46" s="28">
        <v>2.1634816452415424</v>
      </c>
      <c r="O46" s="28">
        <v>2.015948342714502</v>
      </c>
      <c r="P46" s="28">
        <v>2.1193534107288001</v>
      </c>
      <c r="Q46" s="28">
        <v>2.162123887138816</v>
      </c>
      <c r="R46" s="28">
        <v>2.0289713854900739</v>
      </c>
    </row>
    <row r="47" spans="1:18" ht="72" x14ac:dyDescent="0.25">
      <c r="A47" s="25" t="s">
        <v>252</v>
      </c>
      <c r="B47" s="26">
        <v>1.0901532370463545</v>
      </c>
      <c r="C47" s="26">
        <v>1.0544076092741186</v>
      </c>
      <c r="D47" s="26">
        <v>1.0569494306664406</v>
      </c>
      <c r="E47" s="26">
        <v>0.25893678113309954</v>
      </c>
      <c r="F47" s="26">
        <v>0.6245149294645902</v>
      </c>
      <c r="G47" s="26">
        <v>0.40199684505539091</v>
      </c>
      <c r="H47" s="26">
        <v>0.4181499372125535</v>
      </c>
      <c r="I47" s="26">
        <v>0.49354687594820107</v>
      </c>
      <c r="J47" s="26">
        <v>0.37333208722428268</v>
      </c>
      <c r="K47" s="26">
        <v>0.91844674693399431</v>
      </c>
      <c r="L47" s="26">
        <v>0.92108272343545339</v>
      </c>
      <c r="M47" s="26">
        <v>0.78211734277136491</v>
      </c>
      <c r="N47" s="26">
        <v>0.75763809175703645</v>
      </c>
      <c r="O47" s="26">
        <v>0.70616421908360694</v>
      </c>
      <c r="P47" s="26">
        <v>0.57854336851402011</v>
      </c>
      <c r="Q47" s="26">
        <v>0.56235705169253913</v>
      </c>
      <c r="R47" s="26">
        <v>0.80635399494575999</v>
      </c>
    </row>
    <row r="48" spans="1:18" ht="60" x14ac:dyDescent="0.25">
      <c r="A48" s="25" t="s">
        <v>253</v>
      </c>
      <c r="B48" s="26">
        <v>1.2377043095763614</v>
      </c>
      <c r="C48" s="26">
        <v>1.2563388372284674</v>
      </c>
      <c r="D48" s="26">
        <v>1.2718297095418003</v>
      </c>
      <c r="E48" s="26">
        <v>1.2882339123991382</v>
      </c>
      <c r="F48" s="26">
        <v>1.3014783701568176</v>
      </c>
      <c r="G48" s="26">
        <v>1.3099534150856471</v>
      </c>
      <c r="H48" s="26">
        <v>1.3194631190042045</v>
      </c>
      <c r="I48" s="26">
        <v>1.3305915183910884</v>
      </c>
      <c r="J48" s="26">
        <v>1.3416466037996724</v>
      </c>
      <c r="K48" s="26">
        <v>1.3496908289999889</v>
      </c>
      <c r="L48" s="26">
        <v>1.3592384275816112</v>
      </c>
      <c r="M48" s="26">
        <v>1.3714885235561061</v>
      </c>
      <c r="N48" s="26">
        <v>1.3846607958028758</v>
      </c>
      <c r="O48" s="26">
        <v>1.3966254987337265</v>
      </c>
      <c r="P48" s="26">
        <v>1.409677498197814</v>
      </c>
      <c r="Q48" s="26">
        <v>1.4222810956833847</v>
      </c>
      <c r="R48" s="26">
        <v>1.4265660683815216</v>
      </c>
    </row>
    <row r="49" spans="1:18" ht="25.5" x14ac:dyDescent="0.25">
      <c r="A49" s="23" t="s">
        <v>22</v>
      </c>
      <c r="B49" s="24">
        <v>31.5953427460455</v>
      </c>
      <c r="C49" s="24">
        <v>31.739288847756765</v>
      </c>
      <c r="D49" s="24">
        <v>33.818676627130998</v>
      </c>
      <c r="E49" s="24">
        <v>34.12231643910529</v>
      </c>
      <c r="F49" s="24">
        <v>33.419806122188739</v>
      </c>
      <c r="G49" s="24">
        <v>34.259508925356293</v>
      </c>
      <c r="H49" s="24">
        <v>35.412591786985089</v>
      </c>
      <c r="I49" s="24">
        <v>35.769624106191664</v>
      </c>
      <c r="J49" s="24">
        <v>35.787877269456324</v>
      </c>
      <c r="K49" s="24">
        <v>33.498004748235694</v>
      </c>
      <c r="L49" s="24">
        <v>34.270378915589106</v>
      </c>
      <c r="M49" s="24">
        <v>34.892954239767654</v>
      </c>
      <c r="N49" s="24">
        <v>36.078647133518288</v>
      </c>
      <c r="O49" s="24">
        <v>34.611019185752966</v>
      </c>
      <c r="P49" s="24">
        <v>35.951351780208256</v>
      </c>
      <c r="Q49" s="24">
        <v>34.40898367831042</v>
      </c>
      <c r="R49" s="24">
        <v>33.840753922454589</v>
      </c>
    </row>
    <row r="50" spans="1:18" ht="24" x14ac:dyDescent="0.25">
      <c r="A50" s="25" t="s">
        <v>254</v>
      </c>
      <c r="B50" s="26">
        <v>19.62204837540731</v>
      </c>
      <c r="C50" s="26">
        <v>19.890343304677835</v>
      </c>
      <c r="D50" s="26">
        <v>21.167066288680331</v>
      </c>
      <c r="E50" s="26">
        <v>21.609265735150348</v>
      </c>
      <c r="F50" s="26">
        <v>20.813765751504466</v>
      </c>
      <c r="G50" s="26">
        <v>21.461724866739686</v>
      </c>
      <c r="H50" s="26">
        <v>21.813162470262426</v>
      </c>
      <c r="I50" s="26">
        <v>24.130316543745344</v>
      </c>
      <c r="J50" s="26">
        <v>24.132341438636789</v>
      </c>
      <c r="K50" s="26">
        <v>23.405136718951891</v>
      </c>
      <c r="L50" s="26">
        <v>23.99593116289698</v>
      </c>
      <c r="M50" s="26">
        <v>23.837967708518562</v>
      </c>
      <c r="N50" s="26">
        <v>24.473513365251002</v>
      </c>
      <c r="O50" s="26">
        <v>23.485607526494231</v>
      </c>
      <c r="P50" s="26">
        <v>23.810966867261904</v>
      </c>
      <c r="Q50" s="26">
        <v>23.102786270673374</v>
      </c>
      <c r="R50" s="26">
        <v>22.993564369087348</v>
      </c>
    </row>
    <row r="51" spans="1:18" ht="56.25" x14ac:dyDescent="0.25">
      <c r="A51" s="27" t="s">
        <v>255</v>
      </c>
      <c r="B51" s="28">
        <v>10.36379797371027</v>
      </c>
      <c r="C51" s="28">
        <v>10.2500157461998</v>
      </c>
      <c r="D51" s="28">
        <v>10.914682527596991</v>
      </c>
      <c r="E51" s="28">
        <v>11.004915034745251</v>
      </c>
      <c r="F51" s="28">
        <v>10.769250568034249</v>
      </c>
      <c r="G51" s="28">
        <v>11.076037735527068</v>
      </c>
      <c r="H51" s="28">
        <v>11.132713989903811</v>
      </c>
      <c r="I51" s="28">
        <v>12.306732684301503</v>
      </c>
      <c r="J51" s="28">
        <v>12.037731456026293</v>
      </c>
      <c r="K51" s="28">
        <v>11.654832785436666</v>
      </c>
      <c r="L51" s="28">
        <v>12.134197862685049</v>
      </c>
      <c r="M51" s="28">
        <v>11.978228862289994</v>
      </c>
      <c r="N51" s="28">
        <v>12.096096921593254</v>
      </c>
      <c r="O51" s="28">
        <v>11.779723292058348</v>
      </c>
      <c r="P51" s="28">
        <v>11.847769786350403</v>
      </c>
      <c r="Q51" s="28">
        <v>11.400948733161558</v>
      </c>
      <c r="R51" s="28">
        <v>11.351676546569163</v>
      </c>
    </row>
    <row r="52" spans="1:18" ht="33.75" x14ac:dyDescent="0.25">
      <c r="A52" s="27" t="s">
        <v>256</v>
      </c>
      <c r="B52" s="28">
        <v>9.2582504016970386</v>
      </c>
      <c r="C52" s="28">
        <v>9.6403275584780328</v>
      </c>
      <c r="D52" s="28">
        <v>10.252383761083339</v>
      </c>
      <c r="E52" s="28">
        <v>10.604350700405098</v>
      </c>
      <c r="F52" s="28">
        <v>10.044515183470217</v>
      </c>
      <c r="G52" s="28">
        <v>10.385687131212618</v>
      </c>
      <c r="H52" s="28">
        <v>10.680448480358613</v>
      </c>
      <c r="I52" s="28">
        <v>11.823583859443843</v>
      </c>
      <c r="J52" s="28">
        <v>12.094609982610496</v>
      </c>
      <c r="K52" s="28">
        <v>11.750303933515225</v>
      </c>
      <c r="L52" s="28">
        <v>11.861733300211933</v>
      </c>
      <c r="M52" s="28">
        <v>11.859738846228566</v>
      </c>
      <c r="N52" s="28">
        <v>12.377416443657749</v>
      </c>
      <c r="O52" s="28">
        <v>11.705884234435883</v>
      </c>
      <c r="P52" s="28">
        <v>11.963197080911499</v>
      </c>
      <c r="Q52" s="28">
        <v>11.701837537511816</v>
      </c>
      <c r="R52" s="28">
        <v>11.641887822518186</v>
      </c>
    </row>
    <row r="53" spans="1:18" ht="60" x14ac:dyDescent="0.25">
      <c r="A53" s="25" t="s">
        <v>257</v>
      </c>
      <c r="B53" s="26">
        <v>8.1610735701155743</v>
      </c>
      <c r="C53" s="26">
        <v>8.0269489441104014</v>
      </c>
      <c r="D53" s="26">
        <v>8.2692736342979902</v>
      </c>
      <c r="E53" s="26">
        <v>8.2607801003456682</v>
      </c>
      <c r="F53" s="26">
        <v>8.1071049935326229</v>
      </c>
      <c r="G53" s="26">
        <v>8.19835904473738</v>
      </c>
      <c r="H53" s="26">
        <v>8.3005640077059297</v>
      </c>
      <c r="I53" s="26">
        <v>7.8579355500214412</v>
      </c>
      <c r="J53" s="26">
        <v>7.5673841539820739</v>
      </c>
      <c r="K53" s="26">
        <v>7.4849425681042714</v>
      </c>
      <c r="L53" s="26">
        <v>7.5005354190965861</v>
      </c>
      <c r="M53" s="26">
        <v>7.400399773758938</v>
      </c>
      <c r="N53" s="26">
        <v>7.730088463200314</v>
      </c>
      <c r="O53" s="26">
        <v>7.419133011241545</v>
      </c>
      <c r="P53" s="26">
        <v>7.4762328376843277</v>
      </c>
      <c r="Q53" s="26">
        <v>6.9116619639536756</v>
      </c>
      <c r="R53" s="26">
        <v>6.8923138593288122</v>
      </c>
    </row>
    <row r="54" spans="1:18" x14ac:dyDescent="0.25">
      <c r="A54" s="27" t="s">
        <v>258</v>
      </c>
      <c r="B54" s="28">
        <v>6.2471181047024098</v>
      </c>
      <c r="C54" s="28">
        <v>6.2455321959366561</v>
      </c>
      <c r="D54" s="28">
        <v>6.4003101895932915</v>
      </c>
      <c r="E54" s="28">
        <v>6.3798704096674745</v>
      </c>
      <c r="F54" s="28">
        <v>6.2277959263898133</v>
      </c>
      <c r="G54" s="28">
        <v>6.2449144325307051</v>
      </c>
      <c r="H54" s="28">
        <v>6.2015459521148815</v>
      </c>
      <c r="I54" s="28">
        <v>5.9570575031830533</v>
      </c>
      <c r="J54" s="28">
        <v>5.8232071428338141</v>
      </c>
      <c r="K54" s="28">
        <v>5.7435406510477973</v>
      </c>
      <c r="L54" s="28">
        <v>5.7838891318241989</v>
      </c>
      <c r="M54" s="28">
        <v>5.6744247237173324</v>
      </c>
      <c r="N54" s="28">
        <v>5.9251733221599521</v>
      </c>
      <c r="O54" s="28">
        <v>5.6485675888602156</v>
      </c>
      <c r="P54" s="28">
        <v>5.7152311448442479</v>
      </c>
      <c r="Q54" s="28">
        <v>5.2757565521042</v>
      </c>
      <c r="R54" s="28">
        <v>5.2539903049636525</v>
      </c>
    </row>
    <row r="55" spans="1:18" ht="56.25" x14ac:dyDescent="0.25">
      <c r="A55" s="27" t="s">
        <v>259</v>
      </c>
      <c r="B55" s="28">
        <v>1.8337325944500003</v>
      </c>
      <c r="C55" s="28">
        <v>1.7167676644562033</v>
      </c>
      <c r="D55" s="28">
        <v>1.8043120963967685</v>
      </c>
      <c r="E55" s="28">
        <v>1.814366071540408</v>
      </c>
      <c r="F55" s="28">
        <v>1.8122908522243328</v>
      </c>
      <c r="G55" s="28">
        <v>1.8871448291950261</v>
      </c>
      <c r="H55" s="28">
        <v>2.0317181295477642</v>
      </c>
      <c r="I55" s="28">
        <v>1.8311971249633583</v>
      </c>
      <c r="J55" s="28">
        <v>1.6687105224452663</v>
      </c>
      <c r="K55" s="28">
        <v>1.6653526319709842</v>
      </c>
      <c r="L55" s="28">
        <v>1.6390183986880473</v>
      </c>
      <c r="M55" s="28">
        <v>1.645424273597506</v>
      </c>
      <c r="N55" s="28">
        <v>1.7251093881214385</v>
      </c>
      <c r="O55" s="28">
        <v>1.6894547928187083</v>
      </c>
      <c r="P55" s="28">
        <v>1.6830441705040671</v>
      </c>
      <c r="Q55" s="28">
        <v>1.5575809209415614</v>
      </c>
      <c r="R55" s="28">
        <v>1.5567044862388637</v>
      </c>
    </row>
    <row r="56" spans="1:18" ht="33.75" x14ac:dyDescent="0.25">
      <c r="A56" s="27" t="s">
        <v>260</v>
      </c>
      <c r="B56" s="28">
        <v>8.0222870963163162E-2</v>
      </c>
      <c r="C56" s="28">
        <v>6.4649083717541897E-2</v>
      </c>
      <c r="D56" s="28">
        <v>6.4651348307929804E-2</v>
      </c>
      <c r="E56" s="28">
        <v>6.6543619137785545E-2</v>
      </c>
      <c r="F56" s="28">
        <v>6.7018214918476912E-2</v>
      </c>
      <c r="G56" s="28">
        <v>6.6299783011649724E-2</v>
      </c>
      <c r="H56" s="28">
        <v>6.7299926043282859E-2</v>
      </c>
      <c r="I56" s="28">
        <v>6.9680921875029861E-2</v>
      </c>
      <c r="J56" s="28">
        <v>7.5466488702993162E-2</v>
      </c>
      <c r="K56" s="28">
        <v>7.6049285085490109E-2</v>
      </c>
      <c r="L56" s="28">
        <v>7.7627888584339805E-2</v>
      </c>
      <c r="M56" s="28">
        <v>8.0550776444099484E-2</v>
      </c>
      <c r="N56" s="28">
        <v>7.9805752918922709E-2</v>
      </c>
      <c r="O56" s="28">
        <v>8.1110629562621467E-2</v>
      </c>
      <c r="P56" s="28">
        <v>7.7957522336013163E-2</v>
      </c>
      <c r="Q56" s="28">
        <v>7.8324490907914823E-2</v>
      </c>
      <c r="R56" s="28">
        <v>8.1619068126295463E-2</v>
      </c>
    </row>
    <row r="57" spans="1:18" ht="24" x14ac:dyDescent="0.25">
      <c r="A57" s="25" t="s">
        <v>229</v>
      </c>
      <c r="B57" s="26">
        <v>3.812220800522613</v>
      </c>
      <c r="C57" s="26">
        <v>3.8219965989685298</v>
      </c>
      <c r="D57" s="26">
        <v>4.3823367041526744</v>
      </c>
      <c r="E57" s="26">
        <v>4.2522706036092748</v>
      </c>
      <c r="F57" s="26">
        <v>4.4989353771516516</v>
      </c>
      <c r="G57" s="26">
        <v>4.5994250138792268</v>
      </c>
      <c r="H57" s="26">
        <v>5.2988653090167341</v>
      </c>
      <c r="I57" s="26">
        <v>3.7813720124248764</v>
      </c>
      <c r="J57" s="26">
        <v>4.0881516768374642</v>
      </c>
      <c r="K57" s="26">
        <v>2.6079254611795326</v>
      </c>
      <c r="L57" s="26">
        <v>2.7739123335955425</v>
      </c>
      <c r="M57" s="26">
        <v>3.6545867574901543</v>
      </c>
      <c r="N57" s="26">
        <v>3.8750453050669758</v>
      </c>
      <c r="O57" s="26">
        <v>3.7062786480171908</v>
      </c>
      <c r="P57" s="26">
        <v>4.6641520752620247</v>
      </c>
      <c r="Q57" s="26">
        <v>4.3945354436833721</v>
      </c>
      <c r="R57" s="26">
        <v>3.9548756940384275</v>
      </c>
    </row>
    <row r="58" spans="1:18" x14ac:dyDescent="0.25">
      <c r="A58" s="27" t="s">
        <v>261</v>
      </c>
      <c r="B58" s="28">
        <v>2.5170135703703997</v>
      </c>
      <c r="C58" s="28">
        <v>2.6893371234047998</v>
      </c>
      <c r="D58" s="28">
        <v>3.0386850799931997</v>
      </c>
      <c r="E58" s="28">
        <v>2.9970123985896002</v>
      </c>
      <c r="F58" s="28">
        <v>3.1676973109200004</v>
      </c>
      <c r="G58" s="28">
        <v>3.3991143443423999</v>
      </c>
      <c r="H58" s="28">
        <v>3.8644166137476001</v>
      </c>
      <c r="I58" s="28">
        <v>2.6769858690983996</v>
      </c>
      <c r="J58" s="28">
        <v>3.1774472231087998</v>
      </c>
      <c r="K58" s="28">
        <v>1.7502218944380001</v>
      </c>
      <c r="L58" s="28">
        <v>1.9595787273828</v>
      </c>
      <c r="M58" s="28">
        <v>2.5220421490308</v>
      </c>
      <c r="N58" s="28">
        <v>2.4685302885408</v>
      </c>
      <c r="O58" s="28">
        <v>2.5289346814920002</v>
      </c>
      <c r="P58" s="28">
        <v>3.5384909777219997</v>
      </c>
      <c r="Q58" s="28">
        <v>3.6570671156652002</v>
      </c>
      <c r="R58" s="28">
        <v>3.1933215549287999</v>
      </c>
    </row>
    <row r="59" spans="1:18" ht="22.5" x14ac:dyDescent="0.25">
      <c r="A59" s="27" t="s">
        <v>230</v>
      </c>
      <c r="B59" s="28">
        <v>0.98088328111231982</v>
      </c>
      <c r="C59" s="28">
        <v>0.74933223859880782</v>
      </c>
      <c r="D59" s="28">
        <v>0.93645832576211974</v>
      </c>
      <c r="E59" s="28">
        <v>0.84838009702710671</v>
      </c>
      <c r="F59" s="28">
        <v>0.82311714412211812</v>
      </c>
      <c r="G59" s="28">
        <v>0.69519009819561639</v>
      </c>
      <c r="H59" s="28">
        <v>0.88053954886478381</v>
      </c>
      <c r="I59" s="28">
        <v>0.78888171490323289</v>
      </c>
      <c r="J59" s="28">
        <v>0.74879151214139661</v>
      </c>
      <c r="K59" s="28">
        <v>0.69305238902627719</v>
      </c>
      <c r="L59" s="28">
        <v>0.64889232965316213</v>
      </c>
      <c r="M59" s="28">
        <v>0.65563523354160136</v>
      </c>
      <c r="N59" s="28">
        <v>0.69655432394920247</v>
      </c>
      <c r="O59" s="28">
        <v>0.69043044250864094</v>
      </c>
      <c r="P59" s="28">
        <v>0.63469540689616932</v>
      </c>
      <c r="Q59" s="28">
        <v>0.63990937553123406</v>
      </c>
      <c r="R59" s="28">
        <v>0.71725067787369978</v>
      </c>
    </row>
    <row r="60" spans="1:18" x14ac:dyDescent="0.25">
      <c r="A60" s="27" t="s">
        <v>87</v>
      </c>
      <c r="B60" s="28">
        <v>0.30777418193089334</v>
      </c>
      <c r="C60" s="28">
        <v>0.3784276444619224</v>
      </c>
      <c r="D60" s="28">
        <v>0.40429021344235494</v>
      </c>
      <c r="E60" s="28">
        <v>0.40330272967956765</v>
      </c>
      <c r="F60" s="28">
        <v>0.50317039829153321</v>
      </c>
      <c r="G60" s="28">
        <v>0.50033302773121036</v>
      </c>
      <c r="H60" s="28">
        <v>0.54639168431034979</v>
      </c>
      <c r="I60" s="28">
        <v>0.31193923637324378</v>
      </c>
      <c r="J60" s="28">
        <v>0.15996736535426737</v>
      </c>
      <c r="K60" s="28">
        <v>0.16121840708425503</v>
      </c>
      <c r="L60" s="28">
        <v>0.1618251531945798</v>
      </c>
      <c r="M60" s="28">
        <v>0.47523882778575305</v>
      </c>
      <c r="N60" s="28">
        <v>0.70890132122497351</v>
      </c>
      <c r="O60" s="28">
        <v>0.48652644602254969</v>
      </c>
      <c r="P60" s="28">
        <v>0.4906499164908556</v>
      </c>
      <c r="Q60" s="28">
        <v>9.7283923385937388E-2</v>
      </c>
      <c r="R60" s="28">
        <v>4.3284834935927975E-2</v>
      </c>
    </row>
    <row r="61" spans="1:18" ht="22.5" x14ac:dyDescent="0.25">
      <c r="A61" s="27" t="s">
        <v>231</v>
      </c>
      <c r="B61" s="28">
        <v>6.5497671090000006E-3</v>
      </c>
      <c r="C61" s="28">
        <v>4.8995925029999996E-3</v>
      </c>
      <c r="D61" s="28">
        <v>2.9030849549999999E-3</v>
      </c>
      <c r="E61" s="28">
        <v>3.5753783129999998E-3</v>
      </c>
      <c r="F61" s="28">
        <v>4.9505238179999994E-3</v>
      </c>
      <c r="G61" s="28">
        <v>4.7875436100000002E-3</v>
      </c>
      <c r="H61" s="28">
        <v>7.5174620940000004E-3</v>
      </c>
      <c r="I61" s="28">
        <v>3.5651920499999998E-3</v>
      </c>
      <c r="J61" s="28">
        <v>1.945576233E-3</v>
      </c>
      <c r="K61" s="28">
        <v>3.432770631E-3</v>
      </c>
      <c r="L61" s="28">
        <v>3.6161233649999996E-3</v>
      </c>
      <c r="M61" s="28">
        <v>1.670547132E-3</v>
      </c>
      <c r="N61" s="28">
        <v>1.059371352E-3</v>
      </c>
      <c r="O61" s="28">
        <v>3.8707799400000003E-4</v>
      </c>
      <c r="P61" s="28">
        <v>3.1577415299999999E-4</v>
      </c>
      <c r="Q61" s="28">
        <v>2.7502910099999996E-4</v>
      </c>
      <c r="R61" s="28">
        <v>1.0186263E-3</v>
      </c>
    </row>
    <row r="62" spans="1:18" ht="25.5" x14ac:dyDescent="0.25">
      <c r="A62" s="23" t="s">
        <v>262</v>
      </c>
      <c r="B62" s="24">
        <v>6.3308982393959532</v>
      </c>
      <c r="C62" s="24">
        <v>6.6419751206724298</v>
      </c>
      <c r="D62" s="24">
        <v>7.080829093689653</v>
      </c>
      <c r="E62" s="24">
        <v>7.7618801811790137</v>
      </c>
      <c r="F62" s="24">
        <v>8.487566393728061</v>
      </c>
      <c r="G62" s="24">
        <v>9.2557794118395602</v>
      </c>
      <c r="H62" s="24">
        <v>10.111847037113609</v>
      </c>
      <c r="I62" s="24">
        <v>10.826319202442077</v>
      </c>
      <c r="J62" s="24">
        <v>11.651200965984271</v>
      </c>
      <c r="K62" s="24">
        <v>12.288802719077953</v>
      </c>
      <c r="L62" s="24">
        <v>13.516832418929829</v>
      </c>
      <c r="M62" s="24">
        <v>14.537721923551125</v>
      </c>
      <c r="N62" s="24">
        <v>15.544616648805142</v>
      </c>
      <c r="O62" s="24">
        <v>16.645286586828057</v>
      </c>
      <c r="P62" s="24">
        <v>17.699327536685129</v>
      </c>
      <c r="Q62" s="24">
        <v>18.93333147433647</v>
      </c>
      <c r="R62" s="24">
        <v>19.775096030057593</v>
      </c>
    </row>
    <row r="63" spans="1:18" ht="96" x14ac:dyDescent="0.25">
      <c r="A63" s="25" t="s">
        <v>263</v>
      </c>
      <c r="B63" s="26">
        <v>5.6185584742283323</v>
      </c>
      <c r="C63" s="26">
        <v>6.0101086183531018</v>
      </c>
      <c r="D63" s="26">
        <v>6.5175283826983588</v>
      </c>
      <c r="E63" s="26">
        <v>7.2008290771048751</v>
      </c>
      <c r="F63" s="26">
        <v>7.9504480445623171</v>
      </c>
      <c r="G63" s="26">
        <v>8.7453309831617947</v>
      </c>
      <c r="H63" s="26">
        <v>9.638916386696458</v>
      </c>
      <c r="I63" s="26">
        <v>10.431717950088021</v>
      </c>
      <c r="J63" s="26">
        <v>11.274757616407868</v>
      </c>
      <c r="K63" s="26">
        <v>11.962927658943935</v>
      </c>
      <c r="L63" s="26">
        <v>13.195891017277123</v>
      </c>
      <c r="M63" s="26">
        <v>14.208855090031976</v>
      </c>
      <c r="N63" s="26">
        <v>15.246603074596406</v>
      </c>
      <c r="O63" s="26">
        <v>16.380347459251265</v>
      </c>
      <c r="P63" s="26">
        <v>17.420593343649927</v>
      </c>
      <c r="Q63" s="26">
        <v>18.372253998496468</v>
      </c>
      <c r="R63" s="26">
        <v>19.243725823985592</v>
      </c>
    </row>
    <row r="64" spans="1:18" ht="60" x14ac:dyDescent="0.25">
      <c r="A64" s="25" t="s">
        <v>264</v>
      </c>
      <c r="B64" s="26">
        <v>0.51123139124762051</v>
      </c>
      <c r="C64" s="26">
        <v>0.49109064057532792</v>
      </c>
      <c r="D64" s="26">
        <v>0.44263568663929415</v>
      </c>
      <c r="E64" s="26">
        <v>0.42027524233013874</v>
      </c>
      <c r="F64" s="26">
        <v>0.39634248742174383</v>
      </c>
      <c r="G64" s="26">
        <v>0.36967256693376593</v>
      </c>
      <c r="H64" s="26">
        <v>0.33215478867315124</v>
      </c>
      <c r="I64" s="26">
        <v>0.29404706539405562</v>
      </c>
      <c r="J64" s="26">
        <v>0.29600000000840376</v>
      </c>
      <c r="K64" s="26">
        <v>0.26554254795801924</v>
      </c>
      <c r="L64" s="26">
        <v>0.24049805208470504</v>
      </c>
      <c r="M64" s="26">
        <v>0.24842348395114794</v>
      </c>
      <c r="N64" s="26">
        <v>0.23768106203273642</v>
      </c>
      <c r="O64" s="26">
        <v>0.18449577800879211</v>
      </c>
      <c r="P64" s="26">
        <v>0.13795833129120014</v>
      </c>
      <c r="Q64" s="26">
        <v>0.42030161409600036</v>
      </c>
      <c r="R64" s="26">
        <v>0.37048350693600002</v>
      </c>
    </row>
    <row r="65" spans="1:18" ht="48" x14ac:dyDescent="0.25">
      <c r="A65" s="25" t="s">
        <v>265</v>
      </c>
      <c r="B65" s="26">
        <v>0.20110837391999992</v>
      </c>
      <c r="C65" s="26">
        <v>0.14077586174399992</v>
      </c>
      <c r="D65" s="26">
        <v>0.12066502435199994</v>
      </c>
      <c r="E65" s="26">
        <v>0.14077586174399992</v>
      </c>
      <c r="F65" s="26">
        <v>0.14077586174399992</v>
      </c>
      <c r="G65" s="26">
        <v>0.14077586174399992</v>
      </c>
      <c r="H65" s="26">
        <v>0.14077586174399992</v>
      </c>
      <c r="I65" s="26">
        <v>0.10055418695999996</v>
      </c>
      <c r="J65" s="26">
        <v>8.044334956799995E-2</v>
      </c>
      <c r="K65" s="26">
        <v>6.0332512175999969E-2</v>
      </c>
      <c r="L65" s="26">
        <v>8.044334956799995E-2</v>
      </c>
      <c r="M65" s="26">
        <v>8.044334956799995E-2</v>
      </c>
      <c r="N65" s="26">
        <v>6.0332512175999969E-2</v>
      </c>
      <c r="O65" s="26">
        <v>8.044334956799995E-2</v>
      </c>
      <c r="P65" s="26">
        <v>0.14077586174399992</v>
      </c>
      <c r="Q65" s="26">
        <v>0.14077586174399992</v>
      </c>
      <c r="R65" s="26">
        <v>0.1608866991359999</v>
      </c>
    </row>
    <row r="66" spans="1:18" ht="38.25" x14ac:dyDescent="0.25">
      <c r="A66" s="23" t="s">
        <v>266</v>
      </c>
      <c r="B66" s="24">
        <v>7.347904753759873</v>
      </c>
      <c r="C66" s="24">
        <v>7.5083313235500819</v>
      </c>
      <c r="D66" s="24">
        <v>7.464260744134779</v>
      </c>
      <c r="E66" s="24">
        <v>7.5970106585699595</v>
      </c>
      <c r="F66" s="24">
        <v>7.599070477877091</v>
      </c>
      <c r="G66" s="24">
        <v>7.7841249791075349</v>
      </c>
      <c r="H66" s="24">
        <v>7.8596059669965168</v>
      </c>
      <c r="I66" s="24">
        <v>7.936515015111012</v>
      </c>
      <c r="J66" s="24">
        <v>8.1120905040998785</v>
      </c>
      <c r="K66" s="24">
        <v>8.2720743028484947</v>
      </c>
      <c r="L66" s="24">
        <v>8.3682197146998369</v>
      </c>
      <c r="M66" s="24">
        <v>8.4689054351740882</v>
      </c>
      <c r="N66" s="24">
        <v>8.4881809872408969</v>
      </c>
      <c r="O66" s="24">
        <v>8.520658924209858</v>
      </c>
      <c r="P66" s="24">
        <v>8.5946848092885073</v>
      </c>
      <c r="Q66" s="24">
        <v>8.729762711923545</v>
      </c>
      <c r="R66" s="24">
        <v>8.8055430819223659</v>
      </c>
    </row>
    <row r="67" spans="1:18" ht="24" x14ac:dyDescent="0.25">
      <c r="A67" s="25" t="s">
        <v>267</v>
      </c>
      <c r="B67" s="26">
        <v>7.2156721256595633</v>
      </c>
      <c r="C67" s="26">
        <v>7.3632054315677813</v>
      </c>
      <c r="D67" s="26">
        <v>7.306241588270483</v>
      </c>
      <c r="E67" s="26">
        <v>7.4260982388236716</v>
      </c>
      <c r="F67" s="26">
        <v>7.4152647942488112</v>
      </c>
      <c r="G67" s="26">
        <v>7.5874260315972606</v>
      </c>
      <c r="H67" s="26">
        <v>7.6500137556042507</v>
      </c>
      <c r="I67" s="26">
        <v>7.714029539836754</v>
      </c>
      <c r="J67" s="26">
        <v>7.8767117649436287</v>
      </c>
      <c r="K67" s="26">
        <v>8.0238022998102494</v>
      </c>
      <c r="L67" s="26">
        <v>8.1070544477796016</v>
      </c>
      <c r="M67" s="26">
        <v>8.194846904371861</v>
      </c>
      <c r="N67" s="26">
        <v>8.2012291925566743</v>
      </c>
      <c r="O67" s="26">
        <v>8.2208138656436436</v>
      </c>
      <c r="P67" s="26">
        <v>8.281946486840301</v>
      </c>
      <c r="Q67" s="26">
        <v>8.4041311255933469</v>
      </c>
      <c r="R67" s="26">
        <v>8.4670182317101723</v>
      </c>
    </row>
    <row r="68" spans="1:18" ht="24" x14ac:dyDescent="0.25">
      <c r="A68" s="25" t="s">
        <v>268</v>
      </c>
      <c r="B68" s="26">
        <v>0.13223262810030939</v>
      </c>
      <c r="C68" s="26">
        <v>0.14512589198230072</v>
      </c>
      <c r="D68" s="26">
        <v>0.15801915586429635</v>
      </c>
      <c r="E68" s="26">
        <v>0.17091241974628768</v>
      </c>
      <c r="F68" s="26">
        <v>0.18380568362827943</v>
      </c>
      <c r="G68" s="26">
        <v>0.19669894751027464</v>
      </c>
      <c r="H68" s="26">
        <v>0.20959221139226639</v>
      </c>
      <c r="I68" s="26">
        <v>0.22248547527425772</v>
      </c>
      <c r="J68" s="26">
        <v>0.23537873915624904</v>
      </c>
      <c r="K68" s="26">
        <v>0.24827200303824468</v>
      </c>
      <c r="L68" s="26">
        <v>0.26116526692023601</v>
      </c>
      <c r="M68" s="26">
        <v>0.27405853080222781</v>
      </c>
      <c r="N68" s="26">
        <v>0.28695179468422294</v>
      </c>
      <c r="O68" s="26">
        <v>0.29984505856621468</v>
      </c>
      <c r="P68" s="26">
        <v>0.3127383224482061</v>
      </c>
      <c r="Q68" s="26">
        <v>0.3256315863301974</v>
      </c>
      <c r="R68" s="26">
        <v>0.33852485021219297</v>
      </c>
    </row>
    <row r="69" spans="1:18" ht="76.5" x14ac:dyDescent="0.25">
      <c r="A69" s="30" t="s">
        <v>269</v>
      </c>
      <c r="B69" s="31">
        <v>471.68899662737033</v>
      </c>
      <c r="C69" s="31">
        <v>486.7534392945422</v>
      </c>
      <c r="D69" s="31">
        <v>485.82793084292268</v>
      </c>
      <c r="E69" s="31">
        <v>485.72175174230551</v>
      </c>
      <c r="F69" s="31">
        <v>493.70870221310065</v>
      </c>
      <c r="G69" s="31">
        <v>486.07193492449989</v>
      </c>
      <c r="H69" s="31">
        <v>482.74482097790872</v>
      </c>
      <c r="I69" s="31">
        <v>490.32123025319652</v>
      </c>
      <c r="J69" s="31">
        <v>487.33620037780156</v>
      </c>
      <c r="K69" s="31">
        <v>457.34987226460925</v>
      </c>
      <c r="L69" s="31">
        <v>448.11190921170464</v>
      </c>
      <c r="M69" s="31">
        <v>443.91330761374854</v>
      </c>
      <c r="N69" s="31">
        <v>450.38245625546318</v>
      </c>
      <c r="O69" s="31">
        <v>447.59132920556078</v>
      </c>
      <c r="P69" s="31">
        <v>444.09505137533375</v>
      </c>
      <c r="Q69" s="31">
        <v>441.39867777291045</v>
      </c>
      <c r="R69" s="31">
        <v>429.3511893585985</v>
      </c>
    </row>
    <row r="70" spans="1:18" x14ac:dyDescent="0.25">
      <c r="A70" s="32" t="s">
        <v>270</v>
      </c>
      <c r="B70" s="17"/>
      <c r="C70" s="17"/>
      <c r="D70" s="17"/>
      <c r="E70" s="17"/>
      <c r="F70" s="17"/>
      <c r="G70" s="17"/>
      <c r="H70" s="17"/>
      <c r="I70" s="17"/>
      <c r="J70" s="17"/>
      <c r="K70" s="17"/>
      <c r="L70" s="17"/>
      <c r="M70" s="17"/>
      <c r="N70" s="17"/>
      <c r="O70" s="17"/>
      <c r="P70" s="17"/>
      <c r="Q70" s="17"/>
      <c r="R70" s="17"/>
    </row>
    <row r="71" spans="1:18" x14ac:dyDescent="0.25">
      <c r="A71" s="32" t="s">
        <v>271</v>
      </c>
      <c r="B71" s="17"/>
      <c r="C71" s="17"/>
      <c r="D71" s="17"/>
      <c r="E71" s="17"/>
      <c r="F71" s="17"/>
      <c r="G71" s="17"/>
      <c r="H71" s="17"/>
      <c r="I71" s="17"/>
      <c r="J71" s="17"/>
      <c r="K71" s="17"/>
      <c r="L71" s="17"/>
      <c r="M71" s="17"/>
      <c r="N71" s="17"/>
      <c r="O71" s="17"/>
      <c r="P71" s="17"/>
      <c r="Q71" s="17"/>
      <c r="R71" s="17"/>
    </row>
    <row r="72" spans="1:18" x14ac:dyDescent="0.25">
      <c r="A72" s="32" t="s">
        <v>272</v>
      </c>
      <c r="B72" s="17"/>
      <c r="C72" s="17"/>
      <c r="D72" s="17"/>
      <c r="E72" s="17"/>
      <c r="F72" s="17"/>
      <c r="G72" s="17"/>
      <c r="H72" s="17"/>
      <c r="I72" s="17"/>
      <c r="J72" s="17"/>
      <c r="K72" s="17"/>
      <c r="L72" s="17"/>
      <c r="M72" s="17"/>
      <c r="N72" s="17"/>
      <c r="O72" s="17"/>
      <c r="P72" s="17"/>
      <c r="Q72" s="17"/>
      <c r="R72" s="17"/>
    </row>
    <row r="73" spans="1:18" x14ac:dyDescent="0.25">
      <c r="A73" s="32" t="s">
        <v>273</v>
      </c>
      <c r="B73" s="17"/>
      <c r="C73" s="17"/>
      <c r="D73" s="17"/>
      <c r="E73" s="17"/>
      <c r="F73" s="17"/>
      <c r="G73" s="17"/>
      <c r="H73" s="17"/>
      <c r="I73" s="17"/>
      <c r="J73" s="17"/>
      <c r="K73" s="17"/>
      <c r="L73" s="17"/>
      <c r="M73" s="17"/>
      <c r="N73" s="17"/>
      <c r="O73" s="17"/>
      <c r="P73" s="17"/>
      <c r="Q73" s="17"/>
      <c r="R73" s="17"/>
    </row>
    <row r="74" spans="1:18" x14ac:dyDescent="0.25">
      <c r="A74" s="32" t="s">
        <v>274</v>
      </c>
      <c r="B74" s="17"/>
      <c r="C74" s="17"/>
      <c r="D74" s="17"/>
      <c r="E74" s="17"/>
      <c r="F74" s="17"/>
      <c r="G74" s="17"/>
      <c r="H74" s="17"/>
      <c r="I74" s="17"/>
      <c r="J74" s="17"/>
      <c r="K74" s="17"/>
      <c r="L74" s="17"/>
      <c r="M74" s="17"/>
      <c r="N74" s="17"/>
      <c r="O74" s="17"/>
      <c r="P74" s="17"/>
      <c r="Q74" s="17"/>
      <c r="R74" s="17"/>
    </row>
    <row r="77" spans="1:18" x14ac:dyDescent="0.25">
      <c r="A77" s="4">
        <v>429.4</v>
      </c>
    </row>
    <row r="78" spans="1:18" x14ac:dyDescent="0.25">
      <c r="A78" s="4" t="s">
        <v>275</v>
      </c>
    </row>
    <row r="80" spans="1:18" x14ac:dyDescent="0.25">
      <c r="A80" s="33">
        <v>1.4E-2</v>
      </c>
      <c r="B80" s="4" t="s">
        <v>276</v>
      </c>
    </row>
    <row r="81" spans="1:1" x14ac:dyDescent="0.25">
      <c r="A81" s="4" t="s">
        <v>277</v>
      </c>
    </row>
    <row r="83" spans="1:1" x14ac:dyDescent="0.25">
      <c r="A83" s="4">
        <f>A77-A77*A80</f>
        <v>423.38839999999999</v>
      </c>
    </row>
  </sheetData>
  <mergeCells count="4">
    <mergeCell ref="C1:P1"/>
    <mergeCell ref="D2:P2"/>
    <mergeCell ref="D3:P3"/>
    <mergeCell ref="C4:P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24"/>
  <sheetViews>
    <sheetView workbookViewId="0">
      <selection activeCell="G24" sqref="G24"/>
    </sheetView>
  </sheetViews>
  <sheetFormatPr defaultRowHeight="15" x14ac:dyDescent="0.25"/>
  <sheetData>
    <row r="1" spans="1:18" ht="26.1" x14ac:dyDescent="0.35">
      <c r="A1" s="23" t="s">
        <v>227</v>
      </c>
      <c r="B1" s="24">
        <v>97.410647232425561</v>
      </c>
      <c r="C1" s="24">
        <v>95.430585873369623</v>
      </c>
      <c r="D1" s="24">
        <v>96.527517846519686</v>
      </c>
      <c r="E1" s="24">
        <v>95.623179958894767</v>
      </c>
      <c r="F1" s="24">
        <v>98.026307212297041</v>
      </c>
      <c r="G1" s="24">
        <v>95.930199721747414</v>
      </c>
      <c r="H1" s="24">
        <v>93.302815573781089</v>
      </c>
      <c r="I1" s="24">
        <v>90.184992212805994</v>
      </c>
      <c r="J1" s="24">
        <v>90.537670103528001</v>
      </c>
      <c r="K1" s="24">
        <v>87.895153504665856</v>
      </c>
      <c r="L1" s="24">
        <v>91.499651697064678</v>
      </c>
      <c r="M1" s="24">
        <v>90.943423224504471</v>
      </c>
      <c r="N1" s="24">
        <v>91.067268482638099</v>
      </c>
      <c r="O1" s="24">
        <v>93.731019606847056</v>
      </c>
      <c r="P1" s="24">
        <v>93.963847524608184</v>
      </c>
      <c r="Q1" s="24">
        <v>91.576575179052142</v>
      </c>
      <c r="R1" s="24">
        <v>89.609101406977345</v>
      </c>
    </row>
    <row r="2" spans="1:18" ht="57.6" x14ac:dyDescent="0.35">
      <c r="A2" s="25" t="s">
        <v>228</v>
      </c>
      <c r="B2" s="26">
        <v>28.523551389609047</v>
      </c>
      <c r="C2" s="26">
        <v>29.101443791273436</v>
      </c>
      <c r="D2" s="26">
        <v>29.254415918117715</v>
      </c>
      <c r="E2" s="26">
        <v>29.892934275000176</v>
      </c>
      <c r="F2" s="26">
        <v>29.133170539102046</v>
      </c>
      <c r="G2" s="26">
        <v>29.808982818780269</v>
      </c>
      <c r="H2" s="26">
        <v>29.703270287993217</v>
      </c>
      <c r="I2" s="26">
        <v>29.267957117348576</v>
      </c>
      <c r="J2" s="26">
        <v>28.475761056884043</v>
      </c>
      <c r="K2" s="26">
        <v>28.373348574809988</v>
      </c>
      <c r="L2" s="26">
        <v>30.459536784156455</v>
      </c>
      <c r="M2" s="26">
        <v>30.117466139949681</v>
      </c>
      <c r="N2" s="26">
        <v>29.881173804074571</v>
      </c>
      <c r="O2" s="26">
        <v>29.221566368282513</v>
      </c>
      <c r="P2" s="26">
        <v>29.397917278483074</v>
      </c>
      <c r="Q2" s="26">
        <v>28.213830265884269</v>
      </c>
      <c r="R2" s="26">
        <v>29.606385793165835</v>
      </c>
    </row>
    <row r="4" spans="1:18" ht="14.45" x14ac:dyDescent="0.35">
      <c r="A4" t="s">
        <v>427</v>
      </c>
    </row>
    <row r="6" spans="1:18" ht="14.45" x14ac:dyDescent="0.35">
      <c r="A6" t="s">
        <v>428</v>
      </c>
    </row>
    <row r="8" spans="1:18" ht="14.45" x14ac:dyDescent="0.35">
      <c r="A8" s="4" t="s">
        <v>424</v>
      </c>
    </row>
    <row r="9" spans="1:18" ht="14.45" x14ac:dyDescent="0.35">
      <c r="A9" s="4" t="s">
        <v>425</v>
      </c>
    </row>
    <row r="10" spans="1:18" ht="14.45" x14ac:dyDescent="0.35">
      <c r="A10" s="4" t="s">
        <v>426</v>
      </c>
    </row>
    <row r="16" spans="1:18" x14ac:dyDescent="0.25">
      <c r="D16" t="s">
        <v>429</v>
      </c>
      <c r="E16" t="s">
        <v>430</v>
      </c>
    </row>
    <row r="17" spans="1:9" x14ac:dyDescent="0.25">
      <c r="A17" t="s">
        <v>431</v>
      </c>
      <c r="D17">
        <v>5.358834835786435E-2</v>
      </c>
      <c r="E17">
        <v>7.9616903470727876E-2</v>
      </c>
      <c r="G17">
        <f>(E17-D17)/D17</f>
        <v>0.48571295646292689</v>
      </c>
    </row>
    <row r="18" spans="1:9" x14ac:dyDescent="0.25">
      <c r="G18" t="s">
        <v>432</v>
      </c>
    </row>
    <row r="20" spans="1:9" x14ac:dyDescent="0.25">
      <c r="G20" t="s">
        <v>433</v>
      </c>
    </row>
    <row r="22" spans="1:9" x14ac:dyDescent="0.25">
      <c r="G22">
        <f>R2/R1</f>
        <v>0.33039485195485463</v>
      </c>
    </row>
    <row r="24" spans="1:9" x14ac:dyDescent="0.25">
      <c r="G24">
        <f>G17*G22</f>
        <v>0.16047706034312348</v>
      </c>
      <c r="I24" t="s">
        <v>434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K75"/>
  <sheetViews>
    <sheetView workbookViewId="0">
      <selection activeCell="B4" sqref="B4"/>
    </sheetView>
  </sheetViews>
  <sheetFormatPr defaultRowHeight="15" x14ac:dyDescent="0.25"/>
  <cols>
    <col min="2" max="2" width="11.85546875" bestFit="1" customWidth="1"/>
  </cols>
  <sheetData>
    <row r="1" spans="1:37" s="4" customFormat="1" ht="14.45" x14ac:dyDescent="0.35"/>
    <row r="2" spans="1:37" s="4" customFormat="1" ht="14.45" x14ac:dyDescent="0.35">
      <c r="A2" s="4" t="str">
        <f>A50</f>
        <v>Petroleum Refining Unspecified</v>
      </c>
    </row>
    <row r="3" spans="1:37" s="4" customFormat="1" ht="14.45" x14ac:dyDescent="0.35">
      <c r="A3" s="4" t="s">
        <v>334</v>
      </c>
      <c r="B3" s="4">
        <f t="shared" ref="B3:AK3" si="0">B50</f>
        <v>240871328.17241201</v>
      </c>
      <c r="C3" s="4">
        <f t="shared" si="0"/>
        <v>241762400.208933</v>
      </c>
      <c r="D3" s="4">
        <f t="shared" si="0"/>
        <v>242653472.24545401</v>
      </c>
      <c r="E3" s="4">
        <f t="shared" si="0"/>
        <v>243544544.28197399</v>
      </c>
      <c r="F3" s="4">
        <f t="shared" si="0"/>
        <v>244435616.31849501</v>
      </c>
      <c r="G3" s="4">
        <f t="shared" si="0"/>
        <v>245326688.35501501</v>
      </c>
      <c r="H3" s="4">
        <f t="shared" si="0"/>
        <v>246217760.391536</v>
      </c>
      <c r="I3" s="4">
        <f t="shared" si="0"/>
        <v>247108832.42805699</v>
      </c>
      <c r="J3" s="4">
        <f t="shared" si="0"/>
        <v>247999904.46457699</v>
      </c>
      <c r="K3" s="4">
        <f t="shared" si="0"/>
        <v>248890976.50109801</v>
      </c>
      <c r="L3" s="4">
        <f t="shared" si="0"/>
        <v>249782048.53761899</v>
      </c>
      <c r="M3" s="4">
        <f t="shared" si="0"/>
        <v>250673120.574139</v>
      </c>
      <c r="N3" s="4">
        <f t="shared" si="0"/>
        <v>251564192.61065999</v>
      </c>
      <c r="O3" s="4">
        <f t="shared" si="0"/>
        <v>252455264.647181</v>
      </c>
      <c r="P3" s="4">
        <f t="shared" si="0"/>
        <v>253346336.68370101</v>
      </c>
      <c r="Q3" s="4">
        <f t="shared" si="0"/>
        <v>254237408.720222</v>
      </c>
      <c r="R3" s="4">
        <f t="shared" si="0"/>
        <v>255128480.75674301</v>
      </c>
      <c r="S3" s="4">
        <f t="shared" si="0"/>
        <v>256019552.79326299</v>
      </c>
      <c r="T3" s="4">
        <f t="shared" si="0"/>
        <v>256910624.82978401</v>
      </c>
      <c r="U3" s="4">
        <f t="shared" si="0"/>
        <v>257801696.86630499</v>
      </c>
      <c r="V3" s="4">
        <f t="shared" si="0"/>
        <v>258692768.902825</v>
      </c>
      <c r="W3" s="4">
        <f t="shared" si="0"/>
        <v>259583840.93934599</v>
      </c>
      <c r="X3" s="4">
        <f t="shared" si="0"/>
        <v>260474912.975867</v>
      </c>
      <c r="Y3" s="4">
        <f t="shared" si="0"/>
        <v>261365985.01238701</v>
      </c>
      <c r="Z3" s="4">
        <f t="shared" si="0"/>
        <v>262257057.048908</v>
      </c>
      <c r="AA3" s="4">
        <f t="shared" si="0"/>
        <v>263148129.08542901</v>
      </c>
      <c r="AB3" s="4">
        <f t="shared" si="0"/>
        <v>264039201.12194899</v>
      </c>
      <c r="AC3" s="4">
        <f t="shared" si="0"/>
        <v>264930273.15847</v>
      </c>
      <c r="AD3" s="4">
        <f t="shared" si="0"/>
        <v>265821345.19499099</v>
      </c>
      <c r="AE3" s="4">
        <f t="shared" si="0"/>
        <v>266712417.231511</v>
      </c>
      <c r="AF3" s="4">
        <f t="shared" si="0"/>
        <v>267603489.26803201</v>
      </c>
      <c r="AG3" s="4">
        <f t="shared" si="0"/>
        <v>268494561.30455202</v>
      </c>
      <c r="AH3" s="4">
        <f t="shared" si="0"/>
        <v>269385633.34107298</v>
      </c>
      <c r="AI3" s="4">
        <f t="shared" si="0"/>
        <v>270276705.37759399</v>
      </c>
      <c r="AJ3" s="4">
        <f t="shared" si="0"/>
        <v>271167777.414114</v>
      </c>
      <c r="AK3" s="4">
        <f t="shared" si="0"/>
        <v>272058849.45063502</v>
      </c>
    </row>
    <row r="4" spans="1:37" s="4" customFormat="1" ht="14.45" x14ac:dyDescent="0.35">
      <c r="A4" s="4" t="s">
        <v>77</v>
      </c>
      <c r="B4" s="4">
        <f>B3*1000000</f>
        <v>240871328172412</v>
      </c>
      <c r="C4" s="4">
        <f t="shared" ref="C4:AK4" si="1">C3*1000000</f>
        <v>241762400208933</v>
      </c>
      <c r="D4" s="4">
        <f t="shared" si="1"/>
        <v>242653472245454</v>
      </c>
      <c r="E4" s="4">
        <f t="shared" si="1"/>
        <v>243544544281974</v>
      </c>
      <c r="F4" s="4">
        <f t="shared" si="1"/>
        <v>244435616318495</v>
      </c>
      <c r="G4" s="4">
        <f t="shared" si="1"/>
        <v>245326688355015</v>
      </c>
      <c r="H4" s="4">
        <f t="shared" si="1"/>
        <v>246217760391536</v>
      </c>
      <c r="I4" s="4">
        <f t="shared" si="1"/>
        <v>247108832428057</v>
      </c>
      <c r="J4" s="4">
        <f t="shared" si="1"/>
        <v>247999904464577</v>
      </c>
      <c r="K4" s="4">
        <f t="shared" si="1"/>
        <v>248890976501098</v>
      </c>
      <c r="L4" s="4">
        <f t="shared" si="1"/>
        <v>249782048537619</v>
      </c>
      <c r="M4" s="4">
        <f t="shared" si="1"/>
        <v>250673120574139</v>
      </c>
      <c r="N4" s="4">
        <f t="shared" si="1"/>
        <v>251564192610660</v>
      </c>
      <c r="O4" s="4">
        <f t="shared" si="1"/>
        <v>252455264647181</v>
      </c>
      <c r="P4" s="4">
        <f t="shared" si="1"/>
        <v>253346336683701</v>
      </c>
      <c r="Q4" s="4">
        <f t="shared" si="1"/>
        <v>254237408720222</v>
      </c>
      <c r="R4" s="4">
        <f t="shared" si="1"/>
        <v>255128480756743</v>
      </c>
      <c r="S4" s="4">
        <f t="shared" si="1"/>
        <v>256019552793263</v>
      </c>
      <c r="T4" s="4">
        <f t="shared" si="1"/>
        <v>256910624829784</v>
      </c>
      <c r="U4" s="4">
        <f t="shared" si="1"/>
        <v>257801696866305</v>
      </c>
      <c r="V4" s="4">
        <f t="shared" si="1"/>
        <v>258692768902825</v>
      </c>
      <c r="W4" s="4">
        <f t="shared" si="1"/>
        <v>259583840939346</v>
      </c>
      <c r="X4" s="4">
        <f t="shared" si="1"/>
        <v>260474912975867</v>
      </c>
      <c r="Y4" s="4">
        <f t="shared" si="1"/>
        <v>261365985012387</v>
      </c>
      <c r="Z4" s="4">
        <f t="shared" si="1"/>
        <v>262257057048908</v>
      </c>
      <c r="AA4" s="4">
        <f t="shared" si="1"/>
        <v>263148129085429</v>
      </c>
      <c r="AB4" s="4">
        <f t="shared" si="1"/>
        <v>264039201121949</v>
      </c>
      <c r="AC4" s="4">
        <f t="shared" si="1"/>
        <v>264930273158470</v>
      </c>
      <c r="AD4" s="4">
        <f t="shared" si="1"/>
        <v>265821345194991</v>
      </c>
      <c r="AE4" s="4">
        <f t="shared" si="1"/>
        <v>266712417231511</v>
      </c>
      <c r="AF4" s="4">
        <f t="shared" si="1"/>
        <v>267603489268032</v>
      </c>
      <c r="AG4" s="4">
        <f t="shared" si="1"/>
        <v>268494561304552.03</v>
      </c>
      <c r="AH4" s="4">
        <f t="shared" si="1"/>
        <v>269385633341072.97</v>
      </c>
      <c r="AI4" s="4">
        <f t="shared" si="1"/>
        <v>270276705377594</v>
      </c>
      <c r="AJ4" s="4">
        <f t="shared" si="1"/>
        <v>271167777414114</v>
      </c>
      <c r="AK4" s="4">
        <f t="shared" si="1"/>
        <v>272058849450635.03</v>
      </c>
    </row>
    <row r="5" spans="1:37" s="4" customFormat="1" ht="14.45" x14ac:dyDescent="0.35"/>
    <row r="6" spans="1:37" s="4" customFormat="1" ht="14.45" x14ac:dyDescent="0.35">
      <c r="A6" s="4" t="s">
        <v>342</v>
      </c>
    </row>
    <row r="7" spans="1:37" s="4" customFormat="1" ht="14.45" x14ac:dyDescent="0.35">
      <c r="A7" s="4" t="s">
        <v>77</v>
      </c>
      <c r="B7" s="4">
        <f>B4*'Treatment of refinery gas'!$B$36</f>
        <v>279525650838464.5</v>
      </c>
      <c r="C7" s="4">
        <f>C4*'Treatment of refinery gas'!$B$36</f>
        <v>280559719495960.34</v>
      </c>
      <c r="D7" s="4">
        <f>D4*'Treatment of refinery gas'!$B$36</f>
        <v>281593788153456.19</v>
      </c>
      <c r="E7" s="4">
        <f>E4*'Treatment of refinery gas'!$B$36</f>
        <v>282627856810950.87</v>
      </c>
      <c r="F7" s="4">
        <f>F4*'Treatment of refinery gas'!$B$36</f>
        <v>283661925468446.75</v>
      </c>
      <c r="G7" s="4">
        <f>G4*'Treatment of refinery gas'!$B$36</f>
        <v>284695994125941.44</v>
      </c>
      <c r="H7" s="4">
        <f>H4*'Treatment of refinery gas'!$B$36</f>
        <v>285730062783437.25</v>
      </c>
      <c r="I7" s="4">
        <f>I4*'Treatment of refinery gas'!$B$36</f>
        <v>286764131440933.12</v>
      </c>
      <c r="J7" s="4">
        <f>J4*'Treatment of refinery gas'!$B$36</f>
        <v>287798200098427.81</v>
      </c>
      <c r="K7" s="4">
        <f>K4*'Treatment of refinery gas'!$B$36</f>
        <v>288832268755923.69</v>
      </c>
      <c r="L7" s="4">
        <f>L4*'Treatment of refinery gas'!$B$36</f>
        <v>289866337413419.5</v>
      </c>
      <c r="M7" s="4">
        <f>M4*'Treatment of refinery gas'!$B$36</f>
        <v>290900406070914.19</v>
      </c>
      <c r="N7" s="4">
        <f>N4*'Treatment of refinery gas'!$B$36</f>
        <v>291934474728410.06</v>
      </c>
      <c r="O7" s="4">
        <f>O4*'Treatment of refinery gas'!$B$36</f>
        <v>292968543385905.87</v>
      </c>
      <c r="P7" s="4">
        <f>P4*'Treatment of refinery gas'!$B$36</f>
        <v>294002612043400.56</v>
      </c>
      <c r="Q7" s="4">
        <f>Q4*'Treatment of refinery gas'!$B$36</f>
        <v>295036680700896.44</v>
      </c>
      <c r="R7" s="4">
        <f>R4*'Treatment of refinery gas'!$B$36</f>
        <v>296070749358392.31</v>
      </c>
      <c r="S7" s="4">
        <f>S4*'Treatment of refinery gas'!$B$36</f>
        <v>297104818015887</v>
      </c>
      <c r="T7" s="4">
        <f>T4*'Treatment of refinery gas'!$B$36</f>
        <v>298138886673382.81</v>
      </c>
      <c r="U7" s="4">
        <f>U4*'Treatment of refinery gas'!$B$36</f>
        <v>299172955330878.69</v>
      </c>
      <c r="V7" s="4">
        <f>V4*'Treatment of refinery gas'!$B$36</f>
        <v>300207023988373.37</v>
      </c>
      <c r="W7" s="4">
        <f>W4*'Treatment of refinery gas'!$B$36</f>
        <v>301241092645869.25</v>
      </c>
      <c r="X7" s="4">
        <f>X4*'Treatment of refinery gas'!$B$36</f>
        <v>302275161303365.06</v>
      </c>
      <c r="Y7" s="4">
        <f>Y4*'Treatment of refinery gas'!$B$36</f>
        <v>303309229960859.75</v>
      </c>
      <c r="Z7" s="4">
        <f>Z4*'Treatment of refinery gas'!$B$36</f>
        <v>304343298618355.62</v>
      </c>
      <c r="AA7" s="4">
        <f>AA4*'Treatment of refinery gas'!$B$36</f>
        <v>305377367275851.44</v>
      </c>
      <c r="AB7" s="4">
        <f>AB4*'Treatment of refinery gas'!$B$36</f>
        <v>306411435933346.12</v>
      </c>
      <c r="AC7" s="4">
        <f>AC4*'Treatment of refinery gas'!$B$36</f>
        <v>307445504590842</v>
      </c>
      <c r="AD7" s="4">
        <f>AD4*'Treatment of refinery gas'!$B$36</f>
        <v>308479573248337.87</v>
      </c>
      <c r="AE7" s="4">
        <f>AE4*'Treatment of refinery gas'!$B$36</f>
        <v>309513641905832.56</v>
      </c>
      <c r="AF7" s="4">
        <f>AF4*'Treatment of refinery gas'!$B$36</f>
        <v>310547710563328.37</v>
      </c>
      <c r="AG7" s="4">
        <f>AG4*'Treatment of refinery gas'!$B$36</f>
        <v>311581779220823.12</v>
      </c>
      <c r="AH7" s="4">
        <f>AH4*'Treatment of refinery gas'!$B$36</f>
        <v>312615847878318.87</v>
      </c>
      <c r="AI7" s="4">
        <f>AI4*'Treatment of refinery gas'!$B$36</f>
        <v>313649916535814.81</v>
      </c>
      <c r="AJ7" s="4">
        <f>AJ4*'Treatment of refinery gas'!$B$36</f>
        <v>314683985193309.5</v>
      </c>
      <c r="AK7" s="4">
        <f>AK4*'Treatment of refinery gas'!$B$36</f>
        <v>315718053850805.37</v>
      </c>
    </row>
    <row r="8" spans="1:37" s="4" customFormat="1" ht="14.45" x14ac:dyDescent="0.35"/>
    <row r="9" spans="1:37" s="4" customFormat="1" ht="14.45" x14ac:dyDescent="0.35">
      <c r="A9" s="4" t="s">
        <v>341</v>
      </c>
    </row>
    <row r="10" spans="1:37" s="4" customFormat="1" ht="14.45" x14ac:dyDescent="0.35">
      <c r="A10" s="4" t="s">
        <v>77</v>
      </c>
      <c r="B10" s="4">
        <f>B7-B4</f>
        <v>38654322666052.5</v>
      </c>
      <c r="C10" s="4">
        <f t="shared" ref="C10:AK10" si="2">C7-C4</f>
        <v>38797319287027.344</v>
      </c>
      <c r="D10" s="4">
        <f t="shared" si="2"/>
        <v>38940315908002.187</v>
      </c>
      <c r="E10" s="4">
        <f t="shared" si="2"/>
        <v>39083312528976.875</v>
      </c>
      <c r="F10" s="4">
        <f t="shared" si="2"/>
        <v>39226309149951.75</v>
      </c>
      <c r="G10" s="4">
        <f t="shared" si="2"/>
        <v>39369305770926.437</v>
      </c>
      <c r="H10" s="4">
        <f t="shared" si="2"/>
        <v>39512302391901.25</v>
      </c>
      <c r="I10" s="4">
        <f t="shared" si="2"/>
        <v>39655299012876.125</v>
      </c>
      <c r="J10" s="4">
        <f t="shared" si="2"/>
        <v>39798295633850.812</v>
      </c>
      <c r="K10" s="4">
        <f t="shared" si="2"/>
        <v>39941292254825.687</v>
      </c>
      <c r="L10" s="4">
        <f t="shared" si="2"/>
        <v>40084288875800.5</v>
      </c>
      <c r="M10" s="4">
        <f t="shared" si="2"/>
        <v>40227285496775.187</v>
      </c>
      <c r="N10" s="4">
        <f t="shared" si="2"/>
        <v>40370282117750.062</v>
      </c>
      <c r="O10" s="4">
        <f t="shared" si="2"/>
        <v>40513278738724.875</v>
      </c>
      <c r="P10" s="4">
        <f t="shared" si="2"/>
        <v>40656275359699.562</v>
      </c>
      <c r="Q10" s="4">
        <f t="shared" si="2"/>
        <v>40799271980674.437</v>
      </c>
      <c r="R10" s="4">
        <f t="shared" si="2"/>
        <v>40942268601649.312</v>
      </c>
      <c r="S10" s="4">
        <f t="shared" si="2"/>
        <v>41085265222624</v>
      </c>
      <c r="T10" s="4">
        <f t="shared" si="2"/>
        <v>41228261843598.812</v>
      </c>
      <c r="U10" s="4">
        <f t="shared" si="2"/>
        <v>41371258464573.687</v>
      </c>
      <c r="V10" s="4">
        <f t="shared" si="2"/>
        <v>41514255085548.375</v>
      </c>
      <c r="W10" s="4">
        <f t="shared" si="2"/>
        <v>41657251706523.25</v>
      </c>
      <c r="X10" s="4">
        <f t="shared" si="2"/>
        <v>41800248327498.062</v>
      </c>
      <c r="Y10" s="4">
        <f t="shared" si="2"/>
        <v>41943244948472.75</v>
      </c>
      <c r="Z10" s="4">
        <f t="shared" si="2"/>
        <v>42086241569447.625</v>
      </c>
      <c r="AA10" s="4">
        <f t="shared" si="2"/>
        <v>42229238190422.437</v>
      </c>
      <c r="AB10" s="4">
        <f t="shared" si="2"/>
        <v>42372234811397.125</v>
      </c>
      <c r="AC10" s="4">
        <f t="shared" si="2"/>
        <v>42515231432372</v>
      </c>
      <c r="AD10" s="4">
        <f t="shared" si="2"/>
        <v>42658228053346.875</v>
      </c>
      <c r="AE10" s="4">
        <f t="shared" si="2"/>
        <v>42801224674321.562</v>
      </c>
      <c r="AF10" s="4">
        <f t="shared" si="2"/>
        <v>42944221295296.375</v>
      </c>
      <c r="AG10" s="4">
        <f t="shared" si="2"/>
        <v>43087217916271.094</v>
      </c>
      <c r="AH10" s="4">
        <f t="shared" si="2"/>
        <v>43230214537245.906</v>
      </c>
      <c r="AI10" s="4">
        <f t="shared" si="2"/>
        <v>43373211158220.812</v>
      </c>
      <c r="AJ10" s="4">
        <f t="shared" si="2"/>
        <v>43516207779195.5</v>
      </c>
      <c r="AK10" s="4">
        <f t="shared" si="2"/>
        <v>43659204400170.344</v>
      </c>
    </row>
    <row r="11" spans="1:37" s="4" customFormat="1" ht="14.45" x14ac:dyDescent="0.35"/>
    <row r="12" spans="1:37" s="4" customFormat="1" ht="14.45" x14ac:dyDescent="0.35">
      <c r="A12" s="4" t="s">
        <v>333</v>
      </c>
    </row>
    <row r="13" spans="1:37" ht="14.45" x14ac:dyDescent="0.35">
      <c r="A13" t="s">
        <v>280</v>
      </c>
      <c r="B13">
        <v>2015</v>
      </c>
      <c r="C13">
        <v>2016</v>
      </c>
      <c r="D13">
        <v>2017</v>
      </c>
      <c r="E13">
        <v>2018</v>
      </c>
      <c r="F13">
        <v>2019</v>
      </c>
      <c r="G13">
        <v>2020</v>
      </c>
      <c r="H13">
        <v>2021</v>
      </c>
      <c r="I13">
        <v>2022</v>
      </c>
      <c r="J13">
        <v>2023</v>
      </c>
      <c r="K13">
        <v>2024</v>
      </c>
      <c r="L13">
        <v>2025</v>
      </c>
      <c r="M13">
        <v>2026</v>
      </c>
      <c r="N13">
        <v>2027</v>
      </c>
      <c r="O13">
        <v>2028</v>
      </c>
      <c r="P13">
        <v>2029</v>
      </c>
      <c r="Q13">
        <v>2030</v>
      </c>
      <c r="R13">
        <v>2031</v>
      </c>
      <c r="S13">
        <v>2032</v>
      </c>
      <c r="T13">
        <v>2033</v>
      </c>
      <c r="U13">
        <v>2034</v>
      </c>
      <c r="V13">
        <v>2035</v>
      </c>
      <c r="W13">
        <v>2036</v>
      </c>
      <c r="X13">
        <v>2037</v>
      </c>
      <c r="Y13">
        <v>2038</v>
      </c>
      <c r="Z13">
        <v>2039</v>
      </c>
      <c r="AA13">
        <v>2040</v>
      </c>
      <c r="AB13">
        <v>2041</v>
      </c>
      <c r="AC13">
        <v>2042</v>
      </c>
      <c r="AD13">
        <v>2043</v>
      </c>
      <c r="AE13">
        <v>2044</v>
      </c>
      <c r="AF13">
        <v>2045</v>
      </c>
      <c r="AG13">
        <v>2046</v>
      </c>
      <c r="AH13">
        <v>2047</v>
      </c>
      <c r="AI13">
        <v>2048</v>
      </c>
      <c r="AJ13">
        <v>2049</v>
      </c>
      <c r="AK13">
        <v>2050</v>
      </c>
    </row>
    <row r="14" spans="1:37" x14ac:dyDescent="0.25">
      <c r="A14" t="s">
        <v>281</v>
      </c>
      <c r="B14" t="s">
        <v>282</v>
      </c>
      <c r="C14" t="s">
        <v>282</v>
      </c>
      <c r="D14" t="s">
        <v>282</v>
      </c>
      <c r="E14" t="s">
        <v>282</v>
      </c>
      <c r="F14" t="s">
        <v>282</v>
      </c>
      <c r="G14" t="s">
        <v>282</v>
      </c>
      <c r="H14" t="s">
        <v>282</v>
      </c>
      <c r="I14" t="s">
        <v>282</v>
      </c>
      <c r="J14" t="s">
        <v>282</v>
      </c>
      <c r="K14" t="s">
        <v>282</v>
      </c>
      <c r="L14" t="s">
        <v>282</v>
      </c>
      <c r="M14" t="s">
        <v>282</v>
      </c>
      <c r="N14" t="s">
        <v>282</v>
      </c>
      <c r="O14" t="s">
        <v>282</v>
      </c>
      <c r="P14" t="s">
        <v>282</v>
      </c>
      <c r="Q14" t="s">
        <v>282</v>
      </c>
      <c r="R14" t="s">
        <v>282</v>
      </c>
      <c r="S14" t="s">
        <v>282</v>
      </c>
      <c r="T14" t="s">
        <v>282</v>
      </c>
      <c r="U14" t="s">
        <v>282</v>
      </c>
      <c r="V14" t="s">
        <v>282</v>
      </c>
      <c r="W14" t="s">
        <v>282</v>
      </c>
      <c r="X14" t="s">
        <v>282</v>
      </c>
      <c r="Y14" t="s">
        <v>282</v>
      </c>
      <c r="Z14" t="s">
        <v>282</v>
      </c>
      <c r="AA14" t="s">
        <v>282</v>
      </c>
      <c r="AB14" t="s">
        <v>282</v>
      </c>
      <c r="AC14" t="s">
        <v>282</v>
      </c>
      <c r="AD14" t="s">
        <v>282</v>
      </c>
      <c r="AE14" t="s">
        <v>282</v>
      </c>
      <c r="AF14" t="s">
        <v>282</v>
      </c>
      <c r="AG14" t="s">
        <v>282</v>
      </c>
      <c r="AH14" t="s">
        <v>282</v>
      </c>
      <c r="AI14" t="s">
        <v>282</v>
      </c>
      <c r="AJ14" t="s">
        <v>282</v>
      </c>
      <c r="AK14" t="s">
        <v>282</v>
      </c>
    </row>
    <row r="15" spans="1:37" x14ac:dyDescent="0.25">
      <c r="A15" t="s">
        <v>283</v>
      </c>
      <c r="B15" t="s">
        <v>282</v>
      </c>
      <c r="C15" t="s">
        <v>282</v>
      </c>
      <c r="D15" t="s">
        <v>282</v>
      </c>
      <c r="E15" t="s">
        <v>282</v>
      </c>
      <c r="F15" t="s">
        <v>282</v>
      </c>
      <c r="G15" t="s">
        <v>282</v>
      </c>
      <c r="H15" t="s">
        <v>282</v>
      </c>
      <c r="I15" t="s">
        <v>282</v>
      </c>
      <c r="J15" t="s">
        <v>282</v>
      </c>
      <c r="K15" t="s">
        <v>282</v>
      </c>
      <c r="L15" t="s">
        <v>282</v>
      </c>
      <c r="M15" t="s">
        <v>282</v>
      </c>
      <c r="N15" t="s">
        <v>282</v>
      </c>
      <c r="O15" t="s">
        <v>282</v>
      </c>
      <c r="P15" t="s">
        <v>282</v>
      </c>
      <c r="Q15" t="s">
        <v>282</v>
      </c>
      <c r="R15" t="s">
        <v>282</v>
      </c>
      <c r="S15" t="s">
        <v>282</v>
      </c>
      <c r="T15" t="s">
        <v>282</v>
      </c>
      <c r="U15" t="s">
        <v>282</v>
      </c>
      <c r="V15" t="s">
        <v>282</v>
      </c>
      <c r="W15" t="s">
        <v>282</v>
      </c>
      <c r="X15" t="s">
        <v>282</v>
      </c>
      <c r="Y15" t="s">
        <v>282</v>
      </c>
      <c r="Z15" t="s">
        <v>282</v>
      </c>
      <c r="AA15" t="s">
        <v>282</v>
      </c>
      <c r="AB15" t="s">
        <v>282</v>
      </c>
      <c r="AC15" t="s">
        <v>282</v>
      </c>
      <c r="AD15" t="s">
        <v>282</v>
      </c>
      <c r="AE15" t="s">
        <v>282</v>
      </c>
      <c r="AF15" t="s">
        <v>282</v>
      </c>
      <c r="AG15" t="s">
        <v>282</v>
      </c>
      <c r="AH15" t="s">
        <v>282</v>
      </c>
      <c r="AI15" t="s">
        <v>282</v>
      </c>
      <c r="AJ15" t="s">
        <v>282</v>
      </c>
      <c r="AK15" t="s">
        <v>282</v>
      </c>
    </row>
    <row r="16" spans="1:37" x14ac:dyDescent="0.25">
      <c r="A16" t="s">
        <v>284</v>
      </c>
      <c r="B16" t="s">
        <v>282</v>
      </c>
      <c r="C16" t="s">
        <v>282</v>
      </c>
      <c r="D16" t="s">
        <v>282</v>
      </c>
      <c r="E16" t="s">
        <v>282</v>
      </c>
      <c r="F16" t="s">
        <v>282</v>
      </c>
      <c r="G16" t="s">
        <v>282</v>
      </c>
      <c r="H16" t="s">
        <v>282</v>
      </c>
      <c r="I16" t="s">
        <v>282</v>
      </c>
      <c r="J16" t="s">
        <v>282</v>
      </c>
      <c r="K16" t="s">
        <v>282</v>
      </c>
      <c r="L16" t="s">
        <v>282</v>
      </c>
      <c r="M16" t="s">
        <v>282</v>
      </c>
      <c r="N16" t="s">
        <v>282</v>
      </c>
      <c r="O16" t="s">
        <v>282</v>
      </c>
      <c r="P16" t="s">
        <v>282</v>
      </c>
      <c r="Q16" t="s">
        <v>282</v>
      </c>
      <c r="R16" t="s">
        <v>282</v>
      </c>
      <c r="S16" t="s">
        <v>282</v>
      </c>
      <c r="T16" t="s">
        <v>282</v>
      </c>
      <c r="U16" t="s">
        <v>282</v>
      </c>
      <c r="V16" t="s">
        <v>282</v>
      </c>
      <c r="W16" t="s">
        <v>282</v>
      </c>
      <c r="X16" t="s">
        <v>282</v>
      </c>
      <c r="Y16" t="s">
        <v>282</v>
      </c>
      <c r="Z16" t="s">
        <v>282</v>
      </c>
      <c r="AA16" t="s">
        <v>282</v>
      </c>
      <c r="AB16" t="s">
        <v>282</v>
      </c>
      <c r="AC16" t="s">
        <v>282</v>
      </c>
      <c r="AD16" t="s">
        <v>282</v>
      </c>
      <c r="AE16" t="s">
        <v>282</v>
      </c>
      <c r="AF16" t="s">
        <v>282</v>
      </c>
      <c r="AG16" t="s">
        <v>282</v>
      </c>
      <c r="AH16" t="s">
        <v>282</v>
      </c>
      <c r="AI16" t="s">
        <v>282</v>
      </c>
      <c r="AJ16" t="s">
        <v>282</v>
      </c>
      <c r="AK16" t="s">
        <v>282</v>
      </c>
    </row>
    <row r="17" spans="1:37" x14ac:dyDescent="0.25">
      <c r="A17" t="s">
        <v>285</v>
      </c>
      <c r="B17" t="s">
        <v>282</v>
      </c>
      <c r="C17" t="s">
        <v>282</v>
      </c>
      <c r="D17" t="s">
        <v>282</v>
      </c>
      <c r="E17" t="s">
        <v>282</v>
      </c>
      <c r="F17" t="s">
        <v>282</v>
      </c>
      <c r="G17" t="s">
        <v>282</v>
      </c>
      <c r="H17" t="s">
        <v>282</v>
      </c>
      <c r="I17" t="s">
        <v>282</v>
      </c>
      <c r="J17" t="s">
        <v>282</v>
      </c>
      <c r="K17" t="s">
        <v>282</v>
      </c>
      <c r="L17" t="s">
        <v>282</v>
      </c>
      <c r="M17" t="s">
        <v>282</v>
      </c>
      <c r="N17" t="s">
        <v>282</v>
      </c>
      <c r="O17" t="s">
        <v>282</v>
      </c>
      <c r="P17" t="s">
        <v>282</v>
      </c>
      <c r="Q17" t="s">
        <v>282</v>
      </c>
      <c r="R17" t="s">
        <v>282</v>
      </c>
      <c r="S17" t="s">
        <v>282</v>
      </c>
      <c r="T17" t="s">
        <v>282</v>
      </c>
      <c r="U17" t="s">
        <v>282</v>
      </c>
      <c r="V17" t="s">
        <v>282</v>
      </c>
      <c r="W17" t="s">
        <v>282</v>
      </c>
      <c r="X17" t="s">
        <v>282</v>
      </c>
      <c r="Y17" t="s">
        <v>282</v>
      </c>
      <c r="Z17" t="s">
        <v>282</v>
      </c>
      <c r="AA17" t="s">
        <v>282</v>
      </c>
      <c r="AB17" t="s">
        <v>282</v>
      </c>
      <c r="AC17" t="s">
        <v>282</v>
      </c>
      <c r="AD17" t="s">
        <v>282</v>
      </c>
      <c r="AE17" t="s">
        <v>282</v>
      </c>
      <c r="AF17" t="s">
        <v>282</v>
      </c>
      <c r="AG17" t="s">
        <v>282</v>
      </c>
      <c r="AH17" t="s">
        <v>282</v>
      </c>
      <c r="AI17" t="s">
        <v>282</v>
      </c>
      <c r="AJ17" t="s">
        <v>282</v>
      </c>
      <c r="AK17" t="s">
        <v>282</v>
      </c>
    </row>
    <row r="18" spans="1:37" x14ac:dyDescent="0.25">
      <c r="A18" t="s">
        <v>286</v>
      </c>
      <c r="B18" t="s">
        <v>282</v>
      </c>
      <c r="C18" t="s">
        <v>282</v>
      </c>
      <c r="D18" t="s">
        <v>282</v>
      </c>
      <c r="E18" t="s">
        <v>282</v>
      </c>
      <c r="F18" t="s">
        <v>282</v>
      </c>
      <c r="G18" t="s">
        <v>282</v>
      </c>
      <c r="H18" t="s">
        <v>282</v>
      </c>
      <c r="I18" t="s">
        <v>282</v>
      </c>
      <c r="J18" t="s">
        <v>282</v>
      </c>
      <c r="K18" t="s">
        <v>282</v>
      </c>
      <c r="L18" t="s">
        <v>282</v>
      </c>
      <c r="M18" t="s">
        <v>282</v>
      </c>
      <c r="N18" t="s">
        <v>282</v>
      </c>
      <c r="O18" t="s">
        <v>282</v>
      </c>
      <c r="P18" t="s">
        <v>282</v>
      </c>
      <c r="Q18" t="s">
        <v>282</v>
      </c>
      <c r="R18" t="s">
        <v>282</v>
      </c>
      <c r="S18" t="s">
        <v>282</v>
      </c>
      <c r="T18" t="s">
        <v>282</v>
      </c>
      <c r="U18" t="s">
        <v>282</v>
      </c>
      <c r="V18" t="s">
        <v>282</v>
      </c>
      <c r="W18" t="s">
        <v>282</v>
      </c>
      <c r="X18" t="s">
        <v>282</v>
      </c>
      <c r="Y18" t="s">
        <v>282</v>
      </c>
      <c r="Z18" t="s">
        <v>282</v>
      </c>
      <c r="AA18" t="s">
        <v>282</v>
      </c>
      <c r="AB18" t="s">
        <v>282</v>
      </c>
      <c r="AC18" t="s">
        <v>282</v>
      </c>
      <c r="AD18" t="s">
        <v>282</v>
      </c>
      <c r="AE18" t="s">
        <v>282</v>
      </c>
      <c r="AF18" t="s">
        <v>282</v>
      </c>
      <c r="AG18" t="s">
        <v>282</v>
      </c>
      <c r="AH18" t="s">
        <v>282</v>
      </c>
      <c r="AI18" t="s">
        <v>282</v>
      </c>
      <c r="AJ18" t="s">
        <v>282</v>
      </c>
      <c r="AK18" t="s">
        <v>282</v>
      </c>
    </row>
    <row r="19" spans="1:37" x14ac:dyDescent="0.25">
      <c r="A19" t="s">
        <v>287</v>
      </c>
      <c r="B19" t="s">
        <v>282</v>
      </c>
      <c r="C19" t="s">
        <v>282</v>
      </c>
      <c r="D19" t="s">
        <v>282</v>
      </c>
      <c r="E19" t="s">
        <v>282</v>
      </c>
      <c r="F19" t="s">
        <v>282</v>
      </c>
      <c r="G19" t="s">
        <v>282</v>
      </c>
      <c r="H19" t="s">
        <v>282</v>
      </c>
      <c r="I19" t="s">
        <v>282</v>
      </c>
      <c r="J19" t="s">
        <v>282</v>
      </c>
      <c r="K19" t="s">
        <v>282</v>
      </c>
      <c r="L19" t="s">
        <v>282</v>
      </c>
      <c r="M19" t="s">
        <v>282</v>
      </c>
      <c r="N19" t="s">
        <v>282</v>
      </c>
      <c r="O19" t="s">
        <v>282</v>
      </c>
      <c r="P19" t="s">
        <v>282</v>
      </c>
      <c r="Q19" t="s">
        <v>282</v>
      </c>
      <c r="R19" t="s">
        <v>282</v>
      </c>
      <c r="S19" t="s">
        <v>282</v>
      </c>
      <c r="T19" t="s">
        <v>282</v>
      </c>
      <c r="U19" t="s">
        <v>282</v>
      </c>
      <c r="V19" t="s">
        <v>282</v>
      </c>
      <c r="W19" t="s">
        <v>282</v>
      </c>
      <c r="X19" t="s">
        <v>282</v>
      </c>
      <c r="Y19" t="s">
        <v>282</v>
      </c>
      <c r="Z19" t="s">
        <v>282</v>
      </c>
      <c r="AA19" t="s">
        <v>282</v>
      </c>
      <c r="AB19" t="s">
        <v>282</v>
      </c>
      <c r="AC19" t="s">
        <v>282</v>
      </c>
      <c r="AD19" t="s">
        <v>282</v>
      </c>
      <c r="AE19" t="s">
        <v>282</v>
      </c>
      <c r="AF19" t="s">
        <v>282</v>
      </c>
      <c r="AG19" t="s">
        <v>282</v>
      </c>
      <c r="AH19" t="s">
        <v>282</v>
      </c>
      <c r="AI19" t="s">
        <v>282</v>
      </c>
      <c r="AJ19" t="s">
        <v>282</v>
      </c>
      <c r="AK19" t="s">
        <v>282</v>
      </c>
    </row>
    <row r="20" spans="1:37" x14ac:dyDescent="0.25">
      <c r="A20" t="s">
        <v>288</v>
      </c>
      <c r="B20" t="s">
        <v>282</v>
      </c>
      <c r="C20" t="s">
        <v>282</v>
      </c>
      <c r="D20" t="s">
        <v>282</v>
      </c>
      <c r="E20" t="s">
        <v>282</v>
      </c>
      <c r="F20" t="s">
        <v>282</v>
      </c>
      <c r="G20" t="s">
        <v>282</v>
      </c>
      <c r="H20" t="s">
        <v>282</v>
      </c>
      <c r="I20" t="s">
        <v>282</v>
      </c>
      <c r="J20" t="s">
        <v>282</v>
      </c>
      <c r="K20" t="s">
        <v>282</v>
      </c>
      <c r="L20" t="s">
        <v>282</v>
      </c>
      <c r="M20" t="s">
        <v>282</v>
      </c>
      <c r="N20" t="s">
        <v>282</v>
      </c>
      <c r="O20" t="s">
        <v>282</v>
      </c>
      <c r="P20" t="s">
        <v>282</v>
      </c>
      <c r="Q20" t="s">
        <v>282</v>
      </c>
      <c r="R20" t="s">
        <v>282</v>
      </c>
      <c r="S20" t="s">
        <v>282</v>
      </c>
      <c r="T20" t="s">
        <v>282</v>
      </c>
      <c r="U20" t="s">
        <v>282</v>
      </c>
      <c r="V20" t="s">
        <v>282</v>
      </c>
      <c r="W20" t="s">
        <v>282</v>
      </c>
      <c r="X20" t="s">
        <v>282</v>
      </c>
      <c r="Y20" t="s">
        <v>282</v>
      </c>
      <c r="Z20" t="s">
        <v>282</v>
      </c>
      <c r="AA20" t="s">
        <v>282</v>
      </c>
      <c r="AB20" t="s">
        <v>282</v>
      </c>
      <c r="AC20" t="s">
        <v>282</v>
      </c>
      <c r="AD20" t="s">
        <v>282</v>
      </c>
      <c r="AE20" t="s">
        <v>282</v>
      </c>
      <c r="AF20" t="s">
        <v>282</v>
      </c>
      <c r="AG20" t="s">
        <v>282</v>
      </c>
      <c r="AH20" t="s">
        <v>282</v>
      </c>
      <c r="AI20" t="s">
        <v>282</v>
      </c>
      <c r="AJ20" t="s">
        <v>282</v>
      </c>
      <c r="AK20" t="s">
        <v>282</v>
      </c>
    </row>
    <row r="21" spans="1:37" x14ac:dyDescent="0.25">
      <c r="A21" t="s">
        <v>289</v>
      </c>
      <c r="B21" t="s">
        <v>282</v>
      </c>
      <c r="C21" t="s">
        <v>282</v>
      </c>
      <c r="D21" t="s">
        <v>282</v>
      </c>
      <c r="E21" t="s">
        <v>282</v>
      </c>
      <c r="F21" t="s">
        <v>282</v>
      </c>
      <c r="G21" t="s">
        <v>282</v>
      </c>
      <c r="H21" t="s">
        <v>282</v>
      </c>
      <c r="I21" t="s">
        <v>282</v>
      </c>
      <c r="J21" t="s">
        <v>282</v>
      </c>
      <c r="K21" t="s">
        <v>282</v>
      </c>
      <c r="L21" t="s">
        <v>282</v>
      </c>
      <c r="M21" t="s">
        <v>282</v>
      </c>
      <c r="N21" t="s">
        <v>282</v>
      </c>
      <c r="O21" t="s">
        <v>282</v>
      </c>
      <c r="P21" t="s">
        <v>282</v>
      </c>
      <c r="Q21" t="s">
        <v>282</v>
      </c>
      <c r="R21" t="s">
        <v>282</v>
      </c>
      <c r="S21" t="s">
        <v>282</v>
      </c>
      <c r="T21" t="s">
        <v>282</v>
      </c>
      <c r="U21" t="s">
        <v>282</v>
      </c>
      <c r="V21" t="s">
        <v>282</v>
      </c>
      <c r="W21" t="s">
        <v>282</v>
      </c>
      <c r="X21" t="s">
        <v>282</v>
      </c>
      <c r="Y21" t="s">
        <v>282</v>
      </c>
      <c r="Z21" t="s">
        <v>282</v>
      </c>
      <c r="AA21" t="s">
        <v>282</v>
      </c>
      <c r="AB21" t="s">
        <v>282</v>
      </c>
      <c r="AC21" t="s">
        <v>282</v>
      </c>
      <c r="AD21" t="s">
        <v>282</v>
      </c>
      <c r="AE21" t="s">
        <v>282</v>
      </c>
      <c r="AF21" t="s">
        <v>282</v>
      </c>
      <c r="AG21" t="s">
        <v>282</v>
      </c>
      <c r="AH21" t="s">
        <v>282</v>
      </c>
      <c r="AI21" t="s">
        <v>282</v>
      </c>
      <c r="AJ21" t="s">
        <v>282</v>
      </c>
      <c r="AK21" t="s">
        <v>282</v>
      </c>
    </row>
    <row r="22" spans="1:37" x14ac:dyDescent="0.25">
      <c r="A22" t="s">
        <v>290</v>
      </c>
      <c r="B22" t="s">
        <v>282</v>
      </c>
      <c r="C22" t="s">
        <v>282</v>
      </c>
      <c r="D22" t="s">
        <v>282</v>
      </c>
      <c r="E22" t="s">
        <v>282</v>
      </c>
      <c r="F22" t="s">
        <v>282</v>
      </c>
      <c r="G22" t="s">
        <v>282</v>
      </c>
      <c r="H22" t="s">
        <v>282</v>
      </c>
      <c r="I22" t="s">
        <v>282</v>
      </c>
      <c r="J22" t="s">
        <v>282</v>
      </c>
      <c r="K22" t="s">
        <v>282</v>
      </c>
      <c r="L22" t="s">
        <v>282</v>
      </c>
      <c r="M22" t="s">
        <v>282</v>
      </c>
      <c r="N22" t="s">
        <v>282</v>
      </c>
      <c r="O22" t="s">
        <v>282</v>
      </c>
      <c r="P22" t="s">
        <v>282</v>
      </c>
      <c r="Q22" t="s">
        <v>282</v>
      </c>
      <c r="R22" t="s">
        <v>282</v>
      </c>
      <c r="S22" t="s">
        <v>282</v>
      </c>
      <c r="T22" t="s">
        <v>282</v>
      </c>
      <c r="U22" t="s">
        <v>282</v>
      </c>
      <c r="V22" t="s">
        <v>282</v>
      </c>
      <c r="W22" t="s">
        <v>282</v>
      </c>
      <c r="X22" t="s">
        <v>282</v>
      </c>
      <c r="Y22" t="s">
        <v>282</v>
      </c>
      <c r="Z22" t="s">
        <v>282</v>
      </c>
      <c r="AA22" t="s">
        <v>282</v>
      </c>
      <c r="AB22" t="s">
        <v>282</v>
      </c>
      <c r="AC22" t="s">
        <v>282</v>
      </c>
      <c r="AD22" t="s">
        <v>282</v>
      </c>
      <c r="AE22" t="s">
        <v>282</v>
      </c>
      <c r="AF22" t="s">
        <v>282</v>
      </c>
      <c r="AG22" t="s">
        <v>282</v>
      </c>
      <c r="AH22" t="s">
        <v>282</v>
      </c>
      <c r="AI22" t="s">
        <v>282</v>
      </c>
      <c r="AJ22" t="s">
        <v>282</v>
      </c>
      <c r="AK22" t="s">
        <v>282</v>
      </c>
    </row>
    <row r="23" spans="1:37" x14ac:dyDescent="0.25">
      <c r="A23" t="s">
        <v>291</v>
      </c>
      <c r="B23" t="s">
        <v>282</v>
      </c>
      <c r="C23" t="s">
        <v>282</v>
      </c>
      <c r="D23" t="s">
        <v>282</v>
      </c>
      <c r="E23" t="s">
        <v>282</v>
      </c>
      <c r="F23" t="s">
        <v>282</v>
      </c>
      <c r="G23" t="s">
        <v>282</v>
      </c>
      <c r="H23" t="s">
        <v>282</v>
      </c>
      <c r="I23" t="s">
        <v>282</v>
      </c>
      <c r="J23" t="s">
        <v>282</v>
      </c>
      <c r="K23" t="s">
        <v>282</v>
      </c>
      <c r="L23" t="s">
        <v>282</v>
      </c>
      <c r="M23" t="s">
        <v>282</v>
      </c>
      <c r="N23" t="s">
        <v>282</v>
      </c>
      <c r="O23" t="s">
        <v>282</v>
      </c>
      <c r="P23" t="s">
        <v>282</v>
      </c>
      <c r="Q23" t="s">
        <v>282</v>
      </c>
      <c r="R23" t="s">
        <v>282</v>
      </c>
      <c r="S23" t="s">
        <v>282</v>
      </c>
      <c r="T23" t="s">
        <v>282</v>
      </c>
      <c r="U23" t="s">
        <v>282</v>
      </c>
      <c r="V23" t="s">
        <v>282</v>
      </c>
      <c r="W23" t="s">
        <v>282</v>
      </c>
      <c r="X23" t="s">
        <v>282</v>
      </c>
      <c r="Y23" t="s">
        <v>282</v>
      </c>
      <c r="Z23" t="s">
        <v>282</v>
      </c>
      <c r="AA23" t="s">
        <v>282</v>
      </c>
      <c r="AB23" t="s">
        <v>282</v>
      </c>
      <c r="AC23" t="s">
        <v>282</v>
      </c>
      <c r="AD23" t="s">
        <v>282</v>
      </c>
      <c r="AE23" t="s">
        <v>282</v>
      </c>
      <c r="AF23" t="s">
        <v>282</v>
      </c>
      <c r="AG23" t="s">
        <v>282</v>
      </c>
      <c r="AH23" t="s">
        <v>282</v>
      </c>
      <c r="AI23" t="s">
        <v>282</v>
      </c>
      <c r="AJ23" t="s">
        <v>282</v>
      </c>
      <c r="AK23" t="s">
        <v>282</v>
      </c>
    </row>
    <row r="24" spans="1:37" x14ac:dyDescent="0.25">
      <c r="A24" t="s">
        <v>24</v>
      </c>
      <c r="B24" t="s">
        <v>282</v>
      </c>
      <c r="C24" t="s">
        <v>282</v>
      </c>
      <c r="D24" t="s">
        <v>282</v>
      </c>
      <c r="E24" t="s">
        <v>282</v>
      </c>
      <c r="F24" t="s">
        <v>282</v>
      </c>
      <c r="G24" t="s">
        <v>282</v>
      </c>
      <c r="H24" t="s">
        <v>282</v>
      </c>
      <c r="I24" t="s">
        <v>282</v>
      </c>
      <c r="J24" t="s">
        <v>282</v>
      </c>
      <c r="K24" t="s">
        <v>282</v>
      </c>
      <c r="L24" t="s">
        <v>282</v>
      </c>
      <c r="M24" t="s">
        <v>282</v>
      </c>
      <c r="N24" t="s">
        <v>282</v>
      </c>
      <c r="O24" t="s">
        <v>282</v>
      </c>
      <c r="P24" t="s">
        <v>282</v>
      </c>
      <c r="Q24" t="s">
        <v>282</v>
      </c>
      <c r="R24" t="s">
        <v>282</v>
      </c>
      <c r="S24" t="s">
        <v>282</v>
      </c>
      <c r="T24" t="s">
        <v>282</v>
      </c>
      <c r="U24" t="s">
        <v>282</v>
      </c>
      <c r="V24" t="s">
        <v>282</v>
      </c>
      <c r="W24" t="s">
        <v>282</v>
      </c>
      <c r="X24" t="s">
        <v>282</v>
      </c>
      <c r="Y24" t="s">
        <v>282</v>
      </c>
      <c r="Z24" t="s">
        <v>282</v>
      </c>
      <c r="AA24" t="s">
        <v>282</v>
      </c>
      <c r="AB24" t="s">
        <v>282</v>
      </c>
      <c r="AC24" t="s">
        <v>282</v>
      </c>
      <c r="AD24" t="s">
        <v>282</v>
      </c>
      <c r="AE24" t="s">
        <v>282</v>
      </c>
      <c r="AF24" t="s">
        <v>282</v>
      </c>
      <c r="AG24" t="s">
        <v>282</v>
      </c>
      <c r="AH24" t="s">
        <v>282</v>
      </c>
      <c r="AI24" t="s">
        <v>282</v>
      </c>
      <c r="AJ24" t="s">
        <v>282</v>
      </c>
      <c r="AK24" t="s">
        <v>282</v>
      </c>
    </row>
    <row r="25" spans="1:37" x14ac:dyDescent="0.25">
      <c r="A25" t="s">
        <v>292</v>
      </c>
      <c r="B25" t="s">
        <v>282</v>
      </c>
      <c r="C25" t="s">
        <v>282</v>
      </c>
      <c r="D25" t="s">
        <v>282</v>
      </c>
      <c r="E25" t="s">
        <v>282</v>
      </c>
      <c r="F25" t="s">
        <v>282</v>
      </c>
      <c r="G25" t="s">
        <v>282</v>
      </c>
      <c r="H25" t="s">
        <v>282</v>
      </c>
      <c r="I25" t="s">
        <v>282</v>
      </c>
      <c r="J25" t="s">
        <v>282</v>
      </c>
      <c r="K25" t="s">
        <v>282</v>
      </c>
      <c r="L25" t="s">
        <v>282</v>
      </c>
      <c r="M25" t="s">
        <v>282</v>
      </c>
      <c r="N25" t="s">
        <v>282</v>
      </c>
      <c r="O25" t="s">
        <v>282</v>
      </c>
      <c r="P25" t="s">
        <v>282</v>
      </c>
      <c r="Q25" t="s">
        <v>282</v>
      </c>
      <c r="R25" t="s">
        <v>282</v>
      </c>
      <c r="S25" t="s">
        <v>282</v>
      </c>
      <c r="T25" t="s">
        <v>282</v>
      </c>
      <c r="U25" t="s">
        <v>282</v>
      </c>
      <c r="V25" t="s">
        <v>282</v>
      </c>
      <c r="W25" t="s">
        <v>282</v>
      </c>
      <c r="X25" t="s">
        <v>282</v>
      </c>
      <c r="Y25" t="s">
        <v>282</v>
      </c>
      <c r="Z25" t="s">
        <v>282</v>
      </c>
      <c r="AA25" t="s">
        <v>282</v>
      </c>
      <c r="AB25" t="s">
        <v>282</v>
      </c>
      <c r="AC25" t="s">
        <v>282</v>
      </c>
      <c r="AD25" t="s">
        <v>282</v>
      </c>
      <c r="AE25" t="s">
        <v>282</v>
      </c>
      <c r="AF25" t="s">
        <v>282</v>
      </c>
      <c r="AG25" t="s">
        <v>282</v>
      </c>
      <c r="AH25" t="s">
        <v>282</v>
      </c>
      <c r="AI25" t="s">
        <v>282</v>
      </c>
      <c r="AJ25" t="s">
        <v>282</v>
      </c>
      <c r="AK25" t="s">
        <v>282</v>
      </c>
    </row>
    <row r="26" spans="1:37" x14ac:dyDescent="0.25">
      <c r="A26" t="s">
        <v>293</v>
      </c>
      <c r="B26" t="s">
        <v>282</v>
      </c>
      <c r="C26" t="s">
        <v>282</v>
      </c>
      <c r="D26" t="s">
        <v>282</v>
      </c>
      <c r="E26" t="s">
        <v>282</v>
      </c>
      <c r="F26" t="s">
        <v>282</v>
      </c>
      <c r="G26" t="s">
        <v>282</v>
      </c>
      <c r="H26" t="s">
        <v>282</v>
      </c>
      <c r="I26" t="s">
        <v>282</v>
      </c>
      <c r="J26" t="s">
        <v>282</v>
      </c>
      <c r="K26" t="s">
        <v>282</v>
      </c>
      <c r="L26" t="s">
        <v>282</v>
      </c>
      <c r="M26" t="s">
        <v>282</v>
      </c>
      <c r="N26" t="s">
        <v>282</v>
      </c>
      <c r="O26" t="s">
        <v>282</v>
      </c>
      <c r="P26" t="s">
        <v>282</v>
      </c>
      <c r="Q26" t="s">
        <v>282</v>
      </c>
      <c r="R26" t="s">
        <v>282</v>
      </c>
      <c r="S26" t="s">
        <v>282</v>
      </c>
      <c r="T26" t="s">
        <v>282</v>
      </c>
      <c r="U26" t="s">
        <v>282</v>
      </c>
      <c r="V26" t="s">
        <v>282</v>
      </c>
      <c r="W26" t="s">
        <v>282</v>
      </c>
      <c r="X26" t="s">
        <v>282</v>
      </c>
      <c r="Y26" t="s">
        <v>282</v>
      </c>
      <c r="Z26" t="s">
        <v>282</v>
      </c>
      <c r="AA26" t="s">
        <v>282</v>
      </c>
      <c r="AB26" t="s">
        <v>282</v>
      </c>
      <c r="AC26" t="s">
        <v>282</v>
      </c>
      <c r="AD26" t="s">
        <v>282</v>
      </c>
      <c r="AE26" t="s">
        <v>282</v>
      </c>
      <c r="AF26" t="s">
        <v>282</v>
      </c>
      <c r="AG26" t="s">
        <v>282</v>
      </c>
      <c r="AH26" t="s">
        <v>282</v>
      </c>
      <c r="AI26" t="s">
        <v>282</v>
      </c>
      <c r="AJ26" t="s">
        <v>282</v>
      </c>
      <c r="AK26" t="s">
        <v>282</v>
      </c>
    </row>
    <row r="27" spans="1:37" x14ac:dyDescent="0.25">
      <c r="A27" t="s">
        <v>294</v>
      </c>
      <c r="B27" t="s">
        <v>282</v>
      </c>
      <c r="C27" t="s">
        <v>282</v>
      </c>
      <c r="D27" t="s">
        <v>282</v>
      </c>
      <c r="E27" t="s">
        <v>282</v>
      </c>
      <c r="F27" t="s">
        <v>282</v>
      </c>
      <c r="G27" t="s">
        <v>282</v>
      </c>
      <c r="H27" t="s">
        <v>282</v>
      </c>
      <c r="I27" t="s">
        <v>282</v>
      </c>
      <c r="J27" t="s">
        <v>282</v>
      </c>
      <c r="K27" t="s">
        <v>282</v>
      </c>
      <c r="L27" t="s">
        <v>282</v>
      </c>
      <c r="M27" t="s">
        <v>282</v>
      </c>
      <c r="N27" t="s">
        <v>282</v>
      </c>
      <c r="O27" t="s">
        <v>282</v>
      </c>
      <c r="P27" t="s">
        <v>282</v>
      </c>
      <c r="Q27" t="s">
        <v>282</v>
      </c>
      <c r="R27" t="s">
        <v>282</v>
      </c>
      <c r="S27" t="s">
        <v>282</v>
      </c>
      <c r="T27" t="s">
        <v>282</v>
      </c>
      <c r="U27" t="s">
        <v>282</v>
      </c>
      <c r="V27" t="s">
        <v>282</v>
      </c>
      <c r="W27" t="s">
        <v>282</v>
      </c>
      <c r="X27" t="s">
        <v>282</v>
      </c>
      <c r="Y27" t="s">
        <v>282</v>
      </c>
      <c r="Z27" t="s">
        <v>282</v>
      </c>
      <c r="AA27" t="s">
        <v>282</v>
      </c>
      <c r="AB27" t="s">
        <v>282</v>
      </c>
      <c r="AC27" t="s">
        <v>282</v>
      </c>
      <c r="AD27" t="s">
        <v>282</v>
      </c>
      <c r="AE27" t="s">
        <v>282</v>
      </c>
      <c r="AF27" t="s">
        <v>282</v>
      </c>
      <c r="AG27" t="s">
        <v>282</v>
      </c>
      <c r="AH27" t="s">
        <v>282</v>
      </c>
      <c r="AI27" t="s">
        <v>282</v>
      </c>
      <c r="AJ27" t="s">
        <v>282</v>
      </c>
      <c r="AK27" t="s">
        <v>282</v>
      </c>
    </row>
    <row r="28" spans="1:37" x14ac:dyDescent="0.25">
      <c r="A28" t="s">
        <v>295</v>
      </c>
      <c r="B28" t="s">
        <v>282</v>
      </c>
      <c r="C28" t="s">
        <v>282</v>
      </c>
      <c r="D28" t="s">
        <v>282</v>
      </c>
      <c r="E28" t="s">
        <v>282</v>
      </c>
      <c r="F28" t="s">
        <v>282</v>
      </c>
      <c r="G28" t="s">
        <v>282</v>
      </c>
      <c r="H28" t="s">
        <v>282</v>
      </c>
      <c r="I28" t="s">
        <v>282</v>
      </c>
      <c r="J28" t="s">
        <v>282</v>
      </c>
      <c r="K28" t="s">
        <v>282</v>
      </c>
      <c r="L28" t="s">
        <v>282</v>
      </c>
      <c r="M28" t="s">
        <v>282</v>
      </c>
      <c r="N28" t="s">
        <v>282</v>
      </c>
      <c r="O28" t="s">
        <v>282</v>
      </c>
      <c r="P28" t="s">
        <v>282</v>
      </c>
      <c r="Q28" t="s">
        <v>282</v>
      </c>
      <c r="R28" t="s">
        <v>282</v>
      </c>
      <c r="S28" t="s">
        <v>282</v>
      </c>
      <c r="T28" t="s">
        <v>282</v>
      </c>
      <c r="U28" t="s">
        <v>282</v>
      </c>
      <c r="V28" t="s">
        <v>282</v>
      </c>
      <c r="W28" t="s">
        <v>282</v>
      </c>
      <c r="X28" t="s">
        <v>282</v>
      </c>
      <c r="Y28" t="s">
        <v>282</v>
      </c>
      <c r="Z28" t="s">
        <v>282</v>
      </c>
      <c r="AA28" t="s">
        <v>282</v>
      </c>
      <c r="AB28" t="s">
        <v>282</v>
      </c>
      <c r="AC28" t="s">
        <v>282</v>
      </c>
      <c r="AD28" t="s">
        <v>282</v>
      </c>
      <c r="AE28" t="s">
        <v>282</v>
      </c>
      <c r="AF28" t="s">
        <v>282</v>
      </c>
      <c r="AG28" t="s">
        <v>282</v>
      </c>
      <c r="AH28" t="s">
        <v>282</v>
      </c>
      <c r="AI28" t="s">
        <v>282</v>
      </c>
      <c r="AJ28" t="s">
        <v>282</v>
      </c>
      <c r="AK28" t="s">
        <v>282</v>
      </c>
    </row>
    <row r="29" spans="1:37" x14ac:dyDescent="0.25">
      <c r="A29" t="s">
        <v>296</v>
      </c>
      <c r="B29" t="s">
        <v>282</v>
      </c>
      <c r="C29" t="s">
        <v>282</v>
      </c>
      <c r="D29" t="s">
        <v>282</v>
      </c>
      <c r="E29" t="s">
        <v>282</v>
      </c>
      <c r="F29" t="s">
        <v>282</v>
      </c>
      <c r="G29" t="s">
        <v>282</v>
      </c>
      <c r="H29" t="s">
        <v>282</v>
      </c>
      <c r="I29" t="s">
        <v>282</v>
      </c>
      <c r="J29" t="s">
        <v>282</v>
      </c>
      <c r="K29" t="s">
        <v>282</v>
      </c>
      <c r="L29" t="s">
        <v>282</v>
      </c>
      <c r="M29" t="s">
        <v>282</v>
      </c>
      <c r="N29" t="s">
        <v>282</v>
      </c>
      <c r="O29" t="s">
        <v>282</v>
      </c>
      <c r="P29" t="s">
        <v>282</v>
      </c>
      <c r="Q29" t="s">
        <v>282</v>
      </c>
      <c r="R29" t="s">
        <v>282</v>
      </c>
      <c r="S29" t="s">
        <v>282</v>
      </c>
      <c r="T29" t="s">
        <v>282</v>
      </c>
      <c r="U29" t="s">
        <v>282</v>
      </c>
      <c r="V29" t="s">
        <v>282</v>
      </c>
      <c r="W29" t="s">
        <v>282</v>
      </c>
      <c r="X29" t="s">
        <v>282</v>
      </c>
      <c r="Y29" t="s">
        <v>282</v>
      </c>
      <c r="Z29" t="s">
        <v>282</v>
      </c>
      <c r="AA29" t="s">
        <v>282</v>
      </c>
      <c r="AB29" t="s">
        <v>282</v>
      </c>
      <c r="AC29" t="s">
        <v>282</v>
      </c>
      <c r="AD29" t="s">
        <v>282</v>
      </c>
      <c r="AE29" t="s">
        <v>282</v>
      </c>
      <c r="AF29" t="s">
        <v>282</v>
      </c>
      <c r="AG29" t="s">
        <v>282</v>
      </c>
      <c r="AH29" t="s">
        <v>282</v>
      </c>
      <c r="AI29" t="s">
        <v>282</v>
      </c>
      <c r="AJ29" t="s">
        <v>282</v>
      </c>
      <c r="AK29" t="s">
        <v>282</v>
      </c>
    </row>
    <row r="30" spans="1:37" x14ac:dyDescent="0.25">
      <c r="A30" t="s">
        <v>297</v>
      </c>
      <c r="B30" t="s">
        <v>282</v>
      </c>
      <c r="C30" t="s">
        <v>282</v>
      </c>
      <c r="D30" t="s">
        <v>282</v>
      </c>
      <c r="E30" t="s">
        <v>282</v>
      </c>
      <c r="F30" t="s">
        <v>282</v>
      </c>
      <c r="G30" t="s">
        <v>282</v>
      </c>
      <c r="H30" t="s">
        <v>282</v>
      </c>
      <c r="I30" t="s">
        <v>282</v>
      </c>
      <c r="J30" t="s">
        <v>282</v>
      </c>
      <c r="K30" t="s">
        <v>282</v>
      </c>
      <c r="L30" t="s">
        <v>282</v>
      </c>
      <c r="M30" t="s">
        <v>282</v>
      </c>
      <c r="N30" t="s">
        <v>282</v>
      </c>
      <c r="O30" t="s">
        <v>282</v>
      </c>
      <c r="P30" t="s">
        <v>282</v>
      </c>
      <c r="Q30" t="s">
        <v>282</v>
      </c>
      <c r="R30" t="s">
        <v>282</v>
      </c>
      <c r="S30" t="s">
        <v>282</v>
      </c>
      <c r="T30" t="s">
        <v>282</v>
      </c>
      <c r="U30" t="s">
        <v>282</v>
      </c>
      <c r="V30" t="s">
        <v>282</v>
      </c>
      <c r="W30" t="s">
        <v>282</v>
      </c>
      <c r="X30" t="s">
        <v>282</v>
      </c>
      <c r="Y30" t="s">
        <v>282</v>
      </c>
      <c r="Z30" t="s">
        <v>282</v>
      </c>
      <c r="AA30" t="s">
        <v>282</v>
      </c>
      <c r="AB30" t="s">
        <v>282</v>
      </c>
      <c r="AC30" t="s">
        <v>282</v>
      </c>
      <c r="AD30" t="s">
        <v>282</v>
      </c>
      <c r="AE30" t="s">
        <v>282</v>
      </c>
      <c r="AF30" t="s">
        <v>282</v>
      </c>
      <c r="AG30" t="s">
        <v>282</v>
      </c>
      <c r="AH30" t="s">
        <v>282</v>
      </c>
      <c r="AI30" t="s">
        <v>282</v>
      </c>
      <c r="AJ30" t="s">
        <v>282</v>
      </c>
      <c r="AK30" t="s">
        <v>282</v>
      </c>
    </row>
    <row r="31" spans="1:37" x14ac:dyDescent="0.25">
      <c r="A31" t="s">
        <v>33</v>
      </c>
      <c r="B31" t="s">
        <v>282</v>
      </c>
      <c r="C31" t="s">
        <v>282</v>
      </c>
      <c r="D31" t="s">
        <v>282</v>
      </c>
      <c r="E31" t="s">
        <v>282</v>
      </c>
      <c r="F31" t="s">
        <v>282</v>
      </c>
      <c r="G31" t="s">
        <v>282</v>
      </c>
      <c r="H31" t="s">
        <v>282</v>
      </c>
      <c r="I31" t="s">
        <v>282</v>
      </c>
      <c r="J31" t="s">
        <v>282</v>
      </c>
      <c r="K31" t="s">
        <v>282</v>
      </c>
      <c r="L31" t="s">
        <v>282</v>
      </c>
      <c r="M31" t="s">
        <v>282</v>
      </c>
      <c r="N31" t="s">
        <v>282</v>
      </c>
      <c r="O31" t="s">
        <v>282</v>
      </c>
      <c r="P31" t="s">
        <v>282</v>
      </c>
      <c r="Q31" t="s">
        <v>282</v>
      </c>
      <c r="R31" t="s">
        <v>282</v>
      </c>
      <c r="S31" t="s">
        <v>282</v>
      </c>
      <c r="T31" t="s">
        <v>282</v>
      </c>
      <c r="U31" t="s">
        <v>282</v>
      </c>
      <c r="V31" t="s">
        <v>282</v>
      </c>
      <c r="W31" t="s">
        <v>282</v>
      </c>
      <c r="X31" t="s">
        <v>282</v>
      </c>
      <c r="Y31" t="s">
        <v>282</v>
      </c>
      <c r="Z31" t="s">
        <v>282</v>
      </c>
      <c r="AA31" t="s">
        <v>282</v>
      </c>
      <c r="AB31" t="s">
        <v>282</v>
      </c>
      <c r="AC31" t="s">
        <v>282</v>
      </c>
      <c r="AD31" t="s">
        <v>282</v>
      </c>
      <c r="AE31" t="s">
        <v>282</v>
      </c>
      <c r="AF31" t="s">
        <v>282</v>
      </c>
      <c r="AG31" t="s">
        <v>282</v>
      </c>
      <c r="AH31" t="s">
        <v>282</v>
      </c>
      <c r="AI31" t="s">
        <v>282</v>
      </c>
      <c r="AJ31" t="s">
        <v>282</v>
      </c>
      <c r="AK31" t="s">
        <v>282</v>
      </c>
    </row>
    <row r="32" spans="1:37" x14ac:dyDescent="0.25">
      <c r="A32" t="s">
        <v>298</v>
      </c>
      <c r="B32" t="s">
        <v>282</v>
      </c>
      <c r="C32" t="s">
        <v>282</v>
      </c>
      <c r="D32" t="s">
        <v>282</v>
      </c>
      <c r="E32" t="s">
        <v>282</v>
      </c>
      <c r="F32" t="s">
        <v>282</v>
      </c>
      <c r="G32" t="s">
        <v>282</v>
      </c>
      <c r="H32" t="s">
        <v>282</v>
      </c>
      <c r="I32" t="s">
        <v>282</v>
      </c>
      <c r="J32" t="s">
        <v>282</v>
      </c>
      <c r="K32" t="s">
        <v>282</v>
      </c>
      <c r="L32" t="s">
        <v>282</v>
      </c>
      <c r="M32" t="s">
        <v>282</v>
      </c>
      <c r="N32" t="s">
        <v>282</v>
      </c>
      <c r="O32" t="s">
        <v>282</v>
      </c>
      <c r="P32" t="s">
        <v>282</v>
      </c>
      <c r="Q32" t="s">
        <v>282</v>
      </c>
      <c r="R32" t="s">
        <v>282</v>
      </c>
      <c r="S32" t="s">
        <v>282</v>
      </c>
      <c r="T32" t="s">
        <v>282</v>
      </c>
      <c r="U32" t="s">
        <v>282</v>
      </c>
      <c r="V32" t="s">
        <v>282</v>
      </c>
      <c r="W32" t="s">
        <v>282</v>
      </c>
      <c r="X32" t="s">
        <v>282</v>
      </c>
      <c r="Y32" t="s">
        <v>282</v>
      </c>
      <c r="Z32" t="s">
        <v>282</v>
      </c>
      <c r="AA32" t="s">
        <v>282</v>
      </c>
      <c r="AB32" t="s">
        <v>282</v>
      </c>
      <c r="AC32" t="s">
        <v>282</v>
      </c>
      <c r="AD32" t="s">
        <v>282</v>
      </c>
      <c r="AE32" t="s">
        <v>282</v>
      </c>
      <c r="AF32" t="s">
        <v>282</v>
      </c>
      <c r="AG32" t="s">
        <v>282</v>
      </c>
      <c r="AH32" t="s">
        <v>282</v>
      </c>
      <c r="AI32" t="s">
        <v>282</v>
      </c>
      <c r="AJ32" t="s">
        <v>282</v>
      </c>
      <c r="AK32" t="s">
        <v>282</v>
      </c>
    </row>
    <row r="33" spans="1:37" x14ac:dyDescent="0.25">
      <c r="A33" t="s">
        <v>35</v>
      </c>
      <c r="B33" t="s">
        <v>282</v>
      </c>
      <c r="C33" t="s">
        <v>282</v>
      </c>
      <c r="D33" t="s">
        <v>282</v>
      </c>
      <c r="E33" t="s">
        <v>282</v>
      </c>
      <c r="F33" t="s">
        <v>282</v>
      </c>
      <c r="G33" t="s">
        <v>282</v>
      </c>
      <c r="H33" t="s">
        <v>282</v>
      </c>
      <c r="I33" t="s">
        <v>282</v>
      </c>
      <c r="J33" t="s">
        <v>282</v>
      </c>
      <c r="K33" t="s">
        <v>282</v>
      </c>
      <c r="L33" t="s">
        <v>282</v>
      </c>
      <c r="M33" t="s">
        <v>282</v>
      </c>
      <c r="N33" t="s">
        <v>282</v>
      </c>
      <c r="O33" t="s">
        <v>282</v>
      </c>
      <c r="P33" t="s">
        <v>282</v>
      </c>
      <c r="Q33" t="s">
        <v>282</v>
      </c>
      <c r="R33" t="s">
        <v>282</v>
      </c>
      <c r="S33" t="s">
        <v>282</v>
      </c>
      <c r="T33" t="s">
        <v>282</v>
      </c>
      <c r="U33" t="s">
        <v>282</v>
      </c>
      <c r="V33" t="s">
        <v>282</v>
      </c>
      <c r="W33" t="s">
        <v>282</v>
      </c>
      <c r="X33" t="s">
        <v>282</v>
      </c>
      <c r="Y33" t="s">
        <v>282</v>
      </c>
      <c r="Z33" t="s">
        <v>282</v>
      </c>
      <c r="AA33" t="s">
        <v>282</v>
      </c>
      <c r="AB33" t="s">
        <v>282</v>
      </c>
      <c r="AC33" t="s">
        <v>282</v>
      </c>
      <c r="AD33" t="s">
        <v>282</v>
      </c>
      <c r="AE33" t="s">
        <v>282</v>
      </c>
      <c r="AF33" t="s">
        <v>282</v>
      </c>
      <c r="AG33" t="s">
        <v>282</v>
      </c>
      <c r="AH33" t="s">
        <v>282</v>
      </c>
      <c r="AI33" t="s">
        <v>282</v>
      </c>
      <c r="AJ33" t="s">
        <v>282</v>
      </c>
      <c r="AK33" t="s">
        <v>282</v>
      </c>
    </row>
    <row r="34" spans="1:37" x14ac:dyDescent="0.25">
      <c r="A34" t="s">
        <v>299</v>
      </c>
      <c r="B34" t="s">
        <v>282</v>
      </c>
      <c r="C34" t="s">
        <v>282</v>
      </c>
      <c r="D34" t="s">
        <v>282</v>
      </c>
      <c r="E34" t="s">
        <v>282</v>
      </c>
      <c r="F34" t="s">
        <v>282</v>
      </c>
      <c r="G34" t="s">
        <v>282</v>
      </c>
      <c r="H34" t="s">
        <v>282</v>
      </c>
      <c r="I34" t="s">
        <v>282</v>
      </c>
      <c r="J34" t="s">
        <v>282</v>
      </c>
      <c r="K34" t="s">
        <v>282</v>
      </c>
      <c r="L34" t="s">
        <v>282</v>
      </c>
      <c r="M34" t="s">
        <v>282</v>
      </c>
      <c r="N34" t="s">
        <v>282</v>
      </c>
      <c r="O34" t="s">
        <v>282</v>
      </c>
      <c r="P34" t="s">
        <v>282</v>
      </c>
      <c r="Q34" t="s">
        <v>282</v>
      </c>
      <c r="R34" t="s">
        <v>282</v>
      </c>
      <c r="S34" t="s">
        <v>282</v>
      </c>
      <c r="T34" t="s">
        <v>282</v>
      </c>
      <c r="U34" t="s">
        <v>282</v>
      </c>
      <c r="V34" t="s">
        <v>282</v>
      </c>
      <c r="W34" t="s">
        <v>282</v>
      </c>
      <c r="X34" t="s">
        <v>282</v>
      </c>
      <c r="Y34" t="s">
        <v>282</v>
      </c>
      <c r="Z34" t="s">
        <v>282</v>
      </c>
      <c r="AA34" t="s">
        <v>282</v>
      </c>
      <c r="AB34" t="s">
        <v>282</v>
      </c>
      <c r="AC34" t="s">
        <v>282</v>
      </c>
      <c r="AD34" t="s">
        <v>282</v>
      </c>
      <c r="AE34" t="s">
        <v>282</v>
      </c>
      <c r="AF34" t="s">
        <v>282</v>
      </c>
      <c r="AG34" t="s">
        <v>282</v>
      </c>
      <c r="AH34" t="s">
        <v>282</v>
      </c>
      <c r="AI34" t="s">
        <v>282</v>
      </c>
      <c r="AJ34" t="s">
        <v>282</v>
      </c>
      <c r="AK34" t="s">
        <v>282</v>
      </c>
    </row>
    <row r="35" spans="1:37" x14ac:dyDescent="0.25">
      <c r="A35" t="s">
        <v>37</v>
      </c>
      <c r="B35" t="s">
        <v>282</v>
      </c>
      <c r="C35" t="s">
        <v>282</v>
      </c>
      <c r="D35" t="s">
        <v>282</v>
      </c>
      <c r="E35" t="s">
        <v>282</v>
      </c>
      <c r="F35" t="s">
        <v>282</v>
      </c>
      <c r="G35" t="s">
        <v>282</v>
      </c>
      <c r="H35" t="s">
        <v>282</v>
      </c>
      <c r="I35" t="s">
        <v>282</v>
      </c>
      <c r="J35" t="s">
        <v>282</v>
      </c>
      <c r="K35" t="s">
        <v>282</v>
      </c>
      <c r="L35" t="s">
        <v>282</v>
      </c>
      <c r="M35" t="s">
        <v>282</v>
      </c>
      <c r="N35" t="s">
        <v>282</v>
      </c>
      <c r="O35" t="s">
        <v>282</v>
      </c>
      <c r="P35" t="s">
        <v>282</v>
      </c>
      <c r="Q35" t="s">
        <v>282</v>
      </c>
      <c r="R35" t="s">
        <v>282</v>
      </c>
      <c r="S35" t="s">
        <v>282</v>
      </c>
      <c r="T35" t="s">
        <v>282</v>
      </c>
      <c r="U35" t="s">
        <v>282</v>
      </c>
      <c r="V35" t="s">
        <v>282</v>
      </c>
      <c r="W35" t="s">
        <v>282</v>
      </c>
      <c r="X35" t="s">
        <v>282</v>
      </c>
      <c r="Y35" t="s">
        <v>282</v>
      </c>
      <c r="Z35" t="s">
        <v>282</v>
      </c>
      <c r="AA35" t="s">
        <v>282</v>
      </c>
      <c r="AB35" t="s">
        <v>282</v>
      </c>
      <c r="AC35" t="s">
        <v>282</v>
      </c>
      <c r="AD35" t="s">
        <v>282</v>
      </c>
      <c r="AE35" t="s">
        <v>282</v>
      </c>
      <c r="AF35" t="s">
        <v>282</v>
      </c>
      <c r="AG35" t="s">
        <v>282</v>
      </c>
      <c r="AH35" t="s">
        <v>282</v>
      </c>
      <c r="AI35" t="s">
        <v>282</v>
      </c>
      <c r="AJ35" t="s">
        <v>282</v>
      </c>
      <c r="AK35" t="s">
        <v>282</v>
      </c>
    </row>
    <row r="36" spans="1:37" x14ac:dyDescent="0.25">
      <c r="A36" t="s">
        <v>300</v>
      </c>
      <c r="B36" t="s">
        <v>282</v>
      </c>
      <c r="C36" t="s">
        <v>282</v>
      </c>
      <c r="D36" t="s">
        <v>282</v>
      </c>
      <c r="E36" t="s">
        <v>282</v>
      </c>
      <c r="F36" t="s">
        <v>282</v>
      </c>
      <c r="G36" t="s">
        <v>282</v>
      </c>
      <c r="H36" t="s">
        <v>282</v>
      </c>
      <c r="I36" t="s">
        <v>282</v>
      </c>
      <c r="J36" t="s">
        <v>282</v>
      </c>
      <c r="K36" t="s">
        <v>282</v>
      </c>
      <c r="L36" t="s">
        <v>282</v>
      </c>
      <c r="M36" t="s">
        <v>282</v>
      </c>
      <c r="N36" t="s">
        <v>282</v>
      </c>
      <c r="O36" t="s">
        <v>282</v>
      </c>
      <c r="P36" t="s">
        <v>282</v>
      </c>
      <c r="Q36" t="s">
        <v>282</v>
      </c>
      <c r="R36" t="s">
        <v>282</v>
      </c>
      <c r="S36" t="s">
        <v>282</v>
      </c>
      <c r="T36" t="s">
        <v>282</v>
      </c>
      <c r="U36" t="s">
        <v>282</v>
      </c>
      <c r="V36" t="s">
        <v>282</v>
      </c>
      <c r="W36" t="s">
        <v>282</v>
      </c>
      <c r="X36" t="s">
        <v>282</v>
      </c>
      <c r="Y36" t="s">
        <v>282</v>
      </c>
      <c r="Z36" t="s">
        <v>282</v>
      </c>
      <c r="AA36" t="s">
        <v>282</v>
      </c>
      <c r="AB36" t="s">
        <v>282</v>
      </c>
      <c r="AC36" t="s">
        <v>282</v>
      </c>
      <c r="AD36" t="s">
        <v>282</v>
      </c>
      <c r="AE36" t="s">
        <v>282</v>
      </c>
      <c r="AF36" t="s">
        <v>282</v>
      </c>
      <c r="AG36" t="s">
        <v>282</v>
      </c>
      <c r="AH36" t="s">
        <v>282</v>
      </c>
      <c r="AI36" t="s">
        <v>282</v>
      </c>
      <c r="AJ36" t="s">
        <v>282</v>
      </c>
      <c r="AK36" t="s">
        <v>282</v>
      </c>
    </row>
    <row r="37" spans="1:37" x14ac:dyDescent="0.25">
      <c r="A37" t="s">
        <v>39</v>
      </c>
      <c r="B37" t="s">
        <v>282</v>
      </c>
      <c r="C37" t="s">
        <v>282</v>
      </c>
      <c r="D37" t="s">
        <v>282</v>
      </c>
      <c r="E37" t="s">
        <v>282</v>
      </c>
      <c r="F37" t="s">
        <v>282</v>
      </c>
      <c r="G37" t="s">
        <v>282</v>
      </c>
      <c r="H37" t="s">
        <v>282</v>
      </c>
      <c r="I37" t="s">
        <v>282</v>
      </c>
      <c r="J37" t="s">
        <v>282</v>
      </c>
      <c r="K37" t="s">
        <v>282</v>
      </c>
      <c r="L37" t="s">
        <v>282</v>
      </c>
      <c r="M37" t="s">
        <v>282</v>
      </c>
      <c r="N37" t="s">
        <v>282</v>
      </c>
      <c r="O37" t="s">
        <v>282</v>
      </c>
      <c r="P37" t="s">
        <v>282</v>
      </c>
      <c r="Q37" t="s">
        <v>282</v>
      </c>
      <c r="R37" t="s">
        <v>282</v>
      </c>
      <c r="S37" t="s">
        <v>282</v>
      </c>
      <c r="T37" t="s">
        <v>282</v>
      </c>
      <c r="U37" t="s">
        <v>282</v>
      </c>
      <c r="V37" t="s">
        <v>282</v>
      </c>
      <c r="W37" t="s">
        <v>282</v>
      </c>
      <c r="X37" t="s">
        <v>282</v>
      </c>
      <c r="Y37" t="s">
        <v>282</v>
      </c>
      <c r="Z37" t="s">
        <v>282</v>
      </c>
      <c r="AA37" t="s">
        <v>282</v>
      </c>
      <c r="AB37" t="s">
        <v>282</v>
      </c>
      <c r="AC37" t="s">
        <v>282</v>
      </c>
      <c r="AD37" t="s">
        <v>282</v>
      </c>
      <c r="AE37" t="s">
        <v>282</v>
      </c>
      <c r="AF37" t="s">
        <v>282</v>
      </c>
      <c r="AG37" t="s">
        <v>282</v>
      </c>
      <c r="AH37" t="s">
        <v>282</v>
      </c>
      <c r="AI37" t="s">
        <v>282</v>
      </c>
      <c r="AJ37" t="s">
        <v>282</v>
      </c>
      <c r="AK37" t="s">
        <v>282</v>
      </c>
    </row>
    <row r="38" spans="1:37" x14ac:dyDescent="0.25">
      <c r="A38" t="s">
        <v>40</v>
      </c>
      <c r="B38" t="s">
        <v>282</v>
      </c>
      <c r="C38" t="s">
        <v>282</v>
      </c>
      <c r="D38" t="s">
        <v>282</v>
      </c>
      <c r="E38" t="s">
        <v>282</v>
      </c>
      <c r="F38" t="s">
        <v>282</v>
      </c>
      <c r="G38" t="s">
        <v>282</v>
      </c>
      <c r="H38" t="s">
        <v>282</v>
      </c>
      <c r="I38" t="s">
        <v>282</v>
      </c>
      <c r="J38" t="s">
        <v>282</v>
      </c>
      <c r="K38" t="s">
        <v>282</v>
      </c>
      <c r="L38" t="s">
        <v>282</v>
      </c>
      <c r="M38" t="s">
        <v>282</v>
      </c>
      <c r="N38" t="s">
        <v>282</v>
      </c>
      <c r="O38" t="s">
        <v>282</v>
      </c>
      <c r="P38" t="s">
        <v>282</v>
      </c>
      <c r="Q38" t="s">
        <v>282</v>
      </c>
      <c r="R38" t="s">
        <v>282</v>
      </c>
      <c r="S38" t="s">
        <v>282</v>
      </c>
      <c r="T38" t="s">
        <v>282</v>
      </c>
      <c r="U38" t="s">
        <v>282</v>
      </c>
      <c r="V38" t="s">
        <v>282</v>
      </c>
      <c r="W38" t="s">
        <v>282</v>
      </c>
      <c r="X38" t="s">
        <v>282</v>
      </c>
      <c r="Y38" t="s">
        <v>282</v>
      </c>
      <c r="Z38" t="s">
        <v>282</v>
      </c>
      <c r="AA38" t="s">
        <v>282</v>
      </c>
      <c r="AB38" t="s">
        <v>282</v>
      </c>
      <c r="AC38" t="s">
        <v>282</v>
      </c>
      <c r="AD38" t="s">
        <v>282</v>
      </c>
      <c r="AE38" t="s">
        <v>282</v>
      </c>
      <c r="AF38" t="s">
        <v>282</v>
      </c>
      <c r="AG38" t="s">
        <v>282</v>
      </c>
      <c r="AH38" t="s">
        <v>282</v>
      </c>
      <c r="AI38" t="s">
        <v>282</v>
      </c>
      <c r="AJ38" t="s">
        <v>282</v>
      </c>
      <c r="AK38" t="s">
        <v>282</v>
      </c>
    </row>
    <row r="39" spans="1:37" x14ac:dyDescent="0.25">
      <c r="A39" t="s">
        <v>301</v>
      </c>
      <c r="B39" t="s">
        <v>282</v>
      </c>
      <c r="C39" t="s">
        <v>282</v>
      </c>
      <c r="D39" t="s">
        <v>282</v>
      </c>
      <c r="E39" t="s">
        <v>282</v>
      </c>
      <c r="F39" t="s">
        <v>282</v>
      </c>
      <c r="G39" t="s">
        <v>282</v>
      </c>
      <c r="H39" t="s">
        <v>282</v>
      </c>
      <c r="I39" t="s">
        <v>282</v>
      </c>
      <c r="J39" t="s">
        <v>282</v>
      </c>
      <c r="K39" t="s">
        <v>282</v>
      </c>
      <c r="L39" t="s">
        <v>282</v>
      </c>
      <c r="M39" t="s">
        <v>282</v>
      </c>
      <c r="N39" t="s">
        <v>282</v>
      </c>
      <c r="O39" t="s">
        <v>282</v>
      </c>
      <c r="P39" t="s">
        <v>282</v>
      </c>
      <c r="Q39" t="s">
        <v>282</v>
      </c>
      <c r="R39" t="s">
        <v>282</v>
      </c>
      <c r="S39" t="s">
        <v>282</v>
      </c>
      <c r="T39" t="s">
        <v>282</v>
      </c>
      <c r="U39" t="s">
        <v>282</v>
      </c>
      <c r="V39" t="s">
        <v>282</v>
      </c>
      <c r="W39" t="s">
        <v>282</v>
      </c>
      <c r="X39" t="s">
        <v>282</v>
      </c>
      <c r="Y39" t="s">
        <v>282</v>
      </c>
      <c r="Z39" t="s">
        <v>282</v>
      </c>
      <c r="AA39" t="s">
        <v>282</v>
      </c>
      <c r="AB39" t="s">
        <v>282</v>
      </c>
      <c r="AC39" t="s">
        <v>282</v>
      </c>
      <c r="AD39" t="s">
        <v>282</v>
      </c>
      <c r="AE39" t="s">
        <v>282</v>
      </c>
      <c r="AF39" t="s">
        <v>282</v>
      </c>
      <c r="AG39" t="s">
        <v>282</v>
      </c>
      <c r="AH39" t="s">
        <v>282</v>
      </c>
      <c r="AI39" t="s">
        <v>282</v>
      </c>
      <c r="AJ39" t="s">
        <v>282</v>
      </c>
      <c r="AK39" t="s">
        <v>282</v>
      </c>
    </row>
    <row r="40" spans="1:37" x14ac:dyDescent="0.25">
      <c r="A40" t="s">
        <v>302</v>
      </c>
      <c r="B40" t="s">
        <v>282</v>
      </c>
      <c r="C40" t="s">
        <v>282</v>
      </c>
      <c r="D40" t="s">
        <v>282</v>
      </c>
      <c r="E40" t="s">
        <v>282</v>
      </c>
      <c r="F40" t="s">
        <v>282</v>
      </c>
      <c r="G40" t="s">
        <v>282</v>
      </c>
      <c r="H40" t="s">
        <v>282</v>
      </c>
      <c r="I40" t="s">
        <v>282</v>
      </c>
      <c r="J40" t="s">
        <v>282</v>
      </c>
      <c r="K40" t="s">
        <v>282</v>
      </c>
      <c r="L40" t="s">
        <v>282</v>
      </c>
      <c r="M40" t="s">
        <v>282</v>
      </c>
      <c r="N40" t="s">
        <v>282</v>
      </c>
      <c r="O40" t="s">
        <v>282</v>
      </c>
      <c r="P40" t="s">
        <v>282</v>
      </c>
      <c r="Q40" t="s">
        <v>282</v>
      </c>
      <c r="R40" t="s">
        <v>282</v>
      </c>
      <c r="S40" t="s">
        <v>282</v>
      </c>
      <c r="T40" t="s">
        <v>282</v>
      </c>
      <c r="U40" t="s">
        <v>282</v>
      </c>
      <c r="V40" t="s">
        <v>282</v>
      </c>
      <c r="W40" t="s">
        <v>282</v>
      </c>
      <c r="X40" t="s">
        <v>282</v>
      </c>
      <c r="Y40" t="s">
        <v>282</v>
      </c>
      <c r="Z40" t="s">
        <v>282</v>
      </c>
      <c r="AA40" t="s">
        <v>282</v>
      </c>
      <c r="AB40" t="s">
        <v>282</v>
      </c>
      <c r="AC40" t="s">
        <v>282</v>
      </c>
      <c r="AD40" t="s">
        <v>282</v>
      </c>
      <c r="AE40" t="s">
        <v>282</v>
      </c>
      <c r="AF40" t="s">
        <v>282</v>
      </c>
      <c r="AG40" t="s">
        <v>282</v>
      </c>
      <c r="AH40" t="s">
        <v>282</v>
      </c>
      <c r="AI40" t="s">
        <v>282</v>
      </c>
      <c r="AJ40" t="s">
        <v>282</v>
      </c>
      <c r="AK40" t="s">
        <v>282</v>
      </c>
    </row>
    <row r="41" spans="1:37" x14ac:dyDescent="0.25">
      <c r="A41" t="s">
        <v>43</v>
      </c>
      <c r="B41" t="s">
        <v>282</v>
      </c>
      <c r="C41" t="s">
        <v>282</v>
      </c>
      <c r="D41" t="s">
        <v>282</v>
      </c>
      <c r="E41" t="s">
        <v>282</v>
      </c>
      <c r="F41" t="s">
        <v>282</v>
      </c>
      <c r="G41" t="s">
        <v>282</v>
      </c>
      <c r="H41" t="s">
        <v>282</v>
      </c>
      <c r="I41" t="s">
        <v>282</v>
      </c>
      <c r="J41" t="s">
        <v>282</v>
      </c>
      <c r="K41" t="s">
        <v>282</v>
      </c>
      <c r="L41" t="s">
        <v>282</v>
      </c>
      <c r="M41" t="s">
        <v>282</v>
      </c>
      <c r="N41" t="s">
        <v>282</v>
      </c>
      <c r="O41" t="s">
        <v>282</v>
      </c>
      <c r="P41" t="s">
        <v>282</v>
      </c>
      <c r="Q41" t="s">
        <v>282</v>
      </c>
      <c r="R41" t="s">
        <v>282</v>
      </c>
      <c r="S41" t="s">
        <v>282</v>
      </c>
      <c r="T41" t="s">
        <v>282</v>
      </c>
      <c r="U41" t="s">
        <v>282</v>
      </c>
      <c r="V41" t="s">
        <v>282</v>
      </c>
      <c r="W41" t="s">
        <v>282</v>
      </c>
      <c r="X41" t="s">
        <v>282</v>
      </c>
      <c r="Y41" t="s">
        <v>282</v>
      </c>
      <c r="Z41" t="s">
        <v>282</v>
      </c>
      <c r="AA41" t="s">
        <v>282</v>
      </c>
      <c r="AB41" t="s">
        <v>282</v>
      </c>
      <c r="AC41" t="s">
        <v>282</v>
      </c>
      <c r="AD41" t="s">
        <v>282</v>
      </c>
      <c r="AE41" t="s">
        <v>282</v>
      </c>
      <c r="AF41" t="s">
        <v>282</v>
      </c>
      <c r="AG41" t="s">
        <v>282</v>
      </c>
      <c r="AH41" t="s">
        <v>282</v>
      </c>
      <c r="AI41" t="s">
        <v>282</v>
      </c>
      <c r="AJ41" t="s">
        <v>282</v>
      </c>
      <c r="AK41" t="s">
        <v>282</v>
      </c>
    </row>
    <row r="42" spans="1:37" x14ac:dyDescent="0.25">
      <c r="A42" t="s">
        <v>303</v>
      </c>
      <c r="B42" t="s">
        <v>282</v>
      </c>
      <c r="C42" t="s">
        <v>282</v>
      </c>
      <c r="D42" t="s">
        <v>282</v>
      </c>
      <c r="E42" t="s">
        <v>282</v>
      </c>
      <c r="F42" t="s">
        <v>282</v>
      </c>
      <c r="G42" t="s">
        <v>282</v>
      </c>
      <c r="H42" t="s">
        <v>282</v>
      </c>
      <c r="I42" t="s">
        <v>282</v>
      </c>
      <c r="J42" t="s">
        <v>282</v>
      </c>
      <c r="K42" t="s">
        <v>282</v>
      </c>
      <c r="L42" t="s">
        <v>282</v>
      </c>
      <c r="M42" t="s">
        <v>282</v>
      </c>
      <c r="N42" t="s">
        <v>282</v>
      </c>
      <c r="O42" t="s">
        <v>282</v>
      </c>
      <c r="P42" t="s">
        <v>282</v>
      </c>
      <c r="Q42" t="s">
        <v>282</v>
      </c>
      <c r="R42" t="s">
        <v>282</v>
      </c>
      <c r="S42" t="s">
        <v>282</v>
      </c>
      <c r="T42" t="s">
        <v>282</v>
      </c>
      <c r="U42" t="s">
        <v>282</v>
      </c>
      <c r="V42" t="s">
        <v>282</v>
      </c>
      <c r="W42" t="s">
        <v>282</v>
      </c>
      <c r="X42" t="s">
        <v>282</v>
      </c>
      <c r="Y42" t="s">
        <v>282</v>
      </c>
      <c r="Z42" t="s">
        <v>282</v>
      </c>
      <c r="AA42" t="s">
        <v>282</v>
      </c>
      <c r="AB42" t="s">
        <v>282</v>
      </c>
      <c r="AC42" t="s">
        <v>282</v>
      </c>
      <c r="AD42" t="s">
        <v>282</v>
      </c>
      <c r="AE42" t="s">
        <v>282</v>
      </c>
      <c r="AF42" t="s">
        <v>282</v>
      </c>
      <c r="AG42" t="s">
        <v>282</v>
      </c>
      <c r="AH42" t="s">
        <v>282</v>
      </c>
      <c r="AI42" t="s">
        <v>282</v>
      </c>
      <c r="AJ42" t="s">
        <v>282</v>
      </c>
      <c r="AK42" t="s">
        <v>282</v>
      </c>
    </row>
    <row r="43" spans="1:37" x14ac:dyDescent="0.25">
      <c r="A43" t="s">
        <v>45</v>
      </c>
      <c r="B43" t="s">
        <v>282</v>
      </c>
      <c r="C43" t="s">
        <v>282</v>
      </c>
      <c r="D43" t="s">
        <v>282</v>
      </c>
      <c r="E43" t="s">
        <v>282</v>
      </c>
      <c r="F43" t="s">
        <v>282</v>
      </c>
      <c r="G43" t="s">
        <v>282</v>
      </c>
      <c r="H43" t="s">
        <v>282</v>
      </c>
      <c r="I43" t="s">
        <v>282</v>
      </c>
      <c r="J43" t="s">
        <v>282</v>
      </c>
      <c r="K43" t="s">
        <v>282</v>
      </c>
      <c r="L43" t="s">
        <v>282</v>
      </c>
      <c r="M43" t="s">
        <v>282</v>
      </c>
      <c r="N43" t="s">
        <v>282</v>
      </c>
      <c r="O43" t="s">
        <v>282</v>
      </c>
      <c r="P43" t="s">
        <v>282</v>
      </c>
      <c r="Q43" t="s">
        <v>282</v>
      </c>
      <c r="R43" t="s">
        <v>282</v>
      </c>
      <c r="S43" t="s">
        <v>282</v>
      </c>
      <c r="T43" t="s">
        <v>282</v>
      </c>
      <c r="U43" t="s">
        <v>282</v>
      </c>
      <c r="V43" t="s">
        <v>282</v>
      </c>
      <c r="W43" t="s">
        <v>282</v>
      </c>
      <c r="X43" t="s">
        <v>282</v>
      </c>
      <c r="Y43" t="s">
        <v>282</v>
      </c>
      <c r="Z43" t="s">
        <v>282</v>
      </c>
      <c r="AA43" t="s">
        <v>282</v>
      </c>
      <c r="AB43" t="s">
        <v>282</v>
      </c>
      <c r="AC43" t="s">
        <v>282</v>
      </c>
      <c r="AD43" t="s">
        <v>282</v>
      </c>
      <c r="AE43" t="s">
        <v>282</v>
      </c>
      <c r="AF43" t="s">
        <v>282</v>
      </c>
      <c r="AG43" t="s">
        <v>282</v>
      </c>
      <c r="AH43" t="s">
        <v>282</v>
      </c>
      <c r="AI43" t="s">
        <v>282</v>
      </c>
      <c r="AJ43" t="s">
        <v>282</v>
      </c>
      <c r="AK43" t="s">
        <v>282</v>
      </c>
    </row>
    <row r="44" spans="1:37" x14ac:dyDescent="0.25">
      <c r="A44" t="s">
        <v>304</v>
      </c>
      <c r="B44" t="s">
        <v>282</v>
      </c>
      <c r="C44" t="s">
        <v>282</v>
      </c>
      <c r="D44" t="s">
        <v>282</v>
      </c>
      <c r="E44" t="s">
        <v>282</v>
      </c>
      <c r="F44" t="s">
        <v>282</v>
      </c>
      <c r="G44" t="s">
        <v>282</v>
      </c>
      <c r="H44" t="s">
        <v>282</v>
      </c>
      <c r="I44" t="s">
        <v>282</v>
      </c>
      <c r="J44" t="s">
        <v>282</v>
      </c>
      <c r="K44" t="s">
        <v>282</v>
      </c>
      <c r="L44" t="s">
        <v>282</v>
      </c>
      <c r="M44" t="s">
        <v>282</v>
      </c>
      <c r="N44" t="s">
        <v>282</v>
      </c>
      <c r="O44" t="s">
        <v>282</v>
      </c>
      <c r="P44" t="s">
        <v>282</v>
      </c>
      <c r="Q44" t="s">
        <v>282</v>
      </c>
      <c r="R44" t="s">
        <v>282</v>
      </c>
      <c r="S44" t="s">
        <v>282</v>
      </c>
      <c r="T44" t="s">
        <v>282</v>
      </c>
      <c r="U44" t="s">
        <v>282</v>
      </c>
      <c r="V44" t="s">
        <v>282</v>
      </c>
      <c r="W44" t="s">
        <v>282</v>
      </c>
      <c r="X44" t="s">
        <v>282</v>
      </c>
      <c r="Y44" t="s">
        <v>282</v>
      </c>
      <c r="Z44" t="s">
        <v>282</v>
      </c>
      <c r="AA44" t="s">
        <v>282</v>
      </c>
      <c r="AB44" t="s">
        <v>282</v>
      </c>
      <c r="AC44" t="s">
        <v>282</v>
      </c>
      <c r="AD44" t="s">
        <v>282</v>
      </c>
      <c r="AE44" t="s">
        <v>282</v>
      </c>
      <c r="AF44" t="s">
        <v>282</v>
      </c>
      <c r="AG44" t="s">
        <v>282</v>
      </c>
      <c r="AH44" t="s">
        <v>282</v>
      </c>
      <c r="AI44" t="s">
        <v>282</v>
      </c>
      <c r="AJ44" t="s">
        <v>282</v>
      </c>
      <c r="AK44" t="s">
        <v>282</v>
      </c>
    </row>
    <row r="45" spans="1:37" x14ac:dyDescent="0.25">
      <c r="A45" t="s">
        <v>305</v>
      </c>
      <c r="B45" t="s">
        <v>282</v>
      </c>
      <c r="C45" t="s">
        <v>282</v>
      </c>
      <c r="D45" t="s">
        <v>282</v>
      </c>
      <c r="E45" t="s">
        <v>282</v>
      </c>
      <c r="F45" t="s">
        <v>282</v>
      </c>
      <c r="G45" t="s">
        <v>282</v>
      </c>
      <c r="H45" t="s">
        <v>282</v>
      </c>
      <c r="I45" t="s">
        <v>282</v>
      </c>
      <c r="J45" t="s">
        <v>282</v>
      </c>
      <c r="K45" t="s">
        <v>282</v>
      </c>
      <c r="L45" t="s">
        <v>282</v>
      </c>
      <c r="M45" t="s">
        <v>282</v>
      </c>
      <c r="N45" t="s">
        <v>282</v>
      </c>
      <c r="O45" t="s">
        <v>282</v>
      </c>
      <c r="P45" t="s">
        <v>282</v>
      </c>
      <c r="Q45" t="s">
        <v>282</v>
      </c>
      <c r="R45" t="s">
        <v>282</v>
      </c>
      <c r="S45" t="s">
        <v>282</v>
      </c>
      <c r="T45" t="s">
        <v>282</v>
      </c>
      <c r="U45" t="s">
        <v>282</v>
      </c>
      <c r="V45" t="s">
        <v>282</v>
      </c>
      <c r="W45" t="s">
        <v>282</v>
      </c>
      <c r="X45" t="s">
        <v>282</v>
      </c>
      <c r="Y45" t="s">
        <v>282</v>
      </c>
      <c r="Z45" t="s">
        <v>282</v>
      </c>
      <c r="AA45" t="s">
        <v>282</v>
      </c>
      <c r="AB45" t="s">
        <v>282</v>
      </c>
      <c r="AC45" t="s">
        <v>282</v>
      </c>
      <c r="AD45" t="s">
        <v>282</v>
      </c>
      <c r="AE45" t="s">
        <v>282</v>
      </c>
      <c r="AF45" t="s">
        <v>282</v>
      </c>
      <c r="AG45" t="s">
        <v>282</v>
      </c>
      <c r="AH45" t="s">
        <v>282</v>
      </c>
      <c r="AI45" t="s">
        <v>282</v>
      </c>
      <c r="AJ45" t="s">
        <v>282</v>
      </c>
      <c r="AK45" t="s">
        <v>282</v>
      </c>
    </row>
    <row r="46" spans="1:37" x14ac:dyDescent="0.25">
      <c r="A46" t="s">
        <v>48</v>
      </c>
      <c r="B46" t="s">
        <v>282</v>
      </c>
      <c r="C46" t="s">
        <v>282</v>
      </c>
      <c r="D46" t="s">
        <v>282</v>
      </c>
      <c r="E46" t="s">
        <v>282</v>
      </c>
      <c r="F46" t="s">
        <v>282</v>
      </c>
      <c r="G46" t="s">
        <v>282</v>
      </c>
      <c r="H46" t="s">
        <v>282</v>
      </c>
      <c r="I46" t="s">
        <v>282</v>
      </c>
      <c r="J46" t="s">
        <v>282</v>
      </c>
      <c r="K46" t="s">
        <v>282</v>
      </c>
      <c r="L46" t="s">
        <v>282</v>
      </c>
      <c r="M46" t="s">
        <v>282</v>
      </c>
      <c r="N46" t="s">
        <v>282</v>
      </c>
      <c r="O46" t="s">
        <v>282</v>
      </c>
      <c r="P46" t="s">
        <v>282</v>
      </c>
      <c r="Q46" t="s">
        <v>282</v>
      </c>
      <c r="R46" t="s">
        <v>282</v>
      </c>
      <c r="S46" t="s">
        <v>282</v>
      </c>
      <c r="T46" t="s">
        <v>282</v>
      </c>
      <c r="U46" t="s">
        <v>282</v>
      </c>
      <c r="V46" t="s">
        <v>282</v>
      </c>
      <c r="W46" t="s">
        <v>282</v>
      </c>
      <c r="X46" t="s">
        <v>282</v>
      </c>
      <c r="Y46" t="s">
        <v>282</v>
      </c>
      <c r="Z46" t="s">
        <v>282</v>
      </c>
      <c r="AA46" t="s">
        <v>282</v>
      </c>
      <c r="AB46" t="s">
        <v>282</v>
      </c>
      <c r="AC46" t="s">
        <v>282</v>
      </c>
      <c r="AD46" t="s">
        <v>282</v>
      </c>
      <c r="AE46" t="s">
        <v>282</v>
      </c>
      <c r="AF46" t="s">
        <v>282</v>
      </c>
      <c r="AG46" t="s">
        <v>282</v>
      </c>
      <c r="AH46" t="s">
        <v>282</v>
      </c>
      <c r="AI46" t="s">
        <v>282</v>
      </c>
      <c r="AJ46" t="s">
        <v>282</v>
      </c>
      <c r="AK46" t="s">
        <v>282</v>
      </c>
    </row>
    <row r="47" spans="1:37" x14ac:dyDescent="0.25">
      <c r="A47" t="s">
        <v>49</v>
      </c>
      <c r="B47" t="s">
        <v>282</v>
      </c>
      <c r="C47" t="s">
        <v>282</v>
      </c>
      <c r="D47" t="s">
        <v>282</v>
      </c>
      <c r="E47" t="s">
        <v>282</v>
      </c>
      <c r="F47" t="s">
        <v>282</v>
      </c>
      <c r="G47" t="s">
        <v>282</v>
      </c>
      <c r="H47" t="s">
        <v>282</v>
      </c>
      <c r="I47" t="s">
        <v>282</v>
      </c>
      <c r="J47" t="s">
        <v>282</v>
      </c>
      <c r="K47" t="s">
        <v>282</v>
      </c>
      <c r="L47" t="s">
        <v>282</v>
      </c>
      <c r="M47" t="s">
        <v>282</v>
      </c>
      <c r="N47" t="s">
        <v>282</v>
      </c>
      <c r="O47" t="s">
        <v>282</v>
      </c>
      <c r="P47" t="s">
        <v>282</v>
      </c>
      <c r="Q47" t="s">
        <v>282</v>
      </c>
      <c r="R47" t="s">
        <v>282</v>
      </c>
      <c r="S47" t="s">
        <v>282</v>
      </c>
      <c r="T47" t="s">
        <v>282</v>
      </c>
      <c r="U47" t="s">
        <v>282</v>
      </c>
      <c r="V47" t="s">
        <v>282</v>
      </c>
      <c r="W47" t="s">
        <v>282</v>
      </c>
      <c r="X47" t="s">
        <v>282</v>
      </c>
      <c r="Y47" t="s">
        <v>282</v>
      </c>
      <c r="Z47" t="s">
        <v>282</v>
      </c>
      <c r="AA47" t="s">
        <v>282</v>
      </c>
      <c r="AB47" t="s">
        <v>282</v>
      </c>
      <c r="AC47" t="s">
        <v>282</v>
      </c>
      <c r="AD47" t="s">
        <v>282</v>
      </c>
      <c r="AE47" t="s">
        <v>282</v>
      </c>
      <c r="AF47" t="s">
        <v>282</v>
      </c>
      <c r="AG47" t="s">
        <v>282</v>
      </c>
      <c r="AH47" t="s">
        <v>282</v>
      </c>
      <c r="AI47" t="s">
        <v>282</v>
      </c>
      <c r="AJ47" t="s">
        <v>282</v>
      </c>
      <c r="AK47" t="s">
        <v>282</v>
      </c>
    </row>
    <row r="48" spans="1:37" x14ac:dyDescent="0.25">
      <c r="A48" t="s">
        <v>50</v>
      </c>
      <c r="B48" t="s">
        <v>282</v>
      </c>
      <c r="C48" t="s">
        <v>282</v>
      </c>
      <c r="D48" t="s">
        <v>282</v>
      </c>
      <c r="E48" t="s">
        <v>282</v>
      </c>
      <c r="F48" t="s">
        <v>282</v>
      </c>
      <c r="G48" t="s">
        <v>282</v>
      </c>
      <c r="H48" t="s">
        <v>282</v>
      </c>
      <c r="I48" t="s">
        <v>282</v>
      </c>
      <c r="J48" t="s">
        <v>282</v>
      </c>
      <c r="K48" t="s">
        <v>282</v>
      </c>
      <c r="L48" t="s">
        <v>282</v>
      </c>
      <c r="M48" t="s">
        <v>282</v>
      </c>
      <c r="N48" t="s">
        <v>282</v>
      </c>
      <c r="O48" t="s">
        <v>282</v>
      </c>
      <c r="P48" t="s">
        <v>282</v>
      </c>
      <c r="Q48" t="s">
        <v>282</v>
      </c>
      <c r="R48" t="s">
        <v>282</v>
      </c>
      <c r="S48" t="s">
        <v>282</v>
      </c>
      <c r="T48" t="s">
        <v>282</v>
      </c>
      <c r="U48" t="s">
        <v>282</v>
      </c>
      <c r="V48" t="s">
        <v>282</v>
      </c>
      <c r="W48" t="s">
        <v>282</v>
      </c>
      <c r="X48" t="s">
        <v>282</v>
      </c>
      <c r="Y48" t="s">
        <v>282</v>
      </c>
      <c r="Z48" t="s">
        <v>282</v>
      </c>
      <c r="AA48" t="s">
        <v>282</v>
      </c>
      <c r="AB48" t="s">
        <v>282</v>
      </c>
      <c r="AC48" t="s">
        <v>282</v>
      </c>
      <c r="AD48" t="s">
        <v>282</v>
      </c>
      <c r="AE48" t="s">
        <v>282</v>
      </c>
      <c r="AF48" t="s">
        <v>282</v>
      </c>
      <c r="AG48" t="s">
        <v>282</v>
      </c>
      <c r="AH48" t="s">
        <v>282</v>
      </c>
      <c r="AI48" t="s">
        <v>282</v>
      </c>
      <c r="AJ48" t="s">
        <v>282</v>
      </c>
      <c r="AK48" t="s">
        <v>282</v>
      </c>
    </row>
    <row r="49" spans="1:37" x14ac:dyDescent="0.25">
      <c r="A49" t="s">
        <v>306</v>
      </c>
      <c r="B49" t="s">
        <v>282</v>
      </c>
      <c r="C49" t="s">
        <v>282</v>
      </c>
      <c r="D49" t="s">
        <v>282</v>
      </c>
      <c r="E49" t="s">
        <v>282</v>
      </c>
      <c r="F49" t="s">
        <v>282</v>
      </c>
      <c r="G49" t="s">
        <v>282</v>
      </c>
      <c r="H49" t="s">
        <v>282</v>
      </c>
      <c r="I49" t="s">
        <v>282</v>
      </c>
      <c r="J49" t="s">
        <v>282</v>
      </c>
      <c r="K49" t="s">
        <v>282</v>
      </c>
      <c r="L49" t="s">
        <v>282</v>
      </c>
      <c r="M49" t="s">
        <v>282</v>
      </c>
      <c r="N49" t="s">
        <v>282</v>
      </c>
      <c r="O49" t="s">
        <v>282</v>
      </c>
      <c r="P49" t="s">
        <v>282</v>
      </c>
      <c r="Q49" t="s">
        <v>282</v>
      </c>
      <c r="R49" t="s">
        <v>282</v>
      </c>
      <c r="S49" t="s">
        <v>282</v>
      </c>
      <c r="T49" t="s">
        <v>282</v>
      </c>
      <c r="U49" t="s">
        <v>282</v>
      </c>
      <c r="V49" t="s">
        <v>282</v>
      </c>
      <c r="W49" t="s">
        <v>282</v>
      </c>
      <c r="X49" t="s">
        <v>282</v>
      </c>
      <c r="Y49" t="s">
        <v>282</v>
      </c>
      <c r="Z49" t="s">
        <v>282</v>
      </c>
      <c r="AA49" t="s">
        <v>282</v>
      </c>
      <c r="AB49" t="s">
        <v>282</v>
      </c>
      <c r="AC49" t="s">
        <v>282</v>
      </c>
      <c r="AD49" t="s">
        <v>282</v>
      </c>
      <c r="AE49" t="s">
        <v>282</v>
      </c>
      <c r="AF49" t="s">
        <v>282</v>
      </c>
      <c r="AG49" t="s">
        <v>282</v>
      </c>
      <c r="AH49" t="s">
        <v>282</v>
      </c>
      <c r="AI49" t="s">
        <v>282</v>
      </c>
      <c r="AJ49" t="s">
        <v>282</v>
      </c>
      <c r="AK49" t="s">
        <v>282</v>
      </c>
    </row>
    <row r="50" spans="1:37" x14ac:dyDescent="0.25">
      <c r="A50" t="s">
        <v>307</v>
      </c>
      <c r="B50" s="7">
        <v>240871328.17241201</v>
      </c>
      <c r="C50" s="7">
        <v>241762400.208933</v>
      </c>
      <c r="D50" s="7">
        <v>242653472.24545401</v>
      </c>
      <c r="E50" s="7">
        <v>243544544.28197399</v>
      </c>
      <c r="F50" s="7">
        <v>244435616.31849501</v>
      </c>
      <c r="G50" s="7">
        <v>245326688.35501501</v>
      </c>
      <c r="H50" s="7">
        <v>246217760.391536</v>
      </c>
      <c r="I50" s="7">
        <v>247108832.42805699</v>
      </c>
      <c r="J50" s="7">
        <v>247999904.46457699</v>
      </c>
      <c r="K50" s="7">
        <v>248890976.50109801</v>
      </c>
      <c r="L50" s="7">
        <v>249782048.53761899</v>
      </c>
      <c r="M50" s="7">
        <v>250673120.574139</v>
      </c>
      <c r="N50" s="7">
        <v>251564192.61065999</v>
      </c>
      <c r="O50" s="7">
        <v>252455264.647181</v>
      </c>
      <c r="P50" s="7">
        <v>253346336.68370101</v>
      </c>
      <c r="Q50" s="7">
        <v>254237408.720222</v>
      </c>
      <c r="R50" s="7">
        <v>255128480.75674301</v>
      </c>
      <c r="S50" s="7">
        <v>256019552.79326299</v>
      </c>
      <c r="T50" s="7">
        <v>256910624.82978401</v>
      </c>
      <c r="U50" s="7">
        <v>257801696.86630499</v>
      </c>
      <c r="V50" s="7">
        <v>258692768.902825</v>
      </c>
      <c r="W50" s="7">
        <v>259583840.93934599</v>
      </c>
      <c r="X50" s="7">
        <v>260474912.975867</v>
      </c>
      <c r="Y50" s="7">
        <v>261365985.01238701</v>
      </c>
      <c r="Z50" s="7">
        <v>262257057.048908</v>
      </c>
      <c r="AA50" s="7">
        <v>263148129.08542901</v>
      </c>
      <c r="AB50" s="7">
        <v>264039201.12194899</v>
      </c>
      <c r="AC50" s="7">
        <v>264930273.15847</v>
      </c>
      <c r="AD50" s="7">
        <v>265821345.19499099</v>
      </c>
      <c r="AE50" s="7">
        <v>266712417.231511</v>
      </c>
      <c r="AF50" s="7">
        <v>267603489.26803201</v>
      </c>
      <c r="AG50" s="7">
        <v>268494561.30455202</v>
      </c>
      <c r="AH50" s="7">
        <v>269385633.34107298</v>
      </c>
      <c r="AI50" s="7">
        <v>270276705.37759399</v>
      </c>
      <c r="AJ50" s="7">
        <v>271167777.414114</v>
      </c>
      <c r="AK50" s="7">
        <v>272058849.45063502</v>
      </c>
    </row>
    <row r="51" spans="1:37" x14ac:dyDescent="0.25">
      <c r="A51" t="s">
        <v>308</v>
      </c>
      <c r="B51" t="s">
        <v>282</v>
      </c>
      <c r="C51" t="s">
        <v>282</v>
      </c>
      <c r="D51" t="s">
        <v>282</v>
      </c>
      <c r="E51" t="s">
        <v>282</v>
      </c>
      <c r="F51" t="s">
        <v>282</v>
      </c>
      <c r="G51" t="s">
        <v>282</v>
      </c>
      <c r="H51" t="s">
        <v>282</v>
      </c>
      <c r="I51" t="s">
        <v>282</v>
      </c>
      <c r="J51" t="s">
        <v>282</v>
      </c>
      <c r="K51" t="s">
        <v>282</v>
      </c>
      <c r="L51" t="s">
        <v>282</v>
      </c>
      <c r="M51" t="s">
        <v>282</v>
      </c>
      <c r="N51" t="s">
        <v>282</v>
      </c>
      <c r="O51" t="s">
        <v>282</v>
      </c>
      <c r="P51" t="s">
        <v>282</v>
      </c>
      <c r="Q51" t="s">
        <v>282</v>
      </c>
      <c r="R51" t="s">
        <v>282</v>
      </c>
      <c r="S51" t="s">
        <v>282</v>
      </c>
      <c r="T51" t="s">
        <v>282</v>
      </c>
      <c r="U51" t="s">
        <v>282</v>
      </c>
      <c r="V51" t="s">
        <v>282</v>
      </c>
      <c r="W51" t="s">
        <v>282</v>
      </c>
      <c r="X51" t="s">
        <v>282</v>
      </c>
      <c r="Y51" t="s">
        <v>282</v>
      </c>
      <c r="Z51" t="s">
        <v>282</v>
      </c>
      <c r="AA51" t="s">
        <v>282</v>
      </c>
      <c r="AB51" t="s">
        <v>282</v>
      </c>
      <c r="AC51" t="s">
        <v>282</v>
      </c>
      <c r="AD51" t="s">
        <v>282</v>
      </c>
      <c r="AE51" t="s">
        <v>282</v>
      </c>
      <c r="AF51" t="s">
        <v>282</v>
      </c>
      <c r="AG51" t="s">
        <v>282</v>
      </c>
      <c r="AH51" t="s">
        <v>282</v>
      </c>
      <c r="AI51" t="s">
        <v>282</v>
      </c>
      <c r="AJ51" t="s">
        <v>282</v>
      </c>
      <c r="AK51" t="s">
        <v>282</v>
      </c>
    </row>
    <row r="52" spans="1:37" x14ac:dyDescent="0.25">
      <c r="A52" t="s">
        <v>309</v>
      </c>
      <c r="B52" t="s">
        <v>282</v>
      </c>
      <c r="C52" t="s">
        <v>282</v>
      </c>
      <c r="D52" t="s">
        <v>282</v>
      </c>
      <c r="E52" t="s">
        <v>282</v>
      </c>
      <c r="F52" t="s">
        <v>282</v>
      </c>
      <c r="G52" t="s">
        <v>282</v>
      </c>
      <c r="H52" t="s">
        <v>282</v>
      </c>
      <c r="I52" t="s">
        <v>282</v>
      </c>
      <c r="J52" t="s">
        <v>282</v>
      </c>
      <c r="K52" t="s">
        <v>282</v>
      </c>
      <c r="L52" t="s">
        <v>282</v>
      </c>
      <c r="M52" t="s">
        <v>282</v>
      </c>
      <c r="N52" t="s">
        <v>282</v>
      </c>
      <c r="O52" t="s">
        <v>282</v>
      </c>
      <c r="P52" t="s">
        <v>282</v>
      </c>
      <c r="Q52" t="s">
        <v>282</v>
      </c>
      <c r="R52" t="s">
        <v>282</v>
      </c>
      <c r="S52" t="s">
        <v>282</v>
      </c>
      <c r="T52" t="s">
        <v>282</v>
      </c>
      <c r="U52" t="s">
        <v>282</v>
      </c>
      <c r="V52" t="s">
        <v>282</v>
      </c>
      <c r="W52" t="s">
        <v>282</v>
      </c>
      <c r="X52" t="s">
        <v>282</v>
      </c>
      <c r="Y52" t="s">
        <v>282</v>
      </c>
      <c r="Z52" t="s">
        <v>282</v>
      </c>
      <c r="AA52" t="s">
        <v>282</v>
      </c>
      <c r="AB52" t="s">
        <v>282</v>
      </c>
      <c r="AC52" t="s">
        <v>282</v>
      </c>
      <c r="AD52" t="s">
        <v>282</v>
      </c>
      <c r="AE52" t="s">
        <v>282</v>
      </c>
      <c r="AF52" t="s">
        <v>282</v>
      </c>
      <c r="AG52" t="s">
        <v>282</v>
      </c>
      <c r="AH52" t="s">
        <v>282</v>
      </c>
      <c r="AI52" t="s">
        <v>282</v>
      </c>
      <c r="AJ52" t="s">
        <v>282</v>
      </c>
      <c r="AK52" t="s">
        <v>282</v>
      </c>
    </row>
    <row r="53" spans="1:37" x14ac:dyDescent="0.25">
      <c r="A53" t="s">
        <v>310</v>
      </c>
      <c r="B53" t="s">
        <v>282</v>
      </c>
      <c r="C53" t="s">
        <v>282</v>
      </c>
      <c r="D53" t="s">
        <v>282</v>
      </c>
      <c r="E53" t="s">
        <v>282</v>
      </c>
      <c r="F53" t="s">
        <v>282</v>
      </c>
      <c r="G53" t="s">
        <v>282</v>
      </c>
      <c r="H53" t="s">
        <v>282</v>
      </c>
      <c r="I53" t="s">
        <v>282</v>
      </c>
      <c r="J53" t="s">
        <v>282</v>
      </c>
      <c r="K53" t="s">
        <v>282</v>
      </c>
      <c r="L53" t="s">
        <v>282</v>
      </c>
      <c r="M53" t="s">
        <v>282</v>
      </c>
      <c r="N53" t="s">
        <v>282</v>
      </c>
      <c r="O53" t="s">
        <v>282</v>
      </c>
      <c r="P53" t="s">
        <v>282</v>
      </c>
      <c r="Q53" t="s">
        <v>282</v>
      </c>
      <c r="R53" t="s">
        <v>282</v>
      </c>
      <c r="S53" t="s">
        <v>282</v>
      </c>
      <c r="T53" t="s">
        <v>282</v>
      </c>
      <c r="U53" t="s">
        <v>282</v>
      </c>
      <c r="V53" t="s">
        <v>282</v>
      </c>
      <c r="W53" t="s">
        <v>282</v>
      </c>
      <c r="X53" t="s">
        <v>282</v>
      </c>
      <c r="Y53" t="s">
        <v>282</v>
      </c>
      <c r="Z53" t="s">
        <v>282</v>
      </c>
      <c r="AA53" t="s">
        <v>282</v>
      </c>
      <c r="AB53" t="s">
        <v>282</v>
      </c>
      <c r="AC53" t="s">
        <v>282</v>
      </c>
      <c r="AD53" t="s">
        <v>282</v>
      </c>
      <c r="AE53" t="s">
        <v>282</v>
      </c>
      <c r="AF53" t="s">
        <v>282</v>
      </c>
      <c r="AG53" t="s">
        <v>282</v>
      </c>
      <c r="AH53" t="s">
        <v>282</v>
      </c>
      <c r="AI53" t="s">
        <v>282</v>
      </c>
      <c r="AJ53" t="s">
        <v>282</v>
      </c>
      <c r="AK53" t="s">
        <v>282</v>
      </c>
    </row>
    <row r="54" spans="1:37" x14ac:dyDescent="0.25">
      <c r="A54" t="s">
        <v>311</v>
      </c>
      <c r="B54" t="s">
        <v>282</v>
      </c>
      <c r="C54" t="s">
        <v>282</v>
      </c>
      <c r="D54" t="s">
        <v>282</v>
      </c>
      <c r="E54" t="s">
        <v>282</v>
      </c>
      <c r="F54" t="s">
        <v>282</v>
      </c>
      <c r="G54" t="s">
        <v>282</v>
      </c>
      <c r="H54" t="s">
        <v>282</v>
      </c>
      <c r="I54" t="s">
        <v>282</v>
      </c>
      <c r="J54" t="s">
        <v>282</v>
      </c>
      <c r="K54" t="s">
        <v>282</v>
      </c>
      <c r="L54" t="s">
        <v>282</v>
      </c>
      <c r="M54" t="s">
        <v>282</v>
      </c>
      <c r="N54" t="s">
        <v>282</v>
      </c>
      <c r="O54" t="s">
        <v>282</v>
      </c>
      <c r="P54" t="s">
        <v>282</v>
      </c>
      <c r="Q54" t="s">
        <v>282</v>
      </c>
      <c r="R54" t="s">
        <v>282</v>
      </c>
      <c r="S54" t="s">
        <v>282</v>
      </c>
      <c r="T54" t="s">
        <v>282</v>
      </c>
      <c r="U54" t="s">
        <v>282</v>
      </c>
      <c r="V54" t="s">
        <v>282</v>
      </c>
      <c r="W54" t="s">
        <v>282</v>
      </c>
      <c r="X54" t="s">
        <v>282</v>
      </c>
      <c r="Y54" t="s">
        <v>282</v>
      </c>
      <c r="Z54" t="s">
        <v>282</v>
      </c>
      <c r="AA54" t="s">
        <v>282</v>
      </c>
      <c r="AB54" t="s">
        <v>282</v>
      </c>
      <c r="AC54" t="s">
        <v>282</v>
      </c>
      <c r="AD54" t="s">
        <v>282</v>
      </c>
      <c r="AE54" t="s">
        <v>282</v>
      </c>
      <c r="AF54" t="s">
        <v>282</v>
      </c>
      <c r="AG54" t="s">
        <v>282</v>
      </c>
      <c r="AH54" t="s">
        <v>282</v>
      </c>
      <c r="AI54" t="s">
        <v>282</v>
      </c>
      <c r="AJ54" t="s">
        <v>282</v>
      </c>
      <c r="AK54" t="s">
        <v>282</v>
      </c>
    </row>
    <row r="55" spans="1:37" x14ac:dyDescent="0.25">
      <c r="A55" t="s">
        <v>312</v>
      </c>
      <c r="B55" t="s">
        <v>282</v>
      </c>
      <c r="C55" t="s">
        <v>282</v>
      </c>
      <c r="D55" t="s">
        <v>282</v>
      </c>
      <c r="E55" t="s">
        <v>282</v>
      </c>
      <c r="F55" t="s">
        <v>282</v>
      </c>
      <c r="G55" t="s">
        <v>282</v>
      </c>
      <c r="H55" t="s">
        <v>282</v>
      </c>
      <c r="I55" t="s">
        <v>282</v>
      </c>
      <c r="J55" t="s">
        <v>282</v>
      </c>
      <c r="K55" t="s">
        <v>282</v>
      </c>
      <c r="L55" t="s">
        <v>282</v>
      </c>
      <c r="M55" t="s">
        <v>282</v>
      </c>
      <c r="N55" t="s">
        <v>282</v>
      </c>
      <c r="O55" t="s">
        <v>282</v>
      </c>
      <c r="P55" t="s">
        <v>282</v>
      </c>
      <c r="Q55" t="s">
        <v>282</v>
      </c>
      <c r="R55" t="s">
        <v>282</v>
      </c>
      <c r="S55" t="s">
        <v>282</v>
      </c>
      <c r="T55" t="s">
        <v>282</v>
      </c>
      <c r="U55" t="s">
        <v>282</v>
      </c>
      <c r="V55" t="s">
        <v>282</v>
      </c>
      <c r="W55" t="s">
        <v>282</v>
      </c>
      <c r="X55" t="s">
        <v>282</v>
      </c>
      <c r="Y55" t="s">
        <v>282</v>
      </c>
      <c r="Z55" t="s">
        <v>282</v>
      </c>
      <c r="AA55" t="s">
        <v>282</v>
      </c>
      <c r="AB55" t="s">
        <v>282</v>
      </c>
      <c r="AC55" t="s">
        <v>282</v>
      </c>
      <c r="AD55" t="s">
        <v>282</v>
      </c>
      <c r="AE55" t="s">
        <v>282</v>
      </c>
      <c r="AF55" t="s">
        <v>282</v>
      </c>
      <c r="AG55" t="s">
        <v>282</v>
      </c>
      <c r="AH55" t="s">
        <v>282</v>
      </c>
      <c r="AI55" t="s">
        <v>282</v>
      </c>
      <c r="AJ55" t="s">
        <v>282</v>
      </c>
      <c r="AK55" t="s">
        <v>282</v>
      </c>
    </row>
    <row r="56" spans="1:37" x14ac:dyDescent="0.25">
      <c r="A56" t="s">
        <v>313</v>
      </c>
      <c r="B56" t="s">
        <v>282</v>
      </c>
      <c r="C56" t="s">
        <v>282</v>
      </c>
      <c r="D56" t="s">
        <v>282</v>
      </c>
      <c r="E56" t="s">
        <v>282</v>
      </c>
      <c r="F56" t="s">
        <v>282</v>
      </c>
      <c r="G56" t="s">
        <v>282</v>
      </c>
      <c r="H56" t="s">
        <v>282</v>
      </c>
      <c r="I56" t="s">
        <v>282</v>
      </c>
      <c r="J56" t="s">
        <v>282</v>
      </c>
      <c r="K56" t="s">
        <v>282</v>
      </c>
      <c r="L56" t="s">
        <v>282</v>
      </c>
      <c r="M56" t="s">
        <v>282</v>
      </c>
      <c r="N56" t="s">
        <v>282</v>
      </c>
      <c r="O56" t="s">
        <v>282</v>
      </c>
      <c r="P56" t="s">
        <v>282</v>
      </c>
      <c r="Q56" t="s">
        <v>282</v>
      </c>
      <c r="R56" t="s">
        <v>282</v>
      </c>
      <c r="S56" t="s">
        <v>282</v>
      </c>
      <c r="T56" t="s">
        <v>282</v>
      </c>
      <c r="U56" t="s">
        <v>282</v>
      </c>
      <c r="V56" t="s">
        <v>282</v>
      </c>
      <c r="W56" t="s">
        <v>282</v>
      </c>
      <c r="X56" t="s">
        <v>282</v>
      </c>
      <c r="Y56" t="s">
        <v>282</v>
      </c>
      <c r="Z56" t="s">
        <v>282</v>
      </c>
      <c r="AA56" t="s">
        <v>282</v>
      </c>
      <c r="AB56" t="s">
        <v>282</v>
      </c>
      <c r="AC56" t="s">
        <v>282</v>
      </c>
      <c r="AD56" t="s">
        <v>282</v>
      </c>
      <c r="AE56" t="s">
        <v>282</v>
      </c>
      <c r="AF56" t="s">
        <v>282</v>
      </c>
      <c r="AG56" t="s">
        <v>282</v>
      </c>
      <c r="AH56" t="s">
        <v>282</v>
      </c>
      <c r="AI56" t="s">
        <v>282</v>
      </c>
      <c r="AJ56" t="s">
        <v>282</v>
      </c>
      <c r="AK56" t="s">
        <v>282</v>
      </c>
    </row>
    <row r="57" spans="1:37" x14ac:dyDescent="0.25">
      <c r="A57" t="s">
        <v>314</v>
      </c>
      <c r="B57" t="s">
        <v>282</v>
      </c>
      <c r="C57" t="s">
        <v>282</v>
      </c>
      <c r="D57" t="s">
        <v>282</v>
      </c>
      <c r="E57" t="s">
        <v>282</v>
      </c>
      <c r="F57" t="s">
        <v>282</v>
      </c>
      <c r="G57" t="s">
        <v>282</v>
      </c>
      <c r="H57" t="s">
        <v>282</v>
      </c>
      <c r="I57" t="s">
        <v>282</v>
      </c>
      <c r="J57" t="s">
        <v>282</v>
      </c>
      <c r="K57" t="s">
        <v>282</v>
      </c>
      <c r="L57" t="s">
        <v>282</v>
      </c>
      <c r="M57" t="s">
        <v>282</v>
      </c>
      <c r="N57" t="s">
        <v>282</v>
      </c>
      <c r="O57" t="s">
        <v>282</v>
      </c>
      <c r="P57" t="s">
        <v>282</v>
      </c>
      <c r="Q57" t="s">
        <v>282</v>
      </c>
      <c r="R57" t="s">
        <v>282</v>
      </c>
      <c r="S57" t="s">
        <v>282</v>
      </c>
      <c r="T57" t="s">
        <v>282</v>
      </c>
      <c r="U57" t="s">
        <v>282</v>
      </c>
      <c r="V57" t="s">
        <v>282</v>
      </c>
      <c r="W57" t="s">
        <v>282</v>
      </c>
      <c r="X57" t="s">
        <v>282</v>
      </c>
      <c r="Y57" t="s">
        <v>282</v>
      </c>
      <c r="Z57" t="s">
        <v>282</v>
      </c>
      <c r="AA57" t="s">
        <v>282</v>
      </c>
      <c r="AB57" t="s">
        <v>282</v>
      </c>
      <c r="AC57" t="s">
        <v>282</v>
      </c>
      <c r="AD57" t="s">
        <v>282</v>
      </c>
      <c r="AE57" t="s">
        <v>282</v>
      </c>
      <c r="AF57" t="s">
        <v>282</v>
      </c>
      <c r="AG57" t="s">
        <v>282</v>
      </c>
      <c r="AH57" t="s">
        <v>282</v>
      </c>
      <c r="AI57" t="s">
        <v>282</v>
      </c>
      <c r="AJ57" t="s">
        <v>282</v>
      </c>
      <c r="AK57" t="s">
        <v>282</v>
      </c>
    </row>
    <row r="58" spans="1:37" x14ac:dyDescent="0.25">
      <c r="A58" t="s">
        <v>315</v>
      </c>
      <c r="B58" t="s">
        <v>282</v>
      </c>
      <c r="C58" t="s">
        <v>282</v>
      </c>
      <c r="D58" t="s">
        <v>282</v>
      </c>
      <c r="E58" t="s">
        <v>282</v>
      </c>
      <c r="F58" t="s">
        <v>282</v>
      </c>
      <c r="G58" t="s">
        <v>282</v>
      </c>
      <c r="H58" t="s">
        <v>282</v>
      </c>
      <c r="I58" t="s">
        <v>282</v>
      </c>
      <c r="J58" t="s">
        <v>282</v>
      </c>
      <c r="K58" t="s">
        <v>282</v>
      </c>
      <c r="L58" t="s">
        <v>282</v>
      </c>
      <c r="M58" t="s">
        <v>282</v>
      </c>
      <c r="N58" t="s">
        <v>282</v>
      </c>
      <c r="O58" t="s">
        <v>282</v>
      </c>
      <c r="P58" t="s">
        <v>282</v>
      </c>
      <c r="Q58" t="s">
        <v>282</v>
      </c>
      <c r="R58" t="s">
        <v>282</v>
      </c>
      <c r="S58" t="s">
        <v>282</v>
      </c>
      <c r="T58" t="s">
        <v>282</v>
      </c>
      <c r="U58" t="s">
        <v>282</v>
      </c>
      <c r="V58" t="s">
        <v>282</v>
      </c>
      <c r="W58" t="s">
        <v>282</v>
      </c>
      <c r="X58" t="s">
        <v>282</v>
      </c>
      <c r="Y58" t="s">
        <v>282</v>
      </c>
      <c r="Z58" t="s">
        <v>282</v>
      </c>
      <c r="AA58" t="s">
        <v>282</v>
      </c>
      <c r="AB58" t="s">
        <v>282</v>
      </c>
      <c r="AC58" t="s">
        <v>282</v>
      </c>
      <c r="AD58" t="s">
        <v>282</v>
      </c>
      <c r="AE58" t="s">
        <v>282</v>
      </c>
      <c r="AF58" t="s">
        <v>282</v>
      </c>
      <c r="AG58" t="s">
        <v>282</v>
      </c>
      <c r="AH58" t="s">
        <v>282</v>
      </c>
      <c r="AI58" t="s">
        <v>282</v>
      </c>
      <c r="AJ58" t="s">
        <v>282</v>
      </c>
      <c r="AK58" t="s">
        <v>282</v>
      </c>
    </row>
    <row r="59" spans="1:37" x14ac:dyDescent="0.25">
      <c r="A59" t="s">
        <v>316</v>
      </c>
      <c r="B59" t="s">
        <v>282</v>
      </c>
      <c r="C59" t="s">
        <v>282</v>
      </c>
      <c r="D59" t="s">
        <v>282</v>
      </c>
      <c r="E59" t="s">
        <v>282</v>
      </c>
      <c r="F59" t="s">
        <v>282</v>
      </c>
      <c r="G59" t="s">
        <v>282</v>
      </c>
      <c r="H59" t="s">
        <v>282</v>
      </c>
      <c r="I59" t="s">
        <v>282</v>
      </c>
      <c r="J59" t="s">
        <v>282</v>
      </c>
      <c r="K59" t="s">
        <v>282</v>
      </c>
      <c r="L59" t="s">
        <v>282</v>
      </c>
      <c r="M59" t="s">
        <v>282</v>
      </c>
      <c r="N59" t="s">
        <v>282</v>
      </c>
      <c r="O59" t="s">
        <v>282</v>
      </c>
      <c r="P59" t="s">
        <v>282</v>
      </c>
      <c r="Q59" t="s">
        <v>282</v>
      </c>
      <c r="R59" t="s">
        <v>282</v>
      </c>
      <c r="S59" t="s">
        <v>282</v>
      </c>
      <c r="T59" t="s">
        <v>282</v>
      </c>
      <c r="U59" t="s">
        <v>282</v>
      </c>
      <c r="V59" t="s">
        <v>282</v>
      </c>
      <c r="W59" t="s">
        <v>282</v>
      </c>
      <c r="X59" t="s">
        <v>282</v>
      </c>
      <c r="Y59" t="s">
        <v>282</v>
      </c>
      <c r="Z59" t="s">
        <v>282</v>
      </c>
      <c r="AA59" t="s">
        <v>282</v>
      </c>
      <c r="AB59" t="s">
        <v>282</v>
      </c>
      <c r="AC59" t="s">
        <v>282</v>
      </c>
      <c r="AD59" t="s">
        <v>282</v>
      </c>
      <c r="AE59" t="s">
        <v>282</v>
      </c>
      <c r="AF59" t="s">
        <v>282</v>
      </c>
      <c r="AG59" t="s">
        <v>282</v>
      </c>
      <c r="AH59" t="s">
        <v>282</v>
      </c>
      <c r="AI59" t="s">
        <v>282</v>
      </c>
      <c r="AJ59" t="s">
        <v>282</v>
      </c>
      <c r="AK59" t="s">
        <v>282</v>
      </c>
    </row>
    <row r="60" spans="1:37" x14ac:dyDescent="0.25">
      <c r="A60" t="s">
        <v>317</v>
      </c>
      <c r="B60" t="s">
        <v>282</v>
      </c>
      <c r="C60" t="s">
        <v>282</v>
      </c>
      <c r="D60" t="s">
        <v>282</v>
      </c>
      <c r="E60" t="s">
        <v>282</v>
      </c>
      <c r="F60" t="s">
        <v>282</v>
      </c>
      <c r="G60" t="s">
        <v>282</v>
      </c>
      <c r="H60" t="s">
        <v>282</v>
      </c>
      <c r="I60" t="s">
        <v>282</v>
      </c>
      <c r="J60" t="s">
        <v>282</v>
      </c>
      <c r="K60" t="s">
        <v>282</v>
      </c>
      <c r="L60" t="s">
        <v>282</v>
      </c>
      <c r="M60" t="s">
        <v>282</v>
      </c>
      <c r="N60" t="s">
        <v>282</v>
      </c>
      <c r="O60" t="s">
        <v>282</v>
      </c>
      <c r="P60" t="s">
        <v>282</v>
      </c>
      <c r="Q60" t="s">
        <v>282</v>
      </c>
      <c r="R60" t="s">
        <v>282</v>
      </c>
      <c r="S60" t="s">
        <v>282</v>
      </c>
      <c r="T60" t="s">
        <v>282</v>
      </c>
      <c r="U60" t="s">
        <v>282</v>
      </c>
      <c r="V60" t="s">
        <v>282</v>
      </c>
      <c r="W60" t="s">
        <v>282</v>
      </c>
      <c r="X60" t="s">
        <v>282</v>
      </c>
      <c r="Y60" t="s">
        <v>282</v>
      </c>
      <c r="Z60" t="s">
        <v>282</v>
      </c>
      <c r="AA60" t="s">
        <v>282</v>
      </c>
      <c r="AB60" t="s">
        <v>282</v>
      </c>
      <c r="AC60" t="s">
        <v>282</v>
      </c>
      <c r="AD60" t="s">
        <v>282</v>
      </c>
      <c r="AE60" t="s">
        <v>282</v>
      </c>
      <c r="AF60" t="s">
        <v>282</v>
      </c>
      <c r="AG60" t="s">
        <v>282</v>
      </c>
      <c r="AH60" t="s">
        <v>282</v>
      </c>
      <c r="AI60" t="s">
        <v>282</v>
      </c>
      <c r="AJ60" t="s">
        <v>282</v>
      </c>
      <c r="AK60" t="s">
        <v>282</v>
      </c>
    </row>
    <row r="61" spans="1:37" x14ac:dyDescent="0.25">
      <c r="A61" t="s">
        <v>318</v>
      </c>
      <c r="B61" t="s">
        <v>282</v>
      </c>
      <c r="C61" t="s">
        <v>282</v>
      </c>
      <c r="D61" t="s">
        <v>282</v>
      </c>
      <c r="E61" t="s">
        <v>282</v>
      </c>
      <c r="F61" t="s">
        <v>282</v>
      </c>
      <c r="G61" t="s">
        <v>282</v>
      </c>
      <c r="H61" t="s">
        <v>282</v>
      </c>
      <c r="I61" t="s">
        <v>282</v>
      </c>
      <c r="J61" t="s">
        <v>282</v>
      </c>
      <c r="K61" t="s">
        <v>282</v>
      </c>
      <c r="L61" t="s">
        <v>282</v>
      </c>
      <c r="M61" t="s">
        <v>282</v>
      </c>
      <c r="N61" t="s">
        <v>282</v>
      </c>
      <c r="O61" t="s">
        <v>282</v>
      </c>
      <c r="P61" t="s">
        <v>282</v>
      </c>
      <c r="Q61" t="s">
        <v>282</v>
      </c>
      <c r="R61" t="s">
        <v>282</v>
      </c>
      <c r="S61" t="s">
        <v>282</v>
      </c>
      <c r="T61" t="s">
        <v>282</v>
      </c>
      <c r="U61" t="s">
        <v>282</v>
      </c>
      <c r="V61" t="s">
        <v>282</v>
      </c>
      <c r="W61" t="s">
        <v>282</v>
      </c>
      <c r="X61" t="s">
        <v>282</v>
      </c>
      <c r="Y61" t="s">
        <v>282</v>
      </c>
      <c r="Z61" t="s">
        <v>282</v>
      </c>
      <c r="AA61" t="s">
        <v>282</v>
      </c>
      <c r="AB61" t="s">
        <v>282</v>
      </c>
      <c r="AC61" t="s">
        <v>282</v>
      </c>
      <c r="AD61" t="s">
        <v>282</v>
      </c>
      <c r="AE61" t="s">
        <v>282</v>
      </c>
      <c r="AF61" t="s">
        <v>282</v>
      </c>
      <c r="AG61" t="s">
        <v>282</v>
      </c>
      <c r="AH61" t="s">
        <v>282</v>
      </c>
      <c r="AI61" t="s">
        <v>282</v>
      </c>
      <c r="AJ61" t="s">
        <v>282</v>
      </c>
      <c r="AK61" t="s">
        <v>282</v>
      </c>
    </row>
    <row r="62" spans="1:37" x14ac:dyDescent="0.25">
      <c r="A62" t="s">
        <v>319</v>
      </c>
      <c r="B62" t="s">
        <v>282</v>
      </c>
      <c r="C62" t="s">
        <v>282</v>
      </c>
      <c r="D62" t="s">
        <v>282</v>
      </c>
      <c r="E62" t="s">
        <v>282</v>
      </c>
      <c r="F62" t="s">
        <v>282</v>
      </c>
      <c r="G62" t="s">
        <v>282</v>
      </c>
      <c r="H62" t="s">
        <v>282</v>
      </c>
      <c r="I62" t="s">
        <v>282</v>
      </c>
      <c r="J62" t="s">
        <v>282</v>
      </c>
      <c r="K62" t="s">
        <v>282</v>
      </c>
      <c r="L62" t="s">
        <v>282</v>
      </c>
      <c r="M62" t="s">
        <v>282</v>
      </c>
      <c r="N62" t="s">
        <v>282</v>
      </c>
      <c r="O62" t="s">
        <v>282</v>
      </c>
      <c r="P62" t="s">
        <v>282</v>
      </c>
      <c r="Q62" t="s">
        <v>282</v>
      </c>
      <c r="R62" t="s">
        <v>282</v>
      </c>
      <c r="S62" t="s">
        <v>282</v>
      </c>
      <c r="T62" t="s">
        <v>282</v>
      </c>
      <c r="U62" t="s">
        <v>282</v>
      </c>
      <c r="V62" t="s">
        <v>282</v>
      </c>
      <c r="W62" t="s">
        <v>282</v>
      </c>
      <c r="X62" t="s">
        <v>282</v>
      </c>
      <c r="Y62" t="s">
        <v>282</v>
      </c>
      <c r="Z62" t="s">
        <v>282</v>
      </c>
      <c r="AA62" t="s">
        <v>282</v>
      </c>
      <c r="AB62" t="s">
        <v>282</v>
      </c>
      <c r="AC62" t="s">
        <v>282</v>
      </c>
      <c r="AD62" t="s">
        <v>282</v>
      </c>
      <c r="AE62" t="s">
        <v>282</v>
      </c>
      <c r="AF62" t="s">
        <v>282</v>
      </c>
      <c r="AG62" t="s">
        <v>282</v>
      </c>
      <c r="AH62" t="s">
        <v>282</v>
      </c>
      <c r="AI62" t="s">
        <v>282</v>
      </c>
      <c r="AJ62" t="s">
        <v>282</v>
      </c>
      <c r="AK62" t="s">
        <v>282</v>
      </c>
    </row>
    <row r="63" spans="1:37" x14ac:dyDescent="0.25">
      <c r="A63" t="s">
        <v>320</v>
      </c>
      <c r="B63" t="s">
        <v>282</v>
      </c>
      <c r="C63" t="s">
        <v>282</v>
      </c>
      <c r="D63" t="s">
        <v>282</v>
      </c>
      <c r="E63" t="s">
        <v>282</v>
      </c>
      <c r="F63" t="s">
        <v>282</v>
      </c>
      <c r="G63" t="s">
        <v>282</v>
      </c>
      <c r="H63" t="s">
        <v>282</v>
      </c>
      <c r="I63" t="s">
        <v>282</v>
      </c>
      <c r="J63" t="s">
        <v>282</v>
      </c>
      <c r="K63" t="s">
        <v>282</v>
      </c>
      <c r="L63" t="s">
        <v>282</v>
      </c>
      <c r="M63" t="s">
        <v>282</v>
      </c>
      <c r="N63" t="s">
        <v>282</v>
      </c>
      <c r="O63" t="s">
        <v>282</v>
      </c>
      <c r="P63" t="s">
        <v>282</v>
      </c>
      <c r="Q63" t="s">
        <v>282</v>
      </c>
      <c r="R63" t="s">
        <v>282</v>
      </c>
      <c r="S63" t="s">
        <v>282</v>
      </c>
      <c r="T63" t="s">
        <v>282</v>
      </c>
      <c r="U63" t="s">
        <v>282</v>
      </c>
      <c r="V63" t="s">
        <v>282</v>
      </c>
      <c r="W63" t="s">
        <v>282</v>
      </c>
      <c r="X63" t="s">
        <v>282</v>
      </c>
      <c r="Y63" t="s">
        <v>282</v>
      </c>
      <c r="Z63" t="s">
        <v>282</v>
      </c>
      <c r="AA63" t="s">
        <v>282</v>
      </c>
      <c r="AB63" t="s">
        <v>282</v>
      </c>
      <c r="AC63" t="s">
        <v>282</v>
      </c>
      <c r="AD63" t="s">
        <v>282</v>
      </c>
      <c r="AE63" t="s">
        <v>282</v>
      </c>
      <c r="AF63" t="s">
        <v>282</v>
      </c>
      <c r="AG63" t="s">
        <v>282</v>
      </c>
      <c r="AH63" t="s">
        <v>282</v>
      </c>
      <c r="AI63" t="s">
        <v>282</v>
      </c>
      <c r="AJ63" t="s">
        <v>282</v>
      </c>
      <c r="AK63" t="s">
        <v>282</v>
      </c>
    </row>
    <row r="64" spans="1:37" x14ac:dyDescent="0.25">
      <c r="A64" t="s">
        <v>321</v>
      </c>
      <c r="B64" t="s">
        <v>282</v>
      </c>
      <c r="C64" t="s">
        <v>282</v>
      </c>
      <c r="D64" t="s">
        <v>282</v>
      </c>
      <c r="E64" t="s">
        <v>282</v>
      </c>
      <c r="F64" t="s">
        <v>282</v>
      </c>
      <c r="G64" t="s">
        <v>282</v>
      </c>
      <c r="H64" t="s">
        <v>282</v>
      </c>
      <c r="I64" t="s">
        <v>282</v>
      </c>
      <c r="J64" t="s">
        <v>282</v>
      </c>
      <c r="K64" t="s">
        <v>282</v>
      </c>
      <c r="L64" t="s">
        <v>282</v>
      </c>
      <c r="M64" t="s">
        <v>282</v>
      </c>
      <c r="N64" t="s">
        <v>282</v>
      </c>
      <c r="O64" t="s">
        <v>282</v>
      </c>
      <c r="P64" t="s">
        <v>282</v>
      </c>
      <c r="Q64" t="s">
        <v>282</v>
      </c>
      <c r="R64" t="s">
        <v>282</v>
      </c>
      <c r="S64" t="s">
        <v>282</v>
      </c>
      <c r="T64" t="s">
        <v>282</v>
      </c>
      <c r="U64" t="s">
        <v>282</v>
      </c>
      <c r="V64" t="s">
        <v>282</v>
      </c>
      <c r="W64" t="s">
        <v>282</v>
      </c>
      <c r="X64" t="s">
        <v>282</v>
      </c>
      <c r="Y64" t="s">
        <v>282</v>
      </c>
      <c r="Z64" t="s">
        <v>282</v>
      </c>
      <c r="AA64" t="s">
        <v>282</v>
      </c>
      <c r="AB64" t="s">
        <v>282</v>
      </c>
      <c r="AC64" t="s">
        <v>282</v>
      </c>
      <c r="AD64" t="s">
        <v>282</v>
      </c>
      <c r="AE64" t="s">
        <v>282</v>
      </c>
      <c r="AF64" t="s">
        <v>282</v>
      </c>
      <c r="AG64" t="s">
        <v>282</v>
      </c>
      <c r="AH64" t="s">
        <v>282</v>
      </c>
      <c r="AI64" t="s">
        <v>282</v>
      </c>
      <c r="AJ64" t="s">
        <v>282</v>
      </c>
      <c r="AK64" t="s">
        <v>282</v>
      </c>
    </row>
    <row r="65" spans="1:37" x14ac:dyDescent="0.25">
      <c r="A65" t="s">
        <v>322</v>
      </c>
      <c r="B65" t="s">
        <v>282</v>
      </c>
      <c r="C65" t="s">
        <v>282</v>
      </c>
      <c r="D65" t="s">
        <v>282</v>
      </c>
      <c r="E65" t="s">
        <v>282</v>
      </c>
      <c r="F65" t="s">
        <v>282</v>
      </c>
      <c r="G65" t="s">
        <v>282</v>
      </c>
      <c r="H65" t="s">
        <v>282</v>
      </c>
      <c r="I65" t="s">
        <v>282</v>
      </c>
      <c r="J65" t="s">
        <v>282</v>
      </c>
      <c r="K65" t="s">
        <v>282</v>
      </c>
      <c r="L65" t="s">
        <v>282</v>
      </c>
      <c r="M65" t="s">
        <v>282</v>
      </c>
      <c r="N65" t="s">
        <v>282</v>
      </c>
      <c r="O65" t="s">
        <v>282</v>
      </c>
      <c r="P65" t="s">
        <v>282</v>
      </c>
      <c r="Q65" t="s">
        <v>282</v>
      </c>
      <c r="R65" t="s">
        <v>282</v>
      </c>
      <c r="S65" t="s">
        <v>282</v>
      </c>
      <c r="T65" t="s">
        <v>282</v>
      </c>
      <c r="U65" t="s">
        <v>282</v>
      </c>
      <c r="V65" t="s">
        <v>282</v>
      </c>
      <c r="W65" t="s">
        <v>282</v>
      </c>
      <c r="X65" t="s">
        <v>282</v>
      </c>
      <c r="Y65" t="s">
        <v>282</v>
      </c>
      <c r="Z65" t="s">
        <v>282</v>
      </c>
      <c r="AA65" t="s">
        <v>282</v>
      </c>
      <c r="AB65" t="s">
        <v>282</v>
      </c>
      <c r="AC65" t="s">
        <v>282</v>
      </c>
      <c r="AD65" t="s">
        <v>282</v>
      </c>
      <c r="AE65" t="s">
        <v>282</v>
      </c>
      <c r="AF65" t="s">
        <v>282</v>
      </c>
      <c r="AG65" t="s">
        <v>282</v>
      </c>
      <c r="AH65" t="s">
        <v>282</v>
      </c>
      <c r="AI65" t="s">
        <v>282</v>
      </c>
      <c r="AJ65" t="s">
        <v>282</v>
      </c>
      <c r="AK65" t="s">
        <v>282</v>
      </c>
    </row>
    <row r="66" spans="1:37" x14ac:dyDescent="0.25">
      <c r="A66" t="s">
        <v>323</v>
      </c>
      <c r="B66" t="s">
        <v>282</v>
      </c>
      <c r="C66" t="s">
        <v>282</v>
      </c>
      <c r="D66" t="s">
        <v>282</v>
      </c>
      <c r="E66" t="s">
        <v>282</v>
      </c>
      <c r="F66" t="s">
        <v>282</v>
      </c>
      <c r="G66" t="s">
        <v>282</v>
      </c>
      <c r="H66" t="s">
        <v>282</v>
      </c>
      <c r="I66" t="s">
        <v>282</v>
      </c>
      <c r="J66" t="s">
        <v>282</v>
      </c>
      <c r="K66" t="s">
        <v>282</v>
      </c>
      <c r="L66" t="s">
        <v>282</v>
      </c>
      <c r="M66" t="s">
        <v>282</v>
      </c>
      <c r="N66" t="s">
        <v>282</v>
      </c>
      <c r="O66" t="s">
        <v>282</v>
      </c>
      <c r="P66" t="s">
        <v>282</v>
      </c>
      <c r="Q66" t="s">
        <v>282</v>
      </c>
      <c r="R66" t="s">
        <v>282</v>
      </c>
      <c r="S66" t="s">
        <v>282</v>
      </c>
      <c r="T66" t="s">
        <v>282</v>
      </c>
      <c r="U66" t="s">
        <v>282</v>
      </c>
      <c r="V66" t="s">
        <v>282</v>
      </c>
      <c r="W66" t="s">
        <v>282</v>
      </c>
      <c r="X66" t="s">
        <v>282</v>
      </c>
      <c r="Y66" t="s">
        <v>282</v>
      </c>
      <c r="Z66" t="s">
        <v>282</v>
      </c>
      <c r="AA66" t="s">
        <v>282</v>
      </c>
      <c r="AB66" t="s">
        <v>282</v>
      </c>
      <c r="AC66" t="s">
        <v>282</v>
      </c>
      <c r="AD66" t="s">
        <v>282</v>
      </c>
      <c r="AE66" t="s">
        <v>282</v>
      </c>
      <c r="AF66" t="s">
        <v>282</v>
      </c>
      <c r="AG66" t="s">
        <v>282</v>
      </c>
      <c r="AH66" t="s">
        <v>282</v>
      </c>
      <c r="AI66" t="s">
        <v>282</v>
      </c>
      <c r="AJ66" t="s">
        <v>282</v>
      </c>
      <c r="AK66" t="s">
        <v>282</v>
      </c>
    </row>
    <row r="67" spans="1:37" x14ac:dyDescent="0.25">
      <c r="A67" t="s">
        <v>324</v>
      </c>
      <c r="B67" t="s">
        <v>282</v>
      </c>
      <c r="C67" t="s">
        <v>282</v>
      </c>
      <c r="D67" t="s">
        <v>282</v>
      </c>
      <c r="E67" t="s">
        <v>282</v>
      </c>
      <c r="F67" t="s">
        <v>282</v>
      </c>
      <c r="G67" t="s">
        <v>282</v>
      </c>
      <c r="H67" t="s">
        <v>282</v>
      </c>
      <c r="I67" t="s">
        <v>282</v>
      </c>
      <c r="J67" t="s">
        <v>282</v>
      </c>
      <c r="K67" t="s">
        <v>282</v>
      </c>
      <c r="L67" t="s">
        <v>282</v>
      </c>
      <c r="M67" t="s">
        <v>282</v>
      </c>
      <c r="N67" t="s">
        <v>282</v>
      </c>
      <c r="O67" t="s">
        <v>282</v>
      </c>
      <c r="P67" t="s">
        <v>282</v>
      </c>
      <c r="Q67" t="s">
        <v>282</v>
      </c>
      <c r="R67" t="s">
        <v>282</v>
      </c>
      <c r="S67" t="s">
        <v>282</v>
      </c>
      <c r="T67" t="s">
        <v>282</v>
      </c>
      <c r="U67" t="s">
        <v>282</v>
      </c>
      <c r="V67" t="s">
        <v>282</v>
      </c>
      <c r="W67" t="s">
        <v>282</v>
      </c>
      <c r="X67" t="s">
        <v>282</v>
      </c>
      <c r="Y67" t="s">
        <v>282</v>
      </c>
      <c r="Z67" t="s">
        <v>282</v>
      </c>
      <c r="AA67" t="s">
        <v>282</v>
      </c>
      <c r="AB67" t="s">
        <v>282</v>
      </c>
      <c r="AC67" t="s">
        <v>282</v>
      </c>
      <c r="AD67" t="s">
        <v>282</v>
      </c>
      <c r="AE67" t="s">
        <v>282</v>
      </c>
      <c r="AF67" t="s">
        <v>282</v>
      </c>
      <c r="AG67" t="s">
        <v>282</v>
      </c>
      <c r="AH67" t="s">
        <v>282</v>
      </c>
      <c r="AI67" t="s">
        <v>282</v>
      </c>
      <c r="AJ67" t="s">
        <v>282</v>
      </c>
      <c r="AK67" t="s">
        <v>282</v>
      </c>
    </row>
    <row r="68" spans="1:37" x14ac:dyDescent="0.25">
      <c r="A68" t="s">
        <v>325</v>
      </c>
      <c r="B68" t="s">
        <v>282</v>
      </c>
      <c r="C68" t="s">
        <v>282</v>
      </c>
      <c r="D68" t="s">
        <v>282</v>
      </c>
      <c r="E68" t="s">
        <v>282</v>
      </c>
      <c r="F68" t="s">
        <v>282</v>
      </c>
      <c r="G68" t="s">
        <v>282</v>
      </c>
      <c r="H68" t="s">
        <v>282</v>
      </c>
      <c r="I68" t="s">
        <v>282</v>
      </c>
      <c r="J68" t="s">
        <v>282</v>
      </c>
      <c r="K68" t="s">
        <v>282</v>
      </c>
      <c r="L68" t="s">
        <v>282</v>
      </c>
      <c r="M68" t="s">
        <v>282</v>
      </c>
      <c r="N68" t="s">
        <v>282</v>
      </c>
      <c r="O68" t="s">
        <v>282</v>
      </c>
      <c r="P68" t="s">
        <v>282</v>
      </c>
      <c r="Q68" t="s">
        <v>282</v>
      </c>
      <c r="R68" t="s">
        <v>282</v>
      </c>
      <c r="S68" t="s">
        <v>282</v>
      </c>
      <c r="T68" t="s">
        <v>282</v>
      </c>
      <c r="U68" t="s">
        <v>282</v>
      </c>
      <c r="V68" t="s">
        <v>282</v>
      </c>
      <c r="W68" t="s">
        <v>282</v>
      </c>
      <c r="X68" t="s">
        <v>282</v>
      </c>
      <c r="Y68" t="s">
        <v>282</v>
      </c>
      <c r="Z68" t="s">
        <v>282</v>
      </c>
      <c r="AA68" t="s">
        <v>282</v>
      </c>
      <c r="AB68" t="s">
        <v>282</v>
      </c>
      <c r="AC68" t="s">
        <v>282</v>
      </c>
      <c r="AD68" t="s">
        <v>282</v>
      </c>
      <c r="AE68" t="s">
        <v>282</v>
      </c>
      <c r="AF68" t="s">
        <v>282</v>
      </c>
      <c r="AG68" t="s">
        <v>282</v>
      </c>
      <c r="AH68" t="s">
        <v>282</v>
      </c>
      <c r="AI68" t="s">
        <v>282</v>
      </c>
      <c r="AJ68" t="s">
        <v>282</v>
      </c>
      <c r="AK68" t="s">
        <v>282</v>
      </c>
    </row>
    <row r="69" spans="1:37" x14ac:dyDescent="0.25">
      <c r="A69" t="s">
        <v>326</v>
      </c>
      <c r="B69" t="s">
        <v>282</v>
      </c>
      <c r="C69" t="s">
        <v>282</v>
      </c>
      <c r="D69" t="s">
        <v>282</v>
      </c>
      <c r="E69" t="s">
        <v>282</v>
      </c>
      <c r="F69" t="s">
        <v>282</v>
      </c>
      <c r="G69" t="s">
        <v>282</v>
      </c>
      <c r="H69" t="s">
        <v>282</v>
      </c>
      <c r="I69" t="s">
        <v>282</v>
      </c>
      <c r="J69" t="s">
        <v>282</v>
      </c>
      <c r="K69" t="s">
        <v>282</v>
      </c>
      <c r="L69" t="s">
        <v>282</v>
      </c>
      <c r="M69" t="s">
        <v>282</v>
      </c>
      <c r="N69" t="s">
        <v>282</v>
      </c>
      <c r="O69" t="s">
        <v>282</v>
      </c>
      <c r="P69" t="s">
        <v>282</v>
      </c>
      <c r="Q69" t="s">
        <v>282</v>
      </c>
      <c r="R69" t="s">
        <v>282</v>
      </c>
      <c r="S69" t="s">
        <v>282</v>
      </c>
      <c r="T69" t="s">
        <v>282</v>
      </c>
      <c r="U69" t="s">
        <v>282</v>
      </c>
      <c r="V69" t="s">
        <v>282</v>
      </c>
      <c r="W69" t="s">
        <v>282</v>
      </c>
      <c r="X69" t="s">
        <v>282</v>
      </c>
      <c r="Y69" t="s">
        <v>282</v>
      </c>
      <c r="Z69" t="s">
        <v>282</v>
      </c>
      <c r="AA69" t="s">
        <v>282</v>
      </c>
      <c r="AB69" t="s">
        <v>282</v>
      </c>
      <c r="AC69" t="s">
        <v>282</v>
      </c>
      <c r="AD69" t="s">
        <v>282</v>
      </c>
      <c r="AE69" t="s">
        <v>282</v>
      </c>
      <c r="AF69" t="s">
        <v>282</v>
      </c>
      <c r="AG69" t="s">
        <v>282</v>
      </c>
      <c r="AH69" t="s">
        <v>282</v>
      </c>
      <c r="AI69" t="s">
        <v>282</v>
      </c>
      <c r="AJ69" t="s">
        <v>282</v>
      </c>
      <c r="AK69" t="s">
        <v>282</v>
      </c>
    </row>
    <row r="70" spans="1:37" x14ac:dyDescent="0.25">
      <c r="A70" t="s">
        <v>327</v>
      </c>
      <c r="B70" t="s">
        <v>282</v>
      </c>
      <c r="C70" t="s">
        <v>282</v>
      </c>
      <c r="D70" t="s">
        <v>282</v>
      </c>
      <c r="E70" t="s">
        <v>282</v>
      </c>
      <c r="F70" t="s">
        <v>282</v>
      </c>
      <c r="G70" t="s">
        <v>282</v>
      </c>
      <c r="H70" t="s">
        <v>282</v>
      </c>
      <c r="I70" t="s">
        <v>282</v>
      </c>
      <c r="J70" t="s">
        <v>282</v>
      </c>
      <c r="K70" t="s">
        <v>282</v>
      </c>
      <c r="L70" t="s">
        <v>282</v>
      </c>
      <c r="M70" t="s">
        <v>282</v>
      </c>
      <c r="N70" t="s">
        <v>282</v>
      </c>
      <c r="O70" t="s">
        <v>282</v>
      </c>
      <c r="P70" t="s">
        <v>282</v>
      </c>
      <c r="Q70" t="s">
        <v>282</v>
      </c>
      <c r="R70" t="s">
        <v>282</v>
      </c>
      <c r="S70" t="s">
        <v>282</v>
      </c>
      <c r="T70" t="s">
        <v>282</v>
      </c>
      <c r="U70" t="s">
        <v>282</v>
      </c>
      <c r="V70" t="s">
        <v>282</v>
      </c>
      <c r="W70" t="s">
        <v>282</v>
      </c>
      <c r="X70" t="s">
        <v>282</v>
      </c>
      <c r="Y70" t="s">
        <v>282</v>
      </c>
      <c r="Z70" t="s">
        <v>282</v>
      </c>
      <c r="AA70" t="s">
        <v>282</v>
      </c>
      <c r="AB70" t="s">
        <v>282</v>
      </c>
      <c r="AC70" t="s">
        <v>282</v>
      </c>
      <c r="AD70" t="s">
        <v>282</v>
      </c>
      <c r="AE70" t="s">
        <v>282</v>
      </c>
      <c r="AF70" t="s">
        <v>282</v>
      </c>
      <c r="AG70" t="s">
        <v>282</v>
      </c>
      <c r="AH70" t="s">
        <v>282</v>
      </c>
      <c r="AI70" t="s">
        <v>282</v>
      </c>
      <c r="AJ70" t="s">
        <v>282</v>
      </c>
      <c r="AK70" t="s">
        <v>282</v>
      </c>
    </row>
    <row r="71" spans="1:37" x14ac:dyDescent="0.25">
      <c r="A71" t="s">
        <v>328</v>
      </c>
      <c r="B71" t="s">
        <v>282</v>
      </c>
      <c r="C71" t="s">
        <v>282</v>
      </c>
      <c r="D71" t="s">
        <v>282</v>
      </c>
      <c r="E71" t="s">
        <v>282</v>
      </c>
      <c r="F71" t="s">
        <v>282</v>
      </c>
      <c r="G71" t="s">
        <v>282</v>
      </c>
      <c r="H71" t="s">
        <v>282</v>
      </c>
      <c r="I71" t="s">
        <v>282</v>
      </c>
      <c r="J71" t="s">
        <v>282</v>
      </c>
      <c r="K71" t="s">
        <v>282</v>
      </c>
      <c r="L71" t="s">
        <v>282</v>
      </c>
      <c r="M71" t="s">
        <v>282</v>
      </c>
      <c r="N71" t="s">
        <v>282</v>
      </c>
      <c r="O71" t="s">
        <v>282</v>
      </c>
      <c r="P71" t="s">
        <v>282</v>
      </c>
      <c r="Q71" t="s">
        <v>282</v>
      </c>
      <c r="R71" t="s">
        <v>282</v>
      </c>
      <c r="S71" t="s">
        <v>282</v>
      </c>
      <c r="T71" t="s">
        <v>282</v>
      </c>
      <c r="U71" t="s">
        <v>282</v>
      </c>
      <c r="V71" t="s">
        <v>282</v>
      </c>
      <c r="W71" t="s">
        <v>282</v>
      </c>
      <c r="X71" t="s">
        <v>282</v>
      </c>
      <c r="Y71" t="s">
        <v>282</v>
      </c>
      <c r="Z71" t="s">
        <v>282</v>
      </c>
      <c r="AA71" t="s">
        <v>282</v>
      </c>
      <c r="AB71" t="s">
        <v>282</v>
      </c>
      <c r="AC71" t="s">
        <v>282</v>
      </c>
      <c r="AD71" t="s">
        <v>282</v>
      </c>
      <c r="AE71" t="s">
        <v>282</v>
      </c>
      <c r="AF71" t="s">
        <v>282</v>
      </c>
      <c r="AG71" t="s">
        <v>282</v>
      </c>
      <c r="AH71" t="s">
        <v>282</v>
      </c>
      <c r="AI71" t="s">
        <v>282</v>
      </c>
      <c r="AJ71" t="s">
        <v>282</v>
      </c>
      <c r="AK71" t="s">
        <v>282</v>
      </c>
    </row>
    <row r="72" spans="1:37" x14ac:dyDescent="0.25">
      <c r="A72" t="s">
        <v>329</v>
      </c>
      <c r="B72" t="s">
        <v>282</v>
      </c>
      <c r="C72" t="s">
        <v>282</v>
      </c>
      <c r="D72" t="s">
        <v>282</v>
      </c>
      <c r="E72" t="s">
        <v>282</v>
      </c>
      <c r="F72" t="s">
        <v>282</v>
      </c>
      <c r="G72" t="s">
        <v>282</v>
      </c>
      <c r="H72" t="s">
        <v>282</v>
      </c>
      <c r="I72" t="s">
        <v>282</v>
      </c>
      <c r="J72" t="s">
        <v>282</v>
      </c>
      <c r="K72" t="s">
        <v>282</v>
      </c>
      <c r="L72" t="s">
        <v>282</v>
      </c>
      <c r="M72" t="s">
        <v>282</v>
      </c>
      <c r="N72" t="s">
        <v>282</v>
      </c>
      <c r="O72" t="s">
        <v>282</v>
      </c>
      <c r="P72" t="s">
        <v>282</v>
      </c>
      <c r="Q72" t="s">
        <v>282</v>
      </c>
      <c r="R72" t="s">
        <v>282</v>
      </c>
      <c r="S72" t="s">
        <v>282</v>
      </c>
      <c r="T72" t="s">
        <v>282</v>
      </c>
      <c r="U72" t="s">
        <v>282</v>
      </c>
      <c r="V72" t="s">
        <v>282</v>
      </c>
      <c r="W72" t="s">
        <v>282</v>
      </c>
      <c r="X72" t="s">
        <v>282</v>
      </c>
      <c r="Y72" t="s">
        <v>282</v>
      </c>
      <c r="Z72" t="s">
        <v>282</v>
      </c>
      <c r="AA72" t="s">
        <v>282</v>
      </c>
      <c r="AB72" t="s">
        <v>282</v>
      </c>
      <c r="AC72" t="s">
        <v>282</v>
      </c>
      <c r="AD72" t="s">
        <v>282</v>
      </c>
      <c r="AE72" t="s">
        <v>282</v>
      </c>
      <c r="AF72" t="s">
        <v>282</v>
      </c>
      <c r="AG72" t="s">
        <v>282</v>
      </c>
      <c r="AH72" t="s">
        <v>282</v>
      </c>
      <c r="AI72" t="s">
        <v>282</v>
      </c>
      <c r="AJ72" t="s">
        <v>282</v>
      </c>
      <c r="AK72" t="s">
        <v>282</v>
      </c>
    </row>
    <row r="73" spans="1:37" x14ac:dyDescent="0.25">
      <c r="A73" t="s">
        <v>330</v>
      </c>
      <c r="B73" t="s">
        <v>282</v>
      </c>
      <c r="C73" t="s">
        <v>282</v>
      </c>
      <c r="D73" t="s">
        <v>282</v>
      </c>
      <c r="E73" t="s">
        <v>282</v>
      </c>
      <c r="F73" t="s">
        <v>282</v>
      </c>
      <c r="G73" t="s">
        <v>282</v>
      </c>
      <c r="H73" t="s">
        <v>282</v>
      </c>
      <c r="I73" t="s">
        <v>282</v>
      </c>
      <c r="J73" t="s">
        <v>282</v>
      </c>
      <c r="K73" t="s">
        <v>282</v>
      </c>
      <c r="L73" t="s">
        <v>282</v>
      </c>
      <c r="M73" t="s">
        <v>282</v>
      </c>
      <c r="N73" t="s">
        <v>282</v>
      </c>
      <c r="O73" t="s">
        <v>282</v>
      </c>
      <c r="P73" t="s">
        <v>282</v>
      </c>
      <c r="Q73" t="s">
        <v>282</v>
      </c>
      <c r="R73" t="s">
        <v>282</v>
      </c>
      <c r="S73" t="s">
        <v>282</v>
      </c>
      <c r="T73" t="s">
        <v>282</v>
      </c>
      <c r="U73" t="s">
        <v>282</v>
      </c>
      <c r="V73" t="s">
        <v>282</v>
      </c>
      <c r="W73" t="s">
        <v>282</v>
      </c>
      <c r="X73" t="s">
        <v>282</v>
      </c>
      <c r="Y73" t="s">
        <v>282</v>
      </c>
      <c r="Z73" t="s">
        <v>282</v>
      </c>
      <c r="AA73" t="s">
        <v>282</v>
      </c>
      <c r="AB73" t="s">
        <v>282</v>
      </c>
      <c r="AC73" t="s">
        <v>282</v>
      </c>
      <c r="AD73" t="s">
        <v>282</v>
      </c>
      <c r="AE73" t="s">
        <v>282</v>
      </c>
      <c r="AF73" t="s">
        <v>282</v>
      </c>
      <c r="AG73" t="s">
        <v>282</v>
      </c>
      <c r="AH73" t="s">
        <v>282</v>
      </c>
      <c r="AI73" t="s">
        <v>282</v>
      </c>
      <c r="AJ73" t="s">
        <v>282</v>
      </c>
      <c r="AK73" t="s">
        <v>282</v>
      </c>
    </row>
    <row r="74" spans="1:37" x14ac:dyDescent="0.25">
      <c r="A74" t="s">
        <v>331</v>
      </c>
      <c r="B74" t="s">
        <v>282</v>
      </c>
      <c r="C74" t="s">
        <v>282</v>
      </c>
      <c r="D74" t="s">
        <v>282</v>
      </c>
      <c r="E74" t="s">
        <v>282</v>
      </c>
      <c r="F74" t="s">
        <v>282</v>
      </c>
      <c r="G74" t="s">
        <v>282</v>
      </c>
      <c r="H74" t="s">
        <v>282</v>
      </c>
      <c r="I74" t="s">
        <v>282</v>
      </c>
      <c r="J74" t="s">
        <v>282</v>
      </c>
      <c r="K74" t="s">
        <v>282</v>
      </c>
      <c r="L74" t="s">
        <v>282</v>
      </c>
      <c r="M74" t="s">
        <v>282</v>
      </c>
      <c r="N74" t="s">
        <v>282</v>
      </c>
      <c r="O74" t="s">
        <v>282</v>
      </c>
      <c r="P74" t="s">
        <v>282</v>
      </c>
      <c r="Q74" t="s">
        <v>282</v>
      </c>
      <c r="R74" t="s">
        <v>282</v>
      </c>
      <c r="S74" t="s">
        <v>282</v>
      </c>
      <c r="T74" t="s">
        <v>282</v>
      </c>
      <c r="U74" t="s">
        <v>282</v>
      </c>
      <c r="V74" t="s">
        <v>282</v>
      </c>
      <c r="W74" t="s">
        <v>282</v>
      </c>
      <c r="X74" t="s">
        <v>282</v>
      </c>
      <c r="Y74" t="s">
        <v>282</v>
      </c>
      <c r="Z74" t="s">
        <v>282</v>
      </c>
      <c r="AA74" t="s">
        <v>282</v>
      </c>
      <c r="AB74" t="s">
        <v>282</v>
      </c>
      <c r="AC74" t="s">
        <v>282</v>
      </c>
      <c r="AD74" t="s">
        <v>282</v>
      </c>
      <c r="AE74" t="s">
        <v>282</v>
      </c>
      <c r="AF74" t="s">
        <v>282</v>
      </c>
      <c r="AG74" t="s">
        <v>282</v>
      </c>
      <c r="AH74" t="s">
        <v>282</v>
      </c>
      <c r="AI74" t="s">
        <v>282</v>
      </c>
      <c r="AJ74" t="s">
        <v>282</v>
      </c>
      <c r="AK74" t="s">
        <v>282</v>
      </c>
    </row>
    <row r="75" spans="1:37" x14ac:dyDescent="0.25">
      <c r="A75" t="s">
        <v>332</v>
      </c>
      <c r="B75" s="7">
        <v>240871328.17241201</v>
      </c>
      <c r="C75" s="7">
        <v>241762400.208933</v>
      </c>
      <c r="D75" s="7">
        <v>242653472.24545401</v>
      </c>
      <c r="E75" s="7">
        <v>243544544.28197399</v>
      </c>
      <c r="F75" s="7">
        <v>244435616.31849501</v>
      </c>
      <c r="G75" s="7">
        <v>245326688.35501501</v>
      </c>
      <c r="H75" s="7">
        <v>246217760.391536</v>
      </c>
      <c r="I75" s="7">
        <v>247108832.42805699</v>
      </c>
      <c r="J75" s="7">
        <v>247999904.46457699</v>
      </c>
      <c r="K75" s="7">
        <v>248890976.50109801</v>
      </c>
      <c r="L75" s="7">
        <v>249782048.53761899</v>
      </c>
      <c r="M75" s="7">
        <v>250673120.574139</v>
      </c>
      <c r="N75" s="7">
        <v>251564192.61065999</v>
      </c>
      <c r="O75" s="7">
        <v>252455264.647181</v>
      </c>
      <c r="P75" s="7">
        <v>253346336.68370101</v>
      </c>
      <c r="Q75" s="7">
        <v>254237408.720222</v>
      </c>
      <c r="R75" s="7">
        <v>255128480.75674301</v>
      </c>
      <c r="S75" s="7">
        <v>256019552.79326299</v>
      </c>
      <c r="T75" s="7">
        <v>256910624.82978401</v>
      </c>
      <c r="U75" s="7">
        <v>257801696.86630499</v>
      </c>
      <c r="V75" s="7">
        <v>258692768.902825</v>
      </c>
      <c r="W75" s="7">
        <v>259583840.93934599</v>
      </c>
      <c r="X75" s="7">
        <v>260474912.975867</v>
      </c>
      <c r="Y75" s="7">
        <v>261365985.01238701</v>
      </c>
      <c r="Z75" s="7">
        <v>262257057.048908</v>
      </c>
      <c r="AA75" s="7">
        <v>263148129.08542901</v>
      </c>
      <c r="AB75" s="7">
        <v>264039201.12194899</v>
      </c>
      <c r="AC75" s="7">
        <v>264930273.15847</v>
      </c>
      <c r="AD75" s="7">
        <v>265821345.19499099</v>
      </c>
      <c r="AE75" s="7">
        <v>266712417.231511</v>
      </c>
      <c r="AF75" s="7">
        <v>267603489.26803201</v>
      </c>
      <c r="AG75" s="7">
        <v>268494561.30455202</v>
      </c>
      <c r="AH75" s="7">
        <v>269385633.34107298</v>
      </c>
      <c r="AI75" s="7">
        <v>270276705.37759399</v>
      </c>
      <c r="AJ75" s="7">
        <v>271167777.414114</v>
      </c>
      <c r="AK75" s="7">
        <v>272058849.45063502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F30" sqref="F30"/>
    </sheetView>
  </sheetViews>
  <sheetFormatPr defaultColWidth="8.7109375" defaultRowHeight="15" x14ac:dyDescent="0.25"/>
  <cols>
    <col min="1" max="16384" width="8.7109375" style="4"/>
  </cols>
  <sheetData>
    <row r="1" spans="1:3" ht="14.45" x14ac:dyDescent="0.35">
      <c r="A1" s="4" t="s">
        <v>395</v>
      </c>
    </row>
    <row r="2" spans="1:3" ht="14.45" x14ac:dyDescent="0.35">
      <c r="A2" s="4" t="s">
        <v>374</v>
      </c>
    </row>
    <row r="3" spans="1:3" ht="14.45" x14ac:dyDescent="0.35">
      <c r="A3" s="4" t="s">
        <v>396</v>
      </c>
    </row>
    <row r="5" spans="1:3" x14ac:dyDescent="0.25">
      <c r="A5" s="4" t="s">
        <v>397</v>
      </c>
    </row>
    <row r="6" spans="1:3" ht="14.45" x14ac:dyDescent="0.35">
      <c r="A6" s="4" t="s">
        <v>398</v>
      </c>
    </row>
    <row r="7" spans="1:3" ht="14.45" x14ac:dyDescent="0.35">
      <c r="A7" s="4" t="s">
        <v>399</v>
      </c>
    </row>
    <row r="8" spans="1:3" ht="14.45" x14ac:dyDescent="0.35">
      <c r="A8" s="4" t="s">
        <v>400</v>
      </c>
    </row>
    <row r="16" spans="1:3" ht="14.45" x14ac:dyDescent="0.35">
      <c r="C16" s="34"/>
    </row>
    <row r="17" spans="3:3" ht="14.45" x14ac:dyDescent="0.35">
      <c r="C17" s="35"/>
    </row>
    <row r="64" spans="2:2" x14ac:dyDescent="0.25">
      <c r="B64" s="4" t="s">
        <v>401</v>
      </c>
    </row>
    <row r="65" spans="2:2" x14ac:dyDescent="0.25">
      <c r="B65" s="4" t="s">
        <v>402</v>
      </c>
    </row>
    <row r="66" spans="2:2" x14ac:dyDescent="0.25">
      <c r="B66" s="4" t="s">
        <v>403</v>
      </c>
    </row>
    <row r="67" spans="2:2" x14ac:dyDescent="0.25">
      <c r="B67" s="4" t="s">
        <v>404</v>
      </c>
    </row>
    <row r="68" spans="2:2" x14ac:dyDescent="0.25">
      <c r="B68" s="4" t="s">
        <v>405</v>
      </c>
    </row>
    <row r="69" spans="2:2" x14ac:dyDescent="0.25">
      <c r="B69" s="4" t="s">
        <v>406</v>
      </c>
    </row>
    <row r="70" spans="2:2" x14ac:dyDescent="0.25">
      <c r="B70" s="4" t="s">
        <v>407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2"/>
  <sheetViews>
    <sheetView topLeftCell="A19" workbookViewId="0">
      <selection activeCell="G26" sqref="G26"/>
    </sheetView>
  </sheetViews>
  <sheetFormatPr defaultRowHeight="15" x14ac:dyDescent="0.25"/>
  <sheetData>
    <row r="1" spans="1:37" s="4" customFormat="1" ht="14.45" x14ac:dyDescent="0.35">
      <c r="A1" s="4" t="s">
        <v>421</v>
      </c>
    </row>
    <row r="2" spans="1:37" s="4" customFormat="1" ht="14.45" x14ac:dyDescent="0.35"/>
    <row r="3" spans="1:37" ht="14.45" x14ac:dyDescent="0.35">
      <c r="A3" s="4" t="s">
        <v>408</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row>
    <row r="4" spans="1:37" ht="14.45" x14ac:dyDescent="0.3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row>
    <row r="5" spans="1:37" ht="14.45" x14ac:dyDescent="0.35">
      <c r="A5" s="4" t="s">
        <v>280</v>
      </c>
      <c r="B5" s="4">
        <v>2015</v>
      </c>
      <c r="C5" s="4">
        <v>2016</v>
      </c>
      <c r="D5" s="4">
        <v>2017</v>
      </c>
      <c r="E5" s="4">
        <v>2018</v>
      </c>
      <c r="F5" s="4">
        <v>2019</v>
      </c>
      <c r="G5" s="4">
        <v>2020</v>
      </c>
      <c r="H5" s="4">
        <v>2021</v>
      </c>
      <c r="I5" s="4">
        <v>2022</v>
      </c>
      <c r="J5" s="4">
        <v>2023</v>
      </c>
      <c r="K5" s="4">
        <v>2024</v>
      </c>
      <c r="L5" s="4">
        <v>2025</v>
      </c>
      <c r="M5" s="4">
        <v>2026</v>
      </c>
      <c r="N5" s="4">
        <v>2027</v>
      </c>
      <c r="O5" s="4">
        <v>2028</v>
      </c>
      <c r="P5" s="4">
        <v>2029</v>
      </c>
      <c r="Q5" s="4">
        <v>2030</v>
      </c>
      <c r="R5" s="4">
        <v>2031</v>
      </c>
      <c r="S5" s="4">
        <v>2032</v>
      </c>
      <c r="T5" s="4">
        <v>2033</v>
      </c>
      <c r="U5" s="4">
        <v>2034</v>
      </c>
      <c r="V5" s="4">
        <v>2035</v>
      </c>
      <c r="W5" s="4">
        <v>2036</v>
      </c>
      <c r="X5" s="4">
        <v>2037</v>
      </c>
      <c r="Y5" s="4">
        <v>2038</v>
      </c>
      <c r="Z5" s="4">
        <v>2039</v>
      </c>
      <c r="AA5" s="4">
        <v>2040</v>
      </c>
      <c r="AB5" s="4">
        <v>2041</v>
      </c>
      <c r="AC5" s="4">
        <v>2042</v>
      </c>
      <c r="AD5" s="4">
        <v>2043</v>
      </c>
      <c r="AE5" s="4">
        <v>2044</v>
      </c>
      <c r="AF5" s="4">
        <v>2045</v>
      </c>
      <c r="AG5" s="4">
        <v>2046</v>
      </c>
      <c r="AH5" s="4">
        <v>2047</v>
      </c>
      <c r="AI5" s="4">
        <v>2048</v>
      </c>
      <c r="AJ5" s="4">
        <v>2049</v>
      </c>
      <c r="AK5" s="4">
        <v>2050</v>
      </c>
    </row>
    <row r="6" spans="1:37" ht="14.45" x14ac:dyDescent="0.35">
      <c r="A6" s="4" t="s">
        <v>409</v>
      </c>
      <c r="B6" s="4">
        <v>4384.1918823507003</v>
      </c>
      <c r="C6" s="4">
        <v>4366.8401206905501</v>
      </c>
      <c r="D6" s="4">
        <v>4353.1665929634801</v>
      </c>
      <c r="E6" s="4">
        <v>4335.7246512193196</v>
      </c>
      <c r="F6" s="4">
        <v>4318.2466374415399</v>
      </c>
      <c r="G6" s="4">
        <v>4273.6337772390798</v>
      </c>
      <c r="H6" s="4">
        <v>4236.4567676711504</v>
      </c>
      <c r="I6" s="4">
        <v>4195.7954994062802</v>
      </c>
      <c r="J6" s="4">
        <v>4158.81820745601</v>
      </c>
      <c r="K6" s="4">
        <v>4118.4334453004103</v>
      </c>
      <c r="L6" s="4">
        <v>4090.4004573120901</v>
      </c>
      <c r="M6" s="4">
        <v>4069.62867232497</v>
      </c>
      <c r="N6" s="4">
        <v>4048.83086409016</v>
      </c>
      <c r="O6" s="4">
        <v>4028.0070326076502</v>
      </c>
      <c r="P6" s="4">
        <v>4007.1571778774401</v>
      </c>
      <c r="Q6" s="4">
        <v>3986.28129989953</v>
      </c>
      <c r="R6" s="4">
        <v>3988.5236364093798</v>
      </c>
      <c r="S6" s="4">
        <v>3990.7659729192301</v>
      </c>
      <c r="T6" s="4">
        <v>3993.0083094290799</v>
      </c>
      <c r="U6" s="4">
        <v>3995.2506459389301</v>
      </c>
      <c r="V6" s="4">
        <v>3997.4929824487799</v>
      </c>
      <c r="W6" s="4">
        <v>3999.7353189586402</v>
      </c>
      <c r="X6" s="4">
        <v>4001.97765546849</v>
      </c>
      <c r="Y6" s="4">
        <v>4004.2199919783402</v>
      </c>
      <c r="Z6" s="4">
        <v>4006.46232848819</v>
      </c>
      <c r="AA6" s="4">
        <v>4008.7046649980398</v>
      </c>
      <c r="AB6" s="4">
        <v>4010.94700150789</v>
      </c>
      <c r="AC6" s="4">
        <v>4013.1893380177398</v>
      </c>
      <c r="AD6" s="4">
        <v>4015.4316745275901</v>
      </c>
      <c r="AE6" s="4">
        <v>4017.6740110374399</v>
      </c>
      <c r="AF6" s="4">
        <v>4019.9163475472901</v>
      </c>
      <c r="AG6" s="4">
        <v>4022.1586840571399</v>
      </c>
      <c r="AH6" s="4">
        <v>4024.4010205669902</v>
      </c>
      <c r="AI6" s="4">
        <v>4026.6433570768399</v>
      </c>
      <c r="AJ6" s="4">
        <v>4028.8856935866902</v>
      </c>
      <c r="AK6" s="4">
        <v>4031.12803009654</v>
      </c>
    </row>
    <row r="7" spans="1:37" ht="14.45" x14ac:dyDescent="0.35">
      <c r="A7" s="4" t="s">
        <v>410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ht="14.45" x14ac:dyDescent="0.35">
      <c r="A8" s="4" t="s">
        <v>411</v>
      </c>
      <c r="B8" s="4">
        <f>$A$18*B21</f>
        <v>23.176299784880758</v>
      </c>
      <c r="C8" s="4">
        <f>$A$18*C21</f>
        <v>23.219754479912229</v>
      </c>
      <c r="D8" s="4">
        <f t="shared" ref="D8:AK8" si="0">$A$18*D21</f>
        <v>23.298325236221579</v>
      </c>
      <c r="E8" s="4">
        <f t="shared" si="0"/>
        <v>23.552546927599327</v>
      </c>
      <c r="F8" s="4">
        <f t="shared" si="0"/>
        <v>23.666035984885635</v>
      </c>
      <c r="G8" s="4">
        <f t="shared" si="0"/>
        <v>23.649720201137832</v>
      </c>
      <c r="H8" s="4">
        <f t="shared" si="0"/>
        <v>23.684148140185801</v>
      </c>
      <c r="I8" s="4">
        <f t="shared" si="0"/>
        <v>23.676360913072902</v>
      </c>
      <c r="J8" s="4">
        <f t="shared" si="0"/>
        <v>23.667105564250004</v>
      </c>
      <c r="K8" s="4">
        <f t="shared" si="0"/>
        <v>23.622280477292879</v>
      </c>
      <c r="L8" s="4">
        <f t="shared" si="0"/>
        <v>23.561773727176544</v>
      </c>
      <c r="M8" s="4">
        <f t="shared" si="0"/>
        <v>23.544613807086012</v>
      </c>
      <c r="N8" s="4">
        <f t="shared" si="0"/>
        <v>23.526141517714059</v>
      </c>
      <c r="O8" s="4">
        <f t="shared" si="0"/>
        <v>23.506356859060567</v>
      </c>
      <c r="P8" s="4">
        <f t="shared" si="0"/>
        <v>23.485259831125543</v>
      </c>
      <c r="Q8" s="4">
        <f t="shared" si="0"/>
        <v>23.462850433908983</v>
      </c>
      <c r="R8" s="4">
        <f t="shared" si="0"/>
        <v>23.575932920333589</v>
      </c>
      <c r="S8" s="4">
        <f t="shared" si="0"/>
        <v>23.689015406758088</v>
      </c>
      <c r="T8" s="4">
        <f t="shared" si="0"/>
        <v>23.802097893182697</v>
      </c>
      <c r="U8" s="4">
        <f t="shared" si="0"/>
        <v>23.9151803796073</v>
      </c>
      <c r="V8" s="4">
        <f t="shared" si="0"/>
        <v>24.028262866031795</v>
      </c>
      <c r="W8" s="4">
        <f t="shared" si="0"/>
        <v>24.141345352456398</v>
      </c>
      <c r="X8" s="4">
        <f t="shared" si="0"/>
        <v>24.254427838880897</v>
      </c>
      <c r="Y8" s="4">
        <f t="shared" si="0"/>
        <v>24.367510325305503</v>
      </c>
      <c r="Z8" s="4">
        <f t="shared" si="0"/>
        <v>24.480592811730109</v>
      </c>
      <c r="AA8" s="4">
        <f t="shared" si="0"/>
        <v>24.593675298154608</v>
      </c>
      <c r="AB8" s="4">
        <f t="shared" si="0"/>
        <v>24.70675778457921</v>
      </c>
      <c r="AC8" s="4">
        <f t="shared" si="0"/>
        <v>24.819840271003709</v>
      </c>
      <c r="AD8" s="4">
        <f t="shared" si="0"/>
        <v>24.932922757428315</v>
      </c>
      <c r="AE8" s="4">
        <f t="shared" si="0"/>
        <v>25.046005243852917</v>
      </c>
      <c r="AF8" s="4">
        <f t="shared" si="0"/>
        <v>25.159087730277417</v>
      </c>
      <c r="AG8" s="4">
        <f t="shared" si="0"/>
        <v>25.272170216702019</v>
      </c>
      <c r="AH8" s="4">
        <f t="shared" si="0"/>
        <v>25.385252703126522</v>
      </c>
      <c r="AI8" s="4">
        <f t="shared" si="0"/>
        <v>25.498335189551128</v>
      </c>
      <c r="AJ8" s="4">
        <f t="shared" si="0"/>
        <v>25.61141767597573</v>
      </c>
      <c r="AK8" s="4">
        <f t="shared" si="0"/>
        <v>25.724500162400229</v>
      </c>
    </row>
    <row r="9" spans="1:37" ht="14.45" x14ac:dyDescent="0.3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row>
    <row r="10" spans="1:37" ht="14.45" x14ac:dyDescent="0.3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row>
    <row r="11" spans="1:37" ht="14.45" x14ac:dyDescent="0.35">
      <c r="A11" s="4" t="s">
        <v>412</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row>
    <row r="12" spans="1:37" ht="14.45" x14ac:dyDescent="0.35">
      <c r="A12" s="4" t="s">
        <v>79</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row>
    <row r="13" spans="1:37" ht="15.75" x14ac:dyDescent="0.25">
      <c r="A13" s="41" t="s">
        <v>413</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row>
    <row r="14" spans="1:37" ht="15.75" x14ac:dyDescent="0.25">
      <c r="A14" s="41" t="s">
        <v>414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row>
    <row r="15" spans="1:37" ht="15.6" x14ac:dyDescent="0.35">
      <c r="A15" s="4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row>
    <row r="16" spans="1:37" ht="15.6" x14ac:dyDescent="0.35">
      <c r="A16" s="41">
        <v>1000000</v>
      </c>
      <c r="B16" s="4" t="s">
        <v>415</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row>
    <row r="17" spans="1:37" ht="14.45" x14ac:dyDescent="0.35">
      <c r="A17" s="4">
        <v>0.1</v>
      </c>
      <c r="B17" s="4" t="s">
        <v>416</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row>
    <row r="18" spans="1:37" ht="14.45" x14ac:dyDescent="0.35">
      <c r="A18" s="4">
        <v>1.05505585E-6</v>
      </c>
      <c r="B18" s="4" t="s">
        <v>417</v>
      </c>
      <c r="C18" s="4"/>
      <c r="D18" s="4" t="s">
        <v>418</v>
      </c>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row>
    <row r="19" spans="1:37" ht="14.45" x14ac:dyDescent="0.3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row>
    <row r="20" spans="1:37" ht="14.45" x14ac:dyDescent="0.3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row>
    <row r="21" spans="1:37" ht="14.45" x14ac:dyDescent="0.35">
      <c r="A21" s="4" t="s">
        <v>419</v>
      </c>
      <c r="B21" s="4">
        <f>1000000*0.1*B22</f>
        <v>21966893.7761738</v>
      </c>
      <c r="C21" s="4">
        <f t="shared" ref="C21:AK21" si="1">1000000*0.1*C22</f>
        <v>22008080.8801849</v>
      </c>
      <c r="D21" s="4">
        <f t="shared" si="1"/>
        <v>22082551.588355802</v>
      </c>
      <c r="E21" s="4">
        <f t="shared" si="1"/>
        <v>22323507.260396998</v>
      </c>
      <c r="F21" s="4">
        <f t="shared" si="1"/>
        <v>22431074.132128298</v>
      </c>
      <c r="G21" s="4">
        <f t="shared" si="1"/>
        <v>22415609.752922401</v>
      </c>
      <c r="H21" s="4">
        <f t="shared" si="1"/>
        <v>22448241.143050201</v>
      </c>
      <c r="I21" s="4">
        <f t="shared" si="1"/>
        <v>22440860.275854498</v>
      </c>
      <c r="J21" s="4">
        <f t="shared" si="1"/>
        <v>22432087.8977639</v>
      </c>
      <c r="K21" s="4">
        <f t="shared" si="1"/>
        <v>22389601.912820898</v>
      </c>
      <c r="L21" s="4">
        <f t="shared" si="1"/>
        <v>22332252.5790237</v>
      </c>
      <c r="M21" s="4">
        <f t="shared" si="1"/>
        <v>22315988.1129383</v>
      </c>
      <c r="N21" s="4">
        <f t="shared" si="1"/>
        <v>22298479.760776702</v>
      </c>
      <c r="O21" s="4">
        <f t="shared" si="1"/>
        <v>22279727.5225388</v>
      </c>
      <c r="P21" s="4">
        <f t="shared" si="1"/>
        <v>22259731.3982246</v>
      </c>
      <c r="Q21" s="4">
        <f t="shared" si="1"/>
        <v>22238491.387834098</v>
      </c>
      <c r="R21" s="4">
        <f t="shared" si="1"/>
        <v>22345672.904741097</v>
      </c>
      <c r="S21" s="4">
        <f t="shared" si="1"/>
        <v>22452854.421647999</v>
      </c>
      <c r="T21" s="4">
        <f t="shared" si="1"/>
        <v>22560035.938555002</v>
      </c>
      <c r="U21" s="4">
        <f t="shared" si="1"/>
        <v>22667217.455462001</v>
      </c>
      <c r="V21" s="4">
        <f t="shared" si="1"/>
        <v>22774398.9723689</v>
      </c>
      <c r="W21" s="4">
        <f t="shared" si="1"/>
        <v>22881580.489275899</v>
      </c>
      <c r="X21" s="4">
        <f t="shared" si="1"/>
        <v>22988762.006182797</v>
      </c>
      <c r="Y21" s="4">
        <f t="shared" si="1"/>
        <v>23095943.5230898</v>
      </c>
      <c r="Z21" s="4">
        <f t="shared" si="1"/>
        <v>23203125.039996799</v>
      </c>
      <c r="AA21" s="4">
        <f t="shared" si="1"/>
        <v>23310306.556903701</v>
      </c>
      <c r="AB21" s="4">
        <f t="shared" si="1"/>
        <v>23417488.0738107</v>
      </c>
      <c r="AC21" s="4">
        <f t="shared" si="1"/>
        <v>23524669.590717599</v>
      </c>
      <c r="AD21" s="4">
        <f t="shared" si="1"/>
        <v>23631851.107624602</v>
      </c>
      <c r="AE21" s="4">
        <f t="shared" si="1"/>
        <v>23739032.624531601</v>
      </c>
      <c r="AF21" s="4">
        <f t="shared" si="1"/>
        <v>23846214.141438499</v>
      </c>
      <c r="AG21" s="4">
        <f t="shared" si="1"/>
        <v>23953395.658345498</v>
      </c>
      <c r="AH21" s="4">
        <f t="shared" si="1"/>
        <v>24060577.1752524</v>
      </c>
      <c r="AI21" s="4">
        <f t="shared" si="1"/>
        <v>24167758.692159403</v>
      </c>
      <c r="AJ21" s="4">
        <f t="shared" si="1"/>
        <v>24274940.209066402</v>
      </c>
      <c r="AK21" s="4">
        <f t="shared" si="1"/>
        <v>24382121.725973301</v>
      </c>
    </row>
    <row r="22" spans="1:37" ht="14.45" x14ac:dyDescent="0.35">
      <c r="A22" s="4" t="s">
        <v>420</v>
      </c>
      <c r="B22" s="4">
        <v>219.66893776173799</v>
      </c>
      <c r="C22" s="4">
        <v>220.080808801849</v>
      </c>
      <c r="D22" s="4">
        <v>220.82551588355801</v>
      </c>
      <c r="E22" s="4">
        <v>223.23507260397</v>
      </c>
      <c r="F22" s="4">
        <v>224.31074132128299</v>
      </c>
      <c r="G22" s="4">
        <v>224.15609752922401</v>
      </c>
      <c r="H22" s="4">
        <v>224.482411430502</v>
      </c>
      <c r="I22" s="4">
        <v>224.40860275854499</v>
      </c>
      <c r="J22" s="4">
        <v>224.32087897763901</v>
      </c>
      <c r="K22" s="4">
        <v>223.89601912820899</v>
      </c>
      <c r="L22" s="4">
        <v>223.32252579023699</v>
      </c>
      <c r="M22" s="4">
        <v>223.159881129383</v>
      </c>
      <c r="N22" s="4">
        <v>222.98479760776701</v>
      </c>
      <c r="O22" s="4">
        <v>222.79727522538801</v>
      </c>
      <c r="P22" s="4">
        <v>222.59731398224599</v>
      </c>
      <c r="Q22" s="4">
        <v>222.384913878341</v>
      </c>
      <c r="R22" s="4">
        <v>223.45672904741099</v>
      </c>
      <c r="S22" s="4">
        <v>224.52854421647999</v>
      </c>
      <c r="T22" s="4">
        <v>225.60035938555001</v>
      </c>
      <c r="U22" s="4">
        <v>226.67217455462</v>
      </c>
      <c r="V22" s="4">
        <v>227.743989723689</v>
      </c>
      <c r="W22" s="4">
        <v>228.81580489275899</v>
      </c>
      <c r="X22" s="4">
        <v>229.88762006182799</v>
      </c>
      <c r="Y22" s="4">
        <v>230.95943523089801</v>
      </c>
      <c r="Z22" s="4">
        <v>232.031250399968</v>
      </c>
      <c r="AA22" s="4">
        <v>233.103065569037</v>
      </c>
      <c r="AB22" s="4">
        <v>234.17488073810699</v>
      </c>
      <c r="AC22" s="4">
        <v>235.24669590717599</v>
      </c>
      <c r="AD22" s="4">
        <v>236.31851107624601</v>
      </c>
      <c r="AE22" s="4">
        <v>237.390326245316</v>
      </c>
      <c r="AF22" s="4">
        <v>238.462141414385</v>
      </c>
      <c r="AG22" s="4">
        <v>239.53395658345499</v>
      </c>
      <c r="AH22" s="4">
        <v>240.60577175252399</v>
      </c>
      <c r="AI22" s="4">
        <v>241.67758692159401</v>
      </c>
      <c r="AJ22" s="4">
        <v>242.74940209066401</v>
      </c>
      <c r="AK22" s="4">
        <v>243.821217259733</v>
      </c>
    </row>
    <row r="23" spans="1:37" ht="14.45" x14ac:dyDescent="0.3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row>
    <row r="24" spans="1:37" ht="14.45" x14ac:dyDescent="0.35">
      <c r="A24" s="4" t="s">
        <v>40</v>
      </c>
      <c r="B24" s="4">
        <v>4384.1918823507003</v>
      </c>
      <c r="C24" s="4">
        <v>4366.8401206905501</v>
      </c>
      <c r="D24" s="4">
        <v>4353.1665929634801</v>
      </c>
      <c r="E24" s="4">
        <v>4335.7246512193196</v>
      </c>
      <c r="F24" s="4">
        <v>4318.2466374415399</v>
      </c>
      <c r="G24" s="4">
        <v>4273.6337772390798</v>
      </c>
      <c r="H24" s="4">
        <v>4236.4567676711504</v>
      </c>
      <c r="I24" s="4">
        <v>4195.7954994062802</v>
      </c>
      <c r="J24" s="4">
        <v>4158.81820745601</v>
      </c>
      <c r="K24" s="4">
        <v>4118.4334453004103</v>
      </c>
      <c r="L24" s="4">
        <v>4090.4004573120901</v>
      </c>
      <c r="M24" s="4">
        <v>4069.62867232497</v>
      </c>
      <c r="N24" s="4">
        <v>4048.83086409016</v>
      </c>
      <c r="O24" s="4">
        <v>4028.0070326076502</v>
      </c>
      <c r="P24" s="4">
        <v>4007.1571778774401</v>
      </c>
      <c r="Q24" s="4">
        <v>3986.28129989953</v>
      </c>
      <c r="R24" s="4">
        <v>3988.5236364093798</v>
      </c>
      <c r="S24" s="4">
        <v>3990.7659729192301</v>
      </c>
      <c r="T24" s="4">
        <v>3993.0083094290799</v>
      </c>
      <c r="U24" s="4">
        <v>3995.2506459389301</v>
      </c>
      <c r="V24" s="4">
        <v>3997.4929824487799</v>
      </c>
      <c r="W24" s="4">
        <v>3999.7353189586402</v>
      </c>
      <c r="X24" s="4">
        <v>4001.97765546849</v>
      </c>
      <c r="Y24" s="4">
        <v>4004.2199919783402</v>
      </c>
      <c r="Z24" s="4">
        <v>4006.46232848819</v>
      </c>
      <c r="AA24" s="4">
        <v>4008.7046649980398</v>
      </c>
      <c r="AB24" s="4">
        <v>4010.94700150789</v>
      </c>
      <c r="AC24" s="4">
        <v>4013.1893380177398</v>
      </c>
      <c r="AD24" s="4">
        <v>4015.4316745275901</v>
      </c>
      <c r="AE24" s="4">
        <v>4017.6740110374399</v>
      </c>
      <c r="AF24" s="4">
        <v>4019.9163475472901</v>
      </c>
      <c r="AG24" s="4">
        <v>4022.1586840571399</v>
      </c>
      <c r="AH24" s="4">
        <v>4024.4010205669902</v>
      </c>
      <c r="AI24" s="4">
        <v>4026.6433570768399</v>
      </c>
      <c r="AJ24" s="4">
        <v>4028.8856935866902</v>
      </c>
      <c r="AK24" s="4">
        <v>4031.12803009654</v>
      </c>
    </row>
    <row r="25" spans="1:37" ht="14.45" x14ac:dyDescent="0.3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row>
    <row r="26" spans="1:37" ht="14.45" x14ac:dyDescent="0.3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row>
    <row r="27" spans="1:37" ht="14.45" x14ac:dyDescent="0.3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row>
    <row r="28" spans="1:37" ht="14.4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row>
    <row r="29" spans="1:37" ht="14.4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row>
    <row r="30" spans="1:37" ht="14.4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row>
    <row r="31" spans="1:37" ht="14.4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row>
    <row r="32" spans="1:37" ht="14.4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row>
    <row r="33" spans="1:37" ht="14.4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row>
    <row r="34" spans="1:37" ht="14.4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row>
    <row r="35" spans="1:37" ht="14.4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row>
    <row r="36" spans="1:37" ht="14.4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row>
    <row r="37" spans="1:37" ht="14.4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row>
    <row r="38" spans="1:37" ht="14.4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row>
    <row r="39" spans="1:37"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row>
    <row r="40" spans="1:37"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row>
    <row r="41" spans="1:37" x14ac:dyDescent="0.25">
      <c r="A41" s="4"/>
      <c r="B41" s="36"/>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row>
    <row r="42" spans="1:37" x14ac:dyDescent="0.25">
      <c r="A42" s="4"/>
      <c r="B42" s="36"/>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wastewater estimation</vt:lpstr>
      <vt:lpstr>Unit conversions</vt:lpstr>
      <vt:lpstr>Treatment of refinery gas</vt:lpstr>
      <vt:lpstr>ARB data</vt:lpstr>
      <vt:lpstr>How to handle emissions factor</vt:lpstr>
      <vt:lpstr>Refinery gas calcs</vt:lpstr>
      <vt:lpstr>Global Efficiency Intel data</vt:lpstr>
      <vt:lpstr>CA Pathways (Oct 2017) data</vt:lpstr>
      <vt:lpstr>Cement calcs</vt:lpstr>
      <vt:lpstr>BIFUbC-electricity</vt:lpstr>
      <vt:lpstr>BIFUbC-coal</vt:lpstr>
      <vt:lpstr>BIFUbC-natural-gas</vt:lpstr>
      <vt:lpstr>BIFUbC-biomass</vt:lpstr>
      <vt:lpstr>BIFUbC-petroleum-diesel</vt:lpstr>
      <vt:lpstr>BIFUbC-heat</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2014-03-20T21:01:41Z</dcterms:created>
  <dcterms:modified xsi:type="dcterms:W3CDTF">2019-05-24T16:14:09Z</dcterms:modified>
</cp:coreProperties>
</file>