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360" yWindow="140" windowWidth="15170" windowHeight="6650" firstSheet="9" activeTab="14"/>
  </bookViews>
  <sheets>
    <sheet name="About" sheetId="1" r:id="rId1"/>
    <sheet name="wastewater estimation" sheetId="21" r:id="rId2"/>
    <sheet name="Unit conversions" sheetId="22" r:id="rId3"/>
    <sheet name="Global Efficiency Intel data" sheetId="29" r:id="rId4"/>
    <sheet name="Pathways (Oct 2017) cement data" sheetId="27" r:id="rId5"/>
    <sheet name="Cement calcs" sheetId="28" r:id="rId6"/>
    <sheet name="Pipeline gas - Scoping Plan+60%" sheetId="32" r:id="rId7"/>
    <sheet name="Electricity - Scoping Plan+60%" sheetId="33" r:id="rId8"/>
    <sheet name="Coke (treated as coal) SP+60%" sheetId="39" r:id="rId9"/>
    <sheet name="Refinery Gas - SP+60%" sheetId="38" r:id="rId10"/>
    <sheet name="Refinery detail" sheetId="37" r:id="rId11"/>
    <sheet name="Refinery Gas Data - SP+60%" sheetId="25" r:id="rId12"/>
    <sheet name="BIFUbC-electricity" sheetId="15" r:id="rId13"/>
    <sheet name="BIFUbC-coal" sheetId="16" r:id="rId14"/>
    <sheet name="BIFUbC-natural-gas" sheetId="17" r:id="rId15"/>
    <sheet name="BIFUbC-biomass" sheetId="18" r:id="rId16"/>
    <sheet name="BIFUbC-petroleum-diesel" sheetId="19" r:id="rId17"/>
    <sheet name="BIFUbC-heat" sheetId="36" r:id="rId18"/>
  </sheets>
  <calcPr calcId="145621"/>
</workbook>
</file>

<file path=xl/calcChain.xml><?xml version="1.0" encoding="utf-8"?>
<calcChain xmlns="http://schemas.openxmlformats.org/spreadsheetml/2006/main">
  <c r="B35" i="17" l="1"/>
  <c r="C35" i="17"/>
  <c r="D35" i="17"/>
  <c r="E35" i="17"/>
  <c r="F35" i="17"/>
  <c r="G35" i="17"/>
  <c r="H35" i="17"/>
  <c r="I35" i="17"/>
  <c r="J35" i="17"/>
  <c r="K35" i="17"/>
  <c r="L35" i="17"/>
  <c r="M35" i="17"/>
  <c r="N35" i="17"/>
  <c r="O35" i="17"/>
  <c r="P35" i="17"/>
  <c r="Q35" i="17"/>
  <c r="R35" i="17"/>
  <c r="S35" i="17"/>
  <c r="T35" i="17"/>
  <c r="U35" i="17"/>
  <c r="V35" i="17"/>
  <c r="W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J35" i="17"/>
  <c r="AK35" i="17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J4" i="22" l="1"/>
  <c r="J5" i="22"/>
  <c r="K5" i="22"/>
  <c r="J6" i="22"/>
  <c r="J7" i="22"/>
  <c r="K7" i="22"/>
  <c r="L7" i="22" s="1"/>
  <c r="C2" i="36" l="1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Z2" i="36"/>
  <c r="AA2" i="36"/>
  <c r="AB2" i="36"/>
  <c r="AC2" i="36"/>
  <c r="AD2" i="36"/>
  <c r="AE2" i="36"/>
  <c r="AF2" i="36"/>
  <c r="AG2" i="36"/>
  <c r="AH2" i="36"/>
  <c r="AI2" i="36"/>
  <c r="AJ2" i="36"/>
  <c r="AK2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Z3" i="36"/>
  <c r="AA3" i="36"/>
  <c r="AB3" i="36"/>
  <c r="AC3" i="36"/>
  <c r="AD3" i="36"/>
  <c r="AE3" i="36"/>
  <c r="AF3" i="36"/>
  <c r="AG3" i="36"/>
  <c r="AH3" i="36"/>
  <c r="AI3" i="36"/>
  <c r="AJ3" i="36"/>
  <c r="AK3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Z4" i="36"/>
  <c r="AA4" i="36"/>
  <c r="AB4" i="36"/>
  <c r="AC4" i="36"/>
  <c r="AD4" i="36"/>
  <c r="AE4" i="36"/>
  <c r="AF4" i="36"/>
  <c r="AG4" i="36"/>
  <c r="AH4" i="36"/>
  <c r="AI4" i="36"/>
  <c r="AJ4" i="36"/>
  <c r="AK4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Z5" i="36"/>
  <c r="AA5" i="36"/>
  <c r="AB5" i="36"/>
  <c r="AC5" i="36"/>
  <c r="AD5" i="36"/>
  <c r="AE5" i="36"/>
  <c r="AF5" i="36"/>
  <c r="AG5" i="36"/>
  <c r="AH5" i="36"/>
  <c r="AI5" i="36"/>
  <c r="AJ5" i="36"/>
  <c r="AK5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Z6" i="36"/>
  <c r="AA6" i="36"/>
  <c r="AB6" i="36"/>
  <c r="AC6" i="36"/>
  <c r="AD6" i="36"/>
  <c r="AE6" i="36"/>
  <c r="AF6" i="36"/>
  <c r="AG6" i="36"/>
  <c r="AH6" i="36"/>
  <c r="AI6" i="36"/>
  <c r="AJ6" i="36"/>
  <c r="AK6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Z7" i="36"/>
  <c r="AA7" i="36"/>
  <c r="AB7" i="36"/>
  <c r="AC7" i="36"/>
  <c r="AD7" i="36"/>
  <c r="AE7" i="36"/>
  <c r="AF7" i="36"/>
  <c r="AG7" i="36"/>
  <c r="AH7" i="36"/>
  <c r="AI7" i="36"/>
  <c r="AJ7" i="36"/>
  <c r="AK7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Z9" i="36"/>
  <c r="AA9" i="36"/>
  <c r="AB9" i="36"/>
  <c r="AC9" i="36"/>
  <c r="AD9" i="36"/>
  <c r="AE9" i="36"/>
  <c r="AF9" i="36"/>
  <c r="AG9" i="36"/>
  <c r="AH9" i="36"/>
  <c r="AI9" i="36"/>
  <c r="AJ9" i="36"/>
  <c r="AK9" i="36"/>
  <c r="B4" i="36"/>
  <c r="B5" i="36"/>
  <c r="B6" i="36"/>
  <c r="B7" i="36"/>
  <c r="B8" i="36"/>
  <c r="B9" i="36"/>
  <c r="B2" i="36"/>
  <c r="B3" i="36"/>
  <c r="B13" i="15" l="1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J13" i="15"/>
  <c r="AK13" i="15"/>
  <c r="B21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J21" i="15"/>
  <c r="AK21" i="15"/>
  <c r="M31" i="15"/>
  <c r="M3" i="15" s="1"/>
  <c r="N31" i="15"/>
  <c r="N3" i="15" s="1"/>
  <c r="O31" i="15"/>
  <c r="O3" i="15" s="1"/>
  <c r="P31" i="15"/>
  <c r="P3" i="15" s="1"/>
  <c r="Q31" i="15"/>
  <c r="Q3" i="15" s="1"/>
  <c r="R31" i="15"/>
  <c r="R3" i="15" s="1"/>
  <c r="S31" i="15"/>
  <c r="S3" i="15" s="1"/>
  <c r="T31" i="15"/>
  <c r="T3" i="15" s="1"/>
  <c r="U31" i="15"/>
  <c r="U3" i="15" s="1"/>
  <c r="V31" i="15"/>
  <c r="V3" i="15" s="1"/>
  <c r="W31" i="15"/>
  <c r="W3" i="15" s="1"/>
  <c r="X31" i="15"/>
  <c r="X3" i="15" s="1"/>
  <c r="Y31" i="15"/>
  <c r="Y3" i="15" s="1"/>
  <c r="Z31" i="15"/>
  <c r="Z3" i="15" s="1"/>
  <c r="AA31" i="15"/>
  <c r="AA3" i="15" s="1"/>
  <c r="AB31" i="15"/>
  <c r="AB3" i="15" s="1"/>
  <c r="AC31" i="15"/>
  <c r="AC3" i="15" s="1"/>
  <c r="AD31" i="15"/>
  <c r="AD3" i="15" s="1"/>
  <c r="AE31" i="15"/>
  <c r="AE3" i="15" s="1"/>
  <c r="AF31" i="15"/>
  <c r="AF3" i="15" s="1"/>
  <c r="AG31" i="15"/>
  <c r="AG3" i="15" s="1"/>
  <c r="AH31" i="15"/>
  <c r="AH3" i="15" s="1"/>
  <c r="AI31" i="15"/>
  <c r="AI3" i="15" s="1"/>
  <c r="AJ31" i="15"/>
  <c r="AJ3" i="15" s="1"/>
  <c r="AK31" i="15"/>
  <c r="AK3" i="15" s="1"/>
  <c r="C31" i="15"/>
  <c r="C3" i="15" s="1"/>
  <c r="D31" i="15"/>
  <c r="D3" i="15" s="1"/>
  <c r="E31" i="15"/>
  <c r="E3" i="15" s="1"/>
  <c r="F31" i="15"/>
  <c r="F3" i="15" s="1"/>
  <c r="G31" i="15"/>
  <c r="G3" i="15" s="1"/>
  <c r="H31" i="15"/>
  <c r="H3" i="15" s="1"/>
  <c r="I31" i="15"/>
  <c r="I3" i="15" s="1"/>
  <c r="J31" i="15"/>
  <c r="J3" i="15" s="1"/>
  <c r="K31" i="15"/>
  <c r="K3" i="15" s="1"/>
  <c r="L31" i="15"/>
  <c r="L3" i="15" s="1"/>
  <c r="B31" i="15"/>
  <c r="B3" i="15" s="1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J33" i="15"/>
  <c r="AK33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Z47" i="15"/>
  <c r="AA47" i="15"/>
  <c r="AB47" i="15"/>
  <c r="AC47" i="15"/>
  <c r="AD47" i="15"/>
  <c r="AE47" i="15"/>
  <c r="AF47" i="15"/>
  <c r="AG47" i="15"/>
  <c r="AH47" i="15"/>
  <c r="AI47" i="15"/>
  <c r="AJ47" i="15"/>
  <c r="AK47" i="15"/>
  <c r="C47" i="15"/>
  <c r="D47" i="15"/>
  <c r="E47" i="15"/>
  <c r="F47" i="15"/>
  <c r="G47" i="15"/>
  <c r="H47" i="15"/>
  <c r="I47" i="15"/>
  <c r="J47" i="15"/>
  <c r="K47" i="15"/>
  <c r="B47" i="15"/>
  <c r="B44" i="15"/>
  <c r="B9" i="15" s="1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AG44" i="15"/>
  <c r="AH44" i="15"/>
  <c r="AI44" i="15"/>
  <c r="AJ44" i="15"/>
  <c r="AK44" i="15"/>
  <c r="C72" i="17" l="1"/>
  <c r="D72" i="17"/>
  <c r="E72" i="17"/>
  <c r="F72" i="17"/>
  <c r="G72" i="17"/>
  <c r="H72" i="17"/>
  <c r="I72" i="17"/>
  <c r="J72" i="17"/>
  <c r="K72" i="17"/>
  <c r="L72" i="17"/>
  <c r="M72" i="17"/>
  <c r="N72" i="17"/>
  <c r="O72" i="17"/>
  <c r="P72" i="17"/>
  <c r="Q72" i="17"/>
  <c r="R72" i="17"/>
  <c r="S72" i="17"/>
  <c r="T72" i="17"/>
  <c r="U72" i="17"/>
  <c r="V72" i="17"/>
  <c r="W72" i="17"/>
  <c r="X72" i="17"/>
  <c r="Y72" i="17"/>
  <c r="Z72" i="17"/>
  <c r="AA72" i="17"/>
  <c r="AB72" i="17"/>
  <c r="AC72" i="17"/>
  <c r="AD72" i="17"/>
  <c r="AE72" i="17"/>
  <c r="AF72" i="17"/>
  <c r="AG72" i="17"/>
  <c r="AH72" i="17"/>
  <c r="AI72" i="17"/>
  <c r="AJ72" i="17"/>
  <c r="AK72" i="17"/>
  <c r="B72" i="17"/>
  <c r="B90" i="17"/>
  <c r="C90" i="17"/>
  <c r="D90" i="17"/>
  <c r="E90" i="17"/>
  <c r="F90" i="17"/>
  <c r="G90" i="17"/>
  <c r="H90" i="17"/>
  <c r="I90" i="17"/>
  <c r="J90" i="17"/>
  <c r="K90" i="17"/>
  <c r="L90" i="17"/>
  <c r="M90" i="17"/>
  <c r="N90" i="17"/>
  <c r="O90" i="17"/>
  <c r="P90" i="17"/>
  <c r="Q90" i="17"/>
  <c r="R90" i="17"/>
  <c r="S90" i="17"/>
  <c r="T90" i="17"/>
  <c r="U90" i="17"/>
  <c r="V90" i="17"/>
  <c r="W90" i="17"/>
  <c r="X90" i="17"/>
  <c r="Y90" i="17"/>
  <c r="Z90" i="17"/>
  <c r="AA90" i="17"/>
  <c r="AB90" i="17"/>
  <c r="AC90" i="17"/>
  <c r="AD90" i="17"/>
  <c r="AE90" i="17"/>
  <c r="AF90" i="17"/>
  <c r="AG90" i="17"/>
  <c r="AH90" i="17"/>
  <c r="AI90" i="17"/>
  <c r="AJ90" i="17"/>
  <c r="AK90" i="17"/>
  <c r="C96" i="17"/>
  <c r="D96" i="17"/>
  <c r="E96" i="17"/>
  <c r="F96" i="17"/>
  <c r="G96" i="17"/>
  <c r="H96" i="17"/>
  <c r="I96" i="17"/>
  <c r="J96" i="17"/>
  <c r="K96" i="17"/>
  <c r="L96" i="17"/>
  <c r="M96" i="17"/>
  <c r="N96" i="17"/>
  <c r="O96" i="17"/>
  <c r="P96" i="17"/>
  <c r="Q96" i="17"/>
  <c r="R96" i="17"/>
  <c r="S96" i="17"/>
  <c r="T96" i="17"/>
  <c r="U96" i="17"/>
  <c r="V96" i="17"/>
  <c r="W96" i="17"/>
  <c r="X96" i="17"/>
  <c r="Y96" i="17"/>
  <c r="Z96" i="17"/>
  <c r="AA96" i="17"/>
  <c r="AB96" i="17"/>
  <c r="AC96" i="17"/>
  <c r="AD96" i="17"/>
  <c r="AE96" i="17"/>
  <c r="AF96" i="17"/>
  <c r="AG96" i="17"/>
  <c r="AH96" i="17"/>
  <c r="AI96" i="17"/>
  <c r="AJ96" i="17"/>
  <c r="AK96" i="17"/>
  <c r="B96" i="17"/>
  <c r="C42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Z42" i="17"/>
  <c r="AA42" i="17"/>
  <c r="AB42" i="17"/>
  <c r="AC42" i="17"/>
  <c r="AD42" i="17"/>
  <c r="AE42" i="17"/>
  <c r="AF42" i="17"/>
  <c r="AG42" i="17"/>
  <c r="AH42" i="17"/>
  <c r="AI42" i="17"/>
  <c r="AJ42" i="17"/>
  <c r="AK42" i="17"/>
  <c r="C45" i="17"/>
  <c r="D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Z45" i="17"/>
  <c r="AA45" i="17"/>
  <c r="AB45" i="17"/>
  <c r="AC45" i="17"/>
  <c r="AD45" i="17"/>
  <c r="AE45" i="17"/>
  <c r="AF45" i="17"/>
  <c r="AG45" i="17"/>
  <c r="AH45" i="17"/>
  <c r="AI45" i="17"/>
  <c r="AJ45" i="17"/>
  <c r="AK45" i="17"/>
  <c r="B45" i="17"/>
  <c r="B42" i="17"/>
  <c r="C39" i="17"/>
  <c r="D39" i="17"/>
  <c r="E39" i="17"/>
  <c r="F39" i="17"/>
  <c r="F9" i="17" s="1"/>
  <c r="G39" i="17"/>
  <c r="H39" i="17"/>
  <c r="I39" i="17"/>
  <c r="J39" i="17"/>
  <c r="J9" i="17" s="1"/>
  <c r="K39" i="17"/>
  <c r="L39" i="17"/>
  <c r="M39" i="17"/>
  <c r="N39" i="17"/>
  <c r="O39" i="17"/>
  <c r="P39" i="17"/>
  <c r="Q39" i="17"/>
  <c r="R39" i="17"/>
  <c r="R9" i="17" s="1"/>
  <c r="S39" i="17"/>
  <c r="T39" i="17"/>
  <c r="U39" i="17"/>
  <c r="V39" i="17"/>
  <c r="V9" i="17" s="1"/>
  <c r="W39" i="17"/>
  <c r="X39" i="17"/>
  <c r="Y39" i="17"/>
  <c r="Z39" i="17"/>
  <c r="Z9" i="17" s="1"/>
  <c r="AA39" i="17"/>
  <c r="AB39" i="17"/>
  <c r="AC39" i="17"/>
  <c r="AD39" i="17"/>
  <c r="AD9" i="17" s="1"/>
  <c r="AE39" i="17"/>
  <c r="AF39" i="17"/>
  <c r="AG39" i="17"/>
  <c r="AH39" i="17"/>
  <c r="AH9" i="17" s="1"/>
  <c r="AI39" i="17"/>
  <c r="AJ39" i="17"/>
  <c r="AK39" i="17"/>
  <c r="B39" i="17"/>
  <c r="B9" i="17" s="1"/>
  <c r="B28" i="17"/>
  <c r="C28" i="17"/>
  <c r="D28" i="17"/>
  <c r="E28" i="17"/>
  <c r="F28" i="17"/>
  <c r="G28" i="17"/>
  <c r="H28" i="17"/>
  <c r="I28" i="17"/>
  <c r="J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J28" i="17"/>
  <c r="AK28" i="17"/>
  <c r="B27" i="17"/>
  <c r="B4" i="17" s="1"/>
  <c r="C27" i="17"/>
  <c r="C4" i="17" s="1"/>
  <c r="D27" i="17"/>
  <c r="D4" i="17" s="1"/>
  <c r="E27" i="17"/>
  <c r="E4" i="17" s="1"/>
  <c r="F27" i="17"/>
  <c r="F4" i="17" s="1"/>
  <c r="G27" i="17"/>
  <c r="G4" i="17" s="1"/>
  <c r="H27" i="17"/>
  <c r="H4" i="17" s="1"/>
  <c r="I27" i="17"/>
  <c r="I4" i="17" s="1"/>
  <c r="J27" i="17"/>
  <c r="J4" i="17" s="1"/>
  <c r="K27" i="17"/>
  <c r="K4" i="17" s="1"/>
  <c r="L27" i="17"/>
  <c r="L4" i="17" s="1"/>
  <c r="M27" i="17"/>
  <c r="M4" i="17" s="1"/>
  <c r="N27" i="17"/>
  <c r="N4" i="17" s="1"/>
  <c r="O27" i="17"/>
  <c r="O4" i="17" s="1"/>
  <c r="P27" i="17"/>
  <c r="P4" i="17" s="1"/>
  <c r="Q27" i="17"/>
  <c r="Q4" i="17" s="1"/>
  <c r="R27" i="17"/>
  <c r="R4" i="17" s="1"/>
  <c r="S27" i="17"/>
  <c r="S4" i="17" s="1"/>
  <c r="T27" i="17"/>
  <c r="T4" i="17" s="1"/>
  <c r="U27" i="17"/>
  <c r="U4" i="17" s="1"/>
  <c r="V27" i="17"/>
  <c r="V4" i="17" s="1"/>
  <c r="W27" i="17"/>
  <c r="W4" i="17" s="1"/>
  <c r="X27" i="17"/>
  <c r="X4" i="17" s="1"/>
  <c r="Y27" i="17"/>
  <c r="Y4" i="17" s="1"/>
  <c r="Z27" i="17"/>
  <c r="Z4" i="17" s="1"/>
  <c r="AA27" i="17"/>
  <c r="AA4" i="17" s="1"/>
  <c r="AB27" i="17"/>
  <c r="AB4" i="17" s="1"/>
  <c r="AC27" i="17"/>
  <c r="AC4" i="17" s="1"/>
  <c r="AD27" i="17"/>
  <c r="AD4" i="17" s="1"/>
  <c r="AE27" i="17"/>
  <c r="AE4" i="17" s="1"/>
  <c r="AF27" i="17"/>
  <c r="AF4" i="17" s="1"/>
  <c r="AG27" i="17"/>
  <c r="AG4" i="17" s="1"/>
  <c r="AH27" i="17"/>
  <c r="AH4" i="17" s="1"/>
  <c r="AI27" i="17"/>
  <c r="AI4" i="17" s="1"/>
  <c r="AJ27" i="17"/>
  <c r="AJ4" i="17" s="1"/>
  <c r="AK27" i="17"/>
  <c r="AK4" i="17" s="1"/>
  <c r="B21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J21" i="17"/>
  <c r="AK21" i="17"/>
  <c r="B18" i="17"/>
  <c r="C18" i="17"/>
  <c r="D18" i="17"/>
  <c r="E18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J18" i="17"/>
  <c r="AK18" i="17"/>
  <c r="AJ9" i="17" l="1"/>
  <c r="AF9" i="17"/>
  <c r="AB9" i="17"/>
  <c r="X9" i="17"/>
  <c r="T9" i="17"/>
  <c r="P9" i="17"/>
  <c r="L9" i="17"/>
  <c r="H9" i="17"/>
  <c r="D9" i="17"/>
  <c r="AI9" i="17"/>
  <c r="AE9" i="17"/>
  <c r="AA9" i="17"/>
  <c r="W9" i="17"/>
  <c r="S9" i="17"/>
  <c r="O9" i="17"/>
  <c r="K9" i="17"/>
  <c r="G9" i="17"/>
  <c r="C9" i="17"/>
  <c r="AK9" i="17"/>
  <c r="AG9" i="17"/>
  <c r="AC9" i="17"/>
  <c r="Y9" i="17"/>
  <c r="U9" i="17"/>
  <c r="Q9" i="17"/>
  <c r="M9" i="17"/>
  <c r="I9" i="17"/>
  <c r="E9" i="17"/>
  <c r="N9" i="17"/>
  <c r="B15" i="17"/>
  <c r="B8" i="17" s="1"/>
  <c r="C15" i="17"/>
  <c r="C8" i="17" s="1"/>
  <c r="D15" i="17"/>
  <c r="D8" i="17" s="1"/>
  <c r="E15" i="17"/>
  <c r="E8" i="17" s="1"/>
  <c r="F15" i="17"/>
  <c r="F8" i="17" s="1"/>
  <c r="G15" i="17"/>
  <c r="G8" i="17" s="1"/>
  <c r="H15" i="17"/>
  <c r="H8" i="17" s="1"/>
  <c r="I15" i="17"/>
  <c r="I8" i="17" s="1"/>
  <c r="J15" i="17"/>
  <c r="J8" i="17" s="1"/>
  <c r="K15" i="17"/>
  <c r="K8" i="17" s="1"/>
  <c r="L15" i="17"/>
  <c r="L8" i="17" s="1"/>
  <c r="M15" i="17"/>
  <c r="M8" i="17" s="1"/>
  <c r="N15" i="17"/>
  <c r="N8" i="17" s="1"/>
  <c r="O15" i="17"/>
  <c r="O8" i="17" s="1"/>
  <c r="P15" i="17"/>
  <c r="P8" i="17" s="1"/>
  <c r="Q15" i="17"/>
  <c r="Q8" i="17" s="1"/>
  <c r="R15" i="17"/>
  <c r="R8" i="17" s="1"/>
  <c r="S15" i="17"/>
  <c r="S8" i="17" s="1"/>
  <c r="T15" i="17"/>
  <c r="T8" i="17" s="1"/>
  <c r="U15" i="17"/>
  <c r="U8" i="17" s="1"/>
  <c r="V15" i="17"/>
  <c r="V8" i="17" s="1"/>
  <c r="W15" i="17"/>
  <c r="W8" i="17" s="1"/>
  <c r="X15" i="17"/>
  <c r="X8" i="17" s="1"/>
  <c r="Y15" i="17"/>
  <c r="Y8" i="17" s="1"/>
  <c r="Z15" i="17"/>
  <c r="Z8" i="17" s="1"/>
  <c r="AA15" i="17"/>
  <c r="AA8" i="17" s="1"/>
  <c r="AB15" i="17"/>
  <c r="AB8" i="17" s="1"/>
  <c r="AC15" i="17"/>
  <c r="AC8" i="17" s="1"/>
  <c r="AD15" i="17"/>
  <c r="AD8" i="17" s="1"/>
  <c r="AE15" i="17"/>
  <c r="AE8" i="17" s="1"/>
  <c r="AF15" i="17"/>
  <c r="AF8" i="17" s="1"/>
  <c r="AG15" i="17"/>
  <c r="AG8" i="17" s="1"/>
  <c r="AH15" i="17"/>
  <c r="AH8" i="17" s="1"/>
  <c r="AI15" i="17"/>
  <c r="AI8" i="17" s="1"/>
  <c r="AJ15" i="17"/>
  <c r="AJ8" i="17" s="1"/>
  <c r="AK15" i="17"/>
  <c r="AK8" i="17" s="1"/>
  <c r="B34" i="17"/>
  <c r="K6" i="22" s="1"/>
  <c r="C34" i="17"/>
  <c r="D34" i="17"/>
  <c r="E34" i="17"/>
  <c r="F34" i="17"/>
  <c r="G34" i="17"/>
  <c r="H34" i="17"/>
  <c r="I34" i="17"/>
  <c r="J34" i="17"/>
  <c r="K34" i="17"/>
  <c r="L34" i="17"/>
  <c r="M34" i="17"/>
  <c r="N34" i="17"/>
  <c r="O34" i="17"/>
  <c r="P34" i="17"/>
  <c r="Q34" i="17"/>
  <c r="R34" i="17"/>
  <c r="S34" i="17"/>
  <c r="T34" i="17"/>
  <c r="U34" i="17"/>
  <c r="V34" i="17"/>
  <c r="W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J34" i="17"/>
  <c r="AK34" i="17"/>
  <c r="B32" i="17"/>
  <c r="C32" i="17"/>
  <c r="C3" i="17" s="1"/>
  <c r="D32" i="17"/>
  <c r="D3" i="17" s="1"/>
  <c r="E32" i="17"/>
  <c r="E3" i="17" s="1"/>
  <c r="F32" i="17"/>
  <c r="F3" i="17" s="1"/>
  <c r="G32" i="17"/>
  <c r="G3" i="17" s="1"/>
  <c r="H32" i="17"/>
  <c r="H3" i="17" s="1"/>
  <c r="I32" i="17"/>
  <c r="I3" i="17" s="1"/>
  <c r="J32" i="17"/>
  <c r="J3" i="17" s="1"/>
  <c r="K32" i="17"/>
  <c r="K3" i="17" s="1"/>
  <c r="L32" i="17"/>
  <c r="L3" i="17" s="1"/>
  <c r="M32" i="17"/>
  <c r="M3" i="17" s="1"/>
  <c r="N32" i="17"/>
  <c r="N3" i="17" s="1"/>
  <c r="O32" i="17"/>
  <c r="O3" i="17" s="1"/>
  <c r="P32" i="17"/>
  <c r="P3" i="17" s="1"/>
  <c r="Q32" i="17"/>
  <c r="Q3" i="17" s="1"/>
  <c r="R32" i="17"/>
  <c r="R3" i="17" s="1"/>
  <c r="S32" i="17"/>
  <c r="S3" i="17" s="1"/>
  <c r="T32" i="17"/>
  <c r="T3" i="17" s="1"/>
  <c r="U32" i="17"/>
  <c r="U3" i="17" s="1"/>
  <c r="V32" i="17"/>
  <c r="V3" i="17" s="1"/>
  <c r="W32" i="17"/>
  <c r="W3" i="17" s="1"/>
  <c r="X32" i="17"/>
  <c r="X3" i="17" s="1"/>
  <c r="Y32" i="17"/>
  <c r="Y3" i="17" s="1"/>
  <c r="Z32" i="17"/>
  <c r="Z3" i="17" s="1"/>
  <c r="AA32" i="17"/>
  <c r="AA3" i="17" s="1"/>
  <c r="AB32" i="17"/>
  <c r="AB3" i="17" s="1"/>
  <c r="AC32" i="17"/>
  <c r="AC3" i="17" s="1"/>
  <c r="AD32" i="17"/>
  <c r="AD3" i="17" s="1"/>
  <c r="AE32" i="17"/>
  <c r="AE3" i="17" s="1"/>
  <c r="AF32" i="17"/>
  <c r="AF3" i="17" s="1"/>
  <c r="AG32" i="17"/>
  <c r="AG3" i="17" s="1"/>
  <c r="AH32" i="17"/>
  <c r="AH3" i="17" s="1"/>
  <c r="AI32" i="17"/>
  <c r="AI3" i="17" s="1"/>
  <c r="AJ32" i="17"/>
  <c r="AJ3" i="17" s="1"/>
  <c r="AK32" i="17"/>
  <c r="AK3" i="17" s="1"/>
  <c r="B3" i="17" l="1"/>
  <c r="K4" i="22"/>
  <c r="L4" i="22" s="1"/>
  <c r="B2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AJ2" i="16"/>
  <c r="AK2" i="16"/>
  <c r="AJ3" i="16"/>
  <c r="AK3" i="16"/>
  <c r="AG5" i="28"/>
  <c r="AH5" i="28"/>
  <c r="AI5" i="28" s="1"/>
  <c r="AH3" i="28"/>
  <c r="AI3" i="28" s="1"/>
  <c r="AJ3" i="28" s="1"/>
  <c r="AK3" i="28" s="1"/>
  <c r="AG3" i="28"/>
  <c r="AF3" i="28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Z2" i="15"/>
  <c r="AA2" i="15"/>
  <c r="AB2" i="15"/>
  <c r="AC2" i="15"/>
  <c r="AD2" i="15"/>
  <c r="AE2" i="15"/>
  <c r="AF2" i="15"/>
  <c r="AG2" i="15"/>
  <c r="AH2" i="15"/>
  <c r="B2" i="15"/>
  <c r="AK21" i="27"/>
  <c r="AJ21" i="27"/>
  <c r="AI21" i="27"/>
  <c r="AH21" i="27"/>
  <c r="AG21" i="27"/>
  <c r="AF21" i="27"/>
  <c r="AE21" i="27"/>
  <c r="AD21" i="27"/>
  <c r="AC21" i="27"/>
  <c r="AB21" i="27"/>
  <c r="AA21" i="27"/>
  <c r="Z21" i="27"/>
  <c r="Y21" i="27"/>
  <c r="X21" i="27"/>
  <c r="W21" i="27"/>
  <c r="V21" i="27"/>
  <c r="U21" i="27"/>
  <c r="T21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C21" i="27"/>
  <c r="B21" i="27"/>
  <c r="AK8" i="27"/>
  <c r="AJ8" i="27"/>
  <c r="AI8" i="27"/>
  <c r="AH8" i="27"/>
  <c r="AG8" i="27"/>
  <c r="AF8" i="27"/>
  <c r="AE8" i="27"/>
  <c r="AD8" i="27"/>
  <c r="AC8" i="27"/>
  <c r="AB8" i="27"/>
  <c r="AA8" i="27"/>
  <c r="Z8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B5" i="28"/>
  <c r="Q5" i="28" s="1"/>
  <c r="B3" i="28"/>
  <c r="A35" i="22"/>
  <c r="D20" i="28"/>
  <c r="C26" i="28" s="1"/>
  <c r="B7" i="28" s="1"/>
  <c r="A4" i="28"/>
  <c r="A3" i="28"/>
  <c r="C1" i="28"/>
  <c r="D1" i="28" s="1"/>
  <c r="E1" i="28" s="1"/>
  <c r="F1" i="28" s="1"/>
  <c r="G1" i="28" s="1"/>
  <c r="H1" i="28" s="1"/>
  <c r="I1" i="28" s="1"/>
  <c r="J1" i="28" s="1"/>
  <c r="K1" i="28" s="1"/>
  <c r="L1" i="28" s="1"/>
  <c r="M1" i="28" s="1"/>
  <c r="N1" i="28" s="1"/>
  <c r="O1" i="28" s="1"/>
  <c r="P1" i="28" s="1"/>
  <c r="Q1" i="28" s="1"/>
  <c r="R1" i="28" s="1"/>
  <c r="S1" i="28" s="1"/>
  <c r="T1" i="28" s="1"/>
  <c r="U1" i="28" s="1"/>
  <c r="V1" i="28" s="1"/>
  <c r="W1" i="28" s="1"/>
  <c r="X1" i="28" s="1"/>
  <c r="Y1" i="28" s="1"/>
  <c r="Z1" i="28" s="1"/>
  <c r="AA1" i="28" s="1"/>
  <c r="AB1" i="28" s="1"/>
  <c r="AC1" i="28" s="1"/>
  <c r="AD1" i="28" s="1"/>
  <c r="AE1" i="28" s="1"/>
  <c r="AF1" i="28" s="1"/>
  <c r="AG1" i="28" s="1"/>
  <c r="AH1" i="28" s="1"/>
  <c r="AI1" i="28" s="1"/>
  <c r="AJ1" i="28" s="1"/>
  <c r="AK1" i="28" s="1"/>
  <c r="AI2" i="15" l="1"/>
  <c r="AJ5" i="28"/>
  <c r="AF5" i="28"/>
  <c r="C5" i="28"/>
  <c r="Q3" i="28"/>
  <c r="C3" i="28" s="1"/>
  <c r="D3" i="28" s="1"/>
  <c r="E3" i="28" s="1"/>
  <c r="F3" i="28" s="1"/>
  <c r="G3" i="28" s="1"/>
  <c r="H3" i="28" s="1"/>
  <c r="I3" i="28" s="1"/>
  <c r="J3" i="28" s="1"/>
  <c r="K3" i="28" s="1"/>
  <c r="L3" i="28" s="1"/>
  <c r="M3" i="28" s="1"/>
  <c r="N3" i="28" s="1"/>
  <c r="O3" i="28" s="1"/>
  <c r="P3" i="28" s="1"/>
  <c r="D21" i="28"/>
  <c r="C27" i="28" s="1"/>
  <c r="B8" i="28" s="1"/>
  <c r="B2" i="17" s="1"/>
  <c r="AK5" i="28" l="1"/>
  <c r="AK2" i="15" s="1"/>
  <c r="AJ2" i="15"/>
  <c r="D5" i="28"/>
  <c r="E5" i="28" s="1"/>
  <c r="F5" i="28" s="1"/>
  <c r="G5" i="28" s="1"/>
  <c r="H5" i="28" s="1"/>
  <c r="I5" i="28" s="1"/>
  <c r="J5" i="28" s="1"/>
  <c r="K5" i="28" s="1"/>
  <c r="L5" i="28" s="1"/>
  <c r="M5" i="28" s="1"/>
  <c r="N5" i="28" s="1"/>
  <c r="O5" i="28" s="1"/>
  <c r="P5" i="28" s="1"/>
  <c r="R5" i="28"/>
  <c r="S5" i="28" s="1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Q4" i="28"/>
  <c r="Q2" i="17" s="1"/>
  <c r="AF4" i="28" l="1"/>
  <c r="C4" i="28"/>
  <c r="A2" i="25"/>
  <c r="B3" i="25"/>
  <c r="B4" i="25" s="1"/>
  <c r="C3" i="25"/>
  <c r="C4" i="25" s="1"/>
  <c r="D3" i="25"/>
  <c r="D4" i="25" s="1"/>
  <c r="E3" i="25"/>
  <c r="E4" i="25" s="1"/>
  <c r="F3" i="25"/>
  <c r="F4" i="25" s="1"/>
  <c r="G3" i="25"/>
  <c r="G4" i="25" s="1"/>
  <c r="H3" i="25"/>
  <c r="H4" i="25" s="1"/>
  <c r="I3" i="25"/>
  <c r="I4" i="25" s="1"/>
  <c r="J3" i="25"/>
  <c r="J4" i="25" s="1"/>
  <c r="K3" i="25"/>
  <c r="K4" i="25" s="1"/>
  <c r="L3" i="25"/>
  <c r="L4" i="25" s="1"/>
  <c r="M3" i="25"/>
  <c r="M4" i="25" s="1"/>
  <c r="N3" i="25"/>
  <c r="N4" i="25" s="1"/>
  <c r="O3" i="25"/>
  <c r="O4" i="25" s="1"/>
  <c r="P3" i="25"/>
  <c r="P4" i="25" s="1"/>
  <c r="Q3" i="25"/>
  <c r="Q4" i="25" s="1"/>
  <c r="R3" i="25"/>
  <c r="R4" i="25" s="1"/>
  <c r="S3" i="25"/>
  <c r="S4" i="25" s="1"/>
  <c r="T3" i="25"/>
  <c r="T4" i="25" s="1"/>
  <c r="U3" i="25"/>
  <c r="U4" i="25" s="1"/>
  <c r="V3" i="25"/>
  <c r="V4" i="25" s="1"/>
  <c r="W3" i="25"/>
  <c r="W4" i="25" s="1"/>
  <c r="X3" i="25"/>
  <c r="X4" i="25" s="1"/>
  <c r="Y3" i="25"/>
  <c r="Y4" i="25" s="1"/>
  <c r="Z3" i="25"/>
  <c r="Z4" i="25" s="1"/>
  <c r="AA3" i="25"/>
  <c r="AA4" i="25" s="1"/>
  <c r="AB3" i="25"/>
  <c r="AB4" i="25" s="1"/>
  <c r="AC3" i="25"/>
  <c r="AC4" i="25" s="1"/>
  <c r="AD3" i="25"/>
  <c r="AD4" i="25" s="1"/>
  <c r="AE3" i="25"/>
  <c r="AE4" i="25" s="1"/>
  <c r="AF3" i="25"/>
  <c r="AF4" i="25" s="1"/>
  <c r="AG3" i="25"/>
  <c r="AG4" i="25" s="1"/>
  <c r="AH3" i="25"/>
  <c r="AH4" i="25" s="1"/>
  <c r="AI3" i="25"/>
  <c r="AI4" i="25" s="1"/>
  <c r="AJ3" i="25"/>
  <c r="AJ4" i="25" s="1"/>
  <c r="AK3" i="25"/>
  <c r="AK4" i="25" s="1"/>
  <c r="D4" i="28" l="1"/>
  <c r="C2" i="17"/>
  <c r="AG4" i="28"/>
  <c r="AF2" i="17"/>
  <c r="R4" i="28"/>
  <c r="AH4" i="28" l="1"/>
  <c r="AG2" i="17"/>
  <c r="S4" i="28"/>
  <c r="R2" i="17"/>
  <c r="E4" i="28"/>
  <c r="D2" i="17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J9" i="15"/>
  <c r="AK9" i="15"/>
  <c r="T4" i="28" l="1"/>
  <c r="S2" i="17"/>
  <c r="F4" i="28"/>
  <c r="E2" i="17"/>
  <c r="AI4" i="28"/>
  <c r="AH2" i="17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AG4" i="15"/>
  <c r="AH4" i="15"/>
  <c r="AI4" i="15"/>
  <c r="AJ4" i="15"/>
  <c r="AK4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AJ5" i="15"/>
  <c r="AK5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J6" i="15"/>
  <c r="AK6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J8" i="15"/>
  <c r="AK8" i="15"/>
  <c r="A8" i="21"/>
  <c r="C2" i="19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Z2" i="19"/>
  <c r="AA2" i="19"/>
  <c r="AB2" i="19"/>
  <c r="AC2" i="19"/>
  <c r="AD2" i="19"/>
  <c r="AE2" i="19"/>
  <c r="AF2" i="19"/>
  <c r="AG2" i="19"/>
  <c r="AH2" i="19"/>
  <c r="AI2" i="19"/>
  <c r="AJ2" i="19"/>
  <c r="AK2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AB5" i="19"/>
  <c r="AC5" i="19"/>
  <c r="AD5" i="19"/>
  <c r="AE5" i="19"/>
  <c r="AF5" i="19"/>
  <c r="AG5" i="19"/>
  <c r="AH5" i="19"/>
  <c r="AI5" i="19"/>
  <c r="AJ5" i="19"/>
  <c r="AK5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AI6" i="19"/>
  <c r="AJ6" i="19"/>
  <c r="AK6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AI8" i="19"/>
  <c r="AJ8" i="19"/>
  <c r="AK8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Z9" i="19"/>
  <c r="AA9" i="19"/>
  <c r="AB9" i="19"/>
  <c r="AC9" i="19"/>
  <c r="AD9" i="19"/>
  <c r="AE9" i="19"/>
  <c r="AF9" i="19"/>
  <c r="AG9" i="19"/>
  <c r="AH9" i="19"/>
  <c r="AI9" i="19"/>
  <c r="AJ9" i="19"/>
  <c r="AK9" i="19"/>
  <c r="B9" i="19"/>
  <c r="B6" i="19"/>
  <c r="B2" i="19"/>
  <c r="B5" i="19"/>
  <c r="B8" i="19"/>
  <c r="G4" i="28" l="1"/>
  <c r="F2" i="17"/>
  <c r="AJ4" i="28"/>
  <c r="AI2" i="17"/>
  <c r="U4" i="28"/>
  <c r="T2" i="17"/>
  <c r="B13" i="21"/>
  <c r="C36" i="15" s="1"/>
  <c r="C7" i="15" s="1"/>
  <c r="A13" i="21"/>
  <c r="B36" i="15"/>
  <c r="B7" i="15" s="1"/>
  <c r="AG13" i="21"/>
  <c r="AH36" i="15" s="1"/>
  <c r="AH7" i="15" s="1"/>
  <c r="AC13" i="21"/>
  <c r="AD36" i="15" s="1"/>
  <c r="AD7" i="15" s="1"/>
  <c r="Y13" i="21"/>
  <c r="Z36" i="15" s="1"/>
  <c r="Z7" i="15" s="1"/>
  <c r="U13" i="21"/>
  <c r="V36" i="15" s="1"/>
  <c r="V7" i="15" s="1"/>
  <c r="Q13" i="21"/>
  <c r="R36" i="15" s="1"/>
  <c r="R7" i="15" s="1"/>
  <c r="M13" i="21"/>
  <c r="N36" i="15" s="1"/>
  <c r="N7" i="15" s="1"/>
  <c r="I13" i="21"/>
  <c r="J36" i="15" s="1"/>
  <c r="J7" i="15" s="1"/>
  <c r="E13" i="21"/>
  <c r="F36" i="15" s="1"/>
  <c r="F7" i="15" s="1"/>
  <c r="AJ13" i="21"/>
  <c r="AK36" i="15" s="1"/>
  <c r="AK7" i="15" s="1"/>
  <c r="AF13" i="21"/>
  <c r="AG36" i="15" s="1"/>
  <c r="AG7" i="15" s="1"/>
  <c r="AB13" i="21"/>
  <c r="AC36" i="15" s="1"/>
  <c r="AC7" i="15" s="1"/>
  <c r="X13" i="21"/>
  <c r="Y36" i="15" s="1"/>
  <c r="Y7" i="15" s="1"/>
  <c r="T13" i="21"/>
  <c r="U36" i="15" s="1"/>
  <c r="U7" i="15" s="1"/>
  <c r="P13" i="21"/>
  <c r="Q36" i="15" s="1"/>
  <c r="Q7" i="15" s="1"/>
  <c r="L13" i="21"/>
  <c r="M36" i="15" s="1"/>
  <c r="M7" i="15" s="1"/>
  <c r="H13" i="21"/>
  <c r="I36" i="15" s="1"/>
  <c r="I7" i="15" s="1"/>
  <c r="D13" i="21"/>
  <c r="E36" i="15" s="1"/>
  <c r="E7" i="15" s="1"/>
  <c r="AI13" i="21"/>
  <c r="AJ36" i="15" s="1"/>
  <c r="AJ7" i="15" s="1"/>
  <c r="AE13" i="21"/>
  <c r="AF36" i="15" s="1"/>
  <c r="AF7" i="15" s="1"/>
  <c r="AA13" i="21"/>
  <c r="AB36" i="15" s="1"/>
  <c r="AB7" i="15" s="1"/>
  <c r="W13" i="21"/>
  <c r="X36" i="15" s="1"/>
  <c r="X7" i="15" s="1"/>
  <c r="S13" i="21"/>
  <c r="T36" i="15" s="1"/>
  <c r="T7" i="15" s="1"/>
  <c r="O13" i="21"/>
  <c r="P36" i="15" s="1"/>
  <c r="P7" i="15" s="1"/>
  <c r="K13" i="21"/>
  <c r="L36" i="15" s="1"/>
  <c r="L7" i="15" s="1"/>
  <c r="G13" i="21"/>
  <c r="H36" i="15" s="1"/>
  <c r="H7" i="15" s="1"/>
  <c r="C13" i="21"/>
  <c r="D36" i="15" s="1"/>
  <c r="D7" i="15" s="1"/>
  <c r="AH13" i="21"/>
  <c r="AI36" i="15" s="1"/>
  <c r="AI7" i="15" s="1"/>
  <c r="AD13" i="21"/>
  <c r="AE36" i="15" s="1"/>
  <c r="AE7" i="15" s="1"/>
  <c r="Z13" i="21"/>
  <c r="AA36" i="15" s="1"/>
  <c r="AA7" i="15" s="1"/>
  <c r="V13" i="21"/>
  <c r="W36" i="15" s="1"/>
  <c r="W7" i="15" s="1"/>
  <c r="R13" i="21"/>
  <c r="S36" i="15" s="1"/>
  <c r="S7" i="15" s="1"/>
  <c r="N13" i="21"/>
  <c r="O36" i="15" s="1"/>
  <c r="O7" i="15" s="1"/>
  <c r="J13" i="21"/>
  <c r="K36" i="15" s="1"/>
  <c r="K7" i="15" s="1"/>
  <c r="F13" i="21"/>
  <c r="G36" i="15" s="1"/>
  <c r="G7" i="15" s="1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AJ5" i="17"/>
  <c r="AK5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J6" i="17"/>
  <c r="AK6" i="17"/>
  <c r="B6" i="17"/>
  <c r="B5" i="17"/>
  <c r="B6" i="15"/>
  <c r="B5" i="15"/>
  <c r="B4" i="15"/>
  <c r="B8" i="15"/>
  <c r="B11" i="17" l="1"/>
  <c r="AK4" i="28"/>
  <c r="AK2" i="17" s="1"/>
  <c r="AJ2" i="17"/>
  <c r="V4" i="28"/>
  <c r="U2" i="17"/>
  <c r="H4" i="28"/>
  <c r="G2" i="17"/>
  <c r="AG11" i="17"/>
  <c r="Q11" i="17"/>
  <c r="E11" i="17"/>
  <c r="AF11" i="17"/>
  <c r="T11" i="17"/>
  <c r="D11" i="17"/>
  <c r="AI11" i="17"/>
  <c r="S11" i="17"/>
  <c r="C11" i="17"/>
  <c r="AH11" i="17"/>
  <c r="R11" i="17"/>
  <c r="F11" i="17"/>
  <c r="U11" i="17" l="1"/>
  <c r="G11" i="17"/>
  <c r="AJ11" i="17"/>
  <c r="AK11" i="17"/>
  <c r="W4" i="28"/>
  <c r="V2" i="17"/>
  <c r="I4" i="28"/>
  <c r="H2" i="17"/>
  <c r="R3" i="28"/>
  <c r="S3" i="28"/>
  <c r="T3" i="28" s="1"/>
  <c r="U3" i="28" s="1"/>
  <c r="V3" i="28" s="1"/>
  <c r="W3" i="28" s="1"/>
  <c r="X3" i="28" s="1"/>
  <c r="Y3" i="28" s="1"/>
  <c r="Z3" i="28" s="1"/>
  <c r="AA3" i="28" s="1"/>
  <c r="AB3" i="28" s="1"/>
  <c r="AC3" i="28" s="1"/>
  <c r="AD3" i="28" s="1"/>
  <c r="AE3" i="28" s="1"/>
  <c r="H11" i="17" l="1"/>
  <c r="V11" i="17"/>
  <c r="J4" i="28"/>
  <c r="I2" i="17"/>
  <c r="X4" i="28"/>
  <c r="W2" i="17"/>
  <c r="W11" i="17" l="1"/>
  <c r="I11" i="17"/>
  <c r="Y4" i="28"/>
  <c r="X2" i="17"/>
  <c r="K4" i="28"/>
  <c r="J2" i="17"/>
  <c r="J11" i="17" l="1"/>
  <c r="X11" i="17"/>
  <c r="L4" i="28"/>
  <c r="K2" i="17"/>
  <c r="Z4" i="28"/>
  <c r="Y2" i="17"/>
  <c r="Y11" i="17" l="1"/>
  <c r="K11" i="17"/>
  <c r="AA4" i="28"/>
  <c r="Z2" i="17"/>
  <c r="M4" i="28"/>
  <c r="L2" i="17"/>
  <c r="L11" i="17" l="1"/>
  <c r="Z11" i="17"/>
  <c r="N4" i="28"/>
  <c r="M2" i="17"/>
  <c r="AB4" i="28"/>
  <c r="AA2" i="17"/>
  <c r="AA11" i="17" l="1"/>
  <c r="M11" i="17"/>
  <c r="AC4" i="28"/>
  <c r="AB2" i="17"/>
  <c r="O4" i="28"/>
  <c r="N2" i="17"/>
  <c r="N11" i="17" l="1"/>
  <c r="AB11" i="17"/>
  <c r="P4" i="28"/>
  <c r="P2" i="17" s="1"/>
  <c r="O2" i="17"/>
  <c r="AD4" i="28"/>
  <c r="AC2" i="17"/>
  <c r="P11" i="17" l="1"/>
  <c r="AC11" i="17"/>
  <c r="O11" i="17"/>
  <c r="AE4" i="28"/>
  <c r="AE2" i="17" s="1"/>
  <c r="AD2" i="17"/>
  <c r="AD11" i="17" l="1"/>
  <c r="AE11" i="17"/>
</calcChain>
</file>

<file path=xl/sharedStrings.xml><?xml version="1.0" encoding="utf-8"?>
<sst xmlns="http://schemas.openxmlformats.org/spreadsheetml/2006/main" count="7566" uniqueCount="247">
  <si>
    <t>Year</t>
  </si>
  <si>
    <t>Sources:</t>
  </si>
  <si>
    <t>All Subscripts Except Waste Management</t>
  </si>
  <si>
    <t>Cement and other carbonate use (BTU)</t>
  </si>
  <si>
    <t>Natural gas and petroleum systems (BTU)</t>
  </si>
  <si>
    <t>Iron and steel (BTU)</t>
  </si>
  <si>
    <t>Chemicals (BTU)</t>
  </si>
  <si>
    <t>Mining (BTU)</t>
  </si>
  <si>
    <t>Waste management (BTU)</t>
  </si>
  <si>
    <t>Other industries (BTU)</t>
  </si>
  <si>
    <t>Agriculture (BTU)</t>
  </si>
  <si>
    <t>BIFUbC BAU Industrial Fuel Use before CCS</t>
  </si>
  <si>
    <t>http://www.energy.ca.gov/pier/project_reports/CEC-500-2006-118.html</t>
  </si>
  <si>
    <t>GWh of energy use for wastewater treatment in 2001</t>
  </si>
  <si>
    <t>Table 3. Recommended adjustments to WER Table 1-1, Water-related energy use in California in 2001</t>
  </si>
  <si>
    <t>From Table 3:</t>
  </si>
  <si>
    <t>Diesel--GDE</t>
  </si>
  <si>
    <t>Electricity--GWh</t>
  </si>
  <si>
    <t>Gasoline--GGE</t>
  </si>
  <si>
    <t>Pipeline Gas--Mtherm</t>
  </si>
  <si>
    <t>Ag</t>
  </si>
  <si>
    <t>Agriculture</t>
  </si>
  <si>
    <t xml:space="preserve">Mining </t>
  </si>
  <si>
    <t>Construction</t>
  </si>
  <si>
    <t>Other industries</t>
  </si>
  <si>
    <t>Food and beverage</t>
  </si>
  <si>
    <t>Food processing</t>
  </si>
  <si>
    <t>Textile mills</t>
  </si>
  <si>
    <t xml:space="preserve">Textile product mills </t>
  </si>
  <si>
    <t xml:space="preserve">Apparel and leather </t>
  </si>
  <si>
    <t>Logging and wood</t>
  </si>
  <si>
    <t>Paper</t>
  </si>
  <si>
    <t>Pulp and paperboard mills</t>
  </si>
  <si>
    <t>Printing</t>
  </si>
  <si>
    <t>Chemicals</t>
  </si>
  <si>
    <t>Plastics and Rubber</t>
  </si>
  <si>
    <t>Nonmetallic mineral</t>
  </si>
  <si>
    <t>Glass</t>
  </si>
  <si>
    <t>Cement</t>
  </si>
  <si>
    <t>Primary metal (Iron and Steel)</t>
  </si>
  <si>
    <t>Fabricated metal</t>
  </si>
  <si>
    <t>Machinery</t>
  </si>
  <si>
    <t>Computer and electronic</t>
  </si>
  <si>
    <t>Semiconductor</t>
  </si>
  <si>
    <t>Electrical equipment and appliances</t>
  </si>
  <si>
    <t>Transportation equipment</t>
  </si>
  <si>
    <t>Furniture</t>
  </si>
  <si>
    <t>Miscellaneous</t>
  </si>
  <si>
    <t>Publishing</t>
  </si>
  <si>
    <t>publishing</t>
  </si>
  <si>
    <t>OGE unspecified</t>
  </si>
  <si>
    <t>Natural gas and petroleum systems</t>
  </si>
  <si>
    <t>Petroleum refining unspecified</t>
  </si>
  <si>
    <t>Coke--MMBTU</t>
  </si>
  <si>
    <t>Refinery and Process Gas--MMBTU</t>
  </si>
  <si>
    <t>TCU unspecified</t>
  </si>
  <si>
    <t>Fuel</t>
  </si>
  <si>
    <t>Native unit</t>
  </si>
  <si>
    <t>BTU conversion factor</t>
  </si>
  <si>
    <t>Electricity</t>
  </si>
  <si>
    <t>GWh</t>
  </si>
  <si>
    <t>Pipeline Gas</t>
  </si>
  <si>
    <t>Mtherm</t>
  </si>
  <si>
    <t>Fuel Oil</t>
  </si>
  <si>
    <t>GDE</t>
  </si>
  <si>
    <t>Waste Heat</t>
  </si>
  <si>
    <t>Note from Robbie</t>
  </si>
  <si>
    <t xml:space="preserve">Kerosene and fuel oil should be grouped with petroleum diesel. LPG should be grouped with natural gas. </t>
  </si>
  <si>
    <t>Conversion math</t>
  </si>
  <si>
    <t xml:space="preserve">source </t>
  </si>
  <si>
    <t>1GWh</t>
  </si>
  <si>
    <t>Mbtu</t>
  </si>
  <si>
    <t>http://www.iea.org/statistics/resources/unitconverter/</t>
  </si>
  <si>
    <t>Btu*1000000</t>
  </si>
  <si>
    <t>1 GWh</t>
  </si>
  <si>
    <t>Btu</t>
  </si>
  <si>
    <t>One therm equals 100,000 Btu</t>
  </si>
  <si>
    <t>https://www.eia.gov/tools/faqs/faq.php?id=45&amp;t=8</t>
  </si>
  <si>
    <t xml:space="preserve">Fuel oil </t>
  </si>
  <si>
    <t>Btus per gallon</t>
  </si>
  <si>
    <t>http://www.energy.ca.gov/almanac/transportation_data/gge.html</t>
  </si>
  <si>
    <t>Coke</t>
  </si>
  <si>
    <t>Refinery and process gas</t>
  </si>
  <si>
    <t>mmbtu</t>
  </si>
  <si>
    <t xml:space="preserve">Diesel </t>
  </si>
  <si>
    <t>Gasoline</t>
  </si>
  <si>
    <t>GGE</t>
  </si>
  <si>
    <t>111,800</t>
  </si>
  <si>
    <t>using lower heating value</t>
  </si>
  <si>
    <t>2001 population</t>
  </si>
  <si>
    <t>From "macro inputs" spreadsheet, Energy Principal's modeling by E3</t>
  </si>
  <si>
    <t>GWh per capita</t>
  </si>
  <si>
    <t>Imputed electricity use for wastewater treatment</t>
  </si>
  <si>
    <t>assumptions</t>
  </si>
  <si>
    <t>Constant per capita water usage over time</t>
  </si>
  <si>
    <t>Population forecast from "macro inputs" spreadsheet, Energy Principal's modeling by E3</t>
  </si>
  <si>
    <t>Wastewater</t>
  </si>
  <si>
    <t>(Subtracted from "other industries")</t>
  </si>
  <si>
    <t>Updated population forecast from the 2017 model</t>
  </si>
  <si>
    <t xml:space="preserve">Waste Management </t>
  </si>
  <si>
    <t xml:space="preserve">Under, Energy demand on the main model view --&gt; subsector energy demad </t>
  </si>
  <si>
    <t>Main data source, with further details and calcuations shown on the following worksheet</t>
  </si>
  <si>
    <t>See below for view of source data in pathways, accessed through the following steps</t>
  </si>
  <si>
    <t>E3 California Pathways model, September 2017 release</t>
  </si>
  <si>
    <t>Streetlighting -- included under commercial lighting</t>
  </si>
  <si>
    <t>Natural Gas</t>
  </si>
  <si>
    <t>total</t>
  </si>
  <si>
    <t xml:space="preserve"> </t>
  </si>
  <si>
    <t>Agricultural Unspecified</t>
  </si>
  <si>
    <t>«null»</t>
  </si>
  <si>
    <t>Commercial Water Heating</t>
  </si>
  <si>
    <t>Commercial Space Heating</t>
  </si>
  <si>
    <t>Commercial Air Conditioning</t>
  </si>
  <si>
    <t>Commercial Lighting</t>
  </si>
  <si>
    <t>Commercial Refrigeration</t>
  </si>
  <si>
    <t>Commercial Cooking</t>
  </si>
  <si>
    <t>Commercial Ventilation</t>
  </si>
  <si>
    <t>Commercial Other</t>
  </si>
  <si>
    <t>Mining</t>
  </si>
  <si>
    <t>Food &amp; Beverage</t>
  </si>
  <si>
    <t>Food Processing</t>
  </si>
  <si>
    <t xml:space="preserve">Textile Mills </t>
  </si>
  <si>
    <t>Textile Product Mills</t>
  </si>
  <si>
    <t>Apparel &amp; Leather</t>
  </si>
  <si>
    <t>Logging &amp; Wood</t>
  </si>
  <si>
    <t xml:space="preserve">Pulp &amp; Paperboard Mills </t>
  </si>
  <si>
    <t>Chemical Manufacturing</t>
  </si>
  <si>
    <t>Nonmetallic Mineral</t>
  </si>
  <si>
    <t>Primary Metal</t>
  </si>
  <si>
    <t>Fabricated Metal</t>
  </si>
  <si>
    <t>Computer and Electronic</t>
  </si>
  <si>
    <t>Electrical Equipment &amp; Appliance</t>
  </si>
  <si>
    <t>Transportation Equipment</t>
  </si>
  <si>
    <t>OGE Unspecified</t>
  </si>
  <si>
    <t>Petroleum Refining Unspecified</t>
  </si>
  <si>
    <t>Residential Water Heating</t>
  </si>
  <si>
    <t>Residential Space Heating</t>
  </si>
  <si>
    <t>Residential Central Air Conditioning</t>
  </si>
  <si>
    <t>Residential Room Air Conditioning</t>
  </si>
  <si>
    <t>Residential Lighting</t>
  </si>
  <si>
    <t>Residential Clothes Washing</t>
  </si>
  <si>
    <t>Residential Clothes Drying</t>
  </si>
  <si>
    <t>Residential Dishwashing</t>
  </si>
  <si>
    <t>Residential Refrigerators</t>
  </si>
  <si>
    <t>Residential Freezers</t>
  </si>
  <si>
    <t>Residential Cooking</t>
  </si>
  <si>
    <t>Residential Other</t>
  </si>
  <si>
    <t>TCU Unspecified</t>
  </si>
  <si>
    <t>Streetlighting</t>
  </si>
  <si>
    <t>Light Duty Vehicles</t>
  </si>
  <si>
    <t>Medium Duty Trucking</t>
  </si>
  <si>
    <t>Heavy Duty Trucking</t>
  </si>
  <si>
    <t>Buses</t>
  </si>
  <si>
    <t>Passenger Rail</t>
  </si>
  <si>
    <t>Freight Rail</t>
  </si>
  <si>
    <t>Aviation</t>
  </si>
  <si>
    <t>Ocean Going Vessels</t>
  </si>
  <si>
    <t>Harborcraft</t>
  </si>
  <si>
    <t>Transportation Other</t>
  </si>
  <si>
    <t>Total</t>
  </si>
  <si>
    <t>E3 Subsector Data for Refinery Gas</t>
  </si>
  <si>
    <t>MMBtu</t>
  </si>
  <si>
    <t xml:space="preserve">Electricity </t>
  </si>
  <si>
    <t xml:space="preserve">Coal </t>
  </si>
  <si>
    <t>PJ</t>
  </si>
  <si>
    <t>Method used to translate Global Eff Intel data into EPS categories.</t>
  </si>
  <si>
    <t xml:space="preserve">Step (1) Combine Coal and Petcoke.  See spreadsheet "coke to coal comparison" for work demonstrating the similarity in the GHG emission profile. </t>
  </si>
  <si>
    <t>Step (2) Equally distribute solid waste and tires combustion to coal and natural gas, weighted according to their proportion in the energy mix for fuel use.</t>
  </si>
  <si>
    <t>Step (3) A third step involves forecasting the most recent, 2015 data, forward.</t>
  </si>
  <si>
    <t>This implies</t>
  </si>
  <si>
    <t>Step (1)</t>
  </si>
  <si>
    <t>overall energy mix</t>
  </si>
  <si>
    <t>fraction of combustion fuel mix excluding burning of tires/solid waste</t>
  </si>
  <si>
    <t>Coal + Coke</t>
  </si>
  <si>
    <t>Natural gas</t>
  </si>
  <si>
    <t>Step (2)</t>
  </si>
  <si>
    <t>Estimated 2015 use per EPS categories</t>
  </si>
  <si>
    <t>PJ of fuel combustion for heat</t>
  </si>
  <si>
    <t>Step (3) Looking forward</t>
  </si>
  <si>
    <t xml:space="preserve">New data show some improvement in energy intensity over time, per Fig 9 shown below.  </t>
  </si>
  <si>
    <t xml:space="preserve">"E3 CA Pathways cement focus" worksheet shows the E3 trend over time for energy use (roughly constant, some reductions in electricity use). </t>
  </si>
  <si>
    <t>Energy intensity and energy use are different of course, with the later dependent on amount of production.</t>
  </si>
  <si>
    <t>Nonetheless, it seems unlikely that the amount of cement used would increase.</t>
  </si>
  <si>
    <t>We choose to apply the historical improvements to 2015 energy use, thereby implicitly assuming constant production going forward.</t>
  </si>
  <si>
    <t>per data shown in more detail at the "Global Intel - new cement data" sheet, use the following intensity improvements over a 15 year timeframe</t>
  </si>
  <si>
    <t xml:space="preserve">fuel combustion </t>
  </si>
  <si>
    <t xml:space="preserve">electricity use </t>
  </si>
  <si>
    <t>Mbtu per PJ</t>
  </si>
  <si>
    <t xml:space="preserve">Btu per PJ </t>
  </si>
  <si>
    <t>California’s Cement Industry: Failing the Climate Challenge</t>
  </si>
  <si>
    <t>Ali Hasanbeigi &amp; Cecilia Springer (Global Efficiency Intelligence)</t>
  </si>
  <si>
    <t>https://buyclean.org/media/2019/01/CA-Cement-benchmarking-report-Final-1.pdf</t>
  </si>
  <si>
    <t>Notes</t>
  </si>
  <si>
    <t>California data do not show any use of biomass for industrial sectors (as defined by EPS) -- therefore we repurpose the variable, biomass, to represent</t>
  </si>
  <si>
    <t>the potential for solar thermal generation of steam to substitute for some of the natural gas currently</t>
  </si>
  <si>
    <t xml:space="preserve">combusted to facilitate oil extraction. </t>
  </si>
  <si>
    <t xml:space="preserve">Variable name must remain biomass in the input data files, but will be relabeled in web app. </t>
  </si>
  <si>
    <t xml:space="preserve">Handling refinery and process gas. </t>
  </si>
  <si>
    <t xml:space="preserve">Updates for cement.  </t>
  </si>
  <si>
    <t>Cement energy use is updated based on the new research into cement by Global Efficiency Intelligence.</t>
  </si>
  <si>
    <t>See "cement method" for more explanation and details.</t>
  </si>
  <si>
    <t>Main source</t>
  </si>
  <si>
    <t>Ali Hasanbeigi &amp; Cecilia Springer</t>
  </si>
  <si>
    <t>"California’s cement industry used around 34.28 petajoules (PJ) of heat from fuel combustion</t>
  </si>
  <si>
    <t>and 1,340 gigawatt hours (GWh) of electricity in 2015. Compared with the year 2000, this was</t>
  </si>
  <si>
    <t>a 25% decrease in fuel consumption and a 20% drop in electricity consumption (Figure 8) (van</t>
  </si>
  <si>
    <t>Oss 2018a)."</t>
  </si>
  <si>
    <t>The fuel-related CO2 emissions intensity dropped by</t>
  </si>
  <si>
    <t>17% mainly because of fuel e_x001E_ciency improvement resulted from upgrades to more ffi_x001E_cient</t>
  </si>
  <si>
    <t>preheater-precalciner kilns in several cement plants during this period. In addition, increased</t>
  </si>
  <si>
    <t>use of natural gas and waste fuels in the cement industry during this period helped to reduce</t>
  </si>
  <si>
    <t>CO2 emissions intensity. The electricity-related CO2 emissions intensity dropped by 10% during</t>
  </si>
  <si>
    <t>2000-2015 and is mainly due to electricity e_x001E_ciency improvements in cement plants and lower</t>
  </si>
  <si>
    <t>carbon intensity of the electricity grid in California.</t>
  </si>
  <si>
    <t>Aggregation of E3 Cement fuels demand</t>
  </si>
  <si>
    <t>GWh electricity</t>
  </si>
  <si>
    <t>Waste heat</t>
  </si>
  <si>
    <t>Pipeline natural gas (PJ)</t>
  </si>
  <si>
    <t>EIA data on therms</t>
  </si>
  <si>
    <r>
      <t>MMBtu</t>
    </r>
    <r>
      <rPr>
        <sz val="12"/>
        <color rgb="FF333333"/>
        <rFont val="Arial"/>
        <family val="2"/>
      </rPr>
      <t>—1,000,000 British thermal units</t>
    </r>
  </si>
  <si>
    <r>
      <t>Therm</t>
    </r>
    <r>
      <rPr>
        <sz val="12"/>
        <color rgb="FF333333"/>
        <rFont val="Arial"/>
        <family val="2"/>
      </rPr>
      <t>—One therm equals 100,000 Btu, or 0.10 MMBtu</t>
    </r>
  </si>
  <si>
    <t>Mtherm to therm</t>
  </si>
  <si>
    <t>MMBtu per therm</t>
  </si>
  <si>
    <t xml:space="preserve">PJ per MBTu </t>
  </si>
  <si>
    <t>https://www.iea.org/statistics/resources/unitconverter/</t>
  </si>
  <si>
    <t>Pipeline natural gas (MMBtu)</t>
  </si>
  <si>
    <t>Pipeline natural gas (Mtherm)</t>
  </si>
  <si>
    <t>For comparison, Cement subsector demand in the Updated Scoping Plan plus 60%</t>
  </si>
  <si>
    <t>N/A</t>
  </si>
  <si>
    <t>Handling heat</t>
  </si>
  <si>
    <t xml:space="preserve">The value is zero for the California dataset. </t>
  </si>
  <si>
    <t>Tab names indicate content of worksheets.</t>
  </si>
  <si>
    <t>Original CA Pathways data at the subsector level are shown at bottom of each fuel's BAU use tab/worksheet.</t>
  </si>
  <si>
    <t xml:space="preserve">These subsector inputs "showing the work" should be removed from the CSV files that serve as inputs. files for Vensim. </t>
  </si>
  <si>
    <t>This heat variable only tracks for heat from district heat facilities (defined as off-site, dedicated heat only facilities).</t>
  </si>
  <si>
    <t xml:space="preserve">BAU carbon price </t>
  </si>
  <si>
    <t>Note vis-à-vis "solar steam" policy</t>
  </si>
  <si>
    <t>The natural gas fuel switching policy for industry has been set to switch to solar steam.</t>
  </si>
  <si>
    <t>We understand the "waste heat" in the E3 California Pathways to refer to behind the meter Combined Heat and Power units</t>
  </si>
  <si>
    <t xml:space="preserve">Not included </t>
  </si>
  <si>
    <t xml:space="preserve">Rrefinery and process gas" are used in refining.  Composition of this gas can vary, but considered principally composed of methane and ethane. </t>
  </si>
  <si>
    <t>Treated as natural gas.</t>
  </si>
  <si>
    <t>that are otherwise accounted for in natural gas use for the various subsectors in industry.</t>
  </si>
  <si>
    <t>Refinery and Process Gas</t>
  </si>
  <si>
    <t>LPG</t>
  </si>
  <si>
    <t>EJ in SP+60%</t>
  </si>
  <si>
    <t>Refinery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</si>
</sst>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Helv"/>
    </font>
    <font>
      <sz val="10"/>
      <color rgb="FF000000"/>
      <name val="Times New Roman"/>
      <family val="1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1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0" fillId="0" borderId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7" fillId="0" borderId="0" xfId="9" applyFont="1" applyAlignment="1" applyProtection="1"/>
    <xf numFmtId="0" fontId="0" fillId="0" borderId="0" xfId="0"/>
    <xf numFmtId="0" fontId="4" fillId="0" borderId="0" xfId="9" applyAlignment="1" applyProtection="1"/>
    <xf numFmtId="0" fontId="0" fillId="3" borderId="0" xfId="0" applyFill="1"/>
    <xf numFmtId="11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0" borderId="8" xfId="18" applyNumberFormat="1" applyFont="1" applyBorder="1"/>
    <xf numFmtId="164" fontId="0" fillId="0" borderId="9" xfId="18" applyNumberFormat="1" applyFont="1" applyBorder="1"/>
    <xf numFmtId="43" fontId="0" fillId="0" borderId="0" xfId="0" applyNumberFormat="1"/>
    <xf numFmtId="3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0" fillId="0" borderId="0" xfId="19" applyFont="1"/>
    <xf numFmtId="9" fontId="0" fillId="0" borderId="0" xfId="0" applyNumberFormat="1"/>
    <xf numFmtId="0" fontId="11" fillId="0" borderId="0" xfId="0" applyFont="1" applyFill="1" applyBorder="1"/>
    <xf numFmtId="0" fontId="11" fillId="0" borderId="0" xfId="0" applyFont="1" applyFill="1" applyBorder="1" applyAlignment="1">
      <alignment wrapText="1"/>
    </xf>
    <xf numFmtId="9" fontId="11" fillId="0" borderId="0" xfId="19" applyFont="1" applyFill="1" applyBorder="1"/>
    <xf numFmtId="9" fontId="11" fillId="0" borderId="0" xfId="0" applyNumberFormat="1" applyFont="1" applyFill="1" applyBorder="1"/>
    <xf numFmtId="0" fontId="12" fillId="0" borderId="0" xfId="0" applyFont="1"/>
    <xf numFmtId="2" fontId="0" fillId="0" borderId="0" xfId="0" applyNumberFormat="1"/>
    <xf numFmtId="165" fontId="0" fillId="0" borderId="0" xfId="0" applyNumberFormat="1"/>
  </cellXfs>
  <cellStyles count="21">
    <cellStyle name="Body: normal cell" xfId="2"/>
    <cellStyle name="Comma" xfId="18" builtinId="3"/>
    <cellStyle name="Followed Hyperlink" xfId="10" builtinId="9" customBuiltin="1"/>
    <cellStyle name="Font: Calibri, 9pt regular" xfId="8"/>
    <cellStyle name="Footnotes: all except top row" xfId="11"/>
    <cellStyle name="Footnotes: top row" xfId="6"/>
    <cellStyle name="Header: bottom row" xfId="1"/>
    <cellStyle name="Header: top rows" xfId="3"/>
    <cellStyle name="Hyperlink" xfId="9" builtinId="8" customBuiltin="1"/>
    <cellStyle name="Normal" xfId="0" builtinId="0"/>
    <cellStyle name="Normal 2" xfId="20"/>
    <cellStyle name="Normal 3" xfId="13"/>
    <cellStyle name="Normal 4" xfId="14"/>
    <cellStyle name="Normal 5" xfId="15"/>
    <cellStyle name="Normal 58" xfId="17"/>
    <cellStyle name="Normal 6" xfId="16"/>
    <cellStyle name="Parent row" xfId="5"/>
    <cellStyle name="Percent" xfId="19" builtinId="5"/>
    <cellStyle name="Section Break" xfId="7"/>
    <cellStyle name="Section Break: parent row" xfId="4"/>
    <cellStyle name="Table title" xfId="12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'Cement calcs'!$B$3:$AK$3</c:f>
              <c:numCache>
                <c:formatCode>General</c:formatCode>
                <c:ptCount val="36"/>
                <c:pt idx="0">
                  <c:v>29612206365812.66</c:v>
                </c:pt>
                <c:pt idx="1">
                  <c:v>29276601360333.449</c:v>
                </c:pt>
                <c:pt idx="2">
                  <c:v>28940996354854.238</c:v>
                </c:pt>
                <c:pt idx="3">
                  <c:v>28605391349375.027</c:v>
                </c:pt>
                <c:pt idx="4">
                  <c:v>28269786343895.816</c:v>
                </c:pt>
                <c:pt idx="5">
                  <c:v>27934181338416.605</c:v>
                </c:pt>
                <c:pt idx="6">
                  <c:v>27598576332937.395</c:v>
                </c:pt>
                <c:pt idx="7">
                  <c:v>27262971327458.184</c:v>
                </c:pt>
                <c:pt idx="8">
                  <c:v>26927366321978.973</c:v>
                </c:pt>
                <c:pt idx="9">
                  <c:v>26591761316499.762</c:v>
                </c:pt>
                <c:pt idx="10">
                  <c:v>26256156311020.551</c:v>
                </c:pt>
                <c:pt idx="11">
                  <c:v>25920551305541.34</c:v>
                </c:pt>
                <c:pt idx="12">
                  <c:v>25584946300062.129</c:v>
                </c:pt>
                <c:pt idx="13">
                  <c:v>25249341294582.918</c:v>
                </c:pt>
                <c:pt idx="14">
                  <c:v>24913736289103.707</c:v>
                </c:pt>
                <c:pt idx="15">
                  <c:v>24578131283624.508</c:v>
                </c:pt>
                <c:pt idx="16">
                  <c:v>24299579129076.762</c:v>
                </c:pt>
                <c:pt idx="17">
                  <c:v>24021026974529.016</c:v>
                </c:pt>
                <c:pt idx="18">
                  <c:v>23742474819981.27</c:v>
                </c:pt>
                <c:pt idx="19">
                  <c:v>23463922665433.523</c:v>
                </c:pt>
                <c:pt idx="20">
                  <c:v>23185370510885.777</c:v>
                </c:pt>
                <c:pt idx="21">
                  <c:v>22906818356338.031</c:v>
                </c:pt>
                <c:pt idx="22">
                  <c:v>22628266201790.285</c:v>
                </c:pt>
                <c:pt idx="23">
                  <c:v>22349714047242.539</c:v>
                </c:pt>
                <c:pt idx="24">
                  <c:v>22071161892694.793</c:v>
                </c:pt>
                <c:pt idx="25">
                  <c:v>21792609738147.047</c:v>
                </c:pt>
                <c:pt idx="26">
                  <c:v>21514057583599.301</c:v>
                </c:pt>
                <c:pt idx="27">
                  <c:v>21235505429051.555</c:v>
                </c:pt>
                <c:pt idx="28">
                  <c:v>20956953274503.809</c:v>
                </c:pt>
                <c:pt idx="29">
                  <c:v>20678401119956.062</c:v>
                </c:pt>
                <c:pt idx="30">
                  <c:v>20399848965408.34</c:v>
                </c:pt>
                <c:pt idx="31">
                  <c:v>20399848965408.34</c:v>
                </c:pt>
                <c:pt idx="32">
                  <c:v>20399848965408.34</c:v>
                </c:pt>
                <c:pt idx="33">
                  <c:v>20399848965408.34</c:v>
                </c:pt>
                <c:pt idx="34">
                  <c:v>20399848965408.34</c:v>
                </c:pt>
                <c:pt idx="35">
                  <c:v>20399848965408.34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'Cement calcs'!$B$4:$AK$4</c:f>
              <c:numCache>
                <c:formatCode>General</c:formatCode>
                <c:ptCount val="36"/>
                <c:pt idx="0">
                  <c:v>2878964507787.3428</c:v>
                </c:pt>
                <c:pt idx="1">
                  <c:v>2846336243365.7529</c:v>
                </c:pt>
                <c:pt idx="2">
                  <c:v>2813707978944.1631</c:v>
                </c:pt>
                <c:pt idx="3">
                  <c:v>2781079714522.5732</c:v>
                </c:pt>
                <c:pt idx="4">
                  <c:v>2748451450100.9834</c:v>
                </c:pt>
                <c:pt idx="5">
                  <c:v>2715823185679.3936</c:v>
                </c:pt>
                <c:pt idx="6">
                  <c:v>2683194921257.8037</c:v>
                </c:pt>
                <c:pt idx="7">
                  <c:v>2650566656836.2139</c:v>
                </c:pt>
                <c:pt idx="8">
                  <c:v>2617938392414.624</c:v>
                </c:pt>
                <c:pt idx="9">
                  <c:v>2585310127993.0342</c:v>
                </c:pt>
                <c:pt idx="10">
                  <c:v>2552681863571.4443</c:v>
                </c:pt>
                <c:pt idx="11">
                  <c:v>2520053599149.8545</c:v>
                </c:pt>
                <c:pt idx="12">
                  <c:v>2487425334728.2646</c:v>
                </c:pt>
                <c:pt idx="13">
                  <c:v>2454797070306.6748</c:v>
                </c:pt>
                <c:pt idx="14">
                  <c:v>2422168805885.085</c:v>
                </c:pt>
                <c:pt idx="15">
                  <c:v>2389540541463.4946</c:v>
                </c:pt>
                <c:pt idx="16">
                  <c:v>2362459081993.5752</c:v>
                </c:pt>
                <c:pt idx="17">
                  <c:v>2335377622523.6558</c:v>
                </c:pt>
                <c:pt idx="18">
                  <c:v>2308296163053.7363</c:v>
                </c:pt>
                <c:pt idx="19">
                  <c:v>2281214703583.8169</c:v>
                </c:pt>
                <c:pt idx="20">
                  <c:v>2254133244113.8975</c:v>
                </c:pt>
                <c:pt idx="21">
                  <c:v>2227051784643.978</c:v>
                </c:pt>
                <c:pt idx="22">
                  <c:v>2199970325174.0586</c:v>
                </c:pt>
                <c:pt idx="23">
                  <c:v>2172888865704.1389</c:v>
                </c:pt>
                <c:pt idx="24">
                  <c:v>2145807406234.2192</c:v>
                </c:pt>
                <c:pt idx="25">
                  <c:v>2118725946764.2996</c:v>
                </c:pt>
                <c:pt idx="26">
                  <c:v>2091644487294.3799</c:v>
                </c:pt>
                <c:pt idx="27">
                  <c:v>2064563027824.4602</c:v>
                </c:pt>
                <c:pt idx="28">
                  <c:v>2037481568354.5405</c:v>
                </c:pt>
                <c:pt idx="29">
                  <c:v>2010400108884.6208</c:v>
                </c:pt>
                <c:pt idx="30">
                  <c:v>1983318649414.7004</c:v>
                </c:pt>
                <c:pt idx="31">
                  <c:v>1983318649414.7004</c:v>
                </c:pt>
                <c:pt idx="32">
                  <c:v>1983318649414.7004</c:v>
                </c:pt>
                <c:pt idx="33">
                  <c:v>1983318649414.7004</c:v>
                </c:pt>
                <c:pt idx="34">
                  <c:v>1983318649414.7004</c:v>
                </c:pt>
                <c:pt idx="35">
                  <c:v>1983318649414.7004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'Cement calcs'!$B$5:$AK$5</c:f>
              <c:numCache>
                <c:formatCode>General</c:formatCode>
                <c:ptCount val="36"/>
                <c:pt idx="0">
                  <c:v>4572269784200</c:v>
                </c:pt>
                <c:pt idx="1">
                  <c:v>4541787985638.667</c:v>
                </c:pt>
                <c:pt idx="2">
                  <c:v>4511509399067.7422</c:v>
                </c:pt>
                <c:pt idx="3">
                  <c:v>4481420477021.1992</c:v>
                </c:pt>
                <c:pt idx="4">
                  <c:v>4451508575197.4121</c:v>
                </c:pt>
                <c:pt idx="5">
                  <c:v>4421761892248.1982</c:v>
                </c:pt>
                <c:pt idx="6">
                  <c:v>4392169413581.9185</c:v>
                </c:pt>
                <c:pt idx="7">
                  <c:v>4362720858913.0439</c:v>
                </c:pt>
                <c:pt idx="8">
                  <c:v>4333406633308.4141</c:v>
                </c:pt>
                <c:pt idx="9">
                  <c:v>4304217781497.0796</c:v>
                </c:pt>
                <c:pt idx="10">
                  <c:v>4275145945226.1543</c:v>
                </c:pt>
                <c:pt idx="11">
                  <c:v>4246183323459.6104</c:v>
                </c:pt>
                <c:pt idx="12">
                  <c:v>4217322635230.4897</c:v>
                </c:pt>
                <c:pt idx="13">
                  <c:v>4188557084969.6304</c:v>
                </c:pt>
                <c:pt idx="14">
                  <c:v>4159880330145.8149</c:v>
                </c:pt>
                <c:pt idx="15">
                  <c:v>4115042805780</c:v>
                </c:pt>
                <c:pt idx="16">
                  <c:v>4087609187074.7998</c:v>
                </c:pt>
                <c:pt idx="17">
                  <c:v>4060175568369.5996</c:v>
                </c:pt>
                <c:pt idx="18">
                  <c:v>4032741949664.3994</c:v>
                </c:pt>
                <c:pt idx="19">
                  <c:v>4005308330959.1992</c:v>
                </c:pt>
                <c:pt idx="20">
                  <c:v>3977874712253.999</c:v>
                </c:pt>
                <c:pt idx="21">
                  <c:v>3950441093548.7988</c:v>
                </c:pt>
                <c:pt idx="22">
                  <c:v>3923007474843.5986</c:v>
                </c:pt>
                <c:pt idx="23">
                  <c:v>3895573856138.3984</c:v>
                </c:pt>
                <c:pt idx="24">
                  <c:v>3868140237433.1982</c:v>
                </c:pt>
                <c:pt idx="25">
                  <c:v>3840706618727.998</c:v>
                </c:pt>
                <c:pt idx="26">
                  <c:v>3813273000022.7979</c:v>
                </c:pt>
                <c:pt idx="27">
                  <c:v>3785839381317.5977</c:v>
                </c:pt>
                <c:pt idx="28">
                  <c:v>3758405762612.3975</c:v>
                </c:pt>
                <c:pt idx="29">
                  <c:v>3730972143907.1973</c:v>
                </c:pt>
                <c:pt idx="30">
                  <c:v>3703538525202</c:v>
                </c:pt>
                <c:pt idx="31">
                  <c:v>3703538525202</c:v>
                </c:pt>
                <c:pt idx="32">
                  <c:v>3703538525202</c:v>
                </c:pt>
                <c:pt idx="33">
                  <c:v>3703538525202</c:v>
                </c:pt>
                <c:pt idx="34">
                  <c:v>3703538525202</c:v>
                </c:pt>
                <c:pt idx="35">
                  <c:v>3703538525202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72928"/>
        <c:axId val="202574464"/>
      </c:lineChart>
      <c:catAx>
        <c:axId val="20257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2574464"/>
        <c:crosses val="autoZero"/>
        <c:auto val="1"/>
        <c:lblAlgn val="ctr"/>
        <c:lblOffset val="100"/>
        <c:noMultiLvlLbl val="0"/>
      </c:catAx>
      <c:valAx>
        <c:axId val="20257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57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88901</xdr:colOff>
      <xdr:row>45</xdr:row>
      <xdr:rowOff>150656</xdr:rowOff>
    </xdr:from>
    <xdr:to>
      <xdr:col>10</xdr:col>
      <xdr:colOff>165101</xdr:colOff>
      <xdr:row>61</xdr:row>
      <xdr:rowOff>165100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501" y="8437406"/>
          <a:ext cx="5562600" cy="29608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441325</xdr:colOff>
      <xdr:row>17</xdr:row>
      <xdr:rowOff>111125</xdr:rowOff>
    </xdr:from>
    <xdr:to>
      <xdr:col>22</xdr:col>
      <xdr:colOff>136525</xdr:colOff>
      <xdr:row>30</xdr:row>
      <xdr:rowOff>92075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ea.org/statistics/resources/unitconverter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7" workbookViewId="0">
      <selection activeCell="A27" sqref="A27:XFD29"/>
    </sheetView>
  </sheetViews>
  <sheetFormatPr defaultColWidth="8.81640625" defaultRowHeight="14.5" x14ac:dyDescent="0.35"/>
  <cols>
    <col min="2" max="2" width="41.1796875" customWidth="1"/>
    <col min="3" max="3" width="42.453125" customWidth="1"/>
    <col min="4" max="4" width="44.1796875" style="4" customWidth="1"/>
    <col min="5" max="5" width="60.453125" customWidth="1"/>
  </cols>
  <sheetData>
    <row r="1" spans="1:5" ht="15" x14ac:dyDescent="0.25">
      <c r="A1" s="1" t="s">
        <v>11</v>
      </c>
    </row>
    <row r="3" spans="1:5" ht="15" x14ac:dyDescent="0.25">
      <c r="A3" s="1" t="s">
        <v>1</v>
      </c>
      <c r="B3" s="2" t="s">
        <v>2</v>
      </c>
    </row>
    <row r="4" spans="1:5" ht="15" x14ac:dyDescent="0.25">
      <c r="B4" t="s">
        <v>103</v>
      </c>
    </row>
    <row r="5" spans="1:5" ht="15" x14ac:dyDescent="0.25">
      <c r="B5" t="s">
        <v>102</v>
      </c>
    </row>
    <row r="6" spans="1:5" s="4" customFormat="1" ht="15" x14ac:dyDescent="0.25">
      <c r="B6" s="4" t="s">
        <v>100</v>
      </c>
    </row>
    <row r="7" spans="1:5" s="4" customFormat="1" ht="15" x14ac:dyDescent="0.25">
      <c r="C7" s="3"/>
    </row>
    <row r="8" spans="1:5" s="4" customFormat="1" ht="15" x14ac:dyDescent="0.25">
      <c r="B8" s="2" t="s">
        <v>99</v>
      </c>
      <c r="D8" s="3"/>
    </row>
    <row r="9" spans="1:5" s="4" customFormat="1" ht="15" x14ac:dyDescent="0.25">
      <c r="B9" s="9" t="s">
        <v>101</v>
      </c>
      <c r="D9" s="3"/>
    </row>
    <row r="10" spans="1:5" s="4" customFormat="1" ht="15" x14ac:dyDescent="0.25">
      <c r="B10" s="4" t="s">
        <v>12</v>
      </c>
      <c r="D10" s="3"/>
    </row>
    <row r="11" spans="1:5" s="4" customFormat="1" ht="15" x14ac:dyDescent="0.25">
      <c r="D11" s="3"/>
      <c r="E11" s="3"/>
    </row>
    <row r="12" spans="1:5" ht="15" x14ac:dyDescent="0.25">
      <c r="B12" s="2" t="s">
        <v>38</v>
      </c>
    </row>
    <row r="13" spans="1:5" x14ac:dyDescent="0.35">
      <c r="B13" s="4" t="s">
        <v>189</v>
      </c>
    </row>
    <row r="14" spans="1:5" ht="15" x14ac:dyDescent="0.25">
      <c r="B14" s="4" t="s">
        <v>190</v>
      </c>
    </row>
    <row r="15" spans="1:5" ht="15" x14ac:dyDescent="0.25">
      <c r="B15" s="4" t="s">
        <v>191</v>
      </c>
    </row>
    <row r="16" spans="1:5" s="4" customFormat="1" x14ac:dyDescent="0.35"/>
    <row r="17" spans="1:2" x14ac:dyDescent="0.35">
      <c r="A17" s="1" t="s">
        <v>192</v>
      </c>
      <c r="B17" s="4" t="s">
        <v>231</v>
      </c>
    </row>
    <row r="18" spans="1:2" s="4" customFormat="1" x14ac:dyDescent="0.35">
      <c r="A18" s="1"/>
      <c r="B18" s="4" t="s">
        <v>232</v>
      </c>
    </row>
    <row r="19" spans="1:2" s="4" customFormat="1" x14ac:dyDescent="0.35">
      <c r="A19" s="1"/>
      <c r="B19" s="4" t="s">
        <v>233</v>
      </c>
    </row>
    <row r="20" spans="1:2" s="4" customFormat="1" x14ac:dyDescent="0.35">
      <c r="A20" s="1"/>
    </row>
    <row r="21" spans="1:2" s="4" customFormat="1" x14ac:dyDescent="0.35">
      <c r="A21" s="1"/>
      <c r="B21" s="1" t="s">
        <v>229</v>
      </c>
    </row>
    <row r="22" spans="1:2" s="4" customFormat="1" x14ac:dyDescent="0.35">
      <c r="A22" s="1"/>
      <c r="B22" t="s">
        <v>234</v>
      </c>
    </row>
    <row r="23" spans="1:2" s="4" customFormat="1" x14ac:dyDescent="0.35">
      <c r="A23" s="1"/>
      <c r="B23" t="s">
        <v>230</v>
      </c>
    </row>
    <row r="24" spans="1:2" s="4" customFormat="1" x14ac:dyDescent="0.35">
      <c r="A24" s="1"/>
      <c r="B24" s="4" t="s">
        <v>238</v>
      </c>
    </row>
    <row r="25" spans="1:2" s="4" customFormat="1" x14ac:dyDescent="0.35">
      <c r="A25" s="1"/>
      <c r="B25" s="4" t="s">
        <v>242</v>
      </c>
    </row>
    <row r="26" spans="1:2" s="4" customFormat="1" x14ac:dyDescent="0.35">
      <c r="A26" s="1"/>
    </row>
    <row r="27" spans="1:2" x14ac:dyDescent="0.35">
      <c r="A27" s="4"/>
      <c r="B27" s="1" t="s">
        <v>235</v>
      </c>
    </row>
    <row r="28" spans="1:2" x14ac:dyDescent="0.35">
      <c r="A28" s="4"/>
      <c r="B28" s="4" t="s">
        <v>239</v>
      </c>
    </row>
    <row r="29" spans="1:2" x14ac:dyDescent="0.35">
      <c r="A29" s="4"/>
      <c r="B29" s="4"/>
    </row>
    <row r="30" spans="1:2" x14ac:dyDescent="0.35">
      <c r="A30" s="4"/>
      <c r="B30" s="1" t="s">
        <v>197</v>
      </c>
    </row>
    <row r="31" spans="1:2" x14ac:dyDescent="0.35">
      <c r="A31" s="4"/>
      <c r="B31" s="4" t="s">
        <v>240</v>
      </c>
    </row>
    <row r="32" spans="1:2" x14ac:dyDescent="0.35">
      <c r="A32" s="4"/>
      <c r="B32" s="4" t="s">
        <v>241</v>
      </c>
    </row>
    <row r="33" spans="1:2" x14ac:dyDescent="0.35">
      <c r="A33" s="4"/>
    </row>
    <row r="34" spans="1:2" x14ac:dyDescent="0.35">
      <c r="A34" s="4"/>
      <c r="B34" s="1" t="s">
        <v>198</v>
      </c>
    </row>
    <row r="35" spans="1:2" x14ac:dyDescent="0.35">
      <c r="B35" s="4" t="s">
        <v>199</v>
      </c>
    </row>
    <row r="36" spans="1:2" x14ac:dyDescent="0.35">
      <c r="B36" s="4" t="s">
        <v>200</v>
      </c>
    </row>
    <row r="38" spans="1:2" x14ac:dyDescent="0.35">
      <c r="B38" s="1" t="s">
        <v>236</v>
      </c>
    </row>
    <row r="39" spans="1:2" x14ac:dyDescent="0.35">
      <c r="B39" s="4" t="s">
        <v>193</v>
      </c>
    </row>
    <row r="40" spans="1:2" x14ac:dyDescent="0.35">
      <c r="B40" s="4" t="s">
        <v>194</v>
      </c>
    </row>
    <row r="41" spans="1:2" x14ac:dyDescent="0.35">
      <c r="B41" s="4" t="s">
        <v>195</v>
      </c>
    </row>
    <row r="42" spans="1:2" x14ac:dyDescent="0.35">
      <c r="B42" s="4" t="s">
        <v>196</v>
      </c>
    </row>
    <row r="43" spans="1:2" x14ac:dyDescent="0.35">
      <c r="B43" s="4" t="s">
        <v>237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topLeftCell="P19" workbookViewId="0">
      <selection activeCell="B41" sqref="B41:AK41"/>
    </sheetView>
  </sheetViews>
  <sheetFormatPr defaultRowHeight="14.5" x14ac:dyDescent="0.35"/>
  <sheetData>
    <row r="1" spans="1:37" x14ac:dyDescent="0.35">
      <c r="A1" t="s">
        <v>246</v>
      </c>
    </row>
    <row r="2" spans="1:37" x14ac:dyDescent="0.35">
      <c r="A2" t="s">
        <v>161</v>
      </c>
    </row>
    <row r="4" spans="1:37" x14ac:dyDescent="0.35">
      <c r="A4" t="s">
        <v>107</v>
      </c>
      <c r="B4">
        <v>2015</v>
      </c>
      <c r="C4">
        <v>2016</v>
      </c>
      <c r="D4">
        <v>2017</v>
      </c>
      <c r="E4">
        <v>2018</v>
      </c>
      <c r="F4">
        <v>2019</v>
      </c>
      <c r="G4">
        <v>2020</v>
      </c>
      <c r="H4">
        <v>2021</v>
      </c>
      <c r="I4">
        <v>2022</v>
      </c>
      <c r="J4">
        <v>2023</v>
      </c>
      <c r="K4">
        <v>2024</v>
      </c>
      <c r="L4">
        <v>2025</v>
      </c>
      <c r="M4">
        <v>2026</v>
      </c>
      <c r="N4">
        <v>2027</v>
      </c>
      <c r="O4">
        <v>2028</v>
      </c>
      <c r="P4">
        <v>2029</v>
      </c>
      <c r="Q4">
        <v>2030</v>
      </c>
      <c r="R4">
        <v>2031</v>
      </c>
      <c r="S4">
        <v>2032</v>
      </c>
      <c r="T4">
        <v>2033</v>
      </c>
      <c r="U4">
        <v>2034</v>
      </c>
      <c r="V4">
        <v>2035</v>
      </c>
      <c r="W4">
        <v>2036</v>
      </c>
      <c r="X4">
        <v>2037</v>
      </c>
      <c r="Y4">
        <v>2038</v>
      </c>
      <c r="Z4">
        <v>2039</v>
      </c>
      <c r="AA4">
        <v>2040</v>
      </c>
      <c r="AB4">
        <v>2041</v>
      </c>
      <c r="AC4">
        <v>2042</v>
      </c>
      <c r="AD4">
        <v>2043</v>
      </c>
      <c r="AE4">
        <v>2044</v>
      </c>
      <c r="AF4">
        <v>2045</v>
      </c>
      <c r="AG4">
        <v>2046</v>
      </c>
      <c r="AH4">
        <v>2047</v>
      </c>
      <c r="AI4">
        <v>2048</v>
      </c>
      <c r="AJ4">
        <v>2049</v>
      </c>
      <c r="AK4">
        <v>2050</v>
      </c>
    </row>
    <row r="5" spans="1:37" x14ac:dyDescent="0.35">
      <c r="A5" t="s">
        <v>108</v>
      </c>
      <c r="B5" t="s">
        <v>109</v>
      </c>
      <c r="C5" t="s">
        <v>109</v>
      </c>
      <c r="D5" t="s">
        <v>109</v>
      </c>
      <c r="E5" t="s">
        <v>109</v>
      </c>
      <c r="F5" t="s">
        <v>109</v>
      </c>
      <c r="G5" t="s">
        <v>109</v>
      </c>
      <c r="H5" t="s">
        <v>109</v>
      </c>
      <c r="I5" t="s">
        <v>109</v>
      </c>
      <c r="J5" t="s">
        <v>109</v>
      </c>
      <c r="K5" t="s">
        <v>109</v>
      </c>
      <c r="L5" t="s">
        <v>109</v>
      </c>
      <c r="M5" t="s">
        <v>109</v>
      </c>
      <c r="N5" t="s">
        <v>109</v>
      </c>
      <c r="O5" t="s">
        <v>109</v>
      </c>
      <c r="P5" t="s">
        <v>109</v>
      </c>
      <c r="Q5" t="s">
        <v>109</v>
      </c>
      <c r="R5" t="s">
        <v>109</v>
      </c>
      <c r="S5" t="s">
        <v>109</v>
      </c>
      <c r="T5" t="s">
        <v>109</v>
      </c>
      <c r="U5" t="s">
        <v>109</v>
      </c>
      <c r="V5" t="s">
        <v>109</v>
      </c>
      <c r="W5" t="s">
        <v>109</v>
      </c>
      <c r="X5" t="s">
        <v>109</v>
      </c>
      <c r="Y5" t="s">
        <v>109</v>
      </c>
      <c r="Z5" t="s">
        <v>109</v>
      </c>
      <c r="AA5" t="s">
        <v>109</v>
      </c>
      <c r="AB5" t="s">
        <v>109</v>
      </c>
      <c r="AC5" t="s">
        <v>109</v>
      </c>
      <c r="AD5" t="s">
        <v>109</v>
      </c>
      <c r="AE5" t="s">
        <v>109</v>
      </c>
      <c r="AF5" t="s">
        <v>109</v>
      </c>
      <c r="AG5" t="s">
        <v>109</v>
      </c>
      <c r="AH5" t="s">
        <v>109</v>
      </c>
      <c r="AI5" t="s">
        <v>109</v>
      </c>
      <c r="AJ5" t="s">
        <v>109</v>
      </c>
      <c r="AK5" t="s">
        <v>109</v>
      </c>
    </row>
    <row r="6" spans="1:37" x14ac:dyDescent="0.35">
      <c r="A6" t="s">
        <v>110</v>
      </c>
      <c r="B6" t="s">
        <v>109</v>
      </c>
      <c r="C6" t="s">
        <v>109</v>
      </c>
      <c r="D6" t="s">
        <v>109</v>
      </c>
      <c r="E6" t="s">
        <v>109</v>
      </c>
      <c r="F6" t="s">
        <v>109</v>
      </c>
      <c r="G6" t="s">
        <v>109</v>
      </c>
      <c r="H6" t="s">
        <v>109</v>
      </c>
      <c r="I6" t="s">
        <v>109</v>
      </c>
      <c r="J6" t="s">
        <v>109</v>
      </c>
      <c r="K6" t="s">
        <v>109</v>
      </c>
      <c r="L6" t="s">
        <v>109</v>
      </c>
      <c r="M6" t="s">
        <v>109</v>
      </c>
      <c r="N6" t="s">
        <v>109</v>
      </c>
      <c r="O6" t="s">
        <v>109</v>
      </c>
      <c r="P6" t="s">
        <v>109</v>
      </c>
      <c r="Q6" t="s">
        <v>109</v>
      </c>
      <c r="R6" t="s">
        <v>109</v>
      </c>
      <c r="S6" t="s">
        <v>109</v>
      </c>
      <c r="T6" t="s">
        <v>109</v>
      </c>
      <c r="U6" t="s">
        <v>109</v>
      </c>
      <c r="V6" t="s">
        <v>109</v>
      </c>
      <c r="W6" t="s">
        <v>109</v>
      </c>
      <c r="X6" t="s">
        <v>109</v>
      </c>
      <c r="Y6" t="s">
        <v>109</v>
      </c>
      <c r="Z6" t="s">
        <v>109</v>
      </c>
      <c r="AA6" t="s">
        <v>109</v>
      </c>
      <c r="AB6" t="s">
        <v>109</v>
      </c>
      <c r="AC6" t="s">
        <v>109</v>
      </c>
      <c r="AD6" t="s">
        <v>109</v>
      </c>
      <c r="AE6" t="s">
        <v>109</v>
      </c>
      <c r="AF6" t="s">
        <v>109</v>
      </c>
      <c r="AG6" t="s">
        <v>109</v>
      </c>
      <c r="AH6" t="s">
        <v>109</v>
      </c>
      <c r="AI6" t="s">
        <v>109</v>
      </c>
      <c r="AJ6" t="s">
        <v>109</v>
      </c>
      <c r="AK6" t="s">
        <v>109</v>
      </c>
    </row>
    <row r="7" spans="1:37" x14ac:dyDescent="0.35">
      <c r="A7" t="s">
        <v>111</v>
      </c>
      <c r="B7" t="s">
        <v>109</v>
      </c>
      <c r="C7" t="s">
        <v>109</v>
      </c>
      <c r="D7" t="s">
        <v>109</v>
      </c>
      <c r="E7" t="s">
        <v>109</v>
      </c>
      <c r="F7" t="s">
        <v>109</v>
      </c>
      <c r="G7" t="s">
        <v>109</v>
      </c>
      <c r="H7" t="s">
        <v>109</v>
      </c>
      <c r="I7" t="s">
        <v>109</v>
      </c>
      <c r="J7" t="s">
        <v>109</v>
      </c>
      <c r="K7" t="s">
        <v>109</v>
      </c>
      <c r="L7" t="s">
        <v>109</v>
      </c>
      <c r="M7" t="s">
        <v>109</v>
      </c>
      <c r="N7" t="s">
        <v>109</v>
      </c>
      <c r="O7" t="s">
        <v>109</v>
      </c>
      <c r="P7" t="s">
        <v>109</v>
      </c>
      <c r="Q7" t="s">
        <v>109</v>
      </c>
      <c r="R7" t="s">
        <v>109</v>
      </c>
      <c r="S7" t="s">
        <v>109</v>
      </c>
      <c r="T7" t="s">
        <v>109</v>
      </c>
      <c r="U7" t="s">
        <v>109</v>
      </c>
      <c r="V7" t="s">
        <v>109</v>
      </c>
      <c r="W7" t="s">
        <v>109</v>
      </c>
      <c r="X7" t="s">
        <v>109</v>
      </c>
      <c r="Y7" t="s">
        <v>109</v>
      </c>
      <c r="Z7" t="s">
        <v>109</v>
      </c>
      <c r="AA7" t="s">
        <v>109</v>
      </c>
      <c r="AB7" t="s">
        <v>109</v>
      </c>
      <c r="AC7" t="s">
        <v>109</v>
      </c>
      <c r="AD7" t="s">
        <v>109</v>
      </c>
      <c r="AE7" t="s">
        <v>109</v>
      </c>
      <c r="AF7" t="s">
        <v>109</v>
      </c>
      <c r="AG7" t="s">
        <v>109</v>
      </c>
      <c r="AH7" t="s">
        <v>109</v>
      </c>
      <c r="AI7" t="s">
        <v>109</v>
      </c>
      <c r="AJ7" t="s">
        <v>109</v>
      </c>
      <c r="AK7" t="s">
        <v>109</v>
      </c>
    </row>
    <row r="8" spans="1:37" x14ac:dyDescent="0.35">
      <c r="A8" t="s">
        <v>112</v>
      </c>
      <c r="B8" t="s">
        <v>109</v>
      </c>
      <c r="C8" t="s">
        <v>109</v>
      </c>
      <c r="D8" t="s">
        <v>109</v>
      </c>
      <c r="E8" t="s">
        <v>109</v>
      </c>
      <c r="F8" t="s">
        <v>109</v>
      </c>
      <c r="G8" t="s">
        <v>109</v>
      </c>
      <c r="H8" t="s">
        <v>109</v>
      </c>
      <c r="I8" t="s">
        <v>109</v>
      </c>
      <c r="J8" t="s">
        <v>109</v>
      </c>
      <c r="K8" t="s">
        <v>109</v>
      </c>
      <c r="L8" t="s">
        <v>109</v>
      </c>
      <c r="M8" t="s">
        <v>109</v>
      </c>
      <c r="N8" t="s">
        <v>109</v>
      </c>
      <c r="O8" t="s">
        <v>109</v>
      </c>
      <c r="P8" t="s">
        <v>109</v>
      </c>
      <c r="Q8" t="s">
        <v>109</v>
      </c>
      <c r="R8" t="s">
        <v>109</v>
      </c>
      <c r="S8" t="s">
        <v>109</v>
      </c>
      <c r="T8" t="s">
        <v>109</v>
      </c>
      <c r="U8" t="s">
        <v>109</v>
      </c>
      <c r="V8" t="s">
        <v>109</v>
      </c>
      <c r="W8" t="s">
        <v>109</v>
      </c>
      <c r="X8" t="s">
        <v>109</v>
      </c>
      <c r="Y8" t="s">
        <v>109</v>
      </c>
      <c r="Z8" t="s">
        <v>109</v>
      </c>
      <c r="AA8" t="s">
        <v>109</v>
      </c>
      <c r="AB8" t="s">
        <v>109</v>
      </c>
      <c r="AC8" t="s">
        <v>109</v>
      </c>
      <c r="AD8" t="s">
        <v>109</v>
      </c>
      <c r="AE8" t="s">
        <v>109</v>
      </c>
      <c r="AF8" t="s">
        <v>109</v>
      </c>
      <c r="AG8" t="s">
        <v>109</v>
      </c>
      <c r="AH8" t="s">
        <v>109</v>
      </c>
      <c r="AI8" t="s">
        <v>109</v>
      </c>
      <c r="AJ8" t="s">
        <v>109</v>
      </c>
      <c r="AK8" t="s">
        <v>109</v>
      </c>
    </row>
    <row r="9" spans="1:37" x14ac:dyDescent="0.35">
      <c r="A9" t="s">
        <v>113</v>
      </c>
      <c r="B9" t="s">
        <v>109</v>
      </c>
      <c r="C9" t="s">
        <v>109</v>
      </c>
      <c r="D9" t="s">
        <v>109</v>
      </c>
      <c r="E9" t="s">
        <v>109</v>
      </c>
      <c r="F9" t="s">
        <v>109</v>
      </c>
      <c r="G9" t="s">
        <v>109</v>
      </c>
      <c r="H9" t="s">
        <v>109</v>
      </c>
      <c r="I9" t="s">
        <v>109</v>
      </c>
      <c r="J9" t="s">
        <v>109</v>
      </c>
      <c r="K9" t="s">
        <v>109</v>
      </c>
      <c r="L9" t="s">
        <v>109</v>
      </c>
      <c r="M9" t="s">
        <v>109</v>
      </c>
      <c r="N9" t="s">
        <v>109</v>
      </c>
      <c r="O9" t="s">
        <v>109</v>
      </c>
      <c r="P9" t="s">
        <v>109</v>
      </c>
      <c r="Q9" t="s">
        <v>109</v>
      </c>
      <c r="R9" t="s">
        <v>109</v>
      </c>
      <c r="S9" t="s">
        <v>109</v>
      </c>
      <c r="T9" t="s">
        <v>109</v>
      </c>
      <c r="U9" t="s">
        <v>109</v>
      </c>
      <c r="V9" t="s">
        <v>109</v>
      </c>
      <c r="W9" t="s">
        <v>109</v>
      </c>
      <c r="X9" t="s">
        <v>109</v>
      </c>
      <c r="Y9" t="s">
        <v>109</v>
      </c>
      <c r="Z9" t="s">
        <v>109</v>
      </c>
      <c r="AA9" t="s">
        <v>109</v>
      </c>
      <c r="AB9" t="s">
        <v>109</v>
      </c>
      <c r="AC9" t="s">
        <v>109</v>
      </c>
      <c r="AD9" t="s">
        <v>109</v>
      </c>
      <c r="AE9" t="s">
        <v>109</v>
      </c>
      <c r="AF9" t="s">
        <v>109</v>
      </c>
      <c r="AG9" t="s">
        <v>109</v>
      </c>
      <c r="AH9" t="s">
        <v>109</v>
      </c>
      <c r="AI9" t="s">
        <v>109</v>
      </c>
      <c r="AJ9" t="s">
        <v>109</v>
      </c>
      <c r="AK9" t="s">
        <v>109</v>
      </c>
    </row>
    <row r="10" spans="1:37" x14ac:dyDescent="0.35">
      <c r="A10" t="s">
        <v>114</v>
      </c>
      <c r="B10" t="s">
        <v>109</v>
      </c>
      <c r="C10" t="s">
        <v>109</v>
      </c>
      <c r="D10" t="s">
        <v>109</v>
      </c>
      <c r="E10" t="s">
        <v>109</v>
      </c>
      <c r="F10" t="s">
        <v>109</v>
      </c>
      <c r="G10" t="s">
        <v>109</v>
      </c>
      <c r="H10" t="s">
        <v>109</v>
      </c>
      <c r="I10" t="s">
        <v>109</v>
      </c>
      <c r="J10" t="s">
        <v>109</v>
      </c>
      <c r="K10" t="s">
        <v>109</v>
      </c>
      <c r="L10" t="s">
        <v>109</v>
      </c>
      <c r="M10" t="s">
        <v>109</v>
      </c>
      <c r="N10" t="s">
        <v>109</v>
      </c>
      <c r="O10" t="s">
        <v>109</v>
      </c>
      <c r="P10" t="s">
        <v>109</v>
      </c>
      <c r="Q10" t="s">
        <v>109</v>
      </c>
      <c r="R10" t="s">
        <v>109</v>
      </c>
      <c r="S10" t="s">
        <v>109</v>
      </c>
      <c r="T10" t="s">
        <v>109</v>
      </c>
      <c r="U10" t="s">
        <v>109</v>
      </c>
      <c r="V10" t="s">
        <v>109</v>
      </c>
      <c r="W10" t="s">
        <v>109</v>
      </c>
      <c r="X10" t="s">
        <v>109</v>
      </c>
      <c r="Y10" t="s">
        <v>109</v>
      </c>
      <c r="Z10" t="s">
        <v>109</v>
      </c>
      <c r="AA10" t="s">
        <v>109</v>
      </c>
      <c r="AB10" t="s">
        <v>109</v>
      </c>
      <c r="AC10" t="s">
        <v>109</v>
      </c>
      <c r="AD10" t="s">
        <v>109</v>
      </c>
      <c r="AE10" t="s">
        <v>109</v>
      </c>
      <c r="AF10" t="s">
        <v>109</v>
      </c>
      <c r="AG10" t="s">
        <v>109</v>
      </c>
      <c r="AH10" t="s">
        <v>109</v>
      </c>
      <c r="AI10" t="s">
        <v>109</v>
      </c>
      <c r="AJ10" t="s">
        <v>109</v>
      </c>
      <c r="AK10" t="s">
        <v>109</v>
      </c>
    </row>
    <row r="11" spans="1:37" x14ac:dyDescent="0.35">
      <c r="A11" t="s">
        <v>115</v>
      </c>
      <c r="B11" t="s">
        <v>109</v>
      </c>
      <c r="C11" t="s">
        <v>109</v>
      </c>
      <c r="D11" t="s">
        <v>109</v>
      </c>
      <c r="E11" t="s">
        <v>109</v>
      </c>
      <c r="F11" t="s">
        <v>109</v>
      </c>
      <c r="G11" t="s">
        <v>109</v>
      </c>
      <c r="H11" t="s">
        <v>109</v>
      </c>
      <c r="I11" t="s">
        <v>109</v>
      </c>
      <c r="J11" t="s">
        <v>109</v>
      </c>
      <c r="K11" t="s">
        <v>109</v>
      </c>
      <c r="L11" t="s">
        <v>109</v>
      </c>
      <c r="M11" t="s">
        <v>109</v>
      </c>
      <c r="N11" t="s">
        <v>109</v>
      </c>
      <c r="O11" t="s">
        <v>109</v>
      </c>
      <c r="P11" t="s">
        <v>109</v>
      </c>
      <c r="Q11" t="s">
        <v>109</v>
      </c>
      <c r="R11" t="s">
        <v>109</v>
      </c>
      <c r="S11" t="s">
        <v>109</v>
      </c>
      <c r="T11" t="s">
        <v>109</v>
      </c>
      <c r="U11" t="s">
        <v>109</v>
      </c>
      <c r="V11" t="s">
        <v>109</v>
      </c>
      <c r="W11" t="s">
        <v>109</v>
      </c>
      <c r="X11" t="s">
        <v>109</v>
      </c>
      <c r="Y11" t="s">
        <v>109</v>
      </c>
      <c r="Z11" t="s">
        <v>109</v>
      </c>
      <c r="AA11" t="s">
        <v>109</v>
      </c>
      <c r="AB11" t="s">
        <v>109</v>
      </c>
      <c r="AC11" t="s">
        <v>109</v>
      </c>
      <c r="AD11" t="s">
        <v>109</v>
      </c>
      <c r="AE11" t="s">
        <v>109</v>
      </c>
      <c r="AF11" t="s">
        <v>109</v>
      </c>
      <c r="AG11" t="s">
        <v>109</v>
      </c>
      <c r="AH11" t="s">
        <v>109</v>
      </c>
      <c r="AI11" t="s">
        <v>109</v>
      </c>
      <c r="AJ11" t="s">
        <v>109</v>
      </c>
      <c r="AK11" t="s">
        <v>109</v>
      </c>
    </row>
    <row r="12" spans="1:37" x14ac:dyDescent="0.35">
      <c r="A12" t="s">
        <v>116</v>
      </c>
      <c r="B12" t="s">
        <v>109</v>
      </c>
      <c r="C12" t="s">
        <v>109</v>
      </c>
      <c r="D12" t="s">
        <v>109</v>
      </c>
      <c r="E12" t="s">
        <v>109</v>
      </c>
      <c r="F12" t="s">
        <v>109</v>
      </c>
      <c r="G12" t="s">
        <v>109</v>
      </c>
      <c r="H12" t="s">
        <v>109</v>
      </c>
      <c r="I12" t="s">
        <v>109</v>
      </c>
      <c r="J12" t="s">
        <v>109</v>
      </c>
      <c r="K12" t="s">
        <v>109</v>
      </c>
      <c r="L12" t="s">
        <v>109</v>
      </c>
      <c r="M12" t="s">
        <v>109</v>
      </c>
      <c r="N12" t="s">
        <v>109</v>
      </c>
      <c r="O12" t="s">
        <v>109</v>
      </c>
      <c r="P12" t="s">
        <v>109</v>
      </c>
      <c r="Q12" t="s">
        <v>109</v>
      </c>
      <c r="R12" t="s">
        <v>109</v>
      </c>
      <c r="S12" t="s">
        <v>109</v>
      </c>
      <c r="T12" t="s">
        <v>109</v>
      </c>
      <c r="U12" t="s">
        <v>109</v>
      </c>
      <c r="V12" t="s">
        <v>109</v>
      </c>
      <c r="W12" t="s">
        <v>109</v>
      </c>
      <c r="X12" t="s">
        <v>109</v>
      </c>
      <c r="Y12" t="s">
        <v>109</v>
      </c>
      <c r="Z12" t="s">
        <v>109</v>
      </c>
      <c r="AA12" t="s">
        <v>109</v>
      </c>
      <c r="AB12" t="s">
        <v>109</v>
      </c>
      <c r="AC12" t="s">
        <v>109</v>
      </c>
      <c r="AD12" t="s">
        <v>109</v>
      </c>
      <c r="AE12" t="s">
        <v>109</v>
      </c>
      <c r="AF12" t="s">
        <v>109</v>
      </c>
      <c r="AG12" t="s">
        <v>109</v>
      </c>
      <c r="AH12" t="s">
        <v>109</v>
      </c>
      <c r="AI12" t="s">
        <v>109</v>
      </c>
      <c r="AJ12" t="s">
        <v>109</v>
      </c>
      <c r="AK12" t="s">
        <v>109</v>
      </c>
    </row>
    <row r="13" spans="1:37" x14ac:dyDescent="0.35">
      <c r="A13" t="s">
        <v>117</v>
      </c>
      <c r="B13" t="s">
        <v>109</v>
      </c>
      <c r="C13" t="s">
        <v>109</v>
      </c>
      <c r="D13" t="s">
        <v>109</v>
      </c>
      <c r="E13" t="s">
        <v>109</v>
      </c>
      <c r="F13" t="s">
        <v>109</v>
      </c>
      <c r="G13" t="s">
        <v>109</v>
      </c>
      <c r="H13" t="s">
        <v>109</v>
      </c>
      <c r="I13" t="s">
        <v>109</v>
      </c>
      <c r="J13" t="s">
        <v>109</v>
      </c>
      <c r="K13" t="s">
        <v>109</v>
      </c>
      <c r="L13" t="s">
        <v>109</v>
      </c>
      <c r="M13" t="s">
        <v>109</v>
      </c>
      <c r="N13" t="s">
        <v>109</v>
      </c>
      <c r="O13" t="s">
        <v>109</v>
      </c>
      <c r="P13" t="s">
        <v>109</v>
      </c>
      <c r="Q13" t="s">
        <v>109</v>
      </c>
      <c r="R13" t="s">
        <v>109</v>
      </c>
      <c r="S13" t="s">
        <v>109</v>
      </c>
      <c r="T13" t="s">
        <v>109</v>
      </c>
      <c r="U13" t="s">
        <v>109</v>
      </c>
      <c r="V13" t="s">
        <v>109</v>
      </c>
      <c r="W13" t="s">
        <v>109</v>
      </c>
      <c r="X13" t="s">
        <v>109</v>
      </c>
      <c r="Y13" t="s">
        <v>109</v>
      </c>
      <c r="Z13" t="s">
        <v>109</v>
      </c>
      <c r="AA13" t="s">
        <v>109</v>
      </c>
      <c r="AB13" t="s">
        <v>109</v>
      </c>
      <c r="AC13" t="s">
        <v>109</v>
      </c>
      <c r="AD13" t="s">
        <v>109</v>
      </c>
      <c r="AE13" t="s">
        <v>109</v>
      </c>
      <c r="AF13" t="s">
        <v>109</v>
      </c>
      <c r="AG13" t="s">
        <v>109</v>
      </c>
      <c r="AH13" t="s">
        <v>109</v>
      </c>
      <c r="AI13" t="s">
        <v>109</v>
      </c>
      <c r="AJ13" t="s">
        <v>109</v>
      </c>
      <c r="AK13" t="s">
        <v>109</v>
      </c>
    </row>
    <row r="14" spans="1:37" x14ac:dyDescent="0.35">
      <c r="A14" t="s">
        <v>118</v>
      </c>
      <c r="B14" t="s">
        <v>109</v>
      </c>
      <c r="C14" t="s">
        <v>109</v>
      </c>
      <c r="D14" t="s">
        <v>109</v>
      </c>
      <c r="E14" t="s">
        <v>109</v>
      </c>
      <c r="F14" t="s">
        <v>109</v>
      </c>
      <c r="G14" t="s">
        <v>109</v>
      </c>
      <c r="H14" t="s">
        <v>109</v>
      </c>
      <c r="I14" t="s">
        <v>109</v>
      </c>
      <c r="J14" t="s">
        <v>109</v>
      </c>
      <c r="K14" t="s">
        <v>109</v>
      </c>
      <c r="L14" t="s">
        <v>109</v>
      </c>
      <c r="M14" t="s">
        <v>109</v>
      </c>
      <c r="N14" t="s">
        <v>109</v>
      </c>
      <c r="O14" t="s">
        <v>109</v>
      </c>
      <c r="P14" t="s">
        <v>109</v>
      </c>
      <c r="Q14" t="s">
        <v>109</v>
      </c>
      <c r="R14" t="s">
        <v>109</v>
      </c>
      <c r="S14" t="s">
        <v>109</v>
      </c>
      <c r="T14" t="s">
        <v>109</v>
      </c>
      <c r="U14" t="s">
        <v>109</v>
      </c>
      <c r="V14" t="s">
        <v>109</v>
      </c>
      <c r="W14" t="s">
        <v>109</v>
      </c>
      <c r="X14" t="s">
        <v>109</v>
      </c>
      <c r="Y14" t="s">
        <v>109</v>
      </c>
      <c r="Z14" t="s">
        <v>109</v>
      </c>
      <c r="AA14" t="s">
        <v>109</v>
      </c>
      <c r="AB14" t="s">
        <v>109</v>
      </c>
      <c r="AC14" t="s">
        <v>109</v>
      </c>
      <c r="AD14" t="s">
        <v>109</v>
      </c>
      <c r="AE14" t="s">
        <v>109</v>
      </c>
      <c r="AF14" t="s">
        <v>109</v>
      </c>
      <c r="AG14" t="s">
        <v>109</v>
      </c>
      <c r="AH14" t="s">
        <v>109</v>
      </c>
      <c r="AI14" t="s">
        <v>109</v>
      </c>
      <c r="AJ14" t="s">
        <v>109</v>
      </c>
      <c r="AK14" t="s">
        <v>109</v>
      </c>
    </row>
    <row r="15" spans="1:37" x14ac:dyDescent="0.35">
      <c r="A15" t="s">
        <v>23</v>
      </c>
      <c r="B15" t="s">
        <v>109</v>
      </c>
      <c r="C15" t="s">
        <v>109</v>
      </c>
      <c r="D15" t="s">
        <v>109</v>
      </c>
      <c r="E15" t="s">
        <v>109</v>
      </c>
      <c r="F15" t="s">
        <v>109</v>
      </c>
      <c r="G15" t="s">
        <v>109</v>
      </c>
      <c r="H15" t="s">
        <v>109</v>
      </c>
      <c r="I15" t="s">
        <v>109</v>
      </c>
      <c r="J15" t="s">
        <v>109</v>
      </c>
      <c r="K15" t="s">
        <v>109</v>
      </c>
      <c r="L15" t="s">
        <v>109</v>
      </c>
      <c r="M15" t="s">
        <v>109</v>
      </c>
      <c r="N15" t="s">
        <v>109</v>
      </c>
      <c r="O15" t="s">
        <v>109</v>
      </c>
      <c r="P15" t="s">
        <v>109</v>
      </c>
      <c r="Q15" t="s">
        <v>109</v>
      </c>
      <c r="R15" t="s">
        <v>109</v>
      </c>
      <c r="S15" t="s">
        <v>109</v>
      </c>
      <c r="T15" t="s">
        <v>109</v>
      </c>
      <c r="U15" t="s">
        <v>109</v>
      </c>
      <c r="V15" t="s">
        <v>109</v>
      </c>
      <c r="W15" t="s">
        <v>109</v>
      </c>
      <c r="X15" t="s">
        <v>109</v>
      </c>
      <c r="Y15" t="s">
        <v>109</v>
      </c>
      <c r="Z15" t="s">
        <v>109</v>
      </c>
      <c r="AA15" t="s">
        <v>109</v>
      </c>
      <c r="AB15" t="s">
        <v>109</v>
      </c>
      <c r="AC15" t="s">
        <v>109</v>
      </c>
      <c r="AD15" t="s">
        <v>109</v>
      </c>
      <c r="AE15" t="s">
        <v>109</v>
      </c>
      <c r="AF15" t="s">
        <v>109</v>
      </c>
      <c r="AG15" t="s">
        <v>109</v>
      </c>
      <c r="AH15" t="s">
        <v>109</v>
      </c>
      <c r="AI15" t="s">
        <v>109</v>
      </c>
      <c r="AJ15" t="s">
        <v>109</v>
      </c>
      <c r="AK15" t="s">
        <v>109</v>
      </c>
    </row>
    <row r="16" spans="1:37" x14ac:dyDescent="0.35">
      <c r="A16" t="s">
        <v>119</v>
      </c>
      <c r="B16" t="s">
        <v>109</v>
      </c>
      <c r="C16" t="s">
        <v>109</v>
      </c>
      <c r="D16" t="s">
        <v>109</v>
      </c>
      <c r="E16" t="s">
        <v>109</v>
      </c>
      <c r="F16" t="s">
        <v>109</v>
      </c>
      <c r="G16" t="s">
        <v>109</v>
      </c>
      <c r="H16" t="s">
        <v>109</v>
      </c>
      <c r="I16" t="s">
        <v>109</v>
      </c>
      <c r="J16" t="s">
        <v>109</v>
      </c>
      <c r="K16" t="s">
        <v>109</v>
      </c>
      <c r="L16" t="s">
        <v>109</v>
      </c>
      <c r="M16" t="s">
        <v>109</v>
      </c>
      <c r="N16" t="s">
        <v>109</v>
      </c>
      <c r="O16" t="s">
        <v>109</v>
      </c>
      <c r="P16" t="s">
        <v>109</v>
      </c>
      <c r="Q16" t="s">
        <v>109</v>
      </c>
      <c r="R16" t="s">
        <v>109</v>
      </c>
      <c r="S16" t="s">
        <v>109</v>
      </c>
      <c r="T16" t="s">
        <v>109</v>
      </c>
      <c r="U16" t="s">
        <v>109</v>
      </c>
      <c r="V16" t="s">
        <v>109</v>
      </c>
      <c r="W16" t="s">
        <v>109</v>
      </c>
      <c r="X16" t="s">
        <v>109</v>
      </c>
      <c r="Y16" t="s">
        <v>109</v>
      </c>
      <c r="Z16" t="s">
        <v>109</v>
      </c>
      <c r="AA16" t="s">
        <v>109</v>
      </c>
      <c r="AB16" t="s">
        <v>109</v>
      </c>
      <c r="AC16" t="s">
        <v>109</v>
      </c>
      <c r="AD16" t="s">
        <v>109</v>
      </c>
      <c r="AE16" t="s">
        <v>109</v>
      </c>
      <c r="AF16" t="s">
        <v>109</v>
      </c>
      <c r="AG16" t="s">
        <v>109</v>
      </c>
      <c r="AH16" t="s">
        <v>109</v>
      </c>
      <c r="AI16" t="s">
        <v>109</v>
      </c>
      <c r="AJ16" t="s">
        <v>109</v>
      </c>
      <c r="AK16" t="s">
        <v>109</v>
      </c>
    </row>
    <row r="17" spans="1:37" x14ac:dyDescent="0.35">
      <c r="A17" t="s">
        <v>120</v>
      </c>
      <c r="B17" t="s">
        <v>109</v>
      </c>
      <c r="C17" t="s">
        <v>109</v>
      </c>
      <c r="D17" t="s">
        <v>109</v>
      </c>
      <c r="E17" t="s">
        <v>109</v>
      </c>
      <c r="F17" t="s">
        <v>109</v>
      </c>
      <c r="G17" t="s">
        <v>109</v>
      </c>
      <c r="H17" t="s">
        <v>109</v>
      </c>
      <c r="I17" t="s">
        <v>109</v>
      </c>
      <c r="J17" t="s">
        <v>109</v>
      </c>
      <c r="K17" t="s">
        <v>109</v>
      </c>
      <c r="L17" t="s">
        <v>109</v>
      </c>
      <c r="M17" t="s">
        <v>109</v>
      </c>
      <c r="N17" t="s">
        <v>109</v>
      </c>
      <c r="O17" t="s">
        <v>109</v>
      </c>
      <c r="P17" t="s">
        <v>109</v>
      </c>
      <c r="Q17" t="s">
        <v>109</v>
      </c>
      <c r="R17" t="s">
        <v>109</v>
      </c>
      <c r="S17" t="s">
        <v>109</v>
      </c>
      <c r="T17" t="s">
        <v>109</v>
      </c>
      <c r="U17" t="s">
        <v>109</v>
      </c>
      <c r="V17" t="s">
        <v>109</v>
      </c>
      <c r="W17" t="s">
        <v>109</v>
      </c>
      <c r="X17" t="s">
        <v>109</v>
      </c>
      <c r="Y17" t="s">
        <v>109</v>
      </c>
      <c r="Z17" t="s">
        <v>109</v>
      </c>
      <c r="AA17" t="s">
        <v>109</v>
      </c>
      <c r="AB17" t="s">
        <v>109</v>
      </c>
      <c r="AC17" t="s">
        <v>109</v>
      </c>
      <c r="AD17" t="s">
        <v>109</v>
      </c>
      <c r="AE17" t="s">
        <v>109</v>
      </c>
      <c r="AF17" t="s">
        <v>109</v>
      </c>
      <c r="AG17" t="s">
        <v>109</v>
      </c>
      <c r="AH17" t="s">
        <v>109</v>
      </c>
      <c r="AI17" t="s">
        <v>109</v>
      </c>
      <c r="AJ17" t="s">
        <v>109</v>
      </c>
      <c r="AK17" t="s">
        <v>109</v>
      </c>
    </row>
    <row r="18" spans="1:37" x14ac:dyDescent="0.35">
      <c r="A18" t="s">
        <v>121</v>
      </c>
      <c r="B18" t="s">
        <v>109</v>
      </c>
      <c r="C18" t="s">
        <v>109</v>
      </c>
      <c r="D18" t="s">
        <v>109</v>
      </c>
      <c r="E18" t="s">
        <v>109</v>
      </c>
      <c r="F18" t="s">
        <v>109</v>
      </c>
      <c r="G18" t="s">
        <v>109</v>
      </c>
      <c r="H18" t="s">
        <v>109</v>
      </c>
      <c r="I18" t="s">
        <v>109</v>
      </c>
      <c r="J18" t="s">
        <v>109</v>
      </c>
      <c r="K18" t="s">
        <v>109</v>
      </c>
      <c r="L18" t="s">
        <v>109</v>
      </c>
      <c r="M18" t="s">
        <v>109</v>
      </c>
      <c r="N18" t="s">
        <v>109</v>
      </c>
      <c r="O18" t="s">
        <v>109</v>
      </c>
      <c r="P18" t="s">
        <v>109</v>
      </c>
      <c r="Q18" t="s">
        <v>109</v>
      </c>
      <c r="R18" t="s">
        <v>109</v>
      </c>
      <c r="S18" t="s">
        <v>109</v>
      </c>
      <c r="T18" t="s">
        <v>109</v>
      </c>
      <c r="U18" t="s">
        <v>109</v>
      </c>
      <c r="V18" t="s">
        <v>109</v>
      </c>
      <c r="W18" t="s">
        <v>109</v>
      </c>
      <c r="X18" t="s">
        <v>109</v>
      </c>
      <c r="Y18" t="s">
        <v>109</v>
      </c>
      <c r="Z18" t="s">
        <v>109</v>
      </c>
      <c r="AA18" t="s">
        <v>109</v>
      </c>
      <c r="AB18" t="s">
        <v>109</v>
      </c>
      <c r="AC18" t="s">
        <v>109</v>
      </c>
      <c r="AD18" t="s">
        <v>109</v>
      </c>
      <c r="AE18" t="s">
        <v>109</v>
      </c>
      <c r="AF18" t="s">
        <v>109</v>
      </c>
      <c r="AG18" t="s">
        <v>109</v>
      </c>
      <c r="AH18" t="s">
        <v>109</v>
      </c>
      <c r="AI18" t="s">
        <v>109</v>
      </c>
      <c r="AJ18" t="s">
        <v>109</v>
      </c>
      <c r="AK18" t="s">
        <v>109</v>
      </c>
    </row>
    <row r="19" spans="1:37" x14ac:dyDescent="0.35">
      <c r="A19" t="s">
        <v>122</v>
      </c>
      <c r="B19" t="s">
        <v>109</v>
      </c>
      <c r="C19" t="s">
        <v>109</v>
      </c>
      <c r="D19" t="s">
        <v>109</v>
      </c>
      <c r="E19" t="s">
        <v>109</v>
      </c>
      <c r="F19" t="s">
        <v>109</v>
      </c>
      <c r="G19" t="s">
        <v>109</v>
      </c>
      <c r="H19" t="s">
        <v>109</v>
      </c>
      <c r="I19" t="s">
        <v>109</v>
      </c>
      <c r="J19" t="s">
        <v>109</v>
      </c>
      <c r="K19" t="s">
        <v>109</v>
      </c>
      <c r="L19" t="s">
        <v>109</v>
      </c>
      <c r="M19" t="s">
        <v>109</v>
      </c>
      <c r="N19" t="s">
        <v>109</v>
      </c>
      <c r="O19" t="s">
        <v>109</v>
      </c>
      <c r="P19" t="s">
        <v>109</v>
      </c>
      <c r="Q19" t="s">
        <v>109</v>
      </c>
      <c r="R19" t="s">
        <v>109</v>
      </c>
      <c r="S19" t="s">
        <v>109</v>
      </c>
      <c r="T19" t="s">
        <v>109</v>
      </c>
      <c r="U19" t="s">
        <v>109</v>
      </c>
      <c r="V19" t="s">
        <v>109</v>
      </c>
      <c r="W19" t="s">
        <v>109</v>
      </c>
      <c r="X19" t="s">
        <v>109</v>
      </c>
      <c r="Y19" t="s">
        <v>109</v>
      </c>
      <c r="Z19" t="s">
        <v>109</v>
      </c>
      <c r="AA19" t="s">
        <v>109</v>
      </c>
      <c r="AB19" t="s">
        <v>109</v>
      </c>
      <c r="AC19" t="s">
        <v>109</v>
      </c>
      <c r="AD19" t="s">
        <v>109</v>
      </c>
      <c r="AE19" t="s">
        <v>109</v>
      </c>
      <c r="AF19" t="s">
        <v>109</v>
      </c>
      <c r="AG19" t="s">
        <v>109</v>
      </c>
      <c r="AH19" t="s">
        <v>109</v>
      </c>
      <c r="AI19" t="s">
        <v>109</v>
      </c>
      <c r="AJ19" t="s">
        <v>109</v>
      </c>
      <c r="AK19" t="s">
        <v>109</v>
      </c>
    </row>
    <row r="20" spans="1:37" x14ac:dyDescent="0.35">
      <c r="A20" t="s">
        <v>123</v>
      </c>
      <c r="B20" t="s">
        <v>109</v>
      </c>
      <c r="C20" t="s">
        <v>109</v>
      </c>
      <c r="D20" t="s">
        <v>109</v>
      </c>
      <c r="E20" t="s">
        <v>109</v>
      </c>
      <c r="F20" t="s">
        <v>109</v>
      </c>
      <c r="G20" t="s">
        <v>109</v>
      </c>
      <c r="H20" t="s">
        <v>109</v>
      </c>
      <c r="I20" t="s">
        <v>109</v>
      </c>
      <c r="J20" t="s">
        <v>109</v>
      </c>
      <c r="K20" t="s">
        <v>109</v>
      </c>
      <c r="L20" t="s">
        <v>109</v>
      </c>
      <c r="M20" t="s">
        <v>109</v>
      </c>
      <c r="N20" t="s">
        <v>109</v>
      </c>
      <c r="O20" t="s">
        <v>109</v>
      </c>
      <c r="P20" t="s">
        <v>109</v>
      </c>
      <c r="Q20" t="s">
        <v>109</v>
      </c>
      <c r="R20" t="s">
        <v>109</v>
      </c>
      <c r="S20" t="s">
        <v>109</v>
      </c>
      <c r="T20" t="s">
        <v>109</v>
      </c>
      <c r="U20" t="s">
        <v>109</v>
      </c>
      <c r="V20" t="s">
        <v>109</v>
      </c>
      <c r="W20" t="s">
        <v>109</v>
      </c>
      <c r="X20" t="s">
        <v>109</v>
      </c>
      <c r="Y20" t="s">
        <v>109</v>
      </c>
      <c r="Z20" t="s">
        <v>109</v>
      </c>
      <c r="AA20" t="s">
        <v>109</v>
      </c>
      <c r="AB20" t="s">
        <v>109</v>
      </c>
      <c r="AC20" t="s">
        <v>109</v>
      </c>
      <c r="AD20" t="s">
        <v>109</v>
      </c>
      <c r="AE20" t="s">
        <v>109</v>
      </c>
      <c r="AF20" t="s">
        <v>109</v>
      </c>
      <c r="AG20" t="s">
        <v>109</v>
      </c>
      <c r="AH20" t="s">
        <v>109</v>
      </c>
      <c r="AI20" t="s">
        <v>109</v>
      </c>
      <c r="AJ20" t="s">
        <v>109</v>
      </c>
      <c r="AK20" t="s">
        <v>109</v>
      </c>
    </row>
    <row r="21" spans="1:37" x14ac:dyDescent="0.35">
      <c r="A21" t="s">
        <v>124</v>
      </c>
      <c r="B21" t="s">
        <v>109</v>
      </c>
      <c r="C21" t="s">
        <v>109</v>
      </c>
      <c r="D21" t="s">
        <v>109</v>
      </c>
      <c r="E21" t="s">
        <v>109</v>
      </c>
      <c r="F21" t="s">
        <v>109</v>
      </c>
      <c r="G21" t="s">
        <v>109</v>
      </c>
      <c r="H21" t="s">
        <v>109</v>
      </c>
      <c r="I21" t="s">
        <v>109</v>
      </c>
      <c r="J21" t="s">
        <v>109</v>
      </c>
      <c r="K21" t="s">
        <v>109</v>
      </c>
      <c r="L21" t="s">
        <v>109</v>
      </c>
      <c r="M21" t="s">
        <v>109</v>
      </c>
      <c r="N21" t="s">
        <v>109</v>
      </c>
      <c r="O21" t="s">
        <v>109</v>
      </c>
      <c r="P21" t="s">
        <v>109</v>
      </c>
      <c r="Q21" t="s">
        <v>109</v>
      </c>
      <c r="R21" t="s">
        <v>109</v>
      </c>
      <c r="S21" t="s">
        <v>109</v>
      </c>
      <c r="T21" t="s">
        <v>109</v>
      </c>
      <c r="U21" t="s">
        <v>109</v>
      </c>
      <c r="V21" t="s">
        <v>109</v>
      </c>
      <c r="W21" t="s">
        <v>109</v>
      </c>
      <c r="X21" t="s">
        <v>109</v>
      </c>
      <c r="Y21" t="s">
        <v>109</v>
      </c>
      <c r="Z21" t="s">
        <v>109</v>
      </c>
      <c r="AA21" t="s">
        <v>109</v>
      </c>
      <c r="AB21" t="s">
        <v>109</v>
      </c>
      <c r="AC21" t="s">
        <v>109</v>
      </c>
      <c r="AD21" t="s">
        <v>109</v>
      </c>
      <c r="AE21" t="s">
        <v>109</v>
      </c>
      <c r="AF21" t="s">
        <v>109</v>
      </c>
      <c r="AG21" t="s">
        <v>109</v>
      </c>
      <c r="AH21" t="s">
        <v>109</v>
      </c>
      <c r="AI21" t="s">
        <v>109</v>
      </c>
      <c r="AJ21" t="s">
        <v>109</v>
      </c>
      <c r="AK21" t="s">
        <v>109</v>
      </c>
    </row>
    <row r="22" spans="1:37" x14ac:dyDescent="0.35">
      <c r="A22" t="s">
        <v>31</v>
      </c>
      <c r="B22" t="s">
        <v>109</v>
      </c>
      <c r="C22" t="s">
        <v>109</v>
      </c>
      <c r="D22" t="s">
        <v>109</v>
      </c>
      <c r="E22" t="s">
        <v>109</v>
      </c>
      <c r="F22" t="s">
        <v>109</v>
      </c>
      <c r="G22" t="s">
        <v>109</v>
      </c>
      <c r="H22" t="s">
        <v>109</v>
      </c>
      <c r="I22" t="s">
        <v>109</v>
      </c>
      <c r="J22" t="s">
        <v>109</v>
      </c>
      <c r="K22" t="s">
        <v>109</v>
      </c>
      <c r="L22" t="s">
        <v>109</v>
      </c>
      <c r="M22" t="s">
        <v>109</v>
      </c>
      <c r="N22" t="s">
        <v>109</v>
      </c>
      <c r="O22" t="s">
        <v>109</v>
      </c>
      <c r="P22" t="s">
        <v>109</v>
      </c>
      <c r="Q22" t="s">
        <v>109</v>
      </c>
      <c r="R22" t="s">
        <v>109</v>
      </c>
      <c r="S22" t="s">
        <v>109</v>
      </c>
      <c r="T22" t="s">
        <v>109</v>
      </c>
      <c r="U22" t="s">
        <v>109</v>
      </c>
      <c r="V22" t="s">
        <v>109</v>
      </c>
      <c r="W22" t="s">
        <v>109</v>
      </c>
      <c r="X22" t="s">
        <v>109</v>
      </c>
      <c r="Y22" t="s">
        <v>109</v>
      </c>
      <c r="Z22" t="s">
        <v>109</v>
      </c>
      <c r="AA22" t="s">
        <v>109</v>
      </c>
      <c r="AB22" t="s">
        <v>109</v>
      </c>
      <c r="AC22" t="s">
        <v>109</v>
      </c>
      <c r="AD22" t="s">
        <v>109</v>
      </c>
      <c r="AE22" t="s">
        <v>109</v>
      </c>
      <c r="AF22" t="s">
        <v>109</v>
      </c>
      <c r="AG22" t="s">
        <v>109</v>
      </c>
      <c r="AH22" t="s">
        <v>109</v>
      </c>
      <c r="AI22" t="s">
        <v>109</v>
      </c>
      <c r="AJ22" t="s">
        <v>109</v>
      </c>
      <c r="AK22" t="s">
        <v>109</v>
      </c>
    </row>
    <row r="23" spans="1:37" x14ac:dyDescent="0.35">
      <c r="A23" t="s">
        <v>125</v>
      </c>
      <c r="B23" t="s">
        <v>109</v>
      </c>
      <c r="C23" t="s">
        <v>109</v>
      </c>
      <c r="D23" t="s">
        <v>109</v>
      </c>
      <c r="E23" t="s">
        <v>109</v>
      </c>
      <c r="F23" t="s">
        <v>109</v>
      </c>
      <c r="G23" t="s">
        <v>109</v>
      </c>
      <c r="H23" t="s">
        <v>109</v>
      </c>
      <c r="I23" t="s">
        <v>109</v>
      </c>
      <c r="J23" t="s">
        <v>109</v>
      </c>
      <c r="K23" t="s">
        <v>109</v>
      </c>
      <c r="L23" t="s">
        <v>109</v>
      </c>
      <c r="M23" t="s">
        <v>109</v>
      </c>
      <c r="N23" t="s">
        <v>109</v>
      </c>
      <c r="O23" t="s">
        <v>109</v>
      </c>
      <c r="P23" t="s">
        <v>109</v>
      </c>
      <c r="Q23" t="s">
        <v>109</v>
      </c>
      <c r="R23" t="s">
        <v>109</v>
      </c>
      <c r="S23" t="s">
        <v>109</v>
      </c>
      <c r="T23" t="s">
        <v>109</v>
      </c>
      <c r="U23" t="s">
        <v>109</v>
      </c>
      <c r="V23" t="s">
        <v>109</v>
      </c>
      <c r="W23" t="s">
        <v>109</v>
      </c>
      <c r="X23" t="s">
        <v>109</v>
      </c>
      <c r="Y23" t="s">
        <v>109</v>
      </c>
      <c r="Z23" t="s">
        <v>109</v>
      </c>
      <c r="AA23" t="s">
        <v>109</v>
      </c>
      <c r="AB23" t="s">
        <v>109</v>
      </c>
      <c r="AC23" t="s">
        <v>109</v>
      </c>
      <c r="AD23" t="s">
        <v>109</v>
      </c>
      <c r="AE23" t="s">
        <v>109</v>
      </c>
      <c r="AF23" t="s">
        <v>109</v>
      </c>
      <c r="AG23" t="s">
        <v>109</v>
      </c>
      <c r="AH23" t="s">
        <v>109</v>
      </c>
      <c r="AI23" t="s">
        <v>109</v>
      </c>
      <c r="AJ23" t="s">
        <v>109</v>
      </c>
      <c r="AK23" t="s">
        <v>109</v>
      </c>
    </row>
    <row r="24" spans="1:37" x14ac:dyDescent="0.35">
      <c r="A24" t="s">
        <v>33</v>
      </c>
      <c r="B24" t="s">
        <v>109</v>
      </c>
      <c r="C24" t="s">
        <v>109</v>
      </c>
      <c r="D24" t="s">
        <v>109</v>
      </c>
      <c r="E24" t="s">
        <v>109</v>
      </c>
      <c r="F24" t="s">
        <v>109</v>
      </c>
      <c r="G24" t="s">
        <v>109</v>
      </c>
      <c r="H24" t="s">
        <v>109</v>
      </c>
      <c r="I24" t="s">
        <v>109</v>
      </c>
      <c r="J24" t="s">
        <v>109</v>
      </c>
      <c r="K24" t="s">
        <v>109</v>
      </c>
      <c r="L24" t="s">
        <v>109</v>
      </c>
      <c r="M24" t="s">
        <v>109</v>
      </c>
      <c r="N24" t="s">
        <v>109</v>
      </c>
      <c r="O24" t="s">
        <v>109</v>
      </c>
      <c r="P24" t="s">
        <v>109</v>
      </c>
      <c r="Q24" t="s">
        <v>109</v>
      </c>
      <c r="R24" t="s">
        <v>109</v>
      </c>
      <c r="S24" t="s">
        <v>109</v>
      </c>
      <c r="T24" t="s">
        <v>109</v>
      </c>
      <c r="U24" t="s">
        <v>109</v>
      </c>
      <c r="V24" t="s">
        <v>109</v>
      </c>
      <c r="W24" t="s">
        <v>109</v>
      </c>
      <c r="X24" t="s">
        <v>109</v>
      </c>
      <c r="Y24" t="s">
        <v>109</v>
      </c>
      <c r="Z24" t="s">
        <v>109</v>
      </c>
      <c r="AA24" t="s">
        <v>109</v>
      </c>
      <c r="AB24" t="s">
        <v>109</v>
      </c>
      <c r="AC24" t="s">
        <v>109</v>
      </c>
      <c r="AD24" t="s">
        <v>109</v>
      </c>
      <c r="AE24" t="s">
        <v>109</v>
      </c>
      <c r="AF24" t="s">
        <v>109</v>
      </c>
      <c r="AG24" t="s">
        <v>109</v>
      </c>
      <c r="AH24" t="s">
        <v>109</v>
      </c>
      <c r="AI24" t="s">
        <v>109</v>
      </c>
      <c r="AJ24" t="s">
        <v>109</v>
      </c>
      <c r="AK24" t="s">
        <v>109</v>
      </c>
    </row>
    <row r="25" spans="1:37" x14ac:dyDescent="0.35">
      <c r="A25" t="s">
        <v>126</v>
      </c>
      <c r="B25" t="s">
        <v>109</v>
      </c>
      <c r="C25" t="s">
        <v>109</v>
      </c>
      <c r="D25" t="s">
        <v>109</v>
      </c>
      <c r="E25" t="s">
        <v>109</v>
      </c>
      <c r="F25" t="s">
        <v>109</v>
      </c>
      <c r="G25" t="s">
        <v>109</v>
      </c>
      <c r="H25" t="s">
        <v>109</v>
      </c>
      <c r="I25" t="s">
        <v>109</v>
      </c>
      <c r="J25" t="s">
        <v>109</v>
      </c>
      <c r="K25" t="s">
        <v>109</v>
      </c>
      <c r="L25" t="s">
        <v>109</v>
      </c>
      <c r="M25" t="s">
        <v>109</v>
      </c>
      <c r="N25" t="s">
        <v>109</v>
      </c>
      <c r="O25" t="s">
        <v>109</v>
      </c>
      <c r="P25" t="s">
        <v>109</v>
      </c>
      <c r="Q25" t="s">
        <v>109</v>
      </c>
      <c r="R25" t="s">
        <v>109</v>
      </c>
      <c r="S25" t="s">
        <v>109</v>
      </c>
      <c r="T25" t="s">
        <v>109</v>
      </c>
      <c r="U25" t="s">
        <v>109</v>
      </c>
      <c r="V25" t="s">
        <v>109</v>
      </c>
      <c r="W25" t="s">
        <v>109</v>
      </c>
      <c r="X25" t="s">
        <v>109</v>
      </c>
      <c r="Y25" t="s">
        <v>109</v>
      </c>
      <c r="Z25" t="s">
        <v>109</v>
      </c>
      <c r="AA25" t="s">
        <v>109</v>
      </c>
      <c r="AB25" t="s">
        <v>109</v>
      </c>
      <c r="AC25" t="s">
        <v>109</v>
      </c>
      <c r="AD25" t="s">
        <v>109</v>
      </c>
      <c r="AE25" t="s">
        <v>109</v>
      </c>
      <c r="AF25" t="s">
        <v>109</v>
      </c>
      <c r="AG25" t="s">
        <v>109</v>
      </c>
      <c r="AH25" t="s">
        <v>109</v>
      </c>
      <c r="AI25" t="s">
        <v>109</v>
      </c>
      <c r="AJ25" t="s">
        <v>109</v>
      </c>
      <c r="AK25" t="s">
        <v>109</v>
      </c>
    </row>
    <row r="26" spans="1:37" x14ac:dyDescent="0.35">
      <c r="A26" t="s">
        <v>35</v>
      </c>
      <c r="B26" t="s">
        <v>109</v>
      </c>
      <c r="C26" t="s">
        <v>109</v>
      </c>
      <c r="D26" t="s">
        <v>109</v>
      </c>
      <c r="E26" t="s">
        <v>109</v>
      </c>
      <c r="F26" t="s">
        <v>109</v>
      </c>
      <c r="G26" t="s">
        <v>109</v>
      </c>
      <c r="H26" t="s">
        <v>109</v>
      </c>
      <c r="I26" t="s">
        <v>109</v>
      </c>
      <c r="J26" t="s">
        <v>109</v>
      </c>
      <c r="K26" t="s">
        <v>109</v>
      </c>
      <c r="L26" t="s">
        <v>109</v>
      </c>
      <c r="M26" t="s">
        <v>109</v>
      </c>
      <c r="N26" t="s">
        <v>109</v>
      </c>
      <c r="O26" t="s">
        <v>109</v>
      </c>
      <c r="P26" t="s">
        <v>109</v>
      </c>
      <c r="Q26" t="s">
        <v>109</v>
      </c>
      <c r="R26" t="s">
        <v>109</v>
      </c>
      <c r="S26" t="s">
        <v>109</v>
      </c>
      <c r="T26" t="s">
        <v>109</v>
      </c>
      <c r="U26" t="s">
        <v>109</v>
      </c>
      <c r="V26" t="s">
        <v>109</v>
      </c>
      <c r="W26" t="s">
        <v>109</v>
      </c>
      <c r="X26" t="s">
        <v>109</v>
      </c>
      <c r="Y26" t="s">
        <v>109</v>
      </c>
      <c r="Z26" t="s">
        <v>109</v>
      </c>
      <c r="AA26" t="s">
        <v>109</v>
      </c>
      <c r="AB26" t="s">
        <v>109</v>
      </c>
      <c r="AC26" t="s">
        <v>109</v>
      </c>
      <c r="AD26" t="s">
        <v>109</v>
      </c>
      <c r="AE26" t="s">
        <v>109</v>
      </c>
      <c r="AF26" t="s">
        <v>109</v>
      </c>
      <c r="AG26" t="s">
        <v>109</v>
      </c>
      <c r="AH26" t="s">
        <v>109</v>
      </c>
      <c r="AI26" t="s">
        <v>109</v>
      </c>
      <c r="AJ26" t="s">
        <v>109</v>
      </c>
      <c r="AK26" t="s">
        <v>109</v>
      </c>
    </row>
    <row r="27" spans="1:37" x14ac:dyDescent="0.35">
      <c r="A27" t="s">
        <v>127</v>
      </c>
      <c r="B27" t="s">
        <v>109</v>
      </c>
      <c r="C27" t="s">
        <v>109</v>
      </c>
      <c r="D27" t="s">
        <v>109</v>
      </c>
      <c r="E27" t="s">
        <v>109</v>
      </c>
      <c r="F27" t="s">
        <v>109</v>
      </c>
      <c r="G27" t="s">
        <v>109</v>
      </c>
      <c r="H27" t="s">
        <v>109</v>
      </c>
      <c r="I27" t="s">
        <v>109</v>
      </c>
      <c r="J27" t="s">
        <v>109</v>
      </c>
      <c r="K27" t="s">
        <v>109</v>
      </c>
      <c r="L27" t="s">
        <v>109</v>
      </c>
      <c r="M27" t="s">
        <v>109</v>
      </c>
      <c r="N27" t="s">
        <v>109</v>
      </c>
      <c r="O27" t="s">
        <v>109</v>
      </c>
      <c r="P27" t="s">
        <v>109</v>
      </c>
      <c r="Q27" t="s">
        <v>109</v>
      </c>
      <c r="R27" t="s">
        <v>109</v>
      </c>
      <c r="S27" t="s">
        <v>109</v>
      </c>
      <c r="T27" t="s">
        <v>109</v>
      </c>
      <c r="U27" t="s">
        <v>109</v>
      </c>
      <c r="V27" t="s">
        <v>109</v>
      </c>
      <c r="W27" t="s">
        <v>109</v>
      </c>
      <c r="X27" t="s">
        <v>109</v>
      </c>
      <c r="Y27" t="s">
        <v>109</v>
      </c>
      <c r="Z27" t="s">
        <v>109</v>
      </c>
      <c r="AA27" t="s">
        <v>109</v>
      </c>
      <c r="AB27" t="s">
        <v>109</v>
      </c>
      <c r="AC27" t="s">
        <v>109</v>
      </c>
      <c r="AD27" t="s">
        <v>109</v>
      </c>
      <c r="AE27" t="s">
        <v>109</v>
      </c>
      <c r="AF27" t="s">
        <v>109</v>
      </c>
      <c r="AG27" t="s">
        <v>109</v>
      </c>
      <c r="AH27" t="s">
        <v>109</v>
      </c>
      <c r="AI27" t="s">
        <v>109</v>
      </c>
      <c r="AJ27" t="s">
        <v>109</v>
      </c>
      <c r="AK27" t="s">
        <v>109</v>
      </c>
    </row>
    <row r="28" spans="1:37" x14ac:dyDescent="0.35">
      <c r="A28" t="s">
        <v>37</v>
      </c>
      <c r="B28" t="s">
        <v>109</v>
      </c>
      <c r="C28" t="s">
        <v>109</v>
      </c>
      <c r="D28" t="s">
        <v>109</v>
      </c>
      <c r="E28" t="s">
        <v>109</v>
      </c>
      <c r="F28" t="s">
        <v>109</v>
      </c>
      <c r="G28" t="s">
        <v>109</v>
      </c>
      <c r="H28" t="s">
        <v>109</v>
      </c>
      <c r="I28" t="s">
        <v>109</v>
      </c>
      <c r="J28" t="s">
        <v>109</v>
      </c>
      <c r="K28" t="s">
        <v>109</v>
      </c>
      <c r="L28" t="s">
        <v>109</v>
      </c>
      <c r="M28" t="s">
        <v>109</v>
      </c>
      <c r="N28" t="s">
        <v>109</v>
      </c>
      <c r="O28" t="s">
        <v>109</v>
      </c>
      <c r="P28" t="s">
        <v>109</v>
      </c>
      <c r="Q28" t="s">
        <v>109</v>
      </c>
      <c r="R28" t="s">
        <v>109</v>
      </c>
      <c r="S28" t="s">
        <v>109</v>
      </c>
      <c r="T28" t="s">
        <v>109</v>
      </c>
      <c r="U28" t="s">
        <v>109</v>
      </c>
      <c r="V28" t="s">
        <v>109</v>
      </c>
      <c r="W28" t="s">
        <v>109</v>
      </c>
      <c r="X28" t="s">
        <v>109</v>
      </c>
      <c r="Y28" t="s">
        <v>109</v>
      </c>
      <c r="Z28" t="s">
        <v>109</v>
      </c>
      <c r="AA28" t="s">
        <v>109</v>
      </c>
      <c r="AB28" t="s">
        <v>109</v>
      </c>
      <c r="AC28" t="s">
        <v>109</v>
      </c>
      <c r="AD28" t="s">
        <v>109</v>
      </c>
      <c r="AE28" t="s">
        <v>109</v>
      </c>
      <c r="AF28" t="s">
        <v>109</v>
      </c>
      <c r="AG28" t="s">
        <v>109</v>
      </c>
      <c r="AH28" t="s">
        <v>109</v>
      </c>
      <c r="AI28" t="s">
        <v>109</v>
      </c>
      <c r="AJ28" t="s">
        <v>109</v>
      </c>
      <c r="AK28" t="s">
        <v>109</v>
      </c>
    </row>
    <row r="29" spans="1:37" x14ac:dyDescent="0.35">
      <c r="A29" t="s">
        <v>38</v>
      </c>
      <c r="B29" t="s">
        <v>109</v>
      </c>
      <c r="C29" t="s">
        <v>109</v>
      </c>
      <c r="D29" t="s">
        <v>109</v>
      </c>
      <c r="E29" t="s">
        <v>109</v>
      </c>
      <c r="F29" t="s">
        <v>109</v>
      </c>
      <c r="G29" t="s">
        <v>109</v>
      </c>
      <c r="H29" t="s">
        <v>109</v>
      </c>
      <c r="I29" t="s">
        <v>109</v>
      </c>
      <c r="J29" t="s">
        <v>109</v>
      </c>
      <c r="K29" t="s">
        <v>109</v>
      </c>
      <c r="L29" t="s">
        <v>109</v>
      </c>
      <c r="M29" t="s">
        <v>109</v>
      </c>
      <c r="N29" t="s">
        <v>109</v>
      </c>
      <c r="O29" t="s">
        <v>109</v>
      </c>
      <c r="P29" t="s">
        <v>109</v>
      </c>
      <c r="Q29" t="s">
        <v>109</v>
      </c>
      <c r="R29" t="s">
        <v>109</v>
      </c>
      <c r="S29" t="s">
        <v>109</v>
      </c>
      <c r="T29" t="s">
        <v>109</v>
      </c>
      <c r="U29" t="s">
        <v>109</v>
      </c>
      <c r="V29" t="s">
        <v>109</v>
      </c>
      <c r="W29" t="s">
        <v>109</v>
      </c>
      <c r="X29" t="s">
        <v>109</v>
      </c>
      <c r="Y29" t="s">
        <v>109</v>
      </c>
      <c r="Z29" t="s">
        <v>109</v>
      </c>
      <c r="AA29" t="s">
        <v>109</v>
      </c>
      <c r="AB29" t="s">
        <v>109</v>
      </c>
      <c r="AC29" t="s">
        <v>109</v>
      </c>
      <c r="AD29" t="s">
        <v>109</v>
      </c>
      <c r="AE29" t="s">
        <v>109</v>
      </c>
      <c r="AF29" t="s">
        <v>109</v>
      </c>
      <c r="AG29" t="s">
        <v>109</v>
      </c>
      <c r="AH29" t="s">
        <v>109</v>
      </c>
      <c r="AI29" t="s">
        <v>109</v>
      </c>
      <c r="AJ29" t="s">
        <v>109</v>
      </c>
      <c r="AK29" t="s">
        <v>109</v>
      </c>
    </row>
    <row r="30" spans="1:37" x14ac:dyDescent="0.35">
      <c r="A30" t="s">
        <v>128</v>
      </c>
      <c r="B30" t="s">
        <v>109</v>
      </c>
      <c r="C30" t="s">
        <v>109</v>
      </c>
      <c r="D30" t="s">
        <v>109</v>
      </c>
      <c r="E30" t="s">
        <v>109</v>
      </c>
      <c r="F30" t="s">
        <v>109</v>
      </c>
      <c r="G30" t="s">
        <v>109</v>
      </c>
      <c r="H30" t="s">
        <v>109</v>
      </c>
      <c r="I30" t="s">
        <v>109</v>
      </c>
      <c r="J30" t="s">
        <v>109</v>
      </c>
      <c r="K30" t="s">
        <v>109</v>
      </c>
      <c r="L30" t="s">
        <v>109</v>
      </c>
      <c r="M30" t="s">
        <v>109</v>
      </c>
      <c r="N30" t="s">
        <v>109</v>
      </c>
      <c r="O30" t="s">
        <v>109</v>
      </c>
      <c r="P30" t="s">
        <v>109</v>
      </c>
      <c r="Q30" t="s">
        <v>109</v>
      </c>
      <c r="R30" t="s">
        <v>109</v>
      </c>
      <c r="S30" t="s">
        <v>109</v>
      </c>
      <c r="T30" t="s">
        <v>109</v>
      </c>
      <c r="U30" t="s">
        <v>109</v>
      </c>
      <c r="V30" t="s">
        <v>109</v>
      </c>
      <c r="W30" t="s">
        <v>109</v>
      </c>
      <c r="X30" t="s">
        <v>109</v>
      </c>
      <c r="Y30" t="s">
        <v>109</v>
      </c>
      <c r="Z30" t="s">
        <v>109</v>
      </c>
      <c r="AA30" t="s">
        <v>109</v>
      </c>
      <c r="AB30" t="s">
        <v>109</v>
      </c>
      <c r="AC30" t="s">
        <v>109</v>
      </c>
      <c r="AD30" t="s">
        <v>109</v>
      </c>
      <c r="AE30" t="s">
        <v>109</v>
      </c>
      <c r="AF30" t="s">
        <v>109</v>
      </c>
      <c r="AG30" t="s">
        <v>109</v>
      </c>
      <c r="AH30" t="s">
        <v>109</v>
      </c>
      <c r="AI30" t="s">
        <v>109</v>
      </c>
      <c r="AJ30" t="s">
        <v>109</v>
      </c>
      <c r="AK30" t="s">
        <v>109</v>
      </c>
    </row>
    <row r="31" spans="1:37" x14ac:dyDescent="0.35">
      <c r="A31" t="s">
        <v>129</v>
      </c>
      <c r="B31" t="s">
        <v>109</v>
      </c>
      <c r="C31" t="s">
        <v>109</v>
      </c>
      <c r="D31" t="s">
        <v>109</v>
      </c>
      <c r="E31" t="s">
        <v>109</v>
      </c>
      <c r="F31" t="s">
        <v>109</v>
      </c>
      <c r="G31" t="s">
        <v>109</v>
      </c>
      <c r="H31" t="s">
        <v>109</v>
      </c>
      <c r="I31" t="s">
        <v>109</v>
      </c>
      <c r="J31" t="s">
        <v>109</v>
      </c>
      <c r="K31" t="s">
        <v>109</v>
      </c>
      <c r="L31" t="s">
        <v>109</v>
      </c>
      <c r="M31" t="s">
        <v>109</v>
      </c>
      <c r="N31" t="s">
        <v>109</v>
      </c>
      <c r="O31" t="s">
        <v>109</v>
      </c>
      <c r="P31" t="s">
        <v>109</v>
      </c>
      <c r="Q31" t="s">
        <v>109</v>
      </c>
      <c r="R31" t="s">
        <v>109</v>
      </c>
      <c r="S31" t="s">
        <v>109</v>
      </c>
      <c r="T31" t="s">
        <v>109</v>
      </c>
      <c r="U31" t="s">
        <v>109</v>
      </c>
      <c r="V31" t="s">
        <v>109</v>
      </c>
      <c r="W31" t="s">
        <v>109</v>
      </c>
      <c r="X31" t="s">
        <v>109</v>
      </c>
      <c r="Y31" t="s">
        <v>109</v>
      </c>
      <c r="Z31" t="s">
        <v>109</v>
      </c>
      <c r="AA31" t="s">
        <v>109</v>
      </c>
      <c r="AB31" t="s">
        <v>109</v>
      </c>
      <c r="AC31" t="s">
        <v>109</v>
      </c>
      <c r="AD31" t="s">
        <v>109</v>
      </c>
      <c r="AE31" t="s">
        <v>109</v>
      </c>
      <c r="AF31" t="s">
        <v>109</v>
      </c>
      <c r="AG31" t="s">
        <v>109</v>
      </c>
      <c r="AH31" t="s">
        <v>109</v>
      </c>
      <c r="AI31" t="s">
        <v>109</v>
      </c>
      <c r="AJ31" t="s">
        <v>109</v>
      </c>
      <c r="AK31" t="s">
        <v>109</v>
      </c>
    </row>
    <row r="32" spans="1:37" x14ac:dyDescent="0.35">
      <c r="A32" t="s">
        <v>41</v>
      </c>
      <c r="B32" t="s">
        <v>109</v>
      </c>
      <c r="C32" t="s">
        <v>109</v>
      </c>
      <c r="D32" t="s">
        <v>109</v>
      </c>
      <c r="E32" t="s">
        <v>109</v>
      </c>
      <c r="F32" t="s">
        <v>109</v>
      </c>
      <c r="G32" t="s">
        <v>109</v>
      </c>
      <c r="H32" t="s">
        <v>109</v>
      </c>
      <c r="I32" t="s">
        <v>109</v>
      </c>
      <c r="J32" t="s">
        <v>109</v>
      </c>
      <c r="K32" t="s">
        <v>109</v>
      </c>
      <c r="L32" t="s">
        <v>109</v>
      </c>
      <c r="M32" t="s">
        <v>109</v>
      </c>
      <c r="N32" t="s">
        <v>109</v>
      </c>
      <c r="O32" t="s">
        <v>109</v>
      </c>
      <c r="P32" t="s">
        <v>109</v>
      </c>
      <c r="Q32" t="s">
        <v>109</v>
      </c>
      <c r="R32" t="s">
        <v>109</v>
      </c>
      <c r="S32" t="s">
        <v>109</v>
      </c>
      <c r="T32" t="s">
        <v>109</v>
      </c>
      <c r="U32" t="s">
        <v>109</v>
      </c>
      <c r="V32" t="s">
        <v>109</v>
      </c>
      <c r="W32" t="s">
        <v>109</v>
      </c>
      <c r="X32" t="s">
        <v>109</v>
      </c>
      <c r="Y32" t="s">
        <v>109</v>
      </c>
      <c r="Z32" t="s">
        <v>109</v>
      </c>
      <c r="AA32" t="s">
        <v>109</v>
      </c>
      <c r="AB32" t="s">
        <v>109</v>
      </c>
      <c r="AC32" t="s">
        <v>109</v>
      </c>
      <c r="AD32" t="s">
        <v>109</v>
      </c>
      <c r="AE32" t="s">
        <v>109</v>
      </c>
      <c r="AF32" t="s">
        <v>109</v>
      </c>
      <c r="AG32" t="s">
        <v>109</v>
      </c>
      <c r="AH32" t="s">
        <v>109</v>
      </c>
      <c r="AI32" t="s">
        <v>109</v>
      </c>
      <c r="AJ32" t="s">
        <v>109</v>
      </c>
      <c r="AK32" t="s">
        <v>109</v>
      </c>
    </row>
    <row r="33" spans="1:37" x14ac:dyDescent="0.35">
      <c r="A33" t="s">
        <v>130</v>
      </c>
      <c r="B33" t="s">
        <v>109</v>
      </c>
      <c r="C33" t="s">
        <v>109</v>
      </c>
      <c r="D33" t="s">
        <v>109</v>
      </c>
      <c r="E33" t="s">
        <v>109</v>
      </c>
      <c r="F33" t="s">
        <v>109</v>
      </c>
      <c r="G33" t="s">
        <v>109</v>
      </c>
      <c r="H33" t="s">
        <v>109</v>
      </c>
      <c r="I33" t="s">
        <v>109</v>
      </c>
      <c r="J33" t="s">
        <v>109</v>
      </c>
      <c r="K33" t="s">
        <v>109</v>
      </c>
      <c r="L33" t="s">
        <v>109</v>
      </c>
      <c r="M33" t="s">
        <v>109</v>
      </c>
      <c r="N33" t="s">
        <v>109</v>
      </c>
      <c r="O33" t="s">
        <v>109</v>
      </c>
      <c r="P33" t="s">
        <v>109</v>
      </c>
      <c r="Q33" t="s">
        <v>109</v>
      </c>
      <c r="R33" t="s">
        <v>109</v>
      </c>
      <c r="S33" t="s">
        <v>109</v>
      </c>
      <c r="T33" t="s">
        <v>109</v>
      </c>
      <c r="U33" t="s">
        <v>109</v>
      </c>
      <c r="V33" t="s">
        <v>109</v>
      </c>
      <c r="W33" t="s">
        <v>109</v>
      </c>
      <c r="X33" t="s">
        <v>109</v>
      </c>
      <c r="Y33" t="s">
        <v>109</v>
      </c>
      <c r="Z33" t="s">
        <v>109</v>
      </c>
      <c r="AA33" t="s">
        <v>109</v>
      </c>
      <c r="AB33" t="s">
        <v>109</v>
      </c>
      <c r="AC33" t="s">
        <v>109</v>
      </c>
      <c r="AD33" t="s">
        <v>109</v>
      </c>
      <c r="AE33" t="s">
        <v>109</v>
      </c>
      <c r="AF33" t="s">
        <v>109</v>
      </c>
      <c r="AG33" t="s">
        <v>109</v>
      </c>
      <c r="AH33" t="s">
        <v>109</v>
      </c>
      <c r="AI33" t="s">
        <v>109</v>
      </c>
      <c r="AJ33" t="s">
        <v>109</v>
      </c>
      <c r="AK33" t="s">
        <v>109</v>
      </c>
    </row>
    <row r="34" spans="1:37" x14ac:dyDescent="0.35">
      <c r="A34" t="s">
        <v>43</v>
      </c>
      <c r="B34" t="s">
        <v>109</v>
      </c>
      <c r="C34" t="s">
        <v>109</v>
      </c>
      <c r="D34" t="s">
        <v>109</v>
      </c>
      <c r="E34" t="s">
        <v>109</v>
      </c>
      <c r="F34" t="s">
        <v>109</v>
      </c>
      <c r="G34" t="s">
        <v>109</v>
      </c>
      <c r="H34" t="s">
        <v>109</v>
      </c>
      <c r="I34" t="s">
        <v>109</v>
      </c>
      <c r="J34" t="s">
        <v>109</v>
      </c>
      <c r="K34" t="s">
        <v>109</v>
      </c>
      <c r="L34" t="s">
        <v>109</v>
      </c>
      <c r="M34" t="s">
        <v>109</v>
      </c>
      <c r="N34" t="s">
        <v>109</v>
      </c>
      <c r="O34" t="s">
        <v>109</v>
      </c>
      <c r="P34" t="s">
        <v>109</v>
      </c>
      <c r="Q34" t="s">
        <v>109</v>
      </c>
      <c r="R34" t="s">
        <v>109</v>
      </c>
      <c r="S34" t="s">
        <v>109</v>
      </c>
      <c r="T34" t="s">
        <v>109</v>
      </c>
      <c r="U34" t="s">
        <v>109</v>
      </c>
      <c r="V34" t="s">
        <v>109</v>
      </c>
      <c r="W34" t="s">
        <v>109</v>
      </c>
      <c r="X34" t="s">
        <v>109</v>
      </c>
      <c r="Y34" t="s">
        <v>109</v>
      </c>
      <c r="Z34" t="s">
        <v>109</v>
      </c>
      <c r="AA34" t="s">
        <v>109</v>
      </c>
      <c r="AB34" t="s">
        <v>109</v>
      </c>
      <c r="AC34" t="s">
        <v>109</v>
      </c>
      <c r="AD34" t="s">
        <v>109</v>
      </c>
      <c r="AE34" t="s">
        <v>109</v>
      </c>
      <c r="AF34" t="s">
        <v>109</v>
      </c>
      <c r="AG34" t="s">
        <v>109</v>
      </c>
      <c r="AH34" t="s">
        <v>109</v>
      </c>
      <c r="AI34" t="s">
        <v>109</v>
      </c>
      <c r="AJ34" t="s">
        <v>109</v>
      </c>
      <c r="AK34" t="s">
        <v>109</v>
      </c>
    </row>
    <row r="35" spans="1:37" x14ac:dyDescent="0.35">
      <c r="A35" t="s">
        <v>131</v>
      </c>
      <c r="B35" t="s">
        <v>109</v>
      </c>
      <c r="C35" t="s">
        <v>109</v>
      </c>
      <c r="D35" t="s">
        <v>109</v>
      </c>
      <c r="E35" t="s">
        <v>109</v>
      </c>
      <c r="F35" t="s">
        <v>109</v>
      </c>
      <c r="G35" t="s">
        <v>109</v>
      </c>
      <c r="H35" t="s">
        <v>109</v>
      </c>
      <c r="I35" t="s">
        <v>109</v>
      </c>
      <c r="J35" t="s">
        <v>109</v>
      </c>
      <c r="K35" t="s">
        <v>109</v>
      </c>
      <c r="L35" t="s">
        <v>109</v>
      </c>
      <c r="M35" t="s">
        <v>109</v>
      </c>
      <c r="N35" t="s">
        <v>109</v>
      </c>
      <c r="O35" t="s">
        <v>109</v>
      </c>
      <c r="P35" t="s">
        <v>109</v>
      </c>
      <c r="Q35" t="s">
        <v>109</v>
      </c>
      <c r="R35" t="s">
        <v>109</v>
      </c>
      <c r="S35" t="s">
        <v>109</v>
      </c>
      <c r="T35" t="s">
        <v>109</v>
      </c>
      <c r="U35" t="s">
        <v>109</v>
      </c>
      <c r="V35" t="s">
        <v>109</v>
      </c>
      <c r="W35" t="s">
        <v>109</v>
      </c>
      <c r="X35" t="s">
        <v>109</v>
      </c>
      <c r="Y35" t="s">
        <v>109</v>
      </c>
      <c r="Z35" t="s">
        <v>109</v>
      </c>
      <c r="AA35" t="s">
        <v>109</v>
      </c>
      <c r="AB35" t="s">
        <v>109</v>
      </c>
      <c r="AC35" t="s">
        <v>109</v>
      </c>
      <c r="AD35" t="s">
        <v>109</v>
      </c>
      <c r="AE35" t="s">
        <v>109</v>
      </c>
      <c r="AF35" t="s">
        <v>109</v>
      </c>
      <c r="AG35" t="s">
        <v>109</v>
      </c>
      <c r="AH35" t="s">
        <v>109</v>
      </c>
      <c r="AI35" t="s">
        <v>109</v>
      </c>
      <c r="AJ35" t="s">
        <v>109</v>
      </c>
      <c r="AK35" t="s">
        <v>109</v>
      </c>
    </row>
    <row r="36" spans="1:37" x14ac:dyDescent="0.35">
      <c r="A36" t="s">
        <v>132</v>
      </c>
      <c r="B36" t="s">
        <v>109</v>
      </c>
      <c r="C36" t="s">
        <v>109</v>
      </c>
      <c r="D36" t="s">
        <v>109</v>
      </c>
      <c r="E36" t="s">
        <v>109</v>
      </c>
      <c r="F36" t="s">
        <v>109</v>
      </c>
      <c r="G36" t="s">
        <v>109</v>
      </c>
      <c r="H36" t="s">
        <v>109</v>
      </c>
      <c r="I36" t="s">
        <v>109</v>
      </c>
      <c r="J36" t="s">
        <v>109</v>
      </c>
      <c r="K36" t="s">
        <v>109</v>
      </c>
      <c r="L36" t="s">
        <v>109</v>
      </c>
      <c r="M36" t="s">
        <v>109</v>
      </c>
      <c r="N36" t="s">
        <v>109</v>
      </c>
      <c r="O36" t="s">
        <v>109</v>
      </c>
      <c r="P36" t="s">
        <v>109</v>
      </c>
      <c r="Q36" t="s">
        <v>109</v>
      </c>
      <c r="R36" t="s">
        <v>109</v>
      </c>
      <c r="S36" t="s">
        <v>109</v>
      </c>
      <c r="T36" t="s">
        <v>109</v>
      </c>
      <c r="U36" t="s">
        <v>109</v>
      </c>
      <c r="V36" t="s">
        <v>109</v>
      </c>
      <c r="W36" t="s">
        <v>109</v>
      </c>
      <c r="X36" t="s">
        <v>109</v>
      </c>
      <c r="Y36" t="s">
        <v>109</v>
      </c>
      <c r="Z36" t="s">
        <v>109</v>
      </c>
      <c r="AA36" t="s">
        <v>109</v>
      </c>
      <c r="AB36" t="s">
        <v>109</v>
      </c>
      <c r="AC36" t="s">
        <v>109</v>
      </c>
      <c r="AD36" t="s">
        <v>109</v>
      </c>
      <c r="AE36" t="s">
        <v>109</v>
      </c>
      <c r="AF36" t="s">
        <v>109</v>
      </c>
      <c r="AG36" t="s">
        <v>109</v>
      </c>
      <c r="AH36" t="s">
        <v>109</v>
      </c>
      <c r="AI36" t="s">
        <v>109</v>
      </c>
      <c r="AJ36" t="s">
        <v>109</v>
      </c>
      <c r="AK36" t="s">
        <v>109</v>
      </c>
    </row>
    <row r="37" spans="1:37" x14ac:dyDescent="0.35">
      <c r="A37" t="s">
        <v>46</v>
      </c>
      <c r="B37" t="s">
        <v>109</v>
      </c>
      <c r="C37" t="s">
        <v>109</v>
      </c>
      <c r="D37" t="s">
        <v>109</v>
      </c>
      <c r="E37" t="s">
        <v>109</v>
      </c>
      <c r="F37" t="s">
        <v>109</v>
      </c>
      <c r="G37" t="s">
        <v>109</v>
      </c>
      <c r="H37" t="s">
        <v>109</v>
      </c>
      <c r="I37" t="s">
        <v>109</v>
      </c>
      <c r="J37" t="s">
        <v>109</v>
      </c>
      <c r="K37" t="s">
        <v>109</v>
      </c>
      <c r="L37" t="s">
        <v>109</v>
      </c>
      <c r="M37" t="s">
        <v>109</v>
      </c>
      <c r="N37" t="s">
        <v>109</v>
      </c>
      <c r="O37" t="s">
        <v>109</v>
      </c>
      <c r="P37" t="s">
        <v>109</v>
      </c>
      <c r="Q37" t="s">
        <v>109</v>
      </c>
      <c r="R37" t="s">
        <v>109</v>
      </c>
      <c r="S37" t="s">
        <v>109</v>
      </c>
      <c r="T37" t="s">
        <v>109</v>
      </c>
      <c r="U37" t="s">
        <v>109</v>
      </c>
      <c r="V37" t="s">
        <v>109</v>
      </c>
      <c r="W37" t="s">
        <v>109</v>
      </c>
      <c r="X37" t="s">
        <v>109</v>
      </c>
      <c r="Y37" t="s">
        <v>109</v>
      </c>
      <c r="Z37" t="s">
        <v>109</v>
      </c>
      <c r="AA37" t="s">
        <v>109</v>
      </c>
      <c r="AB37" t="s">
        <v>109</v>
      </c>
      <c r="AC37" t="s">
        <v>109</v>
      </c>
      <c r="AD37" t="s">
        <v>109</v>
      </c>
      <c r="AE37" t="s">
        <v>109</v>
      </c>
      <c r="AF37" t="s">
        <v>109</v>
      </c>
      <c r="AG37" t="s">
        <v>109</v>
      </c>
      <c r="AH37" t="s">
        <v>109</v>
      </c>
      <c r="AI37" t="s">
        <v>109</v>
      </c>
      <c r="AJ37" t="s">
        <v>109</v>
      </c>
      <c r="AK37" t="s">
        <v>109</v>
      </c>
    </row>
    <row r="38" spans="1:37" x14ac:dyDescent="0.35">
      <c r="A38" t="s">
        <v>47</v>
      </c>
      <c r="B38" t="s">
        <v>109</v>
      </c>
      <c r="C38" t="s">
        <v>109</v>
      </c>
      <c r="D38" t="s">
        <v>109</v>
      </c>
      <c r="E38" t="s">
        <v>109</v>
      </c>
      <c r="F38" t="s">
        <v>109</v>
      </c>
      <c r="G38" t="s">
        <v>109</v>
      </c>
      <c r="H38" t="s">
        <v>109</v>
      </c>
      <c r="I38" t="s">
        <v>109</v>
      </c>
      <c r="J38" t="s">
        <v>109</v>
      </c>
      <c r="K38" t="s">
        <v>109</v>
      </c>
      <c r="L38" t="s">
        <v>109</v>
      </c>
      <c r="M38" t="s">
        <v>109</v>
      </c>
      <c r="N38" t="s">
        <v>109</v>
      </c>
      <c r="O38" t="s">
        <v>109</v>
      </c>
      <c r="P38" t="s">
        <v>109</v>
      </c>
      <c r="Q38" t="s">
        <v>109</v>
      </c>
      <c r="R38" t="s">
        <v>109</v>
      </c>
      <c r="S38" t="s">
        <v>109</v>
      </c>
      <c r="T38" t="s">
        <v>109</v>
      </c>
      <c r="U38" t="s">
        <v>109</v>
      </c>
      <c r="V38" t="s">
        <v>109</v>
      </c>
      <c r="W38" t="s">
        <v>109</v>
      </c>
      <c r="X38" t="s">
        <v>109</v>
      </c>
      <c r="Y38" t="s">
        <v>109</v>
      </c>
      <c r="Z38" t="s">
        <v>109</v>
      </c>
      <c r="AA38" t="s">
        <v>109</v>
      </c>
      <c r="AB38" t="s">
        <v>109</v>
      </c>
      <c r="AC38" t="s">
        <v>109</v>
      </c>
      <c r="AD38" t="s">
        <v>109</v>
      </c>
      <c r="AE38" t="s">
        <v>109</v>
      </c>
      <c r="AF38" t="s">
        <v>109</v>
      </c>
      <c r="AG38" t="s">
        <v>109</v>
      </c>
      <c r="AH38" t="s">
        <v>109</v>
      </c>
      <c r="AI38" t="s">
        <v>109</v>
      </c>
      <c r="AJ38" t="s">
        <v>109</v>
      </c>
      <c r="AK38" t="s">
        <v>109</v>
      </c>
    </row>
    <row r="39" spans="1:37" x14ac:dyDescent="0.35">
      <c r="A39" t="s">
        <v>48</v>
      </c>
      <c r="B39" t="s">
        <v>109</v>
      </c>
      <c r="C39" t="s">
        <v>109</v>
      </c>
      <c r="D39" t="s">
        <v>109</v>
      </c>
      <c r="E39" t="s">
        <v>109</v>
      </c>
      <c r="F39" t="s">
        <v>109</v>
      </c>
      <c r="G39" t="s">
        <v>109</v>
      </c>
      <c r="H39" t="s">
        <v>109</v>
      </c>
      <c r="I39" t="s">
        <v>109</v>
      </c>
      <c r="J39" t="s">
        <v>109</v>
      </c>
      <c r="K39" t="s">
        <v>109</v>
      </c>
      <c r="L39" t="s">
        <v>109</v>
      </c>
      <c r="M39" t="s">
        <v>109</v>
      </c>
      <c r="N39" t="s">
        <v>109</v>
      </c>
      <c r="O39" t="s">
        <v>109</v>
      </c>
      <c r="P39" t="s">
        <v>109</v>
      </c>
      <c r="Q39" t="s">
        <v>109</v>
      </c>
      <c r="R39" t="s">
        <v>109</v>
      </c>
      <c r="S39" t="s">
        <v>109</v>
      </c>
      <c r="T39" t="s">
        <v>109</v>
      </c>
      <c r="U39" t="s">
        <v>109</v>
      </c>
      <c r="V39" t="s">
        <v>109</v>
      </c>
      <c r="W39" t="s">
        <v>109</v>
      </c>
      <c r="X39" t="s">
        <v>109</v>
      </c>
      <c r="Y39" t="s">
        <v>109</v>
      </c>
      <c r="Z39" t="s">
        <v>109</v>
      </c>
      <c r="AA39" t="s">
        <v>109</v>
      </c>
      <c r="AB39" t="s">
        <v>109</v>
      </c>
      <c r="AC39" t="s">
        <v>109</v>
      </c>
      <c r="AD39" t="s">
        <v>109</v>
      </c>
      <c r="AE39" t="s">
        <v>109</v>
      </c>
      <c r="AF39" t="s">
        <v>109</v>
      </c>
      <c r="AG39" t="s">
        <v>109</v>
      </c>
      <c r="AH39" t="s">
        <v>109</v>
      </c>
      <c r="AI39" t="s">
        <v>109</v>
      </c>
      <c r="AJ39" t="s">
        <v>109</v>
      </c>
      <c r="AK39" t="s">
        <v>109</v>
      </c>
    </row>
    <row r="40" spans="1:37" x14ac:dyDescent="0.35">
      <c r="A40" t="s">
        <v>133</v>
      </c>
      <c r="B40" t="s">
        <v>109</v>
      </c>
      <c r="C40" t="s">
        <v>109</v>
      </c>
      <c r="D40" t="s">
        <v>109</v>
      </c>
      <c r="E40" t="s">
        <v>109</v>
      </c>
      <c r="F40" t="s">
        <v>109</v>
      </c>
      <c r="G40" t="s">
        <v>109</v>
      </c>
      <c r="H40" t="s">
        <v>109</v>
      </c>
      <c r="I40" t="s">
        <v>109</v>
      </c>
      <c r="J40" t="s">
        <v>109</v>
      </c>
      <c r="K40" t="s">
        <v>109</v>
      </c>
      <c r="L40" t="s">
        <v>109</v>
      </c>
      <c r="M40" t="s">
        <v>109</v>
      </c>
      <c r="N40" t="s">
        <v>109</v>
      </c>
      <c r="O40" t="s">
        <v>109</v>
      </c>
      <c r="P40" t="s">
        <v>109</v>
      </c>
      <c r="Q40" t="s">
        <v>109</v>
      </c>
      <c r="R40" t="s">
        <v>109</v>
      </c>
      <c r="S40" t="s">
        <v>109</v>
      </c>
      <c r="T40" t="s">
        <v>109</v>
      </c>
      <c r="U40" t="s">
        <v>109</v>
      </c>
      <c r="V40" t="s">
        <v>109</v>
      </c>
      <c r="W40" t="s">
        <v>109</v>
      </c>
      <c r="X40" t="s">
        <v>109</v>
      </c>
      <c r="Y40" t="s">
        <v>109</v>
      </c>
      <c r="Z40" t="s">
        <v>109</v>
      </c>
      <c r="AA40" t="s">
        <v>109</v>
      </c>
      <c r="AB40" t="s">
        <v>109</v>
      </c>
      <c r="AC40" t="s">
        <v>109</v>
      </c>
      <c r="AD40" t="s">
        <v>109</v>
      </c>
      <c r="AE40" t="s">
        <v>109</v>
      </c>
      <c r="AF40" t="s">
        <v>109</v>
      </c>
      <c r="AG40" t="s">
        <v>109</v>
      </c>
      <c r="AH40" t="s">
        <v>109</v>
      </c>
      <c r="AI40" t="s">
        <v>109</v>
      </c>
      <c r="AJ40" t="s">
        <v>109</v>
      </c>
      <c r="AK40" t="s">
        <v>109</v>
      </c>
    </row>
    <row r="41" spans="1:37" x14ac:dyDescent="0.35">
      <c r="A41" t="s">
        <v>134</v>
      </c>
      <c r="B41" s="7">
        <v>240871328.17241201</v>
      </c>
      <c r="C41" s="7">
        <v>241762400.208933</v>
      </c>
      <c r="D41" s="7">
        <v>242653472.24545401</v>
      </c>
      <c r="E41" s="7">
        <v>243544544.28197399</v>
      </c>
      <c r="F41" s="7">
        <v>244435616.31849501</v>
      </c>
      <c r="G41" s="7">
        <v>245326688.35501501</v>
      </c>
      <c r="H41" s="7">
        <v>246217760.391536</v>
      </c>
      <c r="I41" s="7">
        <v>247108832.42805699</v>
      </c>
      <c r="J41" s="7">
        <v>247999904.46457699</v>
      </c>
      <c r="K41" s="7">
        <v>248890976.50109801</v>
      </c>
      <c r="L41" s="7">
        <v>249782048.53761899</v>
      </c>
      <c r="M41" s="7">
        <v>250673120.574139</v>
      </c>
      <c r="N41" s="7">
        <v>251564192.61065999</v>
      </c>
      <c r="O41" s="7">
        <v>252455264.647181</v>
      </c>
      <c r="P41" s="7">
        <v>253346336.68370101</v>
      </c>
      <c r="Q41" s="7">
        <v>254237408.720222</v>
      </c>
      <c r="R41" s="7">
        <v>255128480.75674301</v>
      </c>
      <c r="S41" s="7">
        <v>256019552.79326299</v>
      </c>
      <c r="T41" s="7">
        <v>256910624.82978401</v>
      </c>
      <c r="U41" s="7">
        <v>257801696.86630499</v>
      </c>
      <c r="V41" s="7">
        <v>258692768.902825</v>
      </c>
      <c r="W41" s="7">
        <v>259583840.93934599</v>
      </c>
      <c r="X41" s="7">
        <v>260474912.975867</v>
      </c>
      <c r="Y41" s="7">
        <v>261365985.01238701</v>
      </c>
      <c r="Z41" s="7">
        <v>262257057.048908</v>
      </c>
      <c r="AA41" s="7">
        <v>263148129.08542901</v>
      </c>
      <c r="AB41" s="7">
        <v>264039201.12194899</v>
      </c>
      <c r="AC41" s="7">
        <v>264930273.15847</v>
      </c>
      <c r="AD41" s="7">
        <v>265821345.19499099</v>
      </c>
      <c r="AE41" s="7">
        <v>266712417.231511</v>
      </c>
      <c r="AF41" s="7">
        <v>267603489.26803201</v>
      </c>
      <c r="AG41" s="7">
        <v>268494561.30455202</v>
      </c>
      <c r="AH41" s="7">
        <v>269385633.34107298</v>
      </c>
      <c r="AI41" s="7">
        <v>270276705.37759399</v>
      </c>
      <c r="AJ41" s="7">
        <v>271167777.414114</v>
      </c>
      <c r="AK41" s="7">
        <v>272058849.45063502</v>
      </c>
    </row>
    <row r="42" spans="1:37" x14ac:dyDescent="0.35">
      <c r="A42" t="s">
        <v>135</v>
      </c>
      <c r="B42" t="s">
        <v>109</v>
      </c>
      <c r="C42" t="s">
        <v>109</v>
      </c>
      <c r="D42" t="s">
        <v>109</v>
      </c>
      <c r="E42" t="s">
        <v>109</v>
      </c>
      <c r="F42" t="s">
        <v>109</v>
      </c>
      <c r="G42" t="s">
        <v>109</v>
      </c>
      <c r="H42" t="s">
        <v>109</v>
      </c>
      <c r="I42" t="s">
        <v>109</v>
      </c>
      <c r="J42" t="s">
        <v>109</v>
      </c>
      <c r="K42" t="s">
        <v>109</v>
      </c>
      <c r="L42" t="s">
        <v>109</v>
      </c>
      <c r="M42" t="s">
        <v>109</v>
      </c>
      <c r="N42" t="s">
        <v>109</v>
      </c>
      <c r="O42" t="s">
        <v>109</v>
      </c>
      <c r="P42" t="s">
        <v>109</v>
      </c>
      <c r="Q42" t="s">
        <v>109</v>
      </c>
      <c r="R42" t="s">
        <v>109</v>
      </c>
      <c r="S42" t="s">
        <v>109</v>
      </c>
      <c r="T42" t="s">
        <v>109</v>
      </c>
      <c r="U42" t="s">
        <v>109</v>
      </c>
      <c r="V42" t="s">
        <v>109</v>
      </c>
      <c r="W42" t="s">
        <v>109</v>
      </c>
      <c r="X42" t="s">
        <v>109</v>
      </c>
      <c r="Y42" t="s">
        <v>109</v>
      </c>
      <c r="Z42" t="s">
        <v>109</v>
      </c>
      <c r="AA42" t="s">
        <v>109</v>
      </c>
      <c r="AB42" t="s">
        <v>109</v>
      </c>
      <c r="AC42" t="s">
        <v>109</v>
      </c>
      <c r="AD42" t="s">
        <v>109</v>
      </c>
      <c r="AE42" t="s">
        <v>109</v>
      </c>
      <c r="AF42" t="s">
        <v>109</v>
      </c>
      <c r="AG42" t="s">
        <v>109</v>
      </c>
      <c r="AH42" t="s">
        <v>109</v>
      </c>
      <c r="AI42" t="s">
        <v>109</v>
      </c>
      <c r="AJ42" t="s">
        <v>109</v>
      </c>
      <c r="AK42" t="s">
        <v>109</v>
      </c>
    </row>
    <row r="43" spans="1:37" x14ac:dyDescent="0.35">
      <c r="A43" t="s">
        <v>136</v>
      </c>
      <c r="B43" t="s">
        <v>109</v>
      </c>
      <c r="C43" t="s">
        <v>109</v>
      </c>
      <c r="D43" t="s">
        <v>109</v>
      </c>
      <c r="E43" t="s">
        <v>109</v>
      </c>
      <c r="F43" t="s">
        <v>109</v>
      </c>
      <c r="G43" t="s">
        <v>109</v>
      </c>
      <c r="H43" t="s">
        <v>109</v>
      </c>
      <c r="I43" t="s">
        <v>109</v>
      </c>
      <c r="J43" t="s">
        <v>109</v>
      </c>
      <c r="K43" t="s">
        <v>109</v>
      </c>
      <c r="L43" t="s">
        <v>109</v>
      </c>
      <c r="M43" t="s">
        <v>109</v>
      </c>
      <c r="N43" t="s">
        <v>109</v>
      </c>
      <c r="O43" t="s">
        <v>109</v>
      </c>
      <c r="P43" t="s">
        <v>109</v>
      </c>
      <c r="Q43" t="s">
        <v>109</v>
      </c>
      <c r="R43" t="s">
        <v>109</v>
      </c>
      <c r="S43" t="s">
        <v>109</v>
      </c>
      <c r="T43" t="s">
        <v>109</v>
      </c>
      <c r="U43" t="s">
        <v>109</v>
      </c>
      <c r="V43" t="s">
        <v>109</v>
      </c>
      <c r="W43" t="s">
        <v>109</v>
      </c>
      <c r="X43" t="s">
        <v>109</v>
      </c>
      <c r="Y43" t="s">
        <v>109</v>
      </c>
      <c r="Z43" t="s">
        <v>109</v>
      </c>
      <c r="AA43" t="s">
        <v>109</v>
      </c>
      <c r="AB43" t="s">
        <v>109</v>
      </c>
      <c r="AC43" t="s">
        <v>109</v>
      </c>
      <c r="AD43" t="s">
        <v>109</v>
      </c>
      <c r="AE43" t="s">
        <v>109</v>
      </c>
      <c r="AF43" t="s">
        <v>109</v>
      </c>
      <c r="AG43" t="s">
        <v>109</v>
      </c>
      <c r="AH43" t="s">
        <v>109</v>
      </c>
      <c r="AI43" t="s">
        <v>109</v>
      </c>
      <c r="AJ43" t="s">
        <v>109</v>
      </c>
      <c r="AK43" t="s">
        <v>109</v>
      </c>
    </row>
    <row r="44" spans="1:37" x14ac:dyDescent="0.35">
      <c r="A44" t="s">
        <v>137</v>
      </c>
      <c r="B44" t="s">
        <v>109</v>
      </c>
      <c r="C44" t="s">
        <v>109</v>
      </c>
      <c r="D44" t="s">
        <v>109</v>
      </c>
      <c r="E44" t="s">
        <v>109</v>
      </c>
      <c r="F44" t="s">
        <v>109</v>
      </c>
      <c r="G44" t="s">
        <v>109</v>
      </c>
      <c r="H44" t="s">
        <v>109</v>
      </c>
      <c r="I44" t="s">
        <v>109</v>
      </c>
      <c r="J44" t="s">
        <v>109</v>
      </c>
      <c r="K44" t="s">
        <v>109</v>
      </c>
      <c r="L44" t="s">
        <v>109</v>
      </c>
      <c r="M44" t="s">
        <v>109</v>
      </c>
      <c r="N44" t="s">
        <v>109</v>
      </c>
      <c r="O44" t="s">
        <v>109</v>
      </c>
      <c r="P44" t="s">
        <v>109</v>
      </c>
      <c r="Q44" t="s">
        <v>109</v>
      </c>
      <c r="R44" t="s">
        <v>109</v>
      </c>
      <c r="S44" t="s">
        <v>109</v>
      </c>
      <c r="T44" t="s">
        <v>109</v>
      </c>
      <c r="U44" t="s">
        <v>109</v>
      </c>
      <c r="V44" t="s">
        <v>109</v>
      </c>
      <c r="W44" t="s">
        <v>109</v>
      </c>
      <c r="X44" t="s">
        <v>109</v>
      </c>
      <c r="Y44" t="s">
        <v>109</v>
      </c>
      <c r="Z44" t="s">
        <v>109</v>
      </c>
      <c r="AA44" t="s">
        <v>109</v>
      </c>
      <c r="AB44" t="s">
        <v>109</v>
      </c>
      <c r="AC44" t="s">
        <v>109</v>
      </c>
      <c r="AD44" t="s">
        <v>109</v>
      </c>
      <c r="AE44" t="s">
        <v>109</v>
      </c>
      <c r="AF44" t="s">
        <v>109</v>
      </c>
      <c r="AG44" t="s">
        <v>109</v>
      </c>
      <c r="AH44" t="s">
        <v>109</v>
      </c>
      <c r="AI44" t="s">
        <v>109</v>
      </c>
      <c r="AJ44" t="s">
        <v>109</v>
      </c>
      <c r="AK44" t="s">
        <v>109</v>
      </c>
    </row>
    <row r="45" spans="1:37" x14ac:dyDescent="0.35">
      <c r="A45" t="s">
        <v>138</v>
      </c>
      <c r="B45" t="s">
        <v>109</v>
      </c>
      <c r="C45" t="s">
        <v>109</v>
      </c>
      <c r="D45" t="s">
        <v>109</v>
      </c>
      <c r="E45" t="s">
        <v>109</v>
      </c>
      <c r="F45" t="s">
        <v>109</v>
      </c>
      <c r="G45" t="s">
        <v>109</v>
      </c>
      <c r="H45" t="s">
        <v>109</v>
      </c>
      <c r="I45" t="s">
        <v>109</v>
      </c>
      <c r="J45" t="s">
        <v>109</v>
      </c>
      <c r="K45" t="s">
        <v>109</v>
      </c>
      <c r="L45" t="s">
        <v>109</v>
      </c>
      <c r="M45" t="s">
        <v>109</v>
      </c>
      <c r="N45" t="s">
        <v>109</v>
      </c>
      <c r="O45" t="s">
        <v>109</v>
      </c>
      <c r="P45" t="s">
        <v>109</v>
      </c>
      <c r="Q45" t="s">
        <v>109</v>
      </c>
      <c r="R45" t="s">
        <v>109</v>
      </c>
      <c r="S45" t="s">
        <v>109</v>
      </c>
      <c r="T45" t="s">
        <v>109</v>
      </c>
      <c r="U45" t="s">
        <v>109</v>
      </c>
      <c r="V45" t="s">
        <v>109</v>
      </c>
      <c r="W45" t="s">
        <v>109</v>
      </c>
      <c r="X45" t="s">
        <v>109</v>
      </c>
      <c r="Y45" t="s">
        <v>109</v>
      </c>
      <c r="Z45" t="s">
        <v>109</v>
      </c>
      <c r="AA45" t="s">
        <v>109</v>
      </c>
      <c r="AB45" t="s">
        <v>109</v>
      </c>
      <c r="AC45" t="s">
        <v>109</v>
      </c>
      <c r="AD45" t="s">
        <v>109</v>
      </c>
      <c r="AE45" t="s">
        <v>109</v>
      </c>
      <c r="AF45" t="s">
        <v>109</v>
      </c>
      <c r="AG45" t="s">
        <v>109</v>
      </c>
      <c r="AH45" t="s">
        <v>109</v>
      </c>
      <c r="AI45" t="s">
        <v>109</v>
      </c>
      <c r="AJ45" t="s">
        <v>109</v>
      </c>
      <c r="AK45" t="s">
        <v>109</v>
      </c>
    </row>
    <row r="46" spans="1:37" x14ac:dyDescent="0.35">
      <c r="A46" t="s">
        <v>139</v>
      </c>
      <c r="B46" t="s">
        <v>109</v>
      </c>
      <c r="C46" t="s">
        <v>109</v>
      </c>
      <c r="D46" t="s">
        <v>109</v>
      </c>
      <c r="E46" t="s">
        <v>109</v>
      </c>
      <c r="F46" t="s">
        <v>109</v>
      </c>
      <c r="G46" t="s">
        <v>109</v>
      </c>
      <c r="H46" t="s">
        <v>109</v>
      </c>
      <c r="I46" t="s">
        <v>109</v>
      </c>
      <c r="J46" t="s">
        <v>109</v>
      </c>
      <c r="K46" t="s">
        <v>109</v>
      </c>
      <c r="L46" t="s">
        <v>109</v>
      </c>
      <c r="M46" t="s">
        <v>109</v>
      </c>
      <c r="N46" t="s">
        <v>109</v>
      </c>
      <c r="O46" t="s">
        <v>109</v>
      </c>
      <c r="P46" t="s">
        <v>109</v>
      </c>
      <c r="Q46" t="s">
        <v>109</v>
      </c>
      <c r="R46" t="s">
        <v>109</v>
      </c>
      <c r="S46" t="s">
        <v>109</v>
      </c>
      <c r="T46" t="s">
        <v>109</v>
      </c>
      <c r="U46" t="s">
        <v>109</v>
      </c>
      <c r="V46" t="s">
        <v>109</v>
      </c>
      <c r="W46" t="s">
        <v>109</v>
      </c>
      <c r="X46" t="s">
        <v>109</v>
      </c>
      <c r="Y46" t="s">
        <v>109</v>
      </c>
      <c r="Z46" t="s">
        <v>109</v>
      </c>
      <c r="AA46" t="s">
        <v>109</v>
      </c>
      <c r="AB46" t="s">
        <v>109</v>
      </c>
      <c r="AC46" t="s">
        <v>109</v>
      </c>
      <c r="AD46" t="s">
        <v>109</v>
      </c>
      <c r="AE46" t="s">
        <v>109</v>
      </c>
      <c r="AF46" t="s">
        <v>109</v>
      </c>
      <c r="AG46" t="s">
        <v>109</v>
      </c>
      <c r="AH46" t="s">
        <v>109</v>
      </c>
      <c r="AI46" t="s">
        <v>109</v>
      </c>
      <c r="AJ46" t="s">
        <v>109</v>
      </c>
      <c r="AK46" t="s">
        <v>109</v>
      </c>
    </row>
    <row r="47" spans="1:37" x14ac:dyDescent="0.35">
      <c r="A47" t="s">
        <v>140</v>
      </c>
      <c r="B47" t="s">
        <v>109</v>
      </c>
      <c r="C47" t="s">
        <v>109</v>
      </c>
      <c r="D47" t="s">
        <v>109</v>
      </c>
      <c r="E47" t="s">
        <v>109</v>
      </c>
      <c r="F47" t="s">
        <v>109</v>
      </c>
      <c r="G47" t="s">
        <v>109</v>
      </c>
      <c r="H47" t="s">
        <v>109</v>
      </c>
      <c r="I47" t="s">
        <v>109</v>
      </c>
      <c r="J47" t="s">
        <v>109</v>
      </c>
      <c r="K47" t="s">
        <v>109</v>
      </c>
      <c r="L47" t="s">
        <v>109</v>
      </c>
      <c r="M47" t="s">
        <v>109</v>
      </c>
      <c r="N47" t="s">
        <v>109</v>
      </c>
      <c r="O47" t="s">
        <v>109</v>
      </c>
      <c r="P47" t="s">
        <v>109</v>
      </c>
      <c r="Q47" t="s">
        <v>109</v>
      </c>
      <c r="R47" t="s">
        <v>109</v>
      </c>
      <c r="S47" t="s">
        <v>109</v>
      </c>
      <c r="T47" t="s">
        <v>109</v>
      </c>
      <c r="U47" t="s">
        <v>109</v>
      </c>
      <c r="V47" t="s">
        <v>109</v>
      </c>
      <c r="W47" t="s">
        <v>109</v>
      </c>
      <c r="X47" t="s">
        <v>109</v>
      </c>
      <c r="Y47" t="s">
        <v>109</v>
      </c>
      <c r="Z47" t="s">
        <v>109</v>
      </c>
      <c r="AA47" t="s">
        <v>109</v>
      </c>
      <c r="AB47" t="s">
        <v>109</v>
      </c>
      <c r="AC47" t="s">
        <v>109</v>
      </c>
      <c r="AD47" t="s">
        <v>109</v>
      </c>
      <c r="AE47" t="s">
        <v>109</v>
      </c>
      <c r="AF47" t="s">
        <v>109</v>
      </c>
      <c r="AG47" t="s">
        <v>109</v>
      </c>
      <c r="AH47" t="s">
        <v>109</v>
      </c>
      <c r="AI47" t="s">
        <v>109</v>
      </c>
      <c r="AJ47" t="s">
        <v>109</v>
      </c>
      <c r="AK47" t="s">
        <v>109</v>
      </c>
    </row>
    <row r="48" spans="1:37" x14ac:dyDescent="0.35">
      <c r="A48" t="s">
        <v>141</v>
      </c>
      <c r="B48" t="s">
        <v>109</v>
      </c>
      <c r="C48" t="s">
        <v>109</v>
      </c>
      <c r="D48" t="s">
        <v>109</v>
      </c>
      <c r="E48" t="s">
        <v>109</v>
      </c>
      <c r="F48" t="s">
        <v>109</v>
      </c>
      <c r="G48" t="s">
        <v>109</v>
      </c>
      <c r="H48" t="s">
        <v>109</v>
      </c>
      <c r="I48" t="s">
        <v>109</v>
      </c>
      <c r="J48" t="s">
        <v>109</v>
      </c>
      <c r="K48" t="s">
        <v>109</v>
      </c>
      <c r="L48" t="s">
        <v>109</v>
      </c>
      <c r="M48" t="s">
        <v>109</v>
      </c>
      <c r="N48" t="s">
        <v>109</v>
      </c>
      <c r="O48" t="s">
        <v>109</v>
      </c>
      <c r="P48" t="s">
        <v>109</v>
      </c>
      <c r="Q48" t="s">
        <v>109</v>
      </c>
      <c r="R48" t="s">
        <v>109</v>
      </c>
      <c r="S48" t="s">
        <v>109</v>
      </c>
      <c r="T48" t="s">
        <v>109</v>
      </c>
      <c r="U48" t="s">
        <v>109</v>
      </c>
      <c r="V48" t="s">
        <v>109</v>
      </c>
      <c r="W48" t="s">
        <v>109</v>
      </c>
      <c r="X48" t="s">
        <v>109</v>
      </c>
      <c r="Y48" t="s">
        <v>109</v>
      </c>
      <c r="Z48" t="s">
        <v>109</v>
      </c>
      <c r="AA48" t="s">
        <v>109</v>
      </c>
      <c r="AB48" t="s">
        <v>109</v>
      </c>
      <c r="AC48" t="s">
        <v>109</v>
      </c>
      <c r="AD48" t="s">
        <v>109</v>
      </c>
      <c r="AE48" t="s">
        <v>109</v>
      </c>
      <c r="AF48" t="s">
        <v>109</v>
      </c>
      <c r="AG48" t="s">
        <v>109</v>
      </c>
      <c r="AH48" t="s">
        <v>109</v>
      </c>
      <c r="AI48" t="s">
        <v>109</v>
      </c>
      <c r="AJ48" t="s">
        <v>109</v>
      </c>
      <c r="AK48" t="s">
        <v>109</v>
      </c>
    </row>
    <row r="49" spans="1:37" x14ac:dyDescent="0.35">
      <c r="A49" t="s">
        <v>142</v>
      </c>
      <c r="B49" t="s">
        <v>109</v>
      </c>
      <c r="C49" t="s">
        <v>109</v>
      </c>
      <c r="D49" t="s">
        <v>109</v>
      </c>
      <c r="E49" t="s">
        <v>109</v>
      </c>
      <c r="F49" t="s">
        <v>109</v>
      </c>
      <c r="G49" t="s">
        <v>109</v>
      </c>
      <c r="H49" t="s">
        <v>109</v>
      </c>
      <c r="I49" t="s">
        <v>109</v>
      </c>
      <c r="J49" t="s">
        <v>109</v>
      </c>
      <c r="K49" t="s">
        <v>109</v>
      </c>
      <c r="L49" t="s">
        <v>109</v>
      </c>
      <c r="M49" t="s">
        <v>109</v>
      </c>
      <c r="N49" t="s">
        <v>109</v>
      </c>
      <c r="O49" t="s">
        <v>109</v>
      </c>
      <c r="P49" t="s">
        <v>109</v>
      </c>
      <c r="Q49" t="s">
        <v>109</v>
      </c>
      <c r="R49" t="s">
        <v>109</v>
      </c>
      <c r="S49" t="s">
        <v>109</v>
      </c>
      <c r="T49" t="s">
        <v>109</v>
      </c>
      <c r="U49" t="s">
        <v>109</v>
      </c>
      <c r="V49" t="s">
        <v>109</v>
      </c>
      <c r="W49" t="s">
        <v>109</v>
      </c>
      <c r="X49" t="s">
        <v>109</v>
      </c>
      <c r="Y49" t="s">
        <v>109</v>
      </c>
      <c r="Z49" t="s">
        <v>109</v>
      </c>
      <c r="AA49" t="s">
        <v>109</v>
      </c>
      <c r="AB49" t="s">
        <v>109</v>
      </c>
      <c r="AC49" t="s">
        <v>109</v>
      </c>
      <c r="AD49" t="s">
        <v>109</v>
      </c>
      <c r="AE49" t="s">
        <v>109</v>
      </c>
      <c r="AF49" t="s">
        <v>109</v>
      </c>
      <c r="AG49" t="s">
        <v>109</v>
      </c>
      <c r="AH49" t="s">
        <v>109</v>
      </c>
      <c r="AI49" t="s">
        <v>109</v>
      </c>
      <c r="AJ49" t="s">
        <v>109</v>
      </c>
      <c r="AK49" t="s">
        <v>109</v>
      </c>
    </row>
    <row r="50" spans="1:37" x14ac:dyDescent="0.35">
      <c r="A50" t="s">
        <v>143</v>
      </c>
      <c r="B50" t="s">
        <v>109</v>
      </c>
      <c r="C50" t="s">
        <v>109</v>
      </c>
      <c r="D50" t="s">
        <v>109</v>
      </c>
      <c r="E50" t="s">
        <v>109</v>
      </c>
      <c r="F50" t="s">
        <v>109</v>
      </c>
      <c r="G50" t="s">
        <v>109</v>
      </c>
      <c r="H50" t="s">
        <v>109</v>
      </c>
      <c r="I50" t="s">
        <v>109</v>
      </c>
      <c r="J50" t="s">
        <v>109</v>
      </c>
      <c r="K50" t="s">
        <v>109</v>
      </c>
      <c r="L50" t="s">
        <v>109</v>
      </c>
      <c r="M50" t="s">
        <v>109</v>
      </c>
      <c r="N50" t="s">
        <v>109</v>
      </c>
      <c r="O50" t="s">
        <v>109</v>
      </c>
      <c r="P50" t="s">
        <v>109</v>
      </c>
      <c r="Q50" t="s">
        <v>109</v>
      </c>
      <c r="R50" t="s">
        <v>109</v>
      </c>
      <c r="S50" t="s">
        <v>109</v>
      </c>
      <c r="T50" t="s">
        <v>109</v>
      </c>
      <c r="U50" t="s">
        <v>109</v>
      </c>
      <c r="V50" t="s">
        <v>109</v>
      </c>
      <c r="W50" t="s">
        <v>109</v>
      </c>
      <c r="X50" t="s">
        <v>109</v>
      </c>
      <c r="Y50" t="s">
        <v>109</v>
      </c>
      <c r="Z50" t="s">
        <v>109</v>
      </c>
      <c r="AA50" t="s">
        <v>109</v>
      </c>
      <c r="AB50" t="s">
        <v>109</v>
      </c>
      <c r="AC50" t="s">
        <v>109</v>
      </c>
      <c r="AD50" t="s">
        <v>109</v>
      </c>
      <c r="AE50" t="s">
        <v>109</v>
      </c>
      <c r="AF50" t="s">
        <v>109</v>
      </c>
      <c r="AG50" t="s">
        <v>109</v>
      </c>
      <c r="AH50" t="s">
        <v>109</v>
      </c>
      <c r="AI50" t="s">
        <v>109</v>
      </c>
      <c r="AJ50" t="s">
        <v>109</v>
      </c>
      <c r="AK50" t="s">
        <v>109</v>
      </c>
    </row>
    <row r="51" spans="1:37" x14ac:dyDescent="0.35">
      <c r="A51" t="s">
        <v>144</v>
      </c>
      <c r="B51" t="s">
        <v>109</v>
      </c>
      <c r="C51" t="s">
        <v>109</v>
      </c>
      <c r="D51" t="s">
        <v>109</v>
      </c>
      <c r="E51" t="s">
        <v>109</v>
      </c>
      <c r="F51" t="s">
        <v>109</v>
      </c>
      <c r="G51" t="s">
        <v>109</v>
      </c>
      <c r="H51" t="s">
        <v>109</v>
      </c>
      <c r="I51" t="s">
        <v>109</v>
      </c>
      <c r="J51" t="s">
        <v>109</v>
      </c>
      <c r="K51" t="s">
        <v>109</v>
      </c>
      <c r="L51" t="s">
        <v>109</v>
      </c>
      <c r="M51" t="s">
        <v>109</v>
      </c>
      <c r="N51" t="s">
        <v>109</v>
      </c>
      <c r="O51" t="s">
        <v>109</v>
      </c>
      <c r="P51" t="s">
        <v>109</v>
      </c>
      <c r="Q51" t="s">
        <v>109</v>
      </c>
      <c r="R51" t="s">
        <v>109</v>
      </c>
      <c r="S51" t="s">
        <v>109</v>
      </c>
      <c r="T51" t="s">
        <v>109</v>
      </c>
      <c r="U51" t="s">
        <v>109</v>
      </c>
      <c r="V51" t="s">
        <v>109</v>
      </c>
      <c r="W51" t="s">
        <v>109</v>
      </c>
      <c r="X51" t="s">
        <v>109</v>
      </c>
      <c r="Y51" t="s">
        <v>109</v>
      </c>
      <c r="Z51" t="s">
        <v>109</v>
      </c>
      <c r="AA51" t="s">
        <v>109</v>
      </c>
      <c r="AB51" t="s">
        <v>109</v>
      </c>
      <c r="AC51" t="s">
        <v>109</v>
      </c>
      <c r="AD51" t="s">
        <v>109</v>
      </c>
      <c r="AE51" t="s">
        <v>109</v>
      </c>
      <c r="AF51" t="s">
        <v>109</v>
      </c>
      <c r="AG51" t="s">
        <v>109</v>
      </c>
      <c r="AH51" t="s">
        <v>109</v>
      </c>
      <c r="AI51" t="s">
        <v>109</v>
      </c>
      <c r="AJ51" t="s">
        <v>109</v>
      </c>
      <c r="AK51" t="s">
        <v>109</v>
      </c>
    </row>
    <row r="52" spans="1:37" x14ac:dyDescent="0.35">
      <c r="A52" t="s">
        <v>145</v>
      </c>
      <c r="B52" t="s">
        <v>109</v>
      </c>
      <c r="C52" t="s">
        <v>109</v>
      </c>
      <c r="D52" t="s">
        <v>109</v>
      </c>
      <c r="E52" t="s">
        <v>109</v>
      </c>
      <c r="F52" t="s">
        <v>109</v>
      </c>
      <c r="G52" t="s">
        <v>109</v>
      </c>
      <c r="H52" t="s">
        <v>109</v>
      </c>
      <c r="I52" t="s">
        <v>109</v>
      </c>
      <c r="J52" t="s">
        <v>109</v>
      </c>
      <c r="K52" t="s">
        <v>109</v>
      </c>
      <c r="L52" t="s">
        <v>109</v>
      </c>
      <c r="M52" t="s">
        <v>109</v>
      </c>
      <c r="N52" t="s">
        <v>109</v>
      </c>
      <c r="O52" t="s">
        <v>109</v>
      </c>
      <c r="P52" t="s">
        <v>109</v>
      </c>
      <c r="Q52" t="s">
        <v>109</v>
      </c>
      <c r="R52" t="s">
        <v>109</v>
      </c>
      <c r="S52" t="s">
        <v>109</v>
      </c>
      <c r="T52" t="s">
        <v>109</v>
      </c>
      <c r="U52" t="s">
        <v>109</v>
      </c>
      <c r="V52" t="s">
        <v>109</v>
      </c>
      <c r="W52" t="s">
        <v>109</v>
      </c>
      <c r="X52" t="s">
        <v>109</v>
      </c>
      <c r="Y52" t="s">
        <v>109</v>
      </c>
      <c r="Z52" t="s">
        <v>109</v>
      </c>
      <c r="AA52" t="s">
        <v>109</v>
      </c>
      <c r="AB52" t="s">
        <v>109</v>
      </c>
      <c r="AC52" t="s">
        <v>109</v>
      </c>
      <c r="AD52" t="s">
        <v>109</v>
      </c>
      <c r="AE52" t="s">
        <v>109</v>
      </c>
      <c r="AF52" t="s">
        <v>109</v>
      </c>
      <c r="AG52" t="s">
        <v>109</v>
      </c>
      <c r="AH52" t="s">
        <v>109</v>
      </c>
      <c r="AI52" t="s">
        <v>109</v>
      </c>
      <c r="AJ52" t="s">
        <v>109</v>
      </c>
      <c r="AK52" t="s">
        <v>109</v>
      </c>
    </row>
    <row r="53" spans="1:37" x14ac:dyDescent="0.35">
      <c r="A53" t="s">
        <v>146</v>
      </c>
      <c r="B53" t="s">
        <v>109</v>
      </c>
      <c r="C53" t="s">
        <v>109</v>
      </c>
      <c r="D53" t="s">
        <v>109</v>
      </c>
      <c r="E53" t="s">
        <v>109</v>
      </c>
      <c r="F53" t="s">
        <v>109</v>
      </c>
      <c r="G53" t="s">
        <v>109</v>
      </c>
      <c r="H53" t="s">
        <v>109</v>
      </c>
      <c r="I53" t="s">
        <v>109</v>
      </c>
      <c r="J53" t="s">
        <v>109</v>
      </c>
      <c r="K53" t="s">
        <v>109</v>
      </c>
      <c r="L53" t="s">
        <v>109</v>
      </c>
      <c r="M53" t="s">
        <v>109</v>
      </c>
      <c r="N53" t="s">
        <v>109</v>
      </c>
      <c r="O53" t="s">
        <v>109</v>
      </c>
      <c r="P53" t="s">
        <v>109</v>
      </c>
      <c r="Q53" t="s">
        <v>109</v>
      </c>
      <c r="R53" t="s">
        <v>109</v>
      </c>
      <c r="S53" t="s">
        <v>109</v>
      </c>
      <c r="T53" t="s">
        <v>109</v>
      </c>
      <c r="U53" t="s">
        <v>109</v>
      </c>
      <c r="V53" t="s">
        <v>109</v>
      </c>
      <c r="W53" t="s">
        <v>109</v>
      </c>
      <c r="X53" t="s">
        <v>109</v>
      </c>
      <c r="Y53" t="s">
        <v>109</v>
      </c>
      <c r="Z53" t="s">
        <v>109</v>
      </c>
      <c r="AA53" t="s">
        <v>109</v>
      </c>
      <c r="AB53" t="s">
        <v>109</v>
      </c>
      <c r="AC53" t="s">
        <v>109</v>
      </c>
      <c r="AD53" t="s">
        <v>109</v>
      </c>
      <c r="AE53" t="s">
        <v>109</v>
      </c>
      <c r="AF53" t="s">
        <v>109</v>
      </c>
      <c r="AG53" t="s">
        <v>109</v>
      </c>
      <c r="AH53" t="s">
        <v>109</v>
      </c>
      <c r="AI53" t="s">
        <v>109</v>
      </c>
      <c r="AJ53" t="s">
        <v>109</v>
      </c>
      <c r="AK53" t="s">
        <v>109</v>
      </c>
    </row>
    <row r="54" spans="1:37" x14ac:dyDescent="0.35">
      <c r="A54" t="s">
        <v>147</v>
      </c>
      <c r="B54" t="s">
        <v>109</v>
      </c>
      <c r="C54" t="s">
        <v>109</v>
      </c>
      <c r="D54" t="s">
        <v>109</v>
      </c>
      <c r="E54" t="s">
        <v>109</v>
      </c>
      <c r="F54" t="s">
        <v>109</v>
      </c>
      <c r="G54" t="s">
        <v>109</v>
      </c>
      <c r="H54" t="s">
        <v>109</v>
      </c>
      <c r="I54" t="s">
        <v>109</v>
      </c>
      <c r="J54" t="s">
        <v>109</v>
      </c>
      <c r="K54" t="s">
        <v>109</v>
      </c>
      <c r="L54" t="s">
        <v>109</v>
      </c>
      <c r="M54" t="s">
        <v>109</v>
      </c>
      <c r="N54" t="s">
        <v>109</v>
      </c>
      <c r="O54" t="s">
        <v>109</v>
      </c>
      <c r="P54" t="s">
        <v>109</v>
      </c>
      <c r="Q54" t="s">
        <v>109</v>
      </c>
      <c r="R54" t="s">
        <v>109</v>
      </c>
      <c r="S54" t="s">
        <v>109</v>
      </c>
      <c r="T54" t="s">
        <v>109</v>
      </c>
      <c r="U54" t="s">
        <v>109</v>
      </c>
      <c r="V54" t="s">
        <v>109</v>
      </c>
      <c r="W54" t="s">
        <v>109</v>
      </c>
      <c r="X54" t="s">
        <v>109</v>
      </c>
      <c r="Y54" t="s">
        <v>109</v>
      </c>
      <c r="Z54" t="s">
        <v>109</v>
      </c>
      <c r="AA54" t="s">
        <v>109</v>
      </c>
      <c r="AB54" t="s">
        <v>109</v>
      </c>
      <c r="AC54" t="s">
        <v>109</v>
      </c>
      <c r="AD54" t="s">
        <v>109</v>
      </c>
      <c r="AE54" t="s">
        <v>109</v>
      </c>
      <c r="AF54" t="s">
        <v>109</v>
      </c>
      <c r="AG54" t="s">
        <v>109</v>
      </c>
      <c r="AH54" t="s">
        <v>109</v>
      </c>
      <c r="AI54" t="s">
        <v>109</v>
      </c>
      <c r="AJ54" t="s">
        <v>109</v>
      </c>
      <c r="AK54" t="s">
        <v>109</v>
      </c>
    </row>
    <row r="55" spans="1:37" x14ac:dyDescent="0.35">
      <c r="A55" t="s">
        <v>148</v>
      </c>
      <c r="B55" t="s">
        <v>109</v>
      </c>
      <c r="C55" t="s">
        <v>109</v>
      </c>
      <c r="D55" t="s">
        <v>109</v>
      </c>
      <c r="E55" t="s">
        <v>109</v>
      </c>
      <c r="F55" t="s">
        <v>109</v>
      </c>
      <c r="G55" t="s">
        <v>109</v>
      </c>
      <c r="H55" t="s">
        <v>109</v>
      </c>
      <c r="I55" t="s">
        <v>109</v>
      </c>
      <c r="J55" t="s">
        <v>109</v>
      </c>
      <c r="K55" t="s">
        <v>109</v>
      </c>
      <c r="L55" t="s">
        <v>109</v>
      </c>
      <c r="M55" t="s">
        <v>109</v>
      </c>
      <c r="N55" t="s">
        <v>109</v>
      </c>
      <c r="O55" t="s">
        <v>109</v>
      </c>
      <c r="P55" t="s">
        <v>109</v>
      </c>
      <c r="Q55" t="s">
        <v>109</v>
      </c>
      <c r="R55" t="s">
        <v>109</v>
      </c>
      <c r="S55" t="s">
        <v>109</v>
      </c>
      <c r="T55" t="s">
        <v>109</v>
      </c>
      <c r="U55" t="s">
        <v>109</v>
      </c>
      <c r="V55" t="s">
        <v>109</v>
      </c>
      <c r="W55" t="s">
        <v>109</v>
      </c>
      <c r="X55" t="s">
        <v>109</v>
      </c>
      <c r="Y55" t="s">
        <v>109</v>
      </c>
      <c r="Z55" t="s">
        <v>109</v>
      </c>
      <c r="AA55" t="s">
        <v>109</v>
      </c>
      <c r="AB55" t="s">
        <v>109</v>
      </c>
      <c r="AC55" t="s">
        <v>109</v>
      </c>
      <c r="AD55" t="s">
        <v>109</v>
      </c>
      <c r="AE55" t="s">
        <v>109</v>
      </c>
      <c r="AF55" t="s">
        <v>109</v>
      </c>
      <c r="AG55" t="s">
        <v>109</v>
      </c>
      <c r="AH55" t="s">
        <v>109</v>
      </c>
      <c r="AI55" t="s">
        <v>109</v>
      </c>
      <c r="AJ55" t="s">
        <v>109</v>
      </c>
      <c r="AK55" t="s">
        <v>109</v>
      </c>
    </row>
    <row r="56" spans="1:37" x14ac:dyDescent="0.35">
      <c r="A56" t="s">
        <v>149</v>
      </c>
      <c r="B56" t="s">
        <v>109</v>
      </c>
      <c r="C56" t="s">
        <v>109</v>
      </c>
      <c r="D56" t="s">
        <v>109</v>
      </c>
      <c r="E56" t="s">
        <v>109</v>
      </c>
      <c r="F56" t="s">
        <v>109</v>
      </c>
      <c r="G56" t="s">
        <v>109</v>
      </c>
      <c r="H56" t="s">
        <v>109</v>
      </c>
      <c r="I56" t="s">
        <v>109</v>
      </c>
      <c r="J56" t="s">
        <v>109</v>
      </c>
      <c r="K56" t="s">
        <v>109</v>
      </c>
      <c r="L56" t="s">
        <v>109</v>
      </c>
      <c r="M56" t="s">
        <v>109</v>
      </c>
      <c r="N56" t="s">
        <v>109</v>
      </c>
      <c r="O56" t="s">
        <v>109</v>
      </c>
      <c r="P56" t="s">
        <v>109</v>
      </c>
      <c r="Q56" t="s">
        <v>109</v>
      </c>
      <c r="R56" t="s">
        <v>109</v>
      </c>
      <c r="S56" t="s">
        <v>109</v>
      </c>
      <c r="T56" t="s">
        <v>109</v>
      </c>
      <c r="U56" t="s">
        <v>109</v>
      </c>
      <c r="V56" t="s">
        <v>109</v>
      </c>
      <c r="W56" t="s">
        <v>109</v>
      </c>
      <c r="X56" t="s">
        <v>109</v>
      </c>
      <c r="Y56" t="s">
        <v>109</v>
      </c>
      <c r="Z56" t="s">
        <v>109</v>
      </c>
      <c r="AA56" t="s">
        <v>109</v>
      </c>
      <c r="AB56" t="s">
        <v>109</v>
      </c>
      <c r="AC56" t="s">
        <v>109</v>
      </c>
      <c r="AD56" t="s">
        <v>109</v>
      </c>
      <c r="AE56" t="s">
        <v>109</v>
      </c>
      <c r="AF56" t="s">
        <v>109</v>
      </c>
      <c r="AG56" t="s">
        <v>109</v>
      </c>
      <c r="AH56" t="s">
        <v>109</v>
      </c>
      <c r="AI56" t="s">
        <v>109</v>
      </c>
      <c r="AJ56" t="s">
        <v>109</v>
      </c>
      <c r="AK56" t="s">
        <v>109</v>
      </c>
    </row>
    <row r="57" spans="1:37" x14ac:dyDescent="0.35">
      <c r="A57" t="s">
        <v>150</v>
      </c>
      <c r="B57" t="s">
        <v>109</v>
      </c>
      <c r="C57" t="s">
        <v>109</v>
      </c>
      <c r="D57" t="s">
        <v>109</v>
      </c>
      <c r="E57" t="s">
        <v>109</v>
      </c>
      <c r="F57" t="s">
        <v>109</v>
      </c>
      <c r="G57" t="s">
        <v>109</v>
      </c>
      <c r="H57" t="s">
        <v>109</v>
      </c>
      <c r="I57" t="s">
        <v>109</v>
      </c>
      <c r="J57" t="s">
        <v>109</v>
      </c>
      <c r="K57" t="s">
        <v>109</v>
      </c>
      <c r="L57" t="s">
        <v>109</v>
      </c>
      <c r="M57" t="s">
        <v>109</v>
      </c>
      <c r="N57" t="s">
        <v>109</v>
      </c>
      <c r="O57" t="s">
        <v>109</v>
      </c>
      <c r="P57" t="s">
        <v>109</v>
      </c>
      <c r="Q57" t="s">
        <v>109</v>
      </c>
      <c r="R57" t="s">
        <v>109</v>
      </c>
      <c r="S57" t="s">
        <v>109</v>
      </c>
      <c r="T57" t="s">
        <v>109</v>
      </c>
      <c r="U57" t="s">
        <v>109</v>
      </c>
      <c r="V57" t="s">
        <v>109</v>
      </c>
      <c r="W57" t="s">
        <v>109</v>
      </c>
      <c r="X57" t="s">
        <v>109</v>
      </c>
      <c r="Y57" t="s">
        <v>109</v>
      </c>
      <c r="Z57" t="s">
        <v>109</v>
      </c>
      <c r="AA57" t="s">
        <v>109</v>
      </c>
      <c r="AB57" t="s">
        <v>109</v>
      </c>
      <c r="AC57" t="s">
        <v>109</v>
      </c>
      <c r="AD57" t="s">
        <v>109</v>
      </c>
      <c r="AE57" t="s">
        <v>109</v>
      </c>
      <c r="AF57" t="s">
        <v>109</v>
      </c>
      <c r="AG57" t="s">
        <v>109</v>
      </c>
      <c r="AH57" t="s">
        <v>109</v>
      </c>
      <c r="AI57" t="s">
        <v>109</v>
      </c>
      <c r="AJ57" t="s">
        <v>109</v>
      </c>
      <c r="AK57" t="s">
        <v>109</v>
      </c>
    </row>
    <row r="58" spans="1:37" x14ac:dyDescent="0.35">
      <c r="A58" t="s">
        <v>151</v>
      </c>
      <c r="B58" t="s">
        <v>109</v>
      </c>
      <c r="C58" t="s">
        <v>109</v>
      </c>
      <c r="D58" t="s">
        <v>109</v>
      </c>
      <c r="E58" t="s">
        <v>109</v>
      </c>
      <c r="F58" t="s">
        <v>109</v>
      </c>
      <c r="G58" t="s">
        <v>109</v>
      </c>
      <c r="H58" t="s">
        <v>109</v>
      </c>
      <c r="I58" t="s">
        <v>109</v>
      </c>
      <c r="J58" t="s">
        <v>109</v>
      </c>
      <c r="K58" t="s">
        <v>109</v>
      </c>
      <c r="L58" t="s">
        <v>109</v>
      </c>
      <c r="M58" t="s">
        <v>109</v>
      </c>
      <c r="N58" t="s">
        <v>109</v>
      </c>
      <c r="O58" t="s">
        <v>109</v>
      </c>
      <c r="P58" t="s">
        <v>109</v>
      </c>
      <c r="Q58" t="s">
        <v>109</v>
      </c>
      <c r="R58" t="s">
        <v>109</v>
      </c>
      <c r="S58" t="s">
        <v>109</v>
      </c>
      <c r="T58" t="s">
        <v>109</v>
      </c>
      <c r="U58" t="s">
        <v>109</v>
      </c>
      <c r="V58" t="s">
        <v>109</v>
      </c>
      <c r="W58" t="s">
        <v>109</v>
      </c>
      <c r="X58" t="s">
        <v>109</v>
      </c>
      <c r="Y58" t="s">
        <v>109</v>
      </c>
      <c r="Z58" t="s">
        <v>109</v>
      </c>
      <c r="AA58" t="s">
        <v>109</v>
      </c>
      <c r="AB58" t="s">
        <v>109</v>
      </c>
      <c r="AC58" t="s">
        <v>109</v>
      </c>
      <c r="AD58" t="s">
        <v>109</v>
      </c>
      <c r="AE58" t="s">
        <v>109</v>
      </c>
      <c r="AF58" t="s">
        <v>109</v>
      </c>
      <c r="AG58" t="s">
        <v>109</v>
      </c>
      <c r="AH58" t="s">
        <v>109</v>
      </c>
      <c r="AI58" t="s">
        <v>109</v>
      </c>
      <c r="AJ58" t="s">
        <v>109</v>
      </c>
      <c r="AK58" t="s">
        <v>109</v>
      </c>
    </row>
    <row r="59" spans="1:37" x14ac:dyDescent="0.35">
      <c r="A59" t="s">
        <v>152</v>
      </c>
      <c r="B59" t="s">
        <v>109</v>
      </c>
      <c r="C59" t="s">
        <v>109</v>
      </c>
      <c r="D59" t="s">
        <v>109</v>
      </c>
      <c r="E59" t="s">
        <v>109</v>
      </c>
      <c r="F59" t="s">
        <v>109</v>
      </c>
      <c r="G59" t="s">
        <v>109</v>
      </c>
      <c r="H59" t="s">
        <v>109</v>
      </c>
      <c r="I59" t="s">
        <v>109</v>
      </c>
      <c r="J59" t="s">
        <v>109</v>
      </c>
      <c r="K59" t="s">
        <v>109</v>
      </c>
      <c r="L59" t="s">
        <v>109</v>
      </c>
      <c r="M59" t="s">
        <v>109</v>
      </c>
      <c r="N59" t="s">
        <v>109</v>
      </c>
      <c r="O59" t="s">
        <v>109</v>
      </c>
      <c r="P59" t="s">
        <v>109</v>
      </c>
      <c r="Q59" t="s">
        <v>109</v>
      </c>
      <c r="R59" t="s">
        <v>109</v>
      </c>
      <c r="S59" t="s">
        <v>109</v>
      </c>
      <c r="T59" t="s">
        <v>109</v>
      </c>
      <c r="U59" t="s">
        <v>109</v>
      </c>
      <c r="V59" t="s">
        <v>109</v>
      </c>
      <c r="W59" t="s">
        <v>109</v>
      </c>
      <c r="X59" t="s">
        <v>109</v>
      </c>
      <c r="Y59" t="s">
        <v>109</v>
      </c>
      <c r="Z59" t="s">
        <v>109</v>
      </c>
      <c r="AA59" t="s">
        <v>109</v>
      </c>
      <c r="AB59" t="s">
        <v>109</v>
      </c>
      <c r="AC59" t="s">
        <v>109</v>
      </c>
      <c r="AD59" t="s">
        <v>109</v>
      </c>
      <c r="AE59" t="s">
        <v>109</v>
      </c>
      <c r="AF59" t="s">
        <v>109</v>
      </c>
      <c r="AG59" t="s">
        <v>109</v>
      </c>
      <c r="AH59" t="s">
        <v>109</v>
      </c>
      <c r="AI59" t="s">
        <v>109</v>
      </c>
      <c r="AJ59" t="s">
        <v>109</v>
      </c>
      <c r="AK59" t="s">
        <v>109</v>
      </c>
    </row>
    <row r="60" spans="1:37" x14ac:dyDescent="0.35">
      <c r="A60" t="s">
        <v>153</v>
      </c>
      <c r="B60" t="s">
        <v>109</v>
      </c>
      <c r="C60" t="s">
        <v>109</v>
      </c>
      <c r="D60" t="s">
        <v>109</v>
      </c>
      <c r="E60" t="s">
        <v>109</v>
      </c>
      <c r="F60" t="s">
        <v>109</v>
      </c>
      <c r="G60" t="s">
        <v>109</v>
      </c>
      <c r="H60" t="s">
        <v>109</v>
      </c>
      <c r="I60" t="s">
        <v>109</v>
      </c>
      <c r="J60" t="s">
        <v>109</v>
      </c>
      <c r="K60" t="s">
        <v>109</v>
      </c>
      <c r="L60" t="s">
        <v>109</v>
      </c>
      <c r="M60" t="s">
        <v>109</v>
      </c>
      <c r="N60" t="s">
        <v>109</v>
      </c>
      <c r="O60" t="s">
        <v>109</v>
      </c>
      <c r="P60" t="s">
        <v>109</v>
      </c>
      <c r="Q60" t="s">
        <v>109</v>
      </c>
      <c r="R60" t="s">
        <v>109</v>
      </c>
      <c r="S60" t="s">
        <v>109</v>
      </c>
      <c r="T60" t="s">
        <v>109</v>
      </c>
      <c r="U60" t="s">
        <v>109</v>
      </c>
      <c r="V60" t="s">
        <v>109</v>
      </c>
      <c r="W60" t="s">
        <v>109</v>
      </c>
      <c r="X60" t="s">
        <v>109</v>
      </c>
      <c r="Y60" t="s">
        <v>109</v>
      </c>
      <c r="Z60" t="s">
        <v>109</v>
      </c>
      <c r="AA60" t="s">
        <v>109</v>
      </c>
      <c r="AB60" t="s">
        <v>109</v>
      </c>
      <c r="AC60" t="s">
        <v>109</v>
      </c>
      <c r="AD60" t="s">
        <v>109</v>
      </c>
      <c r="AE60" t="s">
        <v>109</v>
      </c>
      <c r="AF60" t="s">
        <v>109</v>
      </c>
      <c r="AG60" t="s">
        <v>109</v>
      </c>
      <c r="AH60" t="s">
        <v>109</v>
      </c>
      <c r="AI60" t="s">
        <v>109</v>
      </c>
      <c r="AJ60" t="s">
        <v>109</v>
      </c>
      <c r="AK60" t="s">
        <v>109</v>
      </c>
    </row>
    <row r="61" spans="1:37" x14ac:dyDescent="0.35">
      <c r="A61" t="s">
        <v>154</v>
      </c>
      <c r="B61" t="s">
        <v>109</v>
      </c>
      <c r="C61" t="s">
        <v>109</v>
      </c>
      <c r="D61" t="s">
        <v>109</v>
      </c>
      <c r="E61" t="s">
        <v>109</v>
      </c>
      <c r="F61" t="s">
        <v>109</v>
      </c>
      <c r="G61" t="s">
        <v>109</v>
      </c>
      <c r="H61" t="s">
        <v>109</v>
      </c>
      <c r="I61" t="s">
        <v>109</v>
      </c>
      <c r="J61" t="s">
        <v>109</v>
      </c>
      <c r="K61" t="s">
        <v>109</v>
      </c>
      <c r="L61" t="s">
        <v>109</v>
      </c>
      <c r="M61" t="s">
        <v>109</v>
      </c>
      <c r="N61" t="s">
        <v>109</v>
      </c>
      <c r="O61" t="s">
        <v>109</v>
      </c>
      <c r="P61" t="s">
        <v>109</v>
      </c>
      <c r="Q61" t="s">
        <v>109</v>
      </c>
      <c r="R61" t="s">
        <v>109</v>
      </c>
      <c r="S61" t="s">
        <v>109</v>
      </c>
      <c r="T61" t="s">
        <v>109</v>
      </c>
      <c r="U61" t="s">
        <v>109</v>
      </c>
      <c r="V61" t="s">
        <v>109</v>
      </c>
      <c r="W61" t="s">
        <v>109</v>
      </c>
      <c r="X61" t="s">
        <v>109</v>
      </c>
      <c r="Y61" t="s">
        <v>109</v>
      </c>
      <c r="Z61" t="s">
        <v>109</v>
      </c>
      <c r="AA61" t="s">
        <v>109</v>
      </c>
      <c r="AB61" t="s">
        <v>109</v>
      </c>
      <c r="AC61" t="s">
        <v>109</v>
      </c>
      <c r="AD61" t="s">
        <v>109</v>
      </c>
      <c r="AE61" t="s">
        <v>109</v>
      </c>
      <c r="AF61" t="s">
        <v>109</v>
      </c>
      <c r="AG61" t="s">
        <v>109</v>
      </c>
      <c r="AH61" t="s">
        <v>109</v>
      </c>
      <c r="AI61" t="s">
        <v>109</v>
      </c>
      <c r="AJ61" t="s">
        <v>109</v>
      </c>
      <c r="AK61" t="s">
        <v>109</v>
      </c>
    </row>
    <row r="62" spans="1:37" x14ac:dyDescent="0.35">
      <c r="A62" t="s">
        <v>155</v>
      </c>
      <c r="B62" t="s">
        <v>109</v>
      </c>
      <c r="C62" t="s">
        <v>109</v>
      </c>
      <c r="D62" t="s">
        <v>109</v>
      </c>
      <c r="E62" t="s">
        <v>109</v>
      </c>
      <c r="F62" t="s">
        <v>109</v>
      </c>
      <c r="G62" t="s">
        <v>109</v>
      </c>
      <c r="H62" t="s">
        <v>109</v>
      </c>
      <c r="I62" t="s">
        <v>109</v>
      </c>
      <c r="J62" t="s">
        <v>109</v>
      </c>
      <c r="K62" t="s">
        <v>109</v>
      </c>
      <c r="L62" t="s">
        <v>109</v>
      </c>
      <c r="M62" t="s">
        <v>109</v>
      </c>
      <c r="N62" t="s">
        <v>109</v>
      </c>
      <c r="O62" t="s">
        <v>109</v>
      </c>
      <c r="P62" t="s">
        <v>109</v>
      </c>
      <c r="Q62" t="s">
        <v>109</v>
      </c>
      <c r="R62" t="s">
        <v>109</v>
      </c>
      <c r="S62" t="s">
        <v>109</v>
      </c>
      <c r="T62" t="s">
        <v>109</v>
      </c>
      <c r="U62" t="s">
        <v>109</v>
      </c>
      <c r="V62" t="s">
        <v>109</v>
      </c>
      <c r="W62" t="s">
        <v>109</v>
      </c>
      <c r="X62" t="s">
        <v>109</v>
      </c>
      <c r="Y62" t="s">
        <v>109</v>
      </c>
      <c r="Z62" t="s">
        <v>109</v>
      </c>
      <c r="AA62" t="s">
        <v>109</v>
      </c>
      <c r="AB62" t="s">
        <v>109</v>
      </c>
      <c r="AC62" t="s">
        <v>109</v>
      </c>
      <c r="AD62" t="s">
        <v>109</v>
      </c>
      <c r="AE62" t="s">
        <v>109</v>
      </c>
      <c r="AF62" t="s">
        <v>109</v>
      </c>
      <c r="AG62" t="s">
        <v>109</v>
      </c>
      <c r="AH62" t="s">
        <v>109</v>
      </c>
      <c r="AI62" t="s">
        <v>109</v>
      </c>
      <c r="AJ62" t="s">
        <v>109</v>
      </c>
      <c r="AK62" t="s">
        <v>109</v>
      </c>
    </row>
    <row r="63" spans="1:37" x14ac:dyDescent="0.35">
      <c r="A63" t="s">
        <v>156</v>
      </c>
      <c r="B63" t="s">
        <v>109</v>
      </c>
      <c r="C63" t="s">
        <v>109</v>
      </c>
      <c r="D63" t="s">
        <v>109</v>
      </c>
      <c r="E63" t="s">
        <v>109</v>
      </c>
      <c r="F63" t="s">
        <v>109</v>
      </c>
      <c r="G63" t="s">
        <v>109</v>
      </c>
      <c r="H63" t="s">
        <v>109</v>
      </c>
      <c r="I63" t="s">
        <v>109</v>
      </c>
      <c r="J63" t="s">
        <v>109</v>
      </c>
      <c r="K63" t="s">
        <v>109</v>
      </c>
      <c r="L63" t="s">
        <v>109</v>
      </c>
      <c r="M63" t="s">
        <v>109</v>
      </c>
      <c r="N63" t="s">
        <v>109</v>
      </c>
      <c r="O63" t="s">
        <v>109</v>
      </c>
      <c r="P63" t="s">
        <v>109</v>
      </c>
      <c r="Q63" t="s">
        <v>109</v>
      </c>
      <c r="R63" t="s">
        <v>109</v>
      </c>
      <c r="S63" t="s">
        <v>109</v>
      </c>
      <c r="T63" t="s">
        <v>109</v>
      </c>
      <c r="U63" t="s">
        <v>109</v>
      </c>
      <c r="V63" t="s">
        <v>109</v>
      </c>
      <c r="W63" t="s">
        <v>109</v>
      </c>
      <c r="X63" t="s">
        <v>109</v>
      </c>
      <c r="Y63" t="s">
        <v>109</v>
      </c>
      <c r="Z63" t="s">
        <v>109</v>
      </c>
      <c r="AA63" t="s">
        <v>109</v>
      </c>
      <c r="AB63" t="s">
        <v>109</v>
      </c>
      <c r="AC63" t="s">
        <v>109</v>
      </c>
      <c r="AD63" t="s">
        <v>109</v>
      </c>
      <c r="AE63" t="s">
        <v>109</v>
      </c>
      <c r="AF63" t="s">
        <v>109</v>
      </c>
      <c r="AG63" t="s">
        <v>109</v>
      </c>
      <c r="AH63" t="s">
        <v>109</v>
      </c>
      <c r="AI63" t="s">
        <v>109</v>
      </c>
      <c r="AJ63" t="s">
        <v>109</v>
      </c>
      <c r="AK63" t="s">
        <v>109</v>
      </c>
    </row>
    <row r="64" spans="1:37" x14ac:dyDescent="0.35">
      <c r="A64" t="s">
        <v>157</v>
      </c>
      <c r="B64" t="s">
        <v>109</v>
      </c>
      <c r="C64" t="s">
        <v>109</v>
      </c>
      <c r="D64" t="s">
        <v>109</v>
      </c>
      <c r="E64" t="s">
        <v>109</v>
      </c>
      <c r="F64" t="s">
        <v>109</v>
      </c>
      <c r="G64" t="s">
        <v>109</v>
      </c>
      <c r="H64" t="s">
        <v>109</v>
      </c>
      <c r="I64" t="s">
        <v>109</v>
      </c>
      <c r="J64" t="s">
        <v>109</v>
      </c>
      <c r="K64" t="s">
        <v>109</v>
      </c>
      <c r="L64" t="s">
        <v>109</v>
      </c>
      <c r="M64" t="s">
        <v>109</v>
      </c>
      <c r="N64" t="s">
        <v>109</v>
      </c>
      <c r="O64" t="s">
        <v>109</v>
      </c>
      <c r="P64" t="s">
        <v>109</v>
      </c>
      <c r="Q64" t="s">
        <v>109</v>
      </c>
      <c r="R64" t="s">
        <v>109</v>
      </c>
      <c r="S64" t="s">
        <v>109</v>
      </c>
      <c r="T64" t="s">
        <v>109</v>
      </c>
      <c r="U64" t="s">
        <v>109</v>
      </c>
      <c r="V64" t="s">
        <v>109</v>
      </c>
      <c r="W64" t="s">
        <v>109</v>
      </c>
      <c r="X64" t="s">
        <v>109</v>
      </c>
      <c r="Y64" t="s">
        <v>109</v>
      </c>
      <c r="Z64" t="s">
        <v>109</v>
      </c>
      <c r="AA64" t="s">
        <v>109</v>
      </c>
      <c r="AB64" t="s">
        <v>109</v>
      </c>
      <c r="AC64" t="s">
        <v>109</v>
      </c>
      <c r="AD64" t="s">
        <v>109</v>
      </c>
      <c r="AE64" t="s">
        <v>109</v>
      </c>
      <c r="AF64" t="s">
        <v>109</v>
      </c>
      <c r="AG64" t="s">
        <v>109</v>
      </c>
      <c r="AH64" t="s">
        <v>109</v>
      </c>
      <c r="AI64" t="s">
        <v>109</v>
      </c>
      <c r="AJ64" t="s">
        <v>109</v>
      </c>
      <c r="AK64" t="s">
        <v>109</v>
      </c>
    </row>
    <row r="65" spans="1:37" x14ac:dyDescent="0.35">
      <c r="A65" t="s">
        <v>158</v>
      </c>
      <c r="B65" t="s">
        <v>109</v>
      </c>
      <c r="C65" t="s">
        <v>109</v>
      </c>
      <c r="D65" t="s">
        <v>109</v>
      </c>
      <c r="E65" t="s">
        <v>109</v>
      </c>
      <c r="F65" t="s">
        <v>109</v>
      </c>
      <c r="G65" t="s">
        <v>109</v>
      </c>
      <c r="H65" t="s">
        <v>109</v>
      </c>
      <c r="I65" t="s">
        <v>109</v>
      </c>
      <c r="J65" t="s">
        <v>109</v>
      </c>
      <c r="K65" t="s">
        <v>109</v>
      </c>
      <c r="L65" t="s">
        <v>109</v>
      </c>
      <c r="M65" t="s">
        <v>109</v>
      </c>
      <c r="N65" t="s">
        <v>109</v>
      </c>
      <c r="O65" t="s">
        <v>109</v>
      </c>
      <c r="P65" t="s">
        <v>109</v>
      </c>
      <c r="Q65" t="s">
        <v>109</v>
      </c>
      <c r="R65" t="s">
        <v>109</v>
      </c>
      <c r="S65" t="s">
        <v>109</v>
      </c>
      <c r="T65" t="s">
        <v>109</v>
      </c>
      <c r="U65" t="s">
        <v>109</v>
      </c>
      <c r="V65" t="s">
        <v>109</v>
      </c>
      <c r="W65" t="s">
        <v>109</v>
      </c>
      <c r="X65" t="s">
        <v>109</v>
      </c>
      <c r="Y65" t="s">
        <v>109</v>
      </c>
      <c r="Z65" t="s">
        <v>109</v>
      </c>
      <c r="AA65" t="s">
        <v>109</v>
      </c>
      <c r="AB65" t="s">
        <v>109</v>
      </c>
      <c r="AC65" t="s">
        <v>109</v>
      </c>
      <c r="AD65" t="s">
        <v>109</v>
      </c>
      <c r="AE65" t="s">
        <v>109</v>
      </c>
      <c r="AF65" t="s">
        <v>109</v>
      </c>
      <c r="AG65" t="s">
        <v>109</v>
      </c>
      <c r="AH65" t="s">
        <v>109</v>
      </c>
      <c r="AI65" t="s">
        <v>109</v>
      </c>
      <c r="AJ65" t="s">
        <v>109</v>
      </c>
      <c r="AK65" t="s">
        <v>109</v>
      </c>
    </row>
    <row r="66" spans="1:37" x14ac:dyDescent="0.35">
      <c r="A66" t="s">
        <v>159</v>
      </c>
      <c r="B66" s="7">
        <v>240871328.17241201</v>
      </c>
      <c r="C66" s="7">
        <v>241762400.208933</v>
      </c>
      <c r="D66" s="7">
        <v>242653472.24545401</v>
      </c>
      <c r="E66" s="7">
        <v>243544544.28197399</v>
      </c>
      <c r="F66" s="7">
        <v>244435616.31849501</v>
      </c>
      <c r="G66" s="7">
        <v>245326688.35501501</v>
      </c>
      <c r="H66" s="7">
        <v>246217760.391536</v>
      </c>
      <c r="I66" s="7">
        <v>247108832.42805699</v>
      </c>
      <c r="J66" s="7">
        <v>247999904.46457699</v>
      </c>
      <c r="K66" s="7">
        <v>248890976.50109801</v>
      </c>
      <c r="L66" s="7">
        <v>249782048.53761899</v>
      </c>
      <c r="M66" s="7">
        <v>250673120.574139</v>
      </c>
      <c r="N66" s="7">
        <v>251564192.61065999</v>
      </c>
      <c r="O66" s="7">
        <v>252455264.647181</v>
      </c>
      <c r="P66" s="7">
        <v>253346336.68370101</v>
      </c>
      <c r="Q66" s="7">
        <v>254237408.720222</v>
      </c>
      <c r="R66" s="7">
        <v>255128480.75674301</v>
      </c>
      <c r="S66" s="7">
        <v>256019552.79326299</v>
      </c>
      <c r="T66" s="7">
        <v>256910624.82978401</v>
      </c>
      <c r="U66" s="7">
        <v>257801696.86630499</v>
      </c>
      <c r="V66" s="7">
        <v>258692768.902825</v>
      </c>
      <c r="W66" s="7">
        <v>259583840.93934599</v>
      </c>
      <c r="X66" s="7">
        <v>260474912.975867</v>
      </c>
      <c r="Y66" s="7">
        <v>261365985.01238701</v>
      </c>
      <c r="Z66" s="7">
        <v>262257057.048908</v>
      </c>
      <c r="AA66" s="7">
        <v>263148129.08542901</v>
      </c>
      <c r="AB66" s="7">
        <v>264039201.12194899</v>
      </c>
      <c r="AC66" s="7">
        <v>264930273.15847</v>
      </c>
      <c r="AD66" s="7">
        <v>265821345.19499099</v>
      </c>
      <c r="AE66" s="7">
        <v>266712417.231511</v>
      </c>
      <c r="AF66" s="7">
        <v>267603489.26803201</v>
      </c>
      <c r="AG66" s="7">
        <v>268494561.30455202</v>
      </c>
      <c r="AH66" s="7">
        <v>269385633.34107298</v>
      </c>
      <c r="AI66" s="7">
        <v>270276705.37759399</v>
      </c>
      <c r="AJ66" s="7">
        <v>271167777.414114</v>
      </c>
      <c r="AK66" s="7">
        <v>272058849.45063502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"/>
  <sheetViews>
    <sheetView workbookViewId="0">
      <selection activeCell="A16" sqref="A16"/>
    </sheetView>
  </sheetViews>
  <sheetFormatPr defaultRowHeight="14.5" x14ac:dyDescent="0.35"/>
  <cols>
    <col min="1" max="1" width="25.1796875" customWidth="1"/>
  </cols>
  <sheetData>
    <row r="1" spans="1:37" s="4" customFormat="1" x14ac:dyDescent="0.35">
      <c r="A1" s="4" t="s">
        <v>245</v>
      </c>
    </row>
    <row r="2" spans="1:37" s="25" customFormat="1" x14ac:dyDescent="0.35">
      <c r="A2" s="25" t="s">
        <v>107</v>
      </c>
      <c r="B2" s="25">
        <v>2015</v>
      </c>
      <c r="C2" s="25">
        <v>2016</v>
      </c>
      <c r="D2" s="25">
        <v>2017</v>
      </c>
      <c r="E2" s="25">
        <v>2018</v>
      </c>
      <c r="F2" s="25">
        <v>2019</v>
      </c>
      <c r="G2" s="25">
        <v>2020</v>
      </c>
      <c r="H2" s="25">
        <v>2021</v>
      </c>
      <c r="I2" s="25">
        <v>2022</v>
      </c>
      <c r="J2" s="25">
        <v>2023</v>
      </c>
      <c r="K2" s="25">
        <v>2024</v>
      </c>
      <c r="L2" s="25">
        <v>2025</v>
      </c>
      <c r="M2" s="25">
        <v>2026</v>
      </c>
      <c r="N2" s="25">
        <v>2027</v>
      </c>
      <c r="O2" s="25">
        <v>2028</v>
      </c>
      <c r="P2" s="25">
        <v>2029</v>
      </c>
      <c r="Q2" s="25">
        <v>2030</v>
      </c>
      <c r="R2" s="25">
        <v>2031</v>
      </c>
      <c r="S2" s="25">
        <v>2032</v>
      </c>
      <c r="T2" s="25">
        <v>2033</v>
      </c>
      <c r="U2" s="25">
        <v>2034</v>
      </c>
      <c r="V2" s="25">
        <v>2035</v>
      </c>
      <c r="W2" s="25">
        <v>2036</v>
      </c>
      <c r="X2" s="25">
        <v>2037</v>
      </c>
      <c r="Y2" s="25">
        <v>2038</v>
      </c>
      <c r="Z2" s="25">
        <v>2039</v>
      </c>
      <c r="AA2" s="25">
        <v>2040</v>
      </c>
      <c r="AB2" s="25">
        <v>2041</v>
      </c>
      <c r="AC2" s="25">
        <v>2042</v>
      </c>
      <c r="AD2" s="25">
        <v>2043</v>
      </c>
      <c r="AE2" s="25">
        <v>2044</v>
      </c>
      <c r="AF2" s="25">
        <v>2045</v>
      </c>
      <c r="AG2" s="25">
        <v>2046</v>
      </c>
      <c r="AH2" s="25">
        <v>2047</v>
      </c>
      <c r="AI2" s="25">
        <v>2048</v>
      </c>
      <c r="AJ2" s="25">
        <v>2049</v>
      </c>
      <c r="AK2" s="25">
        <v>2050</v>
      </c>
    </row>
    <row r="3" spans="1:37" x14ac:dyDescent="0.35">
      <c r="A3" s="24" t="s">
        <v>59</v>
      </c>
      <c r="B3" s="24">
        <v>2.6958493548370099E-2</v>
      </c>
      <c r="C3" s="24">
        <v>2.69691193547975E-2</v>
      </c>
      <c r="D3" s="24">
        <v>2.6961677419282199E-2</v>
      </c>
      <c r="E3" s="24">
        <v>2.6948767741824201E-2</v>
      </c>
      <c r="F3" s="24">
        <v>2.6933990322423398E-2</v>
      </c>
      <c r="G3" s="24">
        <v>2.69209451610798E-2</v>
      </c>
      <c r="H3" s="24">
        <v>2.6930252902993501E-2</v>
      </c>
      <c r="I3" s="24">
        <v>2.6939909032004002E-2</v>
      </c>
      <c r="J3" s="24">
        <v>2.6949565161014499E-2</v>
      </c>
      <c r="K3" s="24">
        <v>2.6959221290024999E-2</v>
      </c>
      <c r="L3" s="24">
        <v>2.6968877419035499E-2</v>
      </c>
      <c r="M3" s="24">
        <v>2.6978533548045899E-2</v>
      </c>
      <c r="N3" s="24">
        <v>2.69881896770564E-2</v>
      </c>
      <c r="O3" s="24">
        <v>2.69978458060669E-2</v>
      </c>
      <c r="P3" s="24">
        <v>2.7007501935077401E-2</v>
      </c>
      <c r="Q3" s="24">
        <v>2.7017158064087901E-2</v>
      </c>
      <c r="R3" s="24">
        <v>2.7026814193098402E-2</v>
      </c>
      <c r="S3" s="24">
        <v>2.7036470322108801E-2</v>
      </c>
      <c r="T3" s="24">
        <v>2.7046126451119298E-2</v>
      </c>
      <c r="U3" s="24">
        <v>2.7055782580129799E-2</v>
      </c>
      <c r="V3" s="24">
        <v>2.7065438709140299E-2</v>
      </c>
      <c r="W3" s="24">
        <v>2.70750948381508E-2</v>
      </c>
      <c r="X3" s="24">
        <v>2.70847509671613E-2</v>
      </c>
      <c r="Y3" s="24">
        <v>2.70944070961717E-2</v>
      </c>
      <c r="Z3" s="24">
        <v>2.71040632251822E-2</v>
      </c>
      <c r="AA3" s="24">
        <v>2.7113719354192701E-2</v>
      </c>
      <c r="AB3" s="24">
        <v>2.7123375483203201E-2</v>
      </c>
      <c r="AC3" s="24">
        <v>2.7133031612213698E-2</v>
      </c>
      <c r="AD3" s="24">
        <v>2.7142687741224199E-2</v>
      </c>
      <c r="AE3" s="24">
        <v>2.7152343870234699E-2</v>
      </c>
      <c r="AF3" s="24">
        <v>2.7161999999245099E-2</v>
      </c>
      <c r="AG3" s="24">
        <v>2.7171656128255599E-2</v>
      </c>
      <c r="AH3" s="24">
        <v>2.71813122572661E-2</v>
      </c>
      <c r="AI3" s="24">
        <v>2.71909683862766E-2</v>
      </c>
      <c r="AJ3" s="24">
        <v>2.7200624515287101E-2</v>
      </c>
      <c r="AK3" s="24">
        <v>2.7210280644297601E-2</v>
      </c>
    </row>
    <row r="4" spans="1:37" x14ac:dyDescent="0.35">
      <c r="A4" s="24" t="s">
        <v>61</v>
      </c>
      <c r="B4" s="24">
        <v>9.32477468300454E-2</v>
      </c>
      <c r="C4" s="24">
        <v>9.28341902325482E-2</v>
      </c>
      <c r="D4" s="24">
        <v>9.2420633635050903E-2</v>
      </c>
      <c r="E4" s="24">
        <v>9.2007077037553606E-2</v>
      </c>
      <c r="F4" s="24">
        <v>9.1593520440056406E-2</v>
      </c>
      <c r="G4" s="24">
        <v>9.1179963842559095E-2</v>
      </c>
      <c r="H4" s="24">
        <v>9.0766407245061798E-2</v>
      </c>
      <c r="I4" s="24">
        <v>9.0352850647564598E-2</v>
      </c>
      <c r="J4" s="24">
        <v>8.99392940500673E-2</v>
      </c>
      <c r="K4" s="24">
        <v>8.9525737452570003E-2</v>
      </c>
      <c r="L4" s="24">
        <v>8.9112180855072803E-2</v>
      </c>
      <c r="M4" s="24">
        <v>8.8698624257575506E-2</v>
      </c>
      <c r="N4" s="24">
        <v>8.8285067660078195E-2</v>
      </c>
      <c r="O4" s="24">
        <v>8.7871511062580995E-2</v>
      </c>
      <c r="P4" s="24">
        <v>8.7457954465083698E-2</v>
      </c>
      <c r="Q4" s="24">
        <v>8.7044397867586401E-2</v>
      </c>
      <c r="R4" s="24">
        <v>8.8029415912985201E-2</v>
      </c>
      <c r="S4" s="24">
        <v>8.9014433958383904E-2</v>
      </c>
      <c r="T4" s="24">
        <v>8.9999452003782607E-2</v>
      </c>
      <c r="U4" s="24">
        <v>9.0984470049181296E-2</v>
      </c>
      <c r="V4" s="24">
        <v>9.1969488094580096E-2</v>
      </c>
      <c r="W4" s="24">
        <v>9.2954506139978799E-2</v>
      </c>
      <c r="X4" s="24">
        <v>9.3939524185377599E-2</v>
      </c>
      <c r="Y4" s="24">
        <v>9.4924542230776301E-2</v>
      </c>
      <c r="Z4" s="24">
        <v>9.5909560276175004E-2</v>
      </c>
      <c r="AA4" s="24">
        <v>9.6894578321573804E-2</v>
      </c>
      <c r="AB4" s="24">
        <v>9.7879596366972493E-2</v>
      </c>
      <c r="AC4" s="24">
        <v>9.8864614412371196E-2</v>
      </c>
      <c r="AD4" s="24">
        <v>9.9849632457769996E-2</v>
      </c>
      <c r="AE4" s="24">
        <v>0.10083465050316801</v>
      </c>
      <c r="AF4" s="24">
        <v>0.101819668548567</v>
      </c>
      <c r="AG4" s="24">
        <v>0.10280468659396599</v>
      </c>
      <c r="AH4" s="24">
        <v>0.103789704639364</v>
      </c>
      <c r="AI4" s="24">
        <v>0.104774722684763</v>
      </c>
      <c r="AJ4" s="24">
        <v>0.10575974073016201</v>
      </c>
      <c r="AK4" s="24">
        <v>0.106744758775561</v>
      </c>
    </row>
    <row r="5" spans="1:37" x14ac:dyDescent="0.35">
      <c r="A5" s="24" t="s">
        <v>81</v>
      </c>
      <c r="B5" s="24">
        <v>5.8672027972027897E-2</v>
      </c>
      <c r="C5" s="24">
        <v>5.7761188811188802E-2</v>
      </c>
      <c r="D5" s="24">
        <v>5.6850349650349602E-2</v>
      </c>
      <c r="E5" s="24">
        <v>5.5939510489510402E-2</v>
      </c>
      <c r="F5" s="24">
        <v>5.50286713286713E-2</v>
      </c>
      <c r="G5" s="24">
        <v>5.41178321678321E-2</v>
      </c>
      <c r="H5" s="24">
        <v>5.3206993006992997E-2</v>
      </c>
      <c r="I5" s="24">
        <v>5.2296153846153798E-2</v>
      </c>
      <c r="J5" s="24">
        <v>5.1385314685314598E-2</v>
      </c>
      <c r="K5" s="24">
        <v>5.0474475524475503E-2</v>
      </c>
      <c r="L5" s="24">
        <v>4.9563636363636303E-2</v>
      </c>
      <c r="M5" s="24">
        <v>4.86527972027972E-2</v>
      </c>
      <c r="N5" s="24">
        <v>4.7741958041958001E-2</v>
      </c>
      <c r="O5" s="24">
        <v>4.6831118881118801E-2</v>
      </c>
      <c r="P5" s="24">
        <v>4.5920279720279698E-2</v>
      </c>
      <c r="Q5" s="24">
        <v>4.5009440559440499E-2</v>
      </c>
      <c r="R5" s="24">
        <v>4.4098601398601299E-2</v>
      </c>
      <c r="S5" s="24">
        <v>4.3187762237762203E-2</v>
      </c>
      <c r="T5" s="24">
        <v>4.2276923076922997E-2</v>
      </c>
      <c r="U5" s="24">
        <v>4.1366083916083901E-2</v>
      </c>
      <c r="V5" s="24">
        <v>4.0455244755244701E-2</v>
      </c>
      <c r="W5" s="24">
        <v>3.9544405594405502E-2</v>
      </c>
      <c r="X5" s="24">
        <v>3.8633566433566399E-2</v>
      </c>
      <c r="Y5" s="24">
        <v>3.7722727272727199E-2</v>
      </c>
      <c r="Z5" s="24">
        <v>3.6811888111888097E-2</v>
      </c>
      <c r="AA5" s="24">
        <v>3.5901048951048897E-2</v>
      </c>
      <c r="AB5" s="24">
        <v>3.4990209790209698E-2</v>
      </c>
      <c r="AC5" s="24">
        <v>3.4079370629370602E-2</v>
      </c>
      <c r="AD5" s="24">
        <v>3.3168531468531402E-2</v>
      </c>
      <c r="AE5" s="24">
        <v>3.2257692307692203E-2</v>
      </c>
      <c r="AF5" s="24">
        <v>3.13468531468531E-2</v>
      </c>
      <c r="AG5" s="24">
        <v>3.04360139860139E-2</v>
      </c>
      <c r="AH5" s="24">
        <v>2.9525174825174801E-2</v>
      </c>
      <c r="AI5" s="24">
        <v>2.8614335664335602E-2</v>
      </c>
      <c r="AJ5" s="24">
        <v>2.7703496503496398E-2</v>
      </c>
      <c r="AK5" s="24">
        <v>2.6792657342657299E-2</v>
      </c>
    </row>
    <row r="6" spans="1:37" x14ac:dyDescent="0.35">
      <c r="A6" s="24" t="s">
        <v>243</v>
      </c>
      <c r="B6" s="24">
        <v>0.25435198328660202</v>
      </c>
      <c r="C6" s="24">
        <v>0.25529292524702502</v>
      </c>
      <c r="D6" s="24">
        <v>0.25623386720744801</v>
      </c>
      <c r="E6" s="24">
        <v>0.257174809167871</v>
      </c>
      <c r="F6" s="24">
        <v>0.25811575112829399</v>
      </c>
      <c r="G6" s="24">
        <v>0.25905669308871798</v>
      </c>
      <c r="H6" s="24">
        <v>0.25999763504914097</v>
      </c>
      <c r="I6" s="24">
        <v>0.26093857700956402</v>
      </c>
      <c r="J6" s="24">
        <v>0.26187951896998701</v>
      </c>
      <c r="K6" s="24">
        <v>0.26282046093041</v>
      </c>
      <c r="L6" s="24">
        <v>0.263761402890833</v>
      </c>
      <c r="M6" s="24">
        <v>0.26470234485125599</v>
      </c>
      <c r="N6" s="24">
        <v>0.26564328681167898</v>
      </c>
      <c r="O6" s="24">
        <v>0.26658422877210203</v>
      </c>
      <c r="P6" s="24">
        <v>0.26752517073252502</v>
      </c>
      <c r="Q6" s="24">
        <v>0.26846611269294801</v>
      </c>
      <c r="R6" s="24">
        <v>0.269407054653371</v>
      </c>
      <c r="S6" s="24">
        <v>0.27034799661379399</v>
      </c>
      <c r="T6" s="24">
        <v>0.27128893857421799</v>
      </c>
      <c r="U6" s="24">
        <v>0.27222988053464098</v>
      </c>
      <c r="V6" s="24">
        <v>0.27317082249506403</v>
      </c>
      <c r="W6" s="24">
        <v>0.27411176445548702</v>
      </c>
      <c r="X6" s="24">
        <v>0.27505270641591001</v>
      </c>
      <c r="Y6" s="24">
        <v>0.275993648376333</v>
      </c>
      <c r="Z6" s="24">
        <v>0.27693459033675599</v>
      </c>
      <c r="AA6" s="24">
        <v>0.27787553229717898</v>
      </c>
      <c r="AB6" s="24">
        <v>0.27881647425760198</v>
      </c>
      <c r="AC6" s="24">
        <v>0.27975741621802502</v>
      </c>
      <c r="AD6" s="24">
        <v>0.28069835817844802</v>
      </c>
      <c r="AE6" s="24">
        <v>0.28163930013887101</v>
      </c>
      <c r="AF6" s="24">
        <v>0.282580242099294</v>
      </c>
      <c r="AG6" s="24">
        <v>0.28352118405971699</v>
      </c>
      <c r="AH6" s="24">
        <v>0.28446212602014098</v>
      </c>
      <c r="AI6" s="24">
        <v>0.28540306798056397</v>
      </c>
      <c r="AJ6" s="24">
        <v>0.28634400994098702</v>
      </c>
      <c r="AK6" s="24">
        <v>0.28728495190141001</v>
      </c>
    </row>
    <row r="7" spans="1:37" x14ac:dyDescent="0.35">
      <c r="A7" s="24" t="s">
        <v>244</v>
      </c>
      <c r="B7" s="24">
        <v>0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4">
        <v>0</v>
      </c>
      <c r="AI7" s="24">
        <v>0</v>
      </c>
      <c r="AJ7" s="24">
        <v>0</v>
      </c>
      <c r="AK7" s="24">
        <v>0</v>
      </c>
    </row>
    <row r="8" spans="1:37" x14ac:dyDescent="0.35">
      <c r="A8" s="24" t="s">
        <v>65</v>
      </c>
      <c r="B8" s="24">
        <v>2.797149285792E-2</v>
      </c>
      <c r="C8" s="24">
        <v>2.797149285792E-2</v>
      </c>
      <c r="D8" s="24">
        <v>2.797149285792E-2</v>
      </c>
      <c r="E8" s="24">
        <v>2.797149285792E-2</v>
      </c>
      <c r="F8" s="24">
        <v>2.797149285792E-2</v>
      </c>
      <c r="G8" s="24">
        <v>2.797149285792E-2</v>
      </c>
      <c r="H8" s="24">
        <v>2.797149285792E-2</v>
      </c>
      <c r="I8" s="24">
        <v>2.797149285792E-2</v>
      </c>
      <c r="J8" s="24">
        <v>2.797149285792E-2</v>
      </c>
      <c r="K8" s="24">
        <v>2.797149285792E-2</v>
      </c>
      <c r="L8" s="24">
        <v>2.797149285792E-2</v>
      </c>
      <c r="M8" s="24">
        <v>2.797149285792E-2</v>
      </c>
      <c r="N8" s="24">
        <v>2.797149285792E-2</v>
      </c>
      <c r="O8" s="24">
        <v>2.797149285792E-2</v>
      </c>
      <c r="P8" s="24">
        <v>2.797149285792E-2</v>
      </c>
      <c r="Q8" s="24">
        <v>2.797149285792E-2</v>
      </c>
      <c r="R8" s="24">
        <v>2.6572918215024E-2</v>
      </c>
      <c r="S8" s="24">
        <v>2.5174343572128E-2</v>
      </c>
      <c r="T8" s="24">
        <v>2.3775768929232E-2</v>
      </c>
      <c r="U8" s="24">
        <v>2.2377194286336E-2</v>
      </c>
      <c r="V8" s="24">
        <v>2.097861964344E-2</v>
      </c>
      <c r="W8" s="24">
        <v>1.9580045000544E-2</v>
      </c>
      <c r="X8" s="24">
        <v>1.8181470357648E-2</v>
      </c>
      <c r="Y8" s="24">
        <v>1.6782895714752E-2</v>
      </c>
      <c r="Z8" s="24">
        <v>1.5384321071856E-2</v>
      </c>
      <c r="AA8" s="24">
        <v>1.398574642896E-2</v>
      </c>
      <c r="AB8" s="24">
        <v>1.2587171786064E-2</v>
      </c>
      <c r="AC8" s="24">
        <v>1.1188597143168E-2</v>
      </c>
      <c r="AD8" s="24">
        <v>9.7900225002719998E-3</v>
      </c>
      <c r="AE8" s="24">
        <v>8.3914478573759999E-3</v>
      </c>
      <c r="AF8" s="24">
        <v>6.9928732144799999E-3</v>
      </c>
      <c r="AG8" s="24">
        <v>5.5942985715839999E-3</v>
      </c>
      <c r="AH8" s="24">
        <v>4.1957239286879999E-3</v>
      </c>
      <c r="AI8" s="24">
        <v>2.797149285792E-3</v>
      </c>
      <c r="AJ8" s="24">
        <v>1.398574642896E-3</v>
      </c>
      <c r="AK8" s="24">
        <v>6.7139682060672002E-18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K69"/>
  <sheetViews>
    <sheetView workbookViewId="0">
      <selection activeCell="B44" sqref="B44"/>
    </sheetView>
  </sheetViews>
  <sheetFormatPr defaultRowHeight="14.5" x14ac:dyDescent="0.35"/>
  <cols>
    <col min="1" max="1" width="42" customWidth="1"/>
    <col min="2" max="2" width="11.81640625" bestFit="1" customWidth="1"/>
  </cols>
  <sheetData>
    <row r="1" spans="1:37" s="4" customFormat="1" ht="15" x14ac:dyDescent="0.25"/>
    <row r="2" spans="1:37" s="4" customFormat="1" ht="15" x14ac:dyDescent="0.25">
      <c r="A2" s="4" t="str">
        <f>A44</f>
        <v>Petroleum Refining Unspecified</v>
      </c>
    </row>
    <row r="3" spans="1:37" s="4" customFormat="1" ht="15" x14ac:dyDescent="0.25">
      <c r="A3" s="4" t="s">
        <v>161</v>
      </c>
      <c r="B3" s="4">
        <f t="shared" ref="B3:AK3" si="0">B44</f>
        <v>240871328.17241201</v>
      </c>
      <c r="C3" s="4">
        <f t="shared" si="0"/>
        <v>241762400.208933</v>
      </c>
      <c r="D3" s="4">
        <f t="shared" si="0"/>
        <v>242653472.24545401</v>
      </c>
      <c r="E3" s="4">
        <f t="shared" si="0"/>
        <v>243544544.28197399</v>
      </c>
      <c r="F3" s="4">
        <f t="shared" si="0"/>
        <v>244435616.31849501</v>
      </c>
      <c r="G3" s="4">
        <f t="shared" si="0"/>
        <v>245326688.35501501</v>
      </c>
      <c r="H3" s="4">
        <f t="shared" si="0"/>
        <v>246217760.391536</v>
      </c>
      <c r="I3" s="4">
        <f t="shared" si="0"/>
        <v>247108832.42805699</v>
      </c>
      <c r="J3" s="4">
        <f t="shared" si="0"/>
        <v>247999904.46457699</v>
      </c>
      <c r="K3" s="4">
        <f t="shared" si="0"/>
        <v>248890976.50109801</v>
      </c>
      <c r="L3" s="4">
        <f t="shared" si="0"/>
        <v>249782048.53761899</v>
      </c>
      <c r="M3" s="4">
        <f t="shared" si="0"/>
        <v>250673120.574139</v>
      </c>
      <c r="N3" s="4">
        <f t="shared" si="0"/>
        <v>251564192.61065999</v>
      </c>
      <c r="O3" s="4">
        <f t="shared" si="0"/>
        <v>252455264.647181</v>
      </c>
      <c r="P3" s="4">
        <f t="shared" si="0"/>
        <v>253346336.68370101</v>
      </c>
      <c r="Q3" s="4">
        <f t="shared" si="0"/>
        <v>254237408.720222</v>
      </c>
      <c r="R3" s="4">
        <f t="shared" si="0"/>
        <v>255128480.75674301</v>
      </c>
      <c r="S3" s="4">
        <f t="shared" si="0"/>
        <v>256019552.79326299</v>
      </c>
      <c r="T3" s="4">
        <f t="shared" si="0"/>
        <v>256910624.82978401</v>
      </c>
      <c r="U3" s="4">
        <f t="shared" si="0"/>
        <v>257801696.86630499</v>
      </c>
      <c r="V3" s="4">
        <f t="shared" si="0"/>
        <v>258692768.902825</v>
      </c>
      <c r="W3" s="4">
        <f t="shared" si="0"/>
        <v>259583840.93934599</v>
      </c>
      <c r="X3" s="4">
        <f t="shared" si="0"/>
        <v>260474912.975867</v>
      </c>
      <c r="Y3" s="4">
        <f t="shared" si="0"/>
        <v>261365985.01238701</v>
      </c>
      <c r="Z3" s="4">
        <f t="shared" si="0"/>
        <v>262257057.048908</v>
      </c>
      <c r="AA3" s="4">
        <f t="shared" si="0"/>
        <v>263148129.08542901</v>
      </c>
      <c r="AB3" s="4">
        <f t="shared" si="0"/>
        <v>264039201.12194899</v>
      </c>
      <c r="AC3" s="4">
        <f t="shared" si="0"/>
        <v>264930273.15847</v>
      </c>
      <c r="AD3" s="4">
        <f t="shared" si="0"/>
        <v>265821345.19499099</v>
      </c>
      <c r="AE3" s="4">
        <f t="shared" si="0"/>
        <v>266712417.231511</v>
      </c>
      <c r="AF3" s="4">
        <f t="shared" si="0"/>
        <v>267603489.26803201</v>
      </c>
      <c r="AG3" s="4">
        <f t="shared" si="0"/>
        <v>268494561.30455202</v>
      </c>
      <c r="AH3" s="4">
        <f t="shared" si="0"/>
        <v>269385633.34107298</v>
      </c>
      <c r="AI3" s="4">
        <f t="shared" si="0"/>
        <v>270276705.37759399</v>
      </c>
      <c r="AJ3" s="4">
        <f t="shared" si="0"/>
        <v>271167777.414114</v>
      </c>
      <c r="AK3" s="4">
        <f t="shared" si="0"/>
        <v>272058849.45063502</v>
      </c>
    </row>
    <row r="4" spans="1:37" s="4" customFormat="1" ht="15" x14ac:dyDescent="0.25">
      <c r="A4" s="4" t="s">
        <v>75</v>
      </c>
      <c r="B4" s="4">
        <f>B3*1000000</f>
        <v>240871328172412</v>
      </c>
      <c r="C4" s="4">
        <f t="shared" ref="C4:AK4" si="1">C3*1000000</f>
        <v>241762400208933</v>
      </c>
      <c r="D4" s="4">
        <f t="shared" si="1"/>
        <v>242653472245454</v>
      </c>
      <c r="E4" s="4">
        <f t="shared" si="1"/>
        <v>243544544281974</v>
      </c>
      <c r="F4" s="4">
        <f t="shared" si="1"/>
        <v>244435616318495</v>
      </c>
      <c r="G4" s="4">
        <f t="shared" si="1"/>
        <v>245326688355015</v>
      </c>
      <c r="H4" s="4">
        <f t="shared" si="1"/>
        <v>246217760391536</v>
      </c>
      <c r="I4" s="4">
        <f t="shared" si="1"/>
        <v>247108832428057</v>
      </c>
      <c r="J4" s="4">
        <f t="shared" si="1"/>
        <v>247999904464577</v>
      </c>
      <c r="K4" s="4">
        <f t="shared" si="1"/>
        <v>248890976501098</v>
      </c>
      <c r="L4" s="4">
        <f t="shared" si="1"/>
        <v>249782048537619</v>
      </c>
      <c r="M4" s="4">
        <f t="shared" si="1"/>
        <v>250673120574139</v>
      </c>
      <c r="N4" s="4">
        <f t="shared" si="1"/>
        <v>251564192610660</v>
      </c>
      <c r="O4" s="4">
        <f t="shared" si="1"/>
        <v>252455264647181</v>
      </c>
      <c r="P4" s="4">
        <f t="shared" si="1"/>
        <v>253346336683701</v>
      </c>
      <c r="Q4" s="4">
        <f t="shared" si="1"/>
        <v>254237408720222</v>
      </c>
      <c r="R4" s="4">
        <f t="shared" si="1"/>
        <v>255128480756743</v>
      </c>
      <c r="S4" s="4">
        <f t="shared" si="1"/>
        <v>256019552793263</v>
      </c>
      <c r="T4" s="4">
        <f t="shared" si="1"/>
        <v>256910624829784</v>
      </c>
      <c r="U4" s="4">
        <f t="shared" si="1"/>
        <v>257801696866305</v>
      </c>
      <c r="V4" s="4">
        <f t="shared" si="1"/>
        <v>258692768902825</v>
      </c>
      <c r="W4" s="4">
        <f t="shared" si="1"/>
        <v>259583840939346</v>
      </c>
      <c r="X4" s="4">
        <f t="shared" si="1"/>
        <v>260474912975867</v>
      </c>
      <c r="Y4" s="4">
        <f t="shared" si="1"/>
        <v>261365985012387</v>
      </c>
      <c r="Z4" s="4">
        <f t="shared" si="1"/>
        <v>262257057048908</v>
      </c>
      <c r="AA4" s="4">
        <f t="shared" si="1"/>
        <v>263148129085429</v>
      </c>
      <c r="AB4" s="4">
        <f t="shared" si="1"/>
        <v>264039201121949</v>
      </c>
      <c r="AC4" s="4">
        <f t="shared" si="1"/>
        <v>264930273158470</v>
      </c>
      <c r="AD4" s="4">
        <f t="shared" si="1"/>
        <v>265821345194991</v>
      </c>
      <c r="AE4" s="4">
        <f t="shared" si="1"/>
        <v>266712417231511</v>
      </c>
      <c r="AF4" s="4">
        <f t="shared" si="1"/>
        <v>267603489268032</v>
      </c>
      <c r="AG4" s="4">
        <f t="shared" si="1"/>
        <v>268494561304552.03</v>
      </c>
      <c r="AH4" s="4">
        <f t="shared" si="1"/>
        <v>269385633341072.97</v>
      </c>
      <c r="AI4" s="4">
        <f t="shared" si="1"/>
        <v>270276705377594</v>
      </c>
      <c r="AJ4" s="4">
        <f t="shared" si="1"/>
        <v>271167777414114</v>
      </c>
      <c r="AK4" s="4">
        <f t="shared" si="1"/>
        <v>272058849450635.03</v>
      </c>
    </row>
    <row r="5" spans="1:37" s="4" customFormat="1" ht="15" x14ac:dyDescent="0.25"/>
    <row r="6" spans="1:37" s="4" customFormat="1" ht="15" x14ac:dyDescent="0.25">
      <c r="A6" s="4" t="s">
        <v>160</v>
      </c>
    </row>
    <row r="7" spans="1:37" ht="15" x14ac:dyDescent="0.25">
      <c r="A7" t="s">
        <v>107</v>
      </c>
      <c r="B7">
        <v>2015</v>
      </c>
      <c r="C7">
        <v>2016</v>
      </c>
      <c r="D7">
        <v>2017</v>
      </c>
      <c r="E7">
        <v>2018</v>
      </c>
      <c r="F7">
        <v>2019</v>
      </c>
      <c r="G7">
        <v>2020</v>
      </c>
      <c r="H7">
        <v>2021</v>
      </c>
      <c r="I7">
        <v>2022</v>
      </c>
      <c r="J7">
        <v>2023</v>
      </c>
      <c r="K7">
        <v>2024</v>
      </c>
      <c r="L7">
        <v>2025</v>
      </c>
      <c r="M7">
        <v>2026</v>
      </c>
      <c r="N7">
        <v>2027</v>
      </c>
      <c r="O7">
        <v>2028</v>
      </c>
      <c r="P7">
        <v>2029</v>
      </c>
      <c r="Q7">
        <v>2030</v>
      </c>
      <c r="R7">
        <v>2031</v>
      </c>
      <c r="S7">
        <v>2032</v>
      </c>
      <c r="T7">
        <v>2033</v>
      </c>
      <c r="U7">
        <v>2034</v>
      </c>
      <c r="V7">
        <v>2035</v>
      </c>
      <c r="W7">
        <v>2036</v>
      </c>
      <c r="X7">
        <v>2037</v>
      </c>
      <c r="Y7">
        <v>2038</v>
      </c>
      <c r="Z7">
        <v>2039</v>
      </c>
      <c r="AA7">
        <v>2040</v>
      </c>
      <c r="AB7">
        <v>2041</v>
      </c>
      <c r="AC7">
        <v>2042</v>
      </c>
      <c r="AD7">
        <v>2043</v>
      </c>
      <c r="AE7">
        <v>2044</v>
      </c>
      <c r="AF7">
        <v>2045</v>
      </c>
      <c r="AG7">
        <v>2046</v>
      </c>
      <c r="AH7">
        <v>2047</v>
      </c>
      <c r="AI7">
        <v>2048</v>
      </c>
      <c r="AJ7">
        <v>2049</v>
      </c>
      <c r="AK7">
        <v>2050</v>
      </c>
    </row>
    <row r="8" spans="1:37" x14ac:dyDescent="0.35">
      <c r="A8" t="s">
        <v>108</v>
      </c>
      <c r="B8" t="s">
        <v>109</v>
      </c>
      <c r="C8" t="s">
        <v>109</v>
      </c>
      <c r="D8" t="s">
        <v>109</v>
      </c>
      <c r="E8" t="s">
        <v>109</v>
      </c>
      <c r="F8" t="s">
        <v>109</v>
      </c>
      <c r="G8" t="s">
        <v>109</v>
      </c>
      <c r="H8" t="s">
        <v>109</v>
      </c>
      <c r="I8" t="s">
        <v>109</v>
      </c>
      <c r="J8" t="s">
        <v>109</v>
      </c>
      <c r="K8" t="s">
        <v>109</v>
      </c>
      <c r="L8" t="s">
        <v>109</v>
      </c>
      <c r="M8" t="s">
        <v>109</v>
      </c>
      <c r="N8" t="s">
        <v>109</v>
      </c>
      <c r="O8" t="s">
        <v>109</v>
      </c>
      <c r="P8" t="s">
        <v>109</v>
      </c>
      <c r="Q8" t="s">
        <v>109</v>
      </c>
      <c r="R8" t="s">
        <v>109</v>
      </c>
      <c r="S8" t="s">
        <v>109</v>
      </c>
      <c r="T8" t="s">
        <v>109</v>
      </c>
      <c r="U8" t="s">
        <v>109</v>
      </c>
      <c r="V8" t="s">
        <v>109</v>
      </c>
      <c r="W8" t="s">
        <v>109</v>
      </c>
      <c r="X8" t="s">
        <v>109</v>
      </c>
      <c r="Y8" t="s">
        <v>109</v>
      </c>
      <c r="Z8" t="s">
        <v>109</v>
      </c>
      <c r="AA8" t="s">
        <v>109</v>
      </c>
      <c r="AB8" t="s">
        <v>109</v>
      </c>
      <c r="AC8" t="s">
        <v>109</v>
      </c>
      <c r="AD8" t="s">
        <v>109</v>
      </c>
      <c r="AE8" t="s">
        <v>109</v>
      </c>
      <c r="AF8" t="s">
        <v>109</v>
      </c>
      <c r="AG8" t="s">
        <v>109</v>
      </c>
      <c r="AH8" t="s">
        <v>109</v>
      </c>
      <c r="AI8" t="s">
        <v>109</v>
      </c>
      <c r="AJ8" t="s">
        <v>109</v>
      </c>
      <c r="AK8" t="s">
        <v>109</v>
      </c>
    </row>
    <row r="9" spans="1:37" x14ac:dyDescent="0.35">
      <c r="A9" t="s">
        <v>110</v>
      </c>
      <c r="B9" t="s">
        <v>109</v>
      </c>
      <c r="C9" t="s">
        <v>109</v>
      </c>
      <c r="D9" t="s">
        <v>109</v>
      </c>
      <c r="E9" t="s">
        <v>109</v>
      </c>
      <c r="F9" t="s">
        <v>109</v>
      </c>
      <c r="G9" t="s">
        <v>109</v>
      </c>
      <c r="H9" t="s">
        <v>109</v>
      </c>
      <c r="I9" t="s">
        <v>109</v>
      </c>
      <c r="J9" t="s">
        <v>109</v>
      </c>
      <c r="K9" t="s">
        <v>109</v>
      </c>
      <c r="L9" t="s">
        <v>109</v>
      </c>
      <c r="M9" t="s">
        <v>109</v>
      </c>
      <c r="N9" t="s">
        <v>109</v>
      </c>
      <c r="O9" t="s">
        <v>109</v>
      </c>
      <c r="P9" t="s">
        <v>109</v>
      </c>
      <c r="Q9" t="s">
        <v>109</v>
      </c>
      <c r="R9" t="s">
        <v>109</v>
      </c>
      <c r="S9" t="s">
        <v>109</v>
      </c>
      <c r="T9" t="s">
        <v>109</v>
      </c>
      <c r="U9" t="s">
        <v>109</v>
      </c>
      <c r="V9" t="s">
        <v>109</v>
      </c>
      <c r="W9" t="s">
        <v>109</v>
      </c>
      <c r="X9" t="s">
        <v>109</v>
      </c>
      <c r="Y9" t="s">
        <v>109</v>
      </c>
      <c r="Z9" t="s">
        <v>109</v>
      </c>
      <c r="AA9" t="s">
        <v>109</v>
      </c>
      <c r="AB9" t="s">
        <v>109</v>
      </c>
      <c r="AC9" t="s">
        <v>109</v>
      </c>
      <c r="AD9" t="s">
        <v>109</v>
      </c>
      <c r="AE9" t="s">
        <v>109</v>
      </c>
      <c r="AF9" t="s">
        <v>109</v>
      </c>
      <c r="AG9" t="s">
        <v>109</v>
      </c>
      <c r="AH9" t="s">
        <v>109</v>
      </c>
      <c r="AI9" t="s">
        <v>109</v>
      </c>
      <c r="AJ9" t="s">
        <v>109</v>
      </c>
      <c r="AK9" t="s">
        <v>109</v>
      </c>
    </row>
    <row r="10" spans="1:37" x14ac:dyDescent="0.35">
      <c r="A10" t="s">
        <v>111</v>
      </c>
      <c r="B10" t="s">
        <v>109</v>
      </c>
      <c r="C10" t="s">
        <v>109</v>
      </c>
      <c r="D10" t="s">
        <v>109</v>
      </c>
      <c r="E10" t="s">
        <v>109</v>
      </c>
      <c r="F10" t="s">
        <v>109</v>
      </c>
      <c r="G10" t="s">
        <v>109</v>
      </c>
      <c r="H10" t="s">
        <v>109</v>
      </c>
      <c r="I10" t="s">
        <v>109</v>
      </c>
      <c r="J10" t="s">
        <v>109</v>
      </c>
      <c r="K10" t="s">
        <v>109</v>
      </c>
      <c r="L10" t="s">
        <v>109</v>
      </c>
      <c r="M10" t="s">
        <v>109</v>
      </c>
      <c r="N10" t="s">
        <v>109</v>
      </c>
      <c r="O10" t="s">
        <v>109</v>
      </c>
      <c r="P10" t="s">
        <v>109</v>
      </c>
      <c r="Q10" t="s">
        <v>109</v>
      </c>
      <c r="R10" t="s">
        <v>109</v>
      </c>
      <c r="S10" t="s">
        <v>109</v>
      </c>
      <c r="T10" t="s">
        <v>109</v>
      </c>
      <c r="U10" t="s">
        <v>109</v>
      </c>
      <c r="V10" t="s">
        <v>109</v>
      </c>
      <c r="W10" t="s">
        <v>109</v>
      </c>
      <c r="X10" t="s">
        <v>109</v>
      </c>
      <c r="Y10" t="s">
        <v>109</v>
      </c>
      <c r="Z10" t="s">
        <v>109</v>
      </c>
      <c r="AA10" t="s">
        <v>109</v>
      </c>
      <c r="AB10" t="s">
        <v>109</v>
      </c>
      <c r="AC10" t="s">
        <v>109</v>
      </c>
      <c r="AD10" t="s">
        <v>109</v>
      </c>
      <c r="AE10" t="s">
        <v>109</v>
      </c>
      <c r="AF10" t="s">
        <v>109</v>
      </c>
      <c r="AG10" t="s">
        <v>109</v>
      </c>
      <c r="AH10" t="s">
        <v>109</v>
      </c>
      <c r="AI10" t="s">
        <v>109</v>
      </c>
      <c r="AJ10" t="s">
        <v>109</v>
      </c>
      <c r="AK10" t="s">
        <v>109</v>
      </c>
    </row>
    <row r="11" spans="1:37" x14ac:dyDescent="0.35">
      <c r="A11" t="s">
        <v>112</v>
      </c>
      <c r="B11" t="s">
        <v>109</v>
      </c>
      <c r="C11" t="s">
        <v>109</v>
      </c>
      <c r="D11" t="s">
        <v>109</v>
      </c>
      <c r="E11" t="s">
        <v>109</v>
      </c>
      <c r="F11" t="s">
        <v>109</v>
      </c>
      <c r="G11" t="s">
        <v>109</v>
      </c>
      <c r="H11" t="s">
        <v>109</v>
      </c>
      <c r="I11" t="s">
        <v>109</v>
      </c>
      <c r="J11" t="s">
        <v>109</v>
      </c>
      <c r="K11" t="s">
        <v>109</v>
      </c>
      <c r="L11" t="s">
        <v>109</v>
      </c>
      <c r="M11" t="s">
        <v>109</v>
      </c>
      <c r="N11" t="s">
        <v>109</v>
      </c>
      <c r="O11" t="s">
        <v>109</v>
      </c>
      <c r="P11" t="s">
        <v>109</v>
      </c>
      <c r="Q11" t="s">
        <v>109</v>
      </c>
      <c r="R11" t="s">
        <v>109</v>
      </c>
      <c r="S11" t="s">
        <v>109</v>
      </c>
      <c r="T11" t="s">
        <v>109</v>
      </c>
      <c r="U11" t="s">
        <v>109</v>
      </c>
      <c r="V11" t="s">
        <v>109</v>
      </c>
      <c r="W11" t="s">
        <v>109</v>
      </c>
      <c r="X11" t="s">
        <v>109</v>
      </c>
      <c r="Y11" t="s">
        <v>109</v>
      </c>
      <c r="Z11" t="s">
        <v>109</v>
      </c>
      <c r="AA11" t="s">
        <v>109</v>
      </c>
      <c r="AB11" t="s">
        <v>109</v>
      </c>
      <c r="AC11" t="s">
        <v>109</v>
      </c>
      <c r="AD11" t="s">
        <v>109</v>
      </c>
      <c r="AE11" t="s">
        <v>109</v>
      </c>
      <c r="AF11" t="s">
        <v>109</v>
      </c>
      <c r="AG11" t="s">
        <v>109</v>
      </c>
      <c r="AH11" t="s">
        <v>109</v>
      </c>
      <c r="AI11" t="s">
        <v>109</v>
      </c>
      <c r="AJ11" t="s">
        <v>109</v>
      </c>
      <c r="AK11" t="s">
        <v>109</v>
      </c>
    </row>
    <row r="12" spans="1:37" x14ac:dyDescent="0.35">
      <c r="A12" t="s">
        <v>113</v>
      </c>
      <c r="B12" t="s">
        <v>109</v>
      </c>
      <c r="C12" t="s">
        <v>109</v>
      </c>
      <c r="D12" t="s">
        <v>109</v>
      </c>
      <c r="E12" t="s">
        <v>109</v>
      </c>
      <c r="F12" t="s">
        <v>109</v>
      </c>
      <c r="G12" t="s">
        <v>109</v>
      </c>
      <c r="H12" t="s">
        <v>109</v>
      </c>
      <c r="I12" t="s">
        <v>109</v>
      </c>
      <c r="J12" t="s">
        <v>109</v>
      </c>
      <c r="K12" t="s">
        <v>109</v>
      </c>
      <c r="L12" t="s">
        <v>109</v>
      </c>
      <c r="M12" t="s">
        <v>109</v>
      </c>
      <c r="N12" t="s">
        <v>109</v>
      </c>
      <c r="O12" t="s">
        <v>109</v>
      </c>
      <c r="P12" t="s">
        <v>109</v>
      </c>
      <c r="Q12" t="s">
        <v>109</v>
      </c>
      <c r="R12" t="s">
        <v>109</v>
      </c>
      <c r="S12" t="s">
        <v>109</v>
      </c>
      <c r="T12" t="s">
        <v>109</v>
      </c>
      <c r="U12" t="s">
        <v>109</v>
      </c>
      <c r="V12" t="s">
        <v>109</v>
      </c>
      <c r="W12" t="s">
        <v>109</v>
      </c>
      <c r="X12" t="s">
        <v>109</v>
      </c>
      <c r="Y12" t="s">
        <v>109</v>
      </c>
      <c r="Z12" t="s">
        <v>109</v>
      </c>
      <c r="AA12" t="s">
        <v>109</v>
      </c>
      <c r="AB12" t="s">
        <v>109</v>
      </c>
      <c r="AC12" t="s">
        <v>109</v>
      </c>
      <c r="AD12" t="s">
        <v>109</v>
      </c>
      <c r="AE12" t="s">
        <v>109</v>
      </c>
      <c r="AF12" t="s">
        <v>109</v>
      </c>
      <c r="AG12" t="s">
        <v>109</v>
      </c>
      <c r="AH12" t="s">
        <v>109</v>
      </c>
      <c r="AI12" t="s">
        <v>109</v>
      </c>
      <c r="AJ12" t="s">
        <v>109</v>
      </c>
      <c r="AK12" t="s">
        <v>109</v>
      </c>
    </row>
    <row r="13" spans="1:37" x14ac:dyDescent="0.35">
      <c r="A13" t="s">
        <v>114</v>
      </c>
      <c r="B13" t="s">
        <v>109</v>
      </c>
      <c r="C13" t="s">
        <v>109</v>
      </c>
      <c r="D13" t="s">
        <v>109</v>
      </c>
      <c r="E13" t="s">
        <v>109</v>
      </c>
      <c r="F13" t="s">
        <v>109</v>
      </c>
      <c r="G13" t="s">
        <v>109</v>
      </c>
      <c r="H13" t="s">
        <v>109</v>
      </c>
      <c r="I13" t="s">
        <v>109</v>
      </c>
      <c r="J13" t="s">
        <v>109</v>
      </c>
      <c r="K13" t="s">
        <v>109</v>
      </c>
      <c r="L13" t="s">
        <v>109</v>
      </c>
      <c r="M13" t="s">
        <v>109</v>
      </c>
      <c r="N13" t="s">
        <v>109</v>
      </c>
      <c r="O13" t="s">
        <v>109</v>
      </c>
      <c r="P13" t="s">
        <v>109</v>
      </c>
      <c r="Q13" t="s">
        <v>109</v>
      </c>
      <c r="R13" t="s">
        <v>109</v>
      </c>
      <c r="S13" t="s">
        <v>109</v>
      </c>
      <c r="T13" t="s">
        <v>109</v>
      </c>
      <c r="U13" t="s">
        <v>109</v>
      </c>
      <c r="V13" t="s">
        <v>109</v>
      </c>
      <c r="W13" t="s">
        <v>109</v>
      </c>
      <c r="X13" t="s">
        <v>109</v>
      </c>
      <c r="Y13" t="s">
        <v>109</v>
      </c>
      <c r="Z13" t="s">
        <v>109</v>
      </c>
      <c r="AA13" t="s">
        <v>109</v>
      </c>
      <c r="AB13" t="s">
        <v>109</v>
      </c>
      <c r="AC13" t="s">
        <v>109</v>
      </c>
      <c r="AD13" t="s">
        <v>109</v>
      </c>
      <c r="AE13" t="s">
        <v>109</v>
      </c>
      <c r="AF13" t="s">
        <v>109</v>
      </c>
      <c r="AG13" t="s">
        <v>109</v>
      </c>
      <c r="AH13" t="s">
        <v>109</v>
      </c>
      <c r="AI13" t="s">
        <v>109</v>
      </c>
      <c r="AJ13" t="s">
        <v>109</v>
      </c>
      <c r="AK13" t="s">
        <v>109</v>
      </c>
    </row>
    <row r="14" spans="1:37" x14ac:dyDescent="0.35">
      <c r="A14" t="s">
        <v>115</v>
      </c>
      <c r="B14" t="s">
        <v>109</v>
      </c>
      <c r="C14" t="s">
        <v>109</v>
      </c>
      <c r="D14" t="s">
        <v>109</v>
      </c>
      <c r="E14" t="s">
        <v>109</v>
      </c>
      <c r="F14" t="s">
        <v>109</v>
      </c>
      <c r="G14" t="s">
        <v>109</v>
      </c>
      <c r="H14" t="s">
        <v>109</v>
      </c>
      <c r="I14" t="s">
        <v>109</v>
      </c>
      <c r="J14" t="s">
        <v>109</v>
      </c>
      <c r="K14" t="s">
        <v>109</v>
      </c>
      <c r="L14" t="s">
        <v>109</v>
      </c>
      <c r="M14" t="s">
        <v>109</v>
      </c>
      <c r="N14" t="s">
        <v>109</v>
      </c>
      <c r="O14" t="s">
        <v>109</v>
      </c>
      <c r="P14" t="s">
        <v>109</v>
      </c>
      <c r="Q14" t="s">
        <v>109</v>
      </c>
      <c r="R14" t="s">
        <v>109</v>
      </c>
      <c r="S14" t="s">
        <v>109</v>
      </c>
      <c r="T14" t="s">
        <v>109</v>
      </c>
      <c r="U14" t="s">
        <v>109</v>
      </c>
      <c r="V14" t="s">
        <v>109</v>
      </c>
      <c r="W14" t="s">
        <v>109</v>
      </c>
      <c r="X14" t="s">
        <v>109</v>
      </c>
      <c r="Y14" t="s">
        <v>109</v>
      </c>
      <c r="Z14" t="s">
        <v>109</v>
      </c>
      <c r="AA14" t="s">
        <v>109</v>
      </c>
      <c r="AB14" t="s">
        <v>109</v>
      </c>
      <c r="AC14" t="s">
        <v>109</v>
      </c>
      <c r="AD14" t="s">
        <v>109</v>
      </c>
      <c r="AE14" t="s">
        <v>109</v>
      </c>
      <c r="AF14" t="s">
        <v>109</v>
      </c>
      <c r="AG14" t="s">
        <v>109</v>
      </c>
      <c r="AH14" t="s">
        <v>109</v>
      </c>
      <c r="AI14" t="s">
        <v>109</v>
      </c>
      <c r="AJ14" t="s">
        <v>109</v>
      </c>
      <c r="AK14" t="s">
        <v>109</v>
      </c>
    </row>
    <row r="15" spans="1:37" x14ac:dyDescent="0.35">
      <c r="A15" t="s">
        <v>116</v>
      </c>
      <c r="B15" t="s">
        <v>109</v>
      </c>
      <c r="C15" t="s">
        <v>109</v>
      </c>
      <c r="D15" t="s">
        <v>109</v>
      </c>
      <c r="E15" t="s">
        <v>109</v>
      </c>
      <c r="F15" t="s">
        <v>109</v>
      </c>
      <c r="G15" t="s">
        <v>109</v>
      </c>
      <c r="H15" t="s">
        <v>109</v>
      </c>
      <c r="I15" t="s">
        <v>109</v>
      </c>
      <c r="J15" t="s">
        <v>109</v>
      </c>
      <c r="K15" t="s">
        <v>109</v>
      </c>
      <c r="L15" t="s">
        <v>109</v>
      </c>
      <c r="M15" t="s">
        <v>109</v>
      </c>
      <c r="N15" t="s">
        <v>109</v>
      </c>
      <c r="O15" t="s">
        <v>109</v>
      </c>
      <c r="P15" t="s">
        <v>109</v>
      </c>
      <c r="Q15" t="s">
        <v>109</v>
      </c>
      <c r="R15" t="s">
        <v>109</v>
      </c>
      <c r="S15" t="s">
        <v>109</v>
      </c>
      <c r="T15" t="s">
        <v>109</v>
      </c>
      <c r="U15" t="s">
        <v>109</v>
      </c>
      <c r="V15" t="s">
        <v>109</v>
      </c>
      <c r="W15" t="s">
        <v>109</v>
      </c>
      <c r="X15" t="s">
        <v>109</v>
      </c>
      <c r="Y15" t="s">
        <v>109</v>
      </c>
      <c r="Z15" t="s">
        <v>109</v>
      </c>
      <c r="AA15" t="s">
        <v>109</v>
      </c>
      <c r="AB15" t="s">
        <v>109</v>
      </c>
      <c r="AC15" t="s">
        <v>109</v>
      </c>
      <c r="AD15" t="s">
        <v>109</v>
      </c>
      <c r="AE15" t="s">
        <v>109</v>
      </c>
      <c r="AF15" t="s">
        <v>109</v>
      </c>
      <c r="AG15" t="s">
        <v>109</v>
      </c>
      <c r="AH15" t="s">
        <v>109</v>
      </c>
      <c r="AI15" t="s">
        <v>109</v>
      </c>
      <c r="AJ15" t="s">
        <v>109</v>
      </c>
      <c r="AK15" t="s">
        <v>109</v>
      </c>
    </row>
    <row r="16" spans="1:37" x14ac:dyDescent="0.35">
      <c r="A16" t="s">
        <v>117</v>
      </c>
      <c r="B16" t="s">
        <v>109</v>
      </c>
      <c r="C16" t="s">
        <v>109</v>
      </c>
      <c r="D16" t="s">
        <v>109</v>
      </c>
      <c r="E16" t="s">
        <v>109</v>
      </c>
      <c r="F16" t="s">
        <v>109</v>
      </c>
      <c r="G16" t="s">
        <v>109</v>
      </c>
      <c r="H16" t="s">
        <v>109</v>
      </c>
      <c r="I16" t="s">
        <v>109</v>
      </c>
      <c r="J16" t="s">
        <v>109</v>
      </c>
      <c r="K16" t="s">
        <v>109</v>
      </c>
      <c r="L16" t="s">
        <v>109</v>
      </c>
      <c r="M16" t="s">
        <v>109</v>
      </c>
      <c r="N16" t="s">
        <v>109</v>
      </c>
      <c r="O16" t="s">
        <v>109</v>
      </c>
      <c r="P16" t="s">
        <v>109</v>
      </c>
      <c r="Q16" t="s">
        <v>109</v>
      </c>
      <c r="R16" t="s">
        <v>109</v>
      </c>
      <c r="S16" t="s">
        <v>109</v>
      </c>
      <c r="T16" t="s">
        <v>109</v>
      </c>
      <c r="U16" t="s">
        <v>109</v>
      </c>
      <c r="V16" t="s">
        <v>109</v>
      </c>
      <c r="W16" t="s">
        <v>109</v>
      </c>
      <c r="X16" t="s">
        <v>109</v>
      </c>
      <c r="Y16" t="s">
        <v>109</v>
      </c>
      <c r="Z16" t="s">
        <v>109</v>
      </c>
      <c r="AA16" t="s">
        <v>109</v>
      </c>
      <c r="AB16" t="s">
        <v>109</v>
      </c>
      <c r="AC16" t="s">
        <v>109</v>
      </c>
      <c r="AD16" t="s">
        <v>109</v>
      </c>
      <c r="AE16" t="s">
        <v>109</v>
      </c>
      <c r="AF16" t="s">
        <v>109</v>
      </c>
      <c r="AG16" t="s">
        <v>109</v>
      </c>
      <c r="AH16" t="s">
        <v>109</v>
      </c>
      <c r="AI16" t="s">
        <v>109</v>
      </c>
      <c r="AJ16" t="s">
        <v>109</v>
      </c>
      <c r="AK16" t="s">
        <v>109</v>
      </c>
    </row>
    <row r="17" spans="1:37" x14ac:dyDescent="0.35">
      <c r="A17" t="s">
        <v>118</v>
      </c>
      <c r="B17" t="s">
        <v>109</v>
      </c>
      <c r="C17" t="s">
        <v>109</v>
      </c>
      <c r="D17" t="s">
        <v>109</v>
      </c>
      <c r="E17" t="s">
        <v>109</v>
      </c>
      <c r="F17" t="s">
        <v>109</v>
      </c>
      <c r="G17" t="s">
        <v>109</v>
      </c>
      <c r="H17" t="s">
        <v>109</v>
      </c>
      <c r="I17" t="s">
        <v>109</v>
      </c>
      <c r="J17" t="s">
        <v>109</v>
      </c>
      <c r="K17" t="s">
        <v>109</v>
      </c>
      <c r="L17" t="s">
        <v>109</v>
      </c>
      <c r="M17" t="s">
        <v>109</v>
      </c>
      <c r="N17" t="s">
        <v>109</v>
      </c>
      <c r="O17" t="s">
        <v>109</v>
      </c>
      <c r="P17" t="s">
        <v>109</v>
      </c>
      <c r="Q17" t="s">
        <v>109</v>
      </c>
      <c r="R17" t="s">
        <v>109</v>
      </c>
      <c r="S17" t="s">
        <v>109</v>
      </c>
      <c r="T17" t="s">
        <v>109</v>
      </c>
      <c r="U17" t="s">
        <v>109</v>
      </c>
      <c r="V17" t="s">
        <v>109</v>
      </c>
      <c r="W17" t="s">
        <v>109</v>
      </c>
      <c r="X17" t="s">
        <v>109</v>
      </c>
      <c r="Y17" t="s">
        <v>109</v>
      </c>
      <c r="Z17" t="s">
        <v>109</v>
      </c>
      <c r="AA17" t="s">
        <v>109</v>
      </c>
      <c r="AB17" t="s">
        <v>109</v>
      </c>
      <c r="AC17" t="s">
        <v>109</v>
      </c>
      <c r="AD17" t="s">
        <v>109</v>
      </c>
      <c r="AE17" t="s">
        <v>109</v>
      </c>
      <c r="AF17" t="s">
        <v>109</v>
      </c>
      <c r="AG17" t="s">
        <v>109</v>
      </c>
      <c r="AH17" t="s">
        <v>109</v>
      </c>
      <c r="AI17" t="s">
        <v>109</v>
      </c>
      <c r="AJ17" t="s">
        <v>109</v>
      </c>
      <c r="AK17" t="s">
        <v>109</v>
      </c>
    </row>
    <row r="18" spans="1:37" x14ac:dyDescent="0.35">
      <c r="A18" t="s">
        <v>23</v>
      </c>
      <c r="B18" t="s">
        <v>109</v>
      </c>
      <c r="C18" t="s">
        <v>109</v>
      </c>
      <c r="D18" t="s">
        <v>109</v>
      </c>
      <c r="E18" t="s">
        <v>109</v>
      </c>
      <c r="F18" t="s">
        <v>109</v>
      </c>
      <c r="G18" t="s">
        <v>109</v>
      </c>
      <c r="H18" t="s">
        <v>109</v>
      </c>
      <c r="I18" t="s">
        <v>109</v>
      </c>
      <c r="J18" t="s">
        <v>109</v>
      </c>
      <c r="K18" t="s">
        <v>109</v>
      </c>
      <c r="L18" t="s">
        <v>109</v>
      </c>
      <c r="M18" t="s">
        <v>109</v>
      </c>
      <c r="N18" t="s">
        <v>109</v>
      </c>
      <c r="O18" t="s">
        <v>109</v>
      </c>
      <c r="P18" t="s">
        <v>109</v>
      </c>
      <c r="Q18" t="s">
        <v>109</v>
      </c>
      <c r="R18" t="s">
        <v>109</v>
      </c>
      <c r="S18" t="s">
        <v>109</v>
      </c>
      <c r="T18" t="s">
        <v>109</v>
      </c>
      <c r="U18" t="s">
        <v>109</v>
      </c>
      <c r="V18" t="s">
        <v>109</v>
      </c>
      <c r="W18" t="s">
        <v>109</v>
      </c>
      <c r="X18" t="s">
        <v>109</v>
      </c>
      <c r="Y18" t="s">
        <v>109</v>
      </c>
      <c r="Z18" t="s">
        <v>109</v>
      </c>
      <c r="AA18" t="s">
        <v>109</v>
      </c>
      <c r="AB18" t="s">
        <v>109</v>
      </c>
      <c r="AC18" t="s">
        <v>109</v>
      </c>
      <c r="AD18" t="s">
        <v>109</v>
      </c>
      <c r="AE18" t="s">
        <v>109</v>
      </c>
      <c r="AF18" t="s">
        <v>109</v>
      </c>
      <c r="AG18" t="s">
        <v>109</v>
      </c>
      <c r="AH18" t="s">
        <v>109</v>
      </c>
      <c r="AI18" t="s">
        <v>109</v>
      </c>
      <c r="AJ18" t="s">
        <v>109</v>
      </c>
      <c r="AK18" t="s">
        <v>109</v>
      </c>
    </row>
    <row r="19" spans="1:37" x14ac:dyDescent="0.35">
      <c r="A19" t="s">
        <v>119</v>
      </c>
      <c r="B19" t="s">
        <v>109</v>
      </c>
      <c r="C19" t="s">
        <v>109</v>
      </c>
      <c r="D19" t="s">
        <v>109</v>
      </c>
      <c r="E19" t="s">
        <v>109</v>
      </c>
      <c r="F19" t="s">
        <v>109</v>
      </c>
      <c r="G19" t="s">
        <v>109</v>
      </c>
      <c r="H19" t="s">
        <v>109</v>
      </c>
      <c r="I19" t="s">
        <v>109</v>
      </c>
      <c r="J19" t="s">
        <v>109</v>
      </c>
      <c r="K19" t="s">
        <v>109</v>
      </c>
      <c r="L19" t="s">
        <v>109</v>
      </c>
      <c r="M19" t="s">
        <v>109</v>
      </c>
      <c r="N19" t="s">
        <v>109</v>
      </c>
      <c r="O19" t="s">
        <v>109</v>
      </c>
      <c r="P19" t="s">
        <v>109</v>
      </c>
      <c r="Q19" t="s">
        <v>109</v>
      </c>
      <c r="R19" t="s">
        <v>109</v>
      </c>
      <c r="S19" t="s">
        <v>109</v>
      </c>
      <c r="T19" t="s">
        <v>109</v>
      </c>
      <c r="U19" t="s">
        <v>109</v>
      </c>
      <c r="V19" t="s">
        <v>109</v>
      </c>
      <c r="W19" t="s">
        <v>109</v>
      </c>
      <c r="X19" t="s">
        <v>109</v>
      </c>
      <c r="Y19" t="s">
        <v>109</v>
      </c>
      <c r="Z19" t="s">
        <v>109</v>
      </c>
      <c r="AA19" t="s">
        <v>109</v>
      </c>
      <c r="AB19" t="s">
        <v>109</v>
      </c>
      <c r="AC19" t="s">
        <v>109</v>
      </c>
      <c r="AD19" t="s">
        <v>109</v>
      </c>
      <c r="AE19" t="s">
        <v>109</v>
      </c>
      <c r="AF19" t="s">
        <v>109</v>
      </c>
      <c r="AG19" t="s">
        <v>109</v>
      </c>
      <c r="AH19" t="s">
        <v>109</v>
      </c>
      <c r="AI19" t="s">
        <v>109</v>
      </c>
      <c r="AJ19" t="s">
        <v>109</v>
      </c>
      <c r="AK19" t="s">
        <v>109</v>
      </c>
    </row>
    <row r="20" spans="1:37" x14ac:dyDescent="0.35">
      <c r="A20" t="s">
        <v>120</v>
      </c>
      <c r="B20" t="s">
        <v>109</v>
      </c>
      <c r="C20" t="s">
        <v>109</v>
      </c>
      <c r="D20" t="s">
        <v>109</v>
      </c>
      <c r="E20" t="s">
        <v>109</v>
      </c>
      <c r="F20" t="s">
        <v>109</v>
      </c>
      <c r="G20" t="s">
        <v>109</v>
      </c>
      <c r="H20" t="s">
        <v>109</v>
      </c>
      <c r="I20" t="s">
        <v>109</v>
      </c>
      <c r="J20" t="s">
        <v>109</v>
      </c>
      <c r="K20" t="s">
        <v>109</v>
      </c>
      <c r="L20" t="s">
        <v>109</v>
      </c>
      <c r="M20" t="s">
        <v>109</v>
      </c>
      <c r="N20" t="s">
        <v>109</v>
      </c>
      <c r="O20" t="s">
        <v>109</v>
      </c>
      <c r="P20" t="s">
        <v>109</v>
      </c>
      <c r="Q20" t="s">
        <v>109</v>
      </c>
      <c r="R20" t="s">
        <v>109</v>
      </c>
      <c r="S20" t="s">
        <v>109</v>
      </c>
      <c r="T20" t="s">
        <v>109</v>
      </c>
      <c r="U20" t="s">
        <v>109</v>
      </c>
      <c r="V20" t="s">
        <v>109</v>
      </c>
      <c r="W20" t="s">
        <v>109</v>
      </c>
      <c r="X20" t="s">
        <v>109</v>
      </c>
      <c r="Y20" t="s">
        <v>109</v>
      </c>
      <c r="Z20" t="s">
        <v>109</v>
      </c>
      <c r="AA20" t="s">
        <v>109</v>
      </c>
      <c r="AB20" t="s">
        <v>109</v>
      </c>
      <c r="AC20" t="s">
        <v>109</v>
      </c>
      <c r="AD20" t="s">
        <v>109</v>
      </c>
      <c r="AE20" t="s">
        <v>109</v>
      </c>
      <c r="AF20" t="s">
        <v>109</v>
      </c>
      <c r="AG20" t="s">
        <v>109</v>
      </c>
      <c r="AH20" t="s">
        <v>109</v>
      </c>
      <c r="AI20" t="s">
        <v>109</v>
      </c>
      <c r="AJ20" t="s">
        <v>109</v>
      </c>
      <c r="AK20" t="s">
        <v>109</v>
      </c>
    </row>
    <row r="21" spans="1:37" x14ac:dyDescent="0.35">
      <c r="A21" t="s">
        <v>121</v>
      </c>
      <c r="B21" t="s">
        <v>109</v>
      </c>
      <c r="C21" t="s">
        <v>109</v>
      </c>
      <c r="D21" t="s">
        <v>109</v>
      </c>
      <c r="E21" t="s">
        <v>109</v>
      </c>
      <c r="F21" t="s">
        <v>109</v>
      </c>
      <c r="G21" t="s">
        <v>109</v>
      </c>
      <c r="H21" t="s">
        <v>109</v>
      </c>
      <c r="I21" t="s">
        <v>109</v>
      </c>
      <c r="J21" t="s">
        <v>109</v>
      </c>
      <c r="K21" t="s">
        <v>109</v>
      </c>
      <c r="L21" t="s">
        <v>109</v>
      </c>
      <c r="M21" t="s">
        <v>109</v>
      </c>
      <c r="N21" t="s">
        <v>109</v>
      </c>
      <c r="O21" t="s">
        <v>109</v>
      </c>
      <c r="P21" t="s">
        <v>109</v>
      </c>
      <c r="Q21" t="s">
        <v>109</v>
      </c>
      <c r="R21" t="s">
        <v>109</v>
      </c>
      <c r="S21" t="s">
        <v>109</v>
      </c>
      <c r="T21" t="s">
        <v>109</v>
      </c>
      <c r="U21" t="s">
        <v>109</v>
      </c>
      <c r="V21" t="s">
        <v>109</v>
      </c>
      <c r="W21" t="s">
        <v>109</v>
      </c>
      <c r="X21" t="s">
        <v>109</v>
      </c>
      <c r="Y21" t="s">
        <v>109</v>
      </c>
      <c r="Z21" t="s">
        <v>109</v>
      </c>
      <c r="AA21" t="s">
        <v>109</v>
      </c>
      <c r="AB21" t="s">
        <v>109</v>
      </c>
      <c r="AC21" t="s">
        <v>109</v>
      </c>
      <c r="AD21" t="s">
        <v>109</v>
      </c>
      <c r="AE21" t="s">
        <v>109</v>
      </c>
      <c r="AF21" t="s">
        <v>109</v>
      </c>
      <c r="AG21" t="s">
        <v>109</v>
      </c>
      <c r="AH21" t="s">
        <v>109</v>
      </c>
      <c r="AI21" t="s">
        <v>109</v>
      </c>
      <c r="AJ21" t="s">
        <v>109</v>
      </c>
      <c r="AK21" t="s">
        <v>109</v>
      </c>
    </row>
    <row r="22" spans="1:37" x14ac:dyDescent="0.35">
      <c r="A22" t="s">
        <v>122</v>
      </c>
      <c r="B22" t="s">
        <v>109</v>
      </c>
      <c r="C22" t="s">
        <v>109</v>
      </c>
      <c r="D22" t="s">
        <v>109</v>
      </c>
      <c r="E22" t="s">
        <v>109</v>
      </c>
      <c r="F22" t="s">
        <v>109</v>
      </c>
      <c r="G22" t="s">
        <v>109</v>
      </c>
      <c r="H22" t="s">
        <v>109</v>
      </c>
      <c r="I22" t="s">
        <v>109</v>
      </c>
      <c r="J22" t="s">
        <v>109</v>
      </c>
      <c r="K22" t="s">
        <v>109</v>
      </c>
      <c r="L22" t="s">
        <v>109</v>
      </c>
      <c r="M22" t="s">
        <v>109</v>
      </c>
      <c r="N22" t="s">
        <v>109</v>
      </c>
      <c r="O22" t="s">
        <v>109</v>
      </c>
      <c r="P22" t="s">
        <v>109</v>
      </c>
      <c r="Q22" t="s">
        <v>109</v>
      </c>
      <c r="R22" t="s">
        <v>109</v>
      </c>
      <c r="S22" t="s">
        <v>109</v>
      </c>
      <c r="T22" t="s">
        <v>109</v>
      </c>
      <c r="U22" t="s">
        <v>109</v>
      </c>
      <c r="V22" t="s">
        <v>109</v>
      </c>
      <c r="W22" t="s">
        <v>109</v>
      </c>
      <c r="X22" t="s">
        <v>109</v>
      </c>
      <c r="Y22" t="s">
        <v>109</v>
      </c>
      <c r="Z22" t="s">
        <v>109</v>
      </c>
      <c r="AA22" t="s">
        <v>109</v>
      </c>
      <c r="AB22" t="s">
        <v>109</v>
      </c>
      <c r="AC22" t="s">
        <v>109</v>
      </c>
      <c r="AD22" t="s">
        <v>109</v>
      </c>
      <c r="AE22" t="s">
        <v>109</v>
      </c>
      <c r="AF22" t="s">
        <v>109</v>
      </c>
      <c r="AG22" t="s">
        <v>109</v>
      </c>
      <c r="AH22" t="s">
        <v>109</v>
      </c>
      <c r="AI22" t="s">
        <v>109</v>
      </c>
      <c r="AJ22" t="s">
        <v>109</v>
      </c>
      <c r="AK22" t="s">
        <v>109</v>
      </c>
    </row>
    <row r="23" spans="1:37" x14ac:dyDescent="0.35">
      <c r="A23" t="s">
        <v>123</v>
      </c>
      <c r="B23" t="s">
        <v>109</v>
      </c>
      <c r="C23" t="s">
        <v>109</v>
      </c>
      <c r="D23" t="s">
        <v>109</v>
      </c>
      <c r="E23" t="s">
        <v>109</v>
      </c>
      <c r="F23" t="s">
        <v>109</v>
      </c>
      <c r="G23" t="s">
        <v>109</v>
      </c>
      <c r="H23" t="s">
        <v>109</v>
      </c>
      <c r="I23" t="s">
        <v>109</v>
      </c>
      <c r="J23" t="s">
        <v>109</v>
      </c>
      <c r="K23" t="s">
        <v>109</v>
      </c>
      <c r="L23" t="s">
        <v>109</v>
      </c>
      <c r="M23" t="s">
        <v>109</v>
      </c>
      <c r="N23" t="s">
        <v>109</v>
      </c>
      <c r="O23" t="s">
        <v>109</v>
      </c>
      <c r="P23" t="s">
        <v>109</v>
      </c>
      <c r="Q23" t="s">
        <v>109</v>
      </c>
      <c r="R23" t="s">
        <v>109</v>
      </c>
      <c r="S23" t="s">
        <v>109</v>
      </c>
      <c r="T23" t="s">
        <v>109</v>
      </c>
      <c r="U23" t="s">
        <v>109</v>
      </c>
      <c r="V23" t="s">
        <v>109</v>
      </c>
      <c r="W23" t="s">
        <v>109</v>
      </c>
      <c r="X23" t="s">
        <v>109</v>
      </c>
      <c r="Y23" t="s">
        <v>109</v>
      </c>
      <c r="Z23" t="s">
        <v>109</v>
      </c>
      <c r="AA23" t="s">
        <v>109</v>
      </c>
      <c r="AB23" t="s">
        <v>109</v>
      </c>
      <c r="AC23" t="s">
        <v>109</v>
      </c>
      <c r="AD23" t="s">
        <v>109</v>
      </c>
      <c r="AE23" t="s">
        <v>109</v>
      </c>
      <c r="AF23" t="s">
        <v>109</v>
      </c>
      <c r="AG23" t="s">
        <v>109</v>
      </c>
      <c r="AH23" t="s">
        <v>109</v>
      </c>
      <c r="AI23" t="s">
        <v>109</v>
      </c>
      <c r="AJ23" t="s">
        <v>109</v>
      </c>
      <c r="AK23" t="s">
        <v>109</v>
      </c>
    </row>
    <row r="24" spans="1:37" x14ac:dyDescent="0.35">
      <c r="A24" t="s">
        <v>124</v>
      </c>
      <c r="B24" t="s">
        <v>109</v>
      </c>
      <c r="C24" t="s">
        <v>109</v>
      </c>
      <c r="D24" t="s">
        <v>109</v>
      </c>
      <c r="E24" t="s">
        <v>109</v>
      </c>
      <c r="F24" t="s">
        <v>109</v>
      </c>
      <c r="G24" t="s">
        <v>109</v>
      </c>
      <c r="H24" t="s">
        <v>109</v>
      </c>
      <c r="I24" t="s">
        <v>109</v>
      </c>
      <c r="J24" t="s">
        <v>109</v>
      </c>
      <c r="K24" t="s">
        <v>109</v>
      </c>
      <c r="L24" t="s">
        <v>109</v>
      </c>
      <c r="M24" t="s">
        <v>109</v>
      </c>
      <c r="N24" t="s">
        <v>109</v>
      </c>
      <c r="O24" t="s">
        <v>109</v>
      </c>
      <c r="P24" t="s">
        <v>109</v>
      </c>
      <c r="Q24" t="s">
        <v>109</v>
      </c>
      <c r="R24" t="s">
        <v>109</v>
      </c>
      <c r="S24" t="s">
        <v>109</v>
      </c>
      <c r="T24" t="s">
        <v>109</v>
      </c>
      <c r="U24" t="s">
        <v>109</v>
      </c>
      <c r="V24" t="s">
        <v>109</v>
      </c>
      <c r="W24" t="s">
        <v>109</v>
      </c>
      <c r="X24" t="s">
        <v>109</v>
      </c>
      <c r="Y24" t="s">
        <v>109</v>
      </c>
      <c r="Z24" t="s">
        <v>109</v>
      </c>
      <c r="AA24" t="s">
        <v>109</v>
      </c>
      <c r="AB24" t="s">
        <v>109</v>
      </c>
      <c r="AC24" t="s">
        <v>109</v>
      </c>
      <c r="AD24" t="s">
        <v>109</v>
      </c>
      <c r="AE24" t="s">
        <v>109</v>
      </c>
      <c r="AF24" t="s">
        <v>109</v>
      </c>
      <c r="AG24" t="s">
        <v>109</v>
      </c>
      <c r="AH24" t="s">
        <v>109</v>
      </c>
      <c r="AI24" t="s">
        <v>109</v>
      </c>
      <c r="AJ24" t="s">
        <v>109</v>
      </c>
      <c r="AK24" t="s">
        <v>109</v>
      </c>
    </row>
    <row r="25" spans="1:37" x14ac:dyDescent="0.35">
      <c r="A25" t="s">
        <v>31</v>
      </c>
      <c r="B25" t="s">
        <v>109</v>
      </c>
      <c r="C25" t="s">
        <v>109</v>
      </c>
      <c r="D25" t="s">
        <v>109</v>
      </c>
      <c r="E25" t="s">
        <v>109</v>
      </c>
      <c r="F25" t="s">
        <v>109</v>
      </c>
      <c r="G25" t="s">
        <v>109</v>
      </c>
      <c r="H25" t="s">
        <v>109</v>
      </c>
      <c r="I25" t="s">
        <v>109</v>
      </c>
      <c r="J25" t="s">
        <v>109</v>
      </c>
      <c r="K25" t="s">
        <v>109</v>
      </c>
      <c r="L25" t="s">
        <v>109</v>
      </c>
      <c r="M25" t="s">
        <v>109</v>
      </c>
      <c r="N25" t="s">
        <v>109</v>
      </c>
      <c r="O25" t="s">
        <v>109</v>
      </c>
      <c r="P25" t="s">
        <v>109</v>
      </c>
      <c r="Q25" t="s">
        <v>109</v>
      </c>
      <c r="R25" t="s">
        <v>109</v>
      </c>
      <c r="S25" t="s">
        <v>109</v>
      </c>
      <c r="T25" t="s">
        <v>109</v>
      </c>
      <c r="U25" t="s">
        <v>109</v>
      </c>
      <c r="V25" t="s">
        <v>109</v>
      </c>
      <c r="W25" t="s">
        <v>109</v>
      </c>
      <c r="X25" t="s">
        <v>109</v>
      </c>
      <c r="Y25" t="s">
        <v>109</v>
      </c>
      <c r="Z25" t="s">
        <v>109</v>
      </c>
      <c r="AA25" t="s">
        <v>109</v>
      </c>
      <c r="AB25" t="s">
        <v>109</v>
      </c>
      <c r="AC25" t="s">
        <v>109</v>
      </c>
      <c r="AD25" t="s">
        <v>109</v>
      </c>
      <c r="AE25" t="s">
        <v>109</v>
      </c>
      <c r="AF25" t="s">
        <v>109</v>
      </c>
      <c r="AG25" t="s">
        <v>109</v>
      </c>
      <c r="AH25" t="s">
        <v>109</v>
      </c>
      <c r="AI25" t="s">
        <v>109</v>
      </c>
      <c r="AJ25" t="s">
        <v>109</v>
      </c>
      <c r="AK25" t="s">
        <v>109</v>
      </c>
    </row>
    <row r="26" spans="1:37" x14ac:dyDescent="0.35">
      <c r="A26" t="s">
        <v>125</v>
      </c>
      <c r="B26" t="s">
        <v>109</v>
      </c>
      <c r="C26" t="s">
        <v>109</v>
      </c>
      <c r="D26" t="s">
        <v>109</v>
      </c>
      <c r="E26" t="s">
        <v>109</v>
      </c>
      <c r="F26" t="s">
        <v>109</v>
      </c>
      <c r="G26" t="s">
        <v>109</v>
      </c>
      <c r="H26" t="s">
        <v>109</v>
      </c>
      <c r="I26" t="s">
        <v>109</v>
      </c>
      <c r="J26" t="s">
        <v>109</v>
      </c>
      <c r="K26" t="s">
        <v>109</v>
      </c>
      <c r="L26" t="s">
        <v>109</v>
      </c>
      <c r="M26" t="s">
        <v>109</v>
      </c>
      <c r="N26" t="s">
        <v>109</v>
      </c>
      <c r="O26" t="s">
        <v>109</v>
      </c>
      <c r="P26" t="s">
        <v>109</v>
      </c>
      <c r="Q26" t="s">
        <v>109</v>
      </c>
      <c r="R26" t="s">
        <v>109</v>
      </c>
      <c r="S26" t="s">
        <v>109</v>
      </c>
      <c r="T26" t="s">
        <v>109</v>
      </c>
      <c r="U26" t="s">
        <v>109</v>
      </c>
      <c r="V26" t="s">
        <v>109</v>
      </c>
      <c r="W26" t="s">
        <v>109</v>
      </c>
      <c r="X26" t="s">
        <v>109</v>
      </c>
      <c r="Y26" t="s">
        <v>109</v>
      </c>
      <c r="Z26" t="s">
        <v>109</v>
      </c>
      <c r="AA26" t="s">
        <v>109</v>
      </c>
      <c r="AB26" t="s">
        <v>109</v>
      </c>
      <c r="AC26" t="s">
        <v>109</v>
      </c>
      <c r="AD26" t="s">
        <v>109</v>
      </c>
      <c r="AE26" t="s">
        <v>109</v>
      </c>
      <c r="AF26" t="s">
        <v>109</v>
      </c>
      <c r="AG26" t="s">
        <v>109</v>
      </c>
      <c r="AH26" t="s">
        <v>109</v>
      </c>
      <c r="AI26" t="s">
        <v>109</v>
      </c>
      <c r="AJ26" t="s">
        <v>109</v>
      </c>
      <c r="AK26" t="s">
        <v>109</v>
      </c>
    </row>
    <row r="27" spans="1:37" x14ac:dyDescent="0.35">
      <c r="A27" t="s">
        <v>33</v>
      </c>
      <c r="B27" t="s">
        <v>109</v>
      </c>
      <c r="C27" t="s">
        <v>109</v>
      </c>
      <c r="D27" t="s">
        <v>109</v>
      </c>
      <c r="E27" t="s">
        <v>109</v>
      </c>
      <c r="F27" t="s">
        <v>109</v>
      </c>
      <c r="G27" t="s">
        <v>109</v>
      </c>
      <c r="H27" t="s">
        <v>109</v>
      </c>
      <c r="I27" t="s">
        <v>109</v>
      </c>
      <c r="J27" t="s">
        <v>109</v>
      </c>
      <c r="K27" t="s">
        <v>109</v>
      </c>
      <c r="L27" t="s">
        <v>109</v>
      </c>
      <c r="M27" t="s">
        <v>109</v>
      </c>
      <c r="N27" t="s">
        <v>109</v>
      </c>
      <c r="O27" t="s">
        <v>109</v>
      </c>
      <c r="P27" t="s">
        <v>109</v>
      </c>
      <c r="Q27" t="s">
        <v>109</v>
      </c>
      <c r="R27" t="s">
        <v>109</v>
      </c>
      <c r="S27" t="s">
        <v>109</v>
      </c>
      <c r="T27" t="s">
        <v>109</v>
      </c>
      <c r="U27" t="s">
        <v>109</v>
      </c>
      <c r="V27" t="s">
        <v>109</v>
      </c>
      <c r="W27" t="s">
        <v>109</v>
      </c>
      <c r="X27" t="s">
        <v>109</v>
      </c>
      <c r="Y27" t="s">
        <v>109</v>
      </c>
      <c r="Z27" t="s">
        <v>109</v>
      </c>
      <c r="AA27" t="s">
        <v>109</v>
      </c>
      <c r="AB27" t="s">
        <v>109</v>
      </c>
      <c r="AC27" t="s">
        <v>109</v>
      </c>
      <c r="AD27" t="s">
        <v>109</v>
      </c>
      <c r="AE27" t="s">
        <v>109</v>
      </c>
      <c r="AF27" t="s">
        <v>109</v>
      </c>
      <c r="AG27" t="s">
        <v>109</v>
      </c>
      <c r="AH27" t="s">
        <v>109</v>
      </c>
      <c r="AI27" t="s">
        <v>109</v>
      </c>
      <c r="AJ27" t="s">
        <v>109</v>
      </c>
      <c r="AK27" t="s">
        <v>109</v>
      </c>
    </row>
    <row r="28" spans="1:37" x14ac:dyDescent="0.35">
      <c r="A28" t="s">
        <v>126</v>
      </c>
      <c r="B28" t="s">
        <v>109</v>
      </c>
      <c r="C28" t="s">
        <v>109</v>
      </c>
      <c r="D28" t="s">
        <v>109</v>
      </c>
      <c r="E28" t="s">
        <v>109</v>
      </c>
      <c r="F28" t="s">
        <v>109</v>
      </c>
      <c r="G28" t="s">
        <v>109</v>
      </c>
      <c r="H28" t="s">
        <v>109</v>
      </c>
      <c r="I28" t="s">
        <v>109</v>
      </c>
      <c r="J28" t="s">
        <v>109</v>
      </c>
      <c r="K28" t="s">
        <v>109</v>
      </c>
      <c r="L28" t="s">
        <v>109</v>
      </c>
      <c r="M28" t="s">
        <v>109</v>
      </c>
      <c r="N28" t="s">
        <v>109</v>
      </c>
      <c r="O28" t="s">
        <v>109</v>
      </c>
      <c r="P28" t="s">
        <v>109</v>
      </c>
      <c r="Q28" t="s">
        <v>109</v>
      </c>
      <c r="R28" t="s">
        <v>109</v>
      </c>
      <c r="S28" t="s">
        <v>109</v>
      </c>
      <c r="T28" t="s">
        <v>109</v>
      </c>
      <c r="U28" t="s">
        <v>109</v>
      </c>
      <c r="V28" t="s">
        <v>109</v>
      </c>
      <c r="W28" t="s">
        <v>109</v>
      </c>
      <c r="X28" t="s">
        <v>109</v>
      </c>
      <c r="Y28" t="s">
        <v>109</v>
      </c>
      <c r="Z28" t="s">
        <v>109</v>
      </c>
      <c r="AA28" t="s">
        <v>109</v>
      </c>
      <c r="AB28" t="s">
        <v>109</v>
      </c>
      <c r="AC28" t="s">
        <v>109</v>
      </c>
      <c r="AD28" t="s">
        <v>109</v>
      </c>
      <c r="AE28" t="s">
        <v>109</v>
      </c>
      <c r="AF28" t="s">
        <v>109</v>
      </c>
      <c r="AG28" t="s">
        <v>109</v>
      </c>
      <c r="AH28" t="s">
        <v>109</v>
      </c>
      <c r="AI28" t="s">
        <v>109</v>
      </c>
      <c r="AJ28" t="s">
        <v>109</v>
      </c>
      <c r="AK28" t="s">
        <v>109</v>
      </c>
    </row>
    <row r="29" spans="1:37" x14ac:dyDescent="0.35">
      <c r="A29" t="s">
        <v>35</v>
      </c>
      <c r="B29" t="s">
        <v>109</v>
      </c>
      <c r="C29" t="s">
        <v>109</v>
      </c>
      <c r="D29" t="s">
        <v>109</v>
      </c>
      <c r="E29" t="s">
        <v>109</v>
      </c>
      <c r="F29" t="s">
        <v>109</v>
      </c>
      <c r="G29" t="s">
        <v>109</v>
      </c>
      <c r="H29" t="s">
        <v>109</v>
      </c>
      <c r="I29" t="s">
        <v>109</v>
      </c>
      <c r="J29" t="s">
        <v>109</v>
      </c>
      <c r="K29" t="s">
        <v>109</v>
      </c>
      <c r="L29" t="s">
        <v>109</v>
      </c>
      <c r="M29" t="s">
        <v>109</v>
      </c>
      <c r="N29" t="s">
        <v>109</v>
      </c>
      <c r="O29" t="s">
        <v>109</v>
      </c>
      <c r="P29" t="s">
        <v>109</v>
      </c>
      <c r="Q29" t="s">
        <v>109</v>
      </c>
      <c r="R29" t="s">
        <v>109</v>
      </c>
      <c r="S29" t="s">
        <v>109</v>
      </c>
      <c r="T29" t="s">
        <v>109</v>
      </c>
      <c r="U29" t="s">
        <v>109</v>
      </c>
      <c r="V29" t="s">
        <v>109</v>
      </c>
      <c r="W29" t="s">
        <v>109</v>
      </c>
      <c r="X29" t="s">
        <v>109</v>
      </c>
      <c r="Y29" t="s">
        <v>109</v>
      </c>
      <c r="Z29" t="s">
        <v>109</v>
      </c>
      <c r="AA29" t="s">
        <v>109</v>
      </c>
      <c r="AB29" t="s">
        <v>109</v>
      </c>
      <c r="AC29" t="s">
        <v>109</v>
      </c>
      <c r="AD29" t="s">
        <v>109</v>
      </c>
      <c r="AE29" t="s">
        <v>109</v>
      </c>
      <c r="AF29" t="s">
        <v>109</v>
      </c>
      <c r="AG29" t="s">
        <v>109</v>
      </c>
      <c r="AH29" t="s">
        <v>109</v>
      </c>
      <c r="AI29" t="s">
        <v>109</v>
      </c>
      <c r="AJ29" t="s">
        <v>109</v>
      </c>
      <c r="AK29" t="s">
        <v>109</v>
      </c>
    </row>
    <row r="30" spans="1:37" x14ac:dyDescent="0.35">
      <c r="A30" t="s">
        <v>127</v>
      </c>
      <c r="B30" t="s">
        <v>109</v>
      </c>
      <c r="C30" t="s">
        <v>109</v>
      </c>
      <c r="D30" t="s">
        <v>109</v>
      </c>
      <c r="E30" t="s">
        <v>109</v>
      </c>
      <c r="F30" t="s">
        <v>109</v>
      </c>
      <c r="G30" t="s">
        <v>109</v>
      </c>
      <c r="H30" t="s">
        <v>109</v>
      </c>
      <c r="I30" t="s">
        <v>109</v>
      </c>
      <c r="J30" t="s">
        <v>109</v>
      </c>
      <c r="K30" t="s">
        <v>109</v>
      </c>
      <c r="L30" t="s">
        <v>109</v>
      </c>
      <c r="M30" t="s">
        <v>109</v>
      </c>
      <c r="N30" t="s">
        <v>109</v>
      </c>
      <c r="O30" t="s">
        <v>109</v>
      </c>
      <c r="P30" t="s">
        <v>109</v>
      </c>
      <c r="Q30" t="s">
        <v>109</v>
      </c>
      <c r="R30" t="s">
        <v>109</v>
      </c>
      <c r="S30" t="s">
        <v>109</v>
      </c>
      <c r="T30" t="s">
        <v>109</v>
      </c>
      <c r="U30" t="s">
        <v>109</v>
      </c>
      <c r="V30" t="s">
        <v>109</v>
      </c>
      <c r="W30" t="s">
        <v>109</v>
      </c>
      <c r="X30" t="s">
        <v>109</v>
      </c>
      <c r="Y30" t="s">
        <v>109</v>
      </c>
      <c r="Z30" t="s">
        <v>109</v>
      </c>
      <c r="AA30" t="s">
        <v>109</v>
      </c>
      <c r="AB30" t="s">
        <v>109</v>
      </c>
      <c r="AC30" t="s">
        <v>109</v>
      </c>
      <c r="AD30" t="s">
        <v>109</v>
      </c>
      <c r="AE30" t="s">
        <v>109</v>
      </c>
      <c r="AF30" t="s">
        <v>109</v>
      </c>
      <c r="AG30" t="s">
        <v>109</v>
      </c>
      <c r="AH30" t="s">
        <v>109</v>
      </c>
      <c r="AI30" t="s">
        <v>109</v>
      </c>
      <c r="AJ30" t="s">
        <v>109</v>
      </c>
      <c r="AK30" t="s">
        <v>109</v>
      </c>
    </row>
    <row r="31" spans="1:37" x14ac:dyDescent="0.35">
      <c r="A31" t="s">
        <v>37</v>
      </c>
      <c r="B31" t="s">
        <v>109</v>
      </c>
      <c r="C31" t="s">
        <v>109</v>
      </c>
      <c r="D31" t="s">
        <v>109</v>
      </c>
      <c r="E31" t="s">
        <v>109</v>
      </c>
      <c r="F31" t="s">
        <v>109</v>
      </c>
      <c r="G31" t="s">
        <v>109</v>
      </c>
      <c r="H31" t="s">
        <v>109</v>
      </c>
      <c r="I31" t="s">
        <v>109</v>
      </c>
      <c r="J31" t="s">
        <v>109</v>
      </c>
      <c r="K31" t="s">
        <v>109</v>
      </c>
      <c r="L31" t="s">
        <v>109</v>
      </c>
      <c r="M31" t="s">
        <v>109</v>
      </c>
      <c r="N31" t="s">
        <v>109</v>
      </c>
      <c r="O31" t="s">
        <v>109</v>
      </c>
      <c r="P31" t="s">
        <v>109</v>
      </c>
      <c r="Q31" t="s">
        <v>109</v>
      </c>
      <c r="R31" t="s">
        <v>109</v>
      </c>
      <c r="S31" t="s">
        <v>109</v>
      </c>
      <c r="T31" t="s">
        <v>109</v>
      </c>
      <c r="U31" t="s">
        <v>109</v>
      </c>
      <c r="V31" t="s">
        <v>109</v>
      </c>
      <c r="W31" t="s">
        <v>109</v>
      </c>
      <c r="X31" t="s">
        <v>109</v>
      </c>
      <c r="Y31" t="s">
        <v>109</v>
      </c>
      <c r="Z31" t="s">
        <v>109</v>
      </c>
      <c r="AA31" t="s">
        <v>109</v>
      </c>
      <c r="AB31" t="s">
        <v>109</v>
      </c>
      <c r="AC31" t="s">
        <v>109</v>
      </c>
      <c r="AD31" t="s">
        <v>109</v>
      </c>
      <c r="AE31" t="s">
        <v>109</v>
      </c>
      <c r="AF31" t="s">
        <v>109</v>
      </c>
      <c r="AG31" t="s">
        <v>109</v>
      </c>
      <c r="AH31" t="s">
        <v>109</v>
      </c>
      <c r="AI31" t="s">
        <v>109</v>
      </c>
      <c r="AJ31" t="s">
        <v>109</v>
      </c>
      <c r="AK31" t="s">
        <v>109</v>
      </c>
    </row>
    <row r="32" spans="1:37" x14ac:dyDescent="0.35">
      <c r="A32" t="s">
        <v>38</v>
      </c>
      <c r="B32" t="s">
        <v>109</v>
      </c>
      <c r="C32" t="s">
        <v>109</v>
      </c>
      <c r="D32" t="s">
        <v>109</v>
      </c>
      <c r="E32" t="s">
        <v>109</v>
      </c>
      <c r="F32" t="s">
        <v>109</v>
      </c>
      <c r="G32" t="s">
        <v>109</v>
      </c>
      <c r="H32" t="s">
        <v>109</v>
      </c>
      <c r="I32" t="s">
        <v>109</v>
      </c>
      <c r="J32" t="s">
        <v>109</v>
      </c>
      <c r="K32" t="s">
        <v>109</v>
      </c>
      <c r="L32" t="s">
        <v>109</v>
      </c>
      <c r="M32" t="s">
        <v>109</v>
      </c>
      <c r="N32" t="s">
        <v>109</v>
      </c>
      <c r="O32" t="s">
        <v>109</v>
      </c>
      <c r="P32" t="s">
        <v>109</v>
      </c>
      <c r="Q32" t="s">
        <v>109</v>
      </c>
      <c r="R32" t="s">
        <v>109</v>
      </c>
      <c r="S32" t="s">
        <v>109</v>
      </c>
      <c r="T32" t="s">
        <v>109</v>
      </c>
      <c r="U32" t="s">
        <v>109</v>
      </c>
      <c r="V32" t="s">
        <v>109</v>
      </c>
      <c r="W32" t="s">
        <v>109</v>
      </c>
      <c r="X32" t="s">
        <v>109</v>
      </c>
      <c r="Y32" t="s">
        <v>109</v>
      </c>
      <c r="Z32" t="s">
        <v>109</v>
      </c>
      <c r="AA32" t="s">
        <v>109</v>
      </c>
      <c r="AB32" t="s">
        <v>109</v>
      </c>
      <c r="AC32" t="s">
        <v>109</v>
      </c>
      <c r="AD32" t="s">
        <v>109</v>
      </c>
      <c r="AE32" t="s">
        <v>109</v>
      </c>
      <c r="AF32" t="s">
        <v>109</v>
      </c>
      <c r="AG32" t="s">
        <v>109</v>
      </c>
      <c r="AH32" t="s">
        <v>109</v>
      </c>
      <c r="AI32" t="s">
        <v>109</v>
      </c>
      <c r="AJ32" t="s">
        <v>109</v>
      </c>
      <c r="AK32" t="s">
        <v>109</v>
      </c>
    </row>
    <row r="33" spans="1:37" x14ac:dyDescent="0.35">
      <c r="A33" t="s">
        <v>128</v>
      </c>
      <c r="B33" t="s">
        <v>109</v>
      </c>
      <c r="C33" t="s">
        <v>109</v>
      </c>
      <c r="D33" t="s">
        <v>109</v>
      </c>
      <c r="E33" t="s">
        <v>109</v>
      </c>
      <c r="F33" t="s">
        <v>109</v>
      </c>
      <c r="G33" t="s">
        <v>109</v>
      </c>
      <c r="H33" t="s">
        <v>109</v>
      </c>
      <c r="I33" t="s">
        <v>109</v>
      </c>
      <c r="J33" t="s">
        <v>109</v>
      </c>
      <c r="K33" t="s">
        <v>109</v>
      </c>
      <c r="L33" t="s">
        <v>109</v>
      </c>
      <c r="M33" t="s">
        <v>109</v>
      </c>
      <c r="N33" t="s">
        <v>109</v>
      </c>
      <c r="O33" t="s">
        <v>109</v>
      </c>
      <c r="P33" t="s">
        <v>109</v>
      </c>
      <c r="Q33" t="s">
        <v>109</v>
      </c>
      <c r="R33" t="s">
        <v>109</v>
      </c>
      <c r="S33" t="s">
        <v>109</v>
      </c>
      <c r="T33" t="s">
        <v>109</v>
      </c>
      <c r="U33" t="s">
        <v>109</v>
      </c>
      <c r="V33" t="s">
        <v>109</v>
      </c>
      <c r="W33" t="s">
        <v>109</v>
      </c>
      <c r="X33" t="s">
        <v>109</v>
      </c>
      <c r="Y33" t="s">
        <v>109</v>
      </c>
      <c r="Z33" t="s">
        <v>109</v>
      </c>
      <c r="AA33" t="s">
        <v>109</v>
      </c>
      <c r="AB33" t="s">
        <v>109</v>
      </c>
      <c r="AC33" t="s">
        <v>109</v>
      </c>
      <c r="AD33" t="s">
        <v>109</v>
      </c>
      <c r="AE33" t="s">
        <v>109</v>
      </c>
      <c r="AF33" t="s">
        <v>109</v>
      </c>
      <c r="AG33" t="s">
        <v>109</v>
      </c>
      <c r="AH33" t="s">
        <v>109</v>
      </c>
      <c r="AI33" t="s">
        <v>109</v>
      </c>
      <c r="AJ33" t="s">
        <v>109</v>
      </c>
      <c r="AK33" t="s">
        <v>109</v>
      </c>
    </row>
    <row r="34" spans="1:37" x14ac:dyDescent="0.35">
      <c r="A34" t="s">
        <v>129</v>
      </c>
      <c r="B34" t="s">
        <v>109</v>
      </c>
      <c r="C34" t="s">
        <v>109</v>
      </c>
      <c r="D34" t="s">
        <v>109</v>
      </c>
      <c r="E34" t="s">
        <v>109</v>
      </c>
      <c r="F34" t="s">
        <v>109</v>
      </c>
      <c r="G34" t="s">
        <v>109</v>
      </c>
      <c r="H34" t="s">
        <v>109</v>
      </c>
      <c r="I34" t="s">
        <v>109</v>
      </c>
      <c r="J34" t="s">
        <v>109</v>
      </c>
      <c r="K34" t="s">
        <v>109</v>
      </c>
      <c r="L34" t="s">
        <v>109</v>
      </c>
      <c r="M34" t="s">
        <v>109</v>
      </c>
      <c r="N34" t="s">
        <v>109</v>
      </c>
      <c r="O34" t="s">
        <v>109</v>
      </c>
      <c r="P34" t="s">
        <v>109</v>
      </c>
      <c r="Q34" t="s">
        <v>109</v>
      </c>
      <c r="R34" t="s">
        <v>109</v>
      </c>
      <c r="S34" t="s">
        <v>109</v>
      </c>
      <c r="T34" t="s">
        <v>109</v>
      </c>
      <c r="U34" t="s">
        <v>109</v>
      </c>
      <c r="V34" t="s">
        <v>109</v>
      </c>
      <c r="W34" t="s">
        <v>109</v>
      </c>
      <c r="X34" t="s">
        <v>109</v>
      </c>
      <c r="Y34" t="s">
        <v>109</v>
      </c>
      <c r="Z34" t="s">
        <v>109</v>
      </c>
      <c r="AA34" t="s">
        <v>109</v>
      </c>
      <c r="AB34" t="s">
        <v>109</v>
      </c>
      <c r="AC34" t="s">
        <v>109</v>
      </c>
      <c r="AD34" t="s">
        <v>109</v>
      </c>
      <c r="AE34" t="s">
        <v>109</v>
      </c>
      <c r="AF34" t="s">
        <v>109</v>
      </c>
      <c r="AG34" t="s">
        <v>109</v>
      </c>
      <c r="AH34" t="s">
        <v>109</v>
      </c>
      <c r="AI34" t="s">
        <v>109</v>
      </c>
      <c r="AJ34" t="s">
        <v>109</v>
      </c>
      <c r="AK34" t="s">
        <v>109</v>
      </c>
    </row>
    <row r="35" spans="1:37" x14ac:dyDescent="0.35">
      <c r="A35" t="s">
        <v>41</v>
      </c>
      <c r="B35" t="s">
        <v>109</v>
      </c>
      <c r="C35" t="s">
        <v>109</v>
      </c>
      <c r="D35" t="s">
        <v>109</v>
      </c>
      <c r="E35" t="s">
        <v>109</v>
      </c>
      <c r="F35" t="s">
        <v>109</v>
      </c>
      <c r="G35" t="s">
        <v>109</v>
      </c>
      <c r="H35" t="s">
        <v>109</v>
      </c>
      <c r="I35" t="s">
        <v>109</v>
      </c>
      <c r="J35" t="s">
        <v>109</v>
      </c>
      <c r="K35" t="s">
        <v>109</v>
      </c>
      <c r="L35" t="s">
        <v>109</v>
      </c>
      <c r="M35" t="s">
        <v>109</v>
      </c>
      <c r="N35" t="s">
        <v>109</v>
      </c>
      <c r="O35" t="s">
        <v>109</v>
      </c>
      <c r="P35" t="s">
        <v>109</v>
      </c>
      <c r="Q35" t="s">
        <v>109</v>
      </c>
      <c r="R35" t="s">
        <v>109</v>
      </c>
      <c r="S35" t="s">
        <v>109</v>
      </c>
      <c r="T35" t="s">
        <v>109</v>
      </c>
      <c r="U35" t="s">
        <v>109</v>
      </c>
      <c r="V35" t="s">
        <v>109</v>
      </c>
      <c r="W35" t="s">
        <v>109</v>
      </c>
      <c r="X35" t="s">
        <v>109</v>
      </c>
      <c r="Y35" t="s">
        <v>109</v>
      </c>
      <c r="Z35" t="s">
        <v>109</v>
      </c>
      <c r="AA35" t="s">
        <v>109</v>
      </c>
      <c r="AB35" t="s">
        <v>109</v>
      </c>
      <c r="AC35" t="s">
        <v>109</v>
      </c>
      <c r="AD35" t="s">
        <v>109</v>
      </c>
      <c r="AE35" t="s">
        <v>109</v>
      </c>
      <c r="AF35" t="s">
        <v>109</v>
      </c>
      <c r="AG35" t="s">
        <v>109</v>
      </c>
      <c r="AH35" t="s">
        <v>109</v>
      </c>
      <c r="AI35" t="s">
        <v>109</v>
      </c>
      <c r="AJ35" t="s">
        <v>109</v>
      </c>
      <c r="AK35" t="s">
        <v>109</v>
      </c>
    </row>
    <row r="36" spans="1:37" x14ac:dyDescent="0.35">
      <c r="A36" t="s">
        <v>130</v>
      </c>
      <c r="B36" t="s">
        <v>109</v>
      </c>
      <c r="C36" t="s">
        <v>109</v>
      </c>
      <c r="D36" t="s">
        <v>109</v>
      </c>
      <c r="E36" t="s">
        <v>109</v>
      </c>
      <c r="F36" t="s">
        <v>109</v>
      </c>
      <c r="G36" t="s">
        <v>109</v>
      </c>
      <c r="H36" t="s">
        <v>109</v>
      </c>
      <c r="I36" t="s">
        <v>109</v>
      </c>
      <c r="J36" t="s">
        <v>109</v>
      </c>
      <c r="K36" t="s">
        <v>109</v>
      </c>
      <c r="L36" t="s">
        <v>109</v>
      </c>
      <c r="M36" t="s">
        <v>109</v>
      </c>
      <c r="N36" t="s">
        <v>109</v>
      </c>
      <c r="O36" t="s">
        <v>109</v>
      </c>
      <c r="P36" t="s">
        <v>109</v>
      </c>
      <c r="Q36" t="s">
        <v>109</v>
      </c>
      <c r="R36" t="s">
        <v>109</v>
      </c>
      <c r="S36" t="s">
        <v>109</v>
      </c>
      <c r="T36" t="s">
        <v>109</v>
      </c>
      <c r="U36" t="s">
        <v>109</v>
      </c>
      <c r="V36" t="s">
        <v>109</v>
      </c>
      <c r="W36" t="s">
        <v>109</v>
      </c>
      <c r="X36" t="s">
        <v>109</v>
      </c>
      <c r="Y36" t="s">
        <v>109</v>
      </c>
      <c r="Z36" t="s">
        <v>109</v>
      </c>
      <c r="AA36" t="s">
        <v>109</v>
      </c>
      <c r="AB36" t="s">
        <v>109</v>
      </c>
      <c r="AC36" t="s">
        <v>109</v>
      </c>
      <c r="AD36" t="s">
        <v>109</v>
      </c>
      <c r="AE36" t="s">
        <v>109</v>
      </c>
      <c r="AF36" t="s">
        <v>109</v>
      </c>
      <c r="AG36" t="s">
        <v>109</v>
      </c>
      <c r="AH36" t="s">
        <v>109</v>
      </c>
      <c r="AI36" t="s">
        <v>109</v>
      </c>
      <c r="AJ36" t="s">
        <v>109</v>
      </c>
      <c r="AK36" t="s">
        <v>109</v>
      </c>
    </row>
    <row r="37" spans="1:37" x14ac:dyDescent="0.35">
      <c r="A37" t="s">
        <v>43</v>
      </c>
      <c r="B37" t="s">
        <v>109</v>
      </c>
      <c r="C37" t="s">
        <v>109</v>
      </c>
      <c r="D37" t="s">
        <v>109</v>
      </c>
      <c r="E37" t="s">
        <v>109</v>
      </c>
      <c r="F37" t="s">
        <v>109</v>
      </c>
      <c r="G37" t="s">
        <v>109</v>
      </c>
      <c r="H37" t="s">
        <v>109</v>
      </c>
      <c r="I37" t="s">
        <v>109</v>
      </c>
      <c r="J37" t="s">
        <v>109</v>
      </c>
      <c r="K37" t="s">
        <v>109</v>
      </c>
      <c r="L37" t="s">
        <v>109</v>
      </c>
      <c r="M37" t="s">
        <v>109</v>
      </c>
      <c r="N37" t="s">
        <v>109</v>
      </c>
      <c r="O37" t="s">
        <v>109</v>
      </c>
      <c r="P37" t="s">
        <v>109</v>
      </c>
      <c r="Q37" t="s">
        <v>109</v>
      </c>
      <c r="R37" t="s">
        <v>109</v>
      </c>
      <c r="S37" t="s">
        <v>109</v>
      </c>
      <c r="T37" t="s">
        <v>109</v>
      </c>
      <c r="U37" t="s">
        <v>109</v>
      </c>
      <c r="V37" t="s">
        <v>109</v>
      </c>
      <c r="W37" t="s">
        <v>109</v>
      </c>
      <c r="X37" t="s">
        <v>109</v>
      </c>
      <c r="Y37" t="s">
        <v>109</v>
      </c>
      <c r="Z37" t="s">
        <v>109</v>
      </c>
      <c r="AA37" t="s">
        <v>109</v>
      </c>
      <c r="AB37" t="s">
        <v>109</v>
      </c>
      <c r="AC37" t="s">
        <v>109</v>
      </c>
      <c r="AD37" t="s">
        <v>109</v>
      </c>
      <c r="AE37" t="s">
        <v>109</v>
      </c>
      <c r="AF37" t="s">
        <v>109</v>
      </c>
      <c r="AG37" t="s">
        <v>109</v>
      </c>
      <c r="AH37" t="s">
        <v>109</v>
      </c>
      <c r="AI37" t="s">
        <v>109</v>
      </c>
      <c r="AJ37" t="s">
        <v>109</v>
      </c>
      <c r="AK37" t="s">
        <v>109</v>
      </c>
    </row>
    <row r="38" spans="1:37" x14ac:dyDescent="0.35">
      <c r="A38" t="s">
        <v>131</v>
      </c>
      <c r="B38" t="s">
        <v>109</v>
      </c>
      <c r="C38" t="s">
        <v>109</v>
      </c>
      <c r="D38" t="s">
        <v>109</v>
      </c>
      <c r="E38" t="s">
        <v>109</v>
      </c>
      <c r="F38" t="s">
        <v>109</v>
      </c>
      <c r="G38" t="s">
        <v>109</v>
      </c>
      <c r="H38" t="s">
        <v>109</v>
      </c>
      <c r="I38" t="s">
        <v>109</v>
      </c>
      <c r="J38" t="s">
        <v>109</v>
      </c>
      <c r="K38" t="s">
        <v>109</v>
      </c>
      <c r="L38" t="s">
        <v>109</v>
      </c>
      <c r="M38" t="s">
        <v>109</v>
      </c>
      <c r="N38" t="s">
        <v>109</v>
      </c>
      <c r="O38" t="s">
        <v>109</v>
      </c>
      <c r="P38" t="s">
        <v>109</v>
      </c>
      <c r="Q38" t="s">
        <v>109</v>
      </c>
      <c r="R38" t="s">
        <v>109</v>
      </c>
      <c r="S38" t="s">
        <v>109</v>
      </c>
      <c r="T38" t="s">
        <v>109</v>
      </c>
      <c r="U38" t="s">
        <v>109</v>
      </c>
      <c r="V38" t="s">
        <v>109</v>
      </c>
      <c r="W38" t="s">
        <v>109</v>
      </c>
      <c r="X38" t="s">
        <v>109</v>
      </c>
      <c r="Y38" t="s">
        <v>109</v>
      </c>
      <c r="Z38" t="s">
        <v>109</v>
      </c>
      <c r="AA38" t="s">
        <v>109</v>
      </c>
      <c r="AB38" t="s">
        <v>109</v>
      </c>
      <c r="AC38" t="s">
        <v>109</v>
      </c>
      <c r="AD38" t="s">
        <v>109</v>
      </c>
      <c r="AE38" t="s">
        <v>109</v>
      </c>
      <c r="AF38" t="s">
        <v>109</v>
      </c>
      <c r="AG38" t="s">
        <v>109</v>
      </c>
      <c r="AH38" t="s">
        <v>109</v>
      </c>
      <c r="AI38" t="s">
        <v>109</v>
      </c>
      <c r="AJ38" t="s">
        <v>109</v>
      </c>
      <c r="AK38" t="s">
        <v>109</v>
      </c>
    </row>
    <row r="39" spans="1:37" x14ac:dyDescent="0.35">
      <c r="A39" t="s">
        <v>132</v>
      </c>
      <c r="B39" t="s">
        <v>109</v>
      </c>
      <c r="C39" t="s">
        <v>109</v>
      </c>
      <c r="D39" t="s">
        <v>109</v>
      </c>
      <c r="E39" t="s">
        <v>109</v>
      </c>
      <c r="F39" t="s">
        <v>109</v>
      </c>
      <c r="G39" t="s">
        <v>109</v>
      </c>
      <c r="H39" t="s">
        <v>109</v>
      </c>
      <c r="I39" t="s">
        <v>109</v>
      </c>
      <c r="J39" t="s">
        <v>109</v>
      </c>
      <c r="K39" t="s">
        <v>109</v>
      </c>
      <c r="L39" t="s">
        <v>109</v>
      </c>
      <c r="M39" t="s">
        <v>109</v>
      </c>
      <c r="N39" t="s">
        <v>109</v>
      </c>
      <c r="O39" t="s">
        <v>109</v>
      </c>
      <c r="P39" t="s">
        <v>109</v>
      </c>
      <c r="Q39" t="s">
        <v>109</v>
      </c>
      <c r="R39" t="s">
        <v>109</v>
      </c>
      <c r="S39" t="s">
        <v>109</v>
      </c>
      <c r="T39" t="s">
        <v>109</v>
      </c>
      <c r="U39" t="s">
        <v>109</v>
      </c>
      <c r="V39" t="s">
        <v>109</v>
      </c>
      <c r="W39" t="s">
        <v>109</v>
      </c>
      <c r="X39" t="s">
        <v>109</v>
      </c>
      <c r="Y39" t="s">
        <v>109</v>
      </c>
      <c r="Z39" t="s">
        <v>109</v>
      </c>
      <c r="AA39" t="s">
        <v>109</v>
      </c>
      <c r="AB39" t="s">
        <v>109</v>
      </c>
      <c r="AC39" t="s">
        <v>109</v>
      </c>
      <c r="AD39" t="s">
        <v>109</v>
      </c>
      <c r="AE39" t="s">
        <v>109</v>
      </c>
      <c r="AF39" t="s">
        <v>109</v>
      </c>
      <c r="AG39" t="s">
        <v>109</v>
      </c>
      <c r="AH39" t="s">
        <v>109</v>
      </c>
      <c r="AI39" t="s">
        <v>109</v>
      </c>
      <c r="AJ39" t="s">
        <v>109</v>
      </c>
      <c r="AK39" t="s">
        <v>109</v>
      </c>
    </row>
    <row r="40" spans="1:37" x14ac:dyDescent="0.35">
      <c r="A40" t="s">
        <v>46</v>
      </c>
      <c r="B40" t="s">
        <v>109</v>
      </c>
      <c r="C40" t="s">
        <v>109</v>
      </c>
      <c r="D40" t="s">
        <v>109</v>
      </c>
      <c r="E40" t="s">
        <v>109</v>
      </c>
      <c r="F40" t="s">
        <v>109</v>
      </c>
      <c r="G40" t="s">
        <v>109</v>
      </c>
      <c r="H40" t="s">
        <v>109</v>
      </c>
      <c r="I40" t="s">
        <v>109</v>
      </c>
      <c r="J40" t="s">
        <v>109</v>
      </c>
      <c r="K40" t="s">
        <v>109</v>
      </c>
      <c r="L40" t="s">
        <v>109</v>
      </c>
      <c r="M40" t="s">
        <v>109</v>
      </c>
      <c r="N40" t="s">
        <v>109</v>
      </c>
      <c r="O40" t="s">
        <v>109</v>
      </c>
      <c r="P40" t="s">
        <v>109</v>
      </c>
      <c r="Q40" t="s">
        <v>109</v>
      </c>
      <c r="R40" t="s">
        <v>109</v>
      </c>
      <c r="S40" t="s">
        <v>109</v>
      </c>
      <c r="T40" t="s">
        <v>109</v>
      </c>
      <c r="U40" t="s">
        <v>109</v>
      </c>
      <c r="V40" t="s">
        <v>109</v>
      </c>
      <c r="W40" t="s">
        <v>109</v>
      </c>
      <c r="X40" t="s">
        <v>109</v>
      </c>
      <c r="Y40" t="s">
        <v>109</v>
      </c>
      <c r="Z40" t="s">
        <v>109</v>
      </c>
      <c r="AA40" t="s">
        <v>109</v>
      </c>
      <c r="AB40" t="s">
        <v>109</v>
      </c>
      <c r="AC40" t="s">
        <v>109</v>
      </c>
      <c r="AD40" t="s">
        <v>109</v>
      </c>
      <c r="AE40" t="s">
        <v>109</v>
      </c>
      <c r="AF40" t="s">
        <v>109</v>
      </c>
      <c r="AG40" t="s">
        <v>109</v>
      </c>
      <c r="AH40" t="s">
        <v>109</v>
      </c>
      <c r="AI40" t="s">
        <v>109</v>
      </c>
      <c r="AJ40" t="s">
        <v>109</v>
      </c>
      <c r="AK40" t="s">
        <v>109</v>
      </c>
    </row>
    <row r="41" spans="1:37" x14ac:dyDescent="0.35">
      <c r="A41" t="s">
        <v>47</v>
      </c>
      <c r="B41" t="s">
        <v>109</v>
      </c>
      <c r="C41" t="s">
        <v>109</v>
      </c>
      <c r="D41" t="s">
        <v>109</v>
      </c>
      <c r="E41" t="s">
        <v>109</v>
      </c>
      <c r="F41" t="s">
        <v>109</v>
      </c>
      <c r="G41" t="s">
        <v>109</v>
      </c>
      <c r="H41" t="s">
        <v>109</v>
      </c>
      <c r="I41" t="s">
        <v>109</v>
      </c>
      <c r="J41" t="s">
        <v>109</v>
      </c>
      <c r="K41" t="s">
        <v>109</v>
      </c>
      <c r="L41" t="s">
        <v>109</v>
      </c>
      <c r="M41" t="s">
        <v>109</v>
      </c>
      <c r="N41" t="s">
        <v>109</v>
      </c>
      <c r="O41" t="s">
        <v>109</v>
      </c>
      <c r="P41" t="s">
        <v>109</v>
      </c>
      <c r="Q41" t="s">
        <v>109</v>
      </c>
      <c r="R41" t="s">
        <v>109</v>
      </c>
      <c r="S41" t="s">
        <v>109</v>
      </c>
      <c r="T41" t="s">
        <v>109</v>
      </c>
      <c r="U41" t="s">
        <v>109</v>
      </c>
      <c r="V41" t="s">
        <v>109</v>
      </c>
      <c r="W41" t="s">
        <v>109</v>
      </c>
      <c r="X41" t="s">
        <v>109</v>
      </c>
      <c r="Y41" t="s">
        <v>109</v>
      </c>
      <c r="Z41" t="s">
        <v>109</v>
      </c>
      <c r="AA41" t="s">
        <v>109</v>
      </c>
      <c r="AB41" t="s">
        <v>109</v>
      </c>
      <c r="AC41" t="s">
        <v>109</v>
      </c>
      <c r="AD41" t="s">
        <v>109</v>
      </c>
      <c r="AE41" t="s">
        <v>109</v>
      </c>
      <c r="AF41" t="s">
        <v>109</v>
      </c>
      <c r="AG41" t="s">
        <v>109</v>
      </c>
      <c r="AH41" t="s">
        <v>109</v>
      </c>
      <c r="AI41" t="s">
        <v>109</v>
      </c>
      <c r="AJ41" t="s">
        <v>109</v>
      </c>
      <c r="AK41" t="s">
        <v>109</v>
      </c>
    </row>
    <row r="42" spans="1:37" x14ac:dyDescent="0.35">
      <c r="A42" t="s">
        <v>48</v>
      </c>
      <c r="B42" t="s">
        <v>109</v>
      </c>
      <c r="C42" t="s">
        <v>109</v>
      </c>
      <c r="D42" t="s">
        <v>109</v>
      </c>
      <c r="E42" t="s">
        <v>109</v>
      </c>
      <c r="F42" t="s">
        <v>109</v>
      </c>
      <c r="G42" t="s">
        <v>109</v>
      </c>
      <c r="H42" t="s">
        <v>109</v>
      </c>
      <c r="I42" t="s">
        <v>109</v>
      </c>
      <c r="J42" t="s">
        <v>109</v>
      </c>
      <c r="K42" t="s">
        <v>109</v>
      </c>
      <c r="L42" t="s">
        <v>109</v>
      </c>
      <c r="M42" t="s">
        <v>109</v>
      </c>
      <c r="N42" t="s">
        <v>109</v>
      </c>
      <c r="O42" t="s">
        <v>109</v>
      </c>
      <c r="P42" t="s">
        <v>109</v>
      </c>
      <c r="Q42" t="s">
        <v>109</v>
      </c>
      <c r="R42" t="s">
        <v>109</v>
      </c>
      <c r="S42" t="s">
        <v>109</v>
      </c>
      <c r="T42" t="s">
        <v>109</v>
      </c>
      <c r="U42" t="s">
        <v>109</v>
      </c>
      <c r="V42" t="s">
        <v>109</v>
      </c>
      <c r="W42" t="s">
        <v>109</v>
      </c>
      <c r="X42" t="s">
        <v>109</v>
      </c>
      <c r="Y42" t="s">
        <v>109</v>
      </c>
      <c r="Z42" t="s">
        <v>109</v>
      </c>
      <c r="AA42" t="s">
        <v>109</v>
      </c>
      <c r="AB42" t="s">
        <v>109</v>
      </c>
      <c r="AC42" t="s">
        <v>109</v>
      </c>
      <c r="AD42" t="s">
        <v>109</v>
      </c>
      <c r="AE42" t="s">
        <v>109</v>
      </c>
      <c r="AF42" t="s">
        <v>109</v>
      </c>
      <c r="AG42" t="s">
        <v>109</v>
      </c>
      <c r="AH42" t="s">
        <v>109</v>
      </c>
      <c r="AI42" t="s">
        <v>109</v>
      </c>
      <c r="AJ42" t="s">
        <v>109</v>
      </c>
      <c r="AK42" t="s">
        <v>109</v>
      </c>
    </row>
    <row r="43" spans="1:37" x14ac:dyDescent="0.35">
      <c r="A43" t="s">
        <v>133</v>
      </c>
      <c r="B43" t="s">
        <v>109</v>
      </c>
      <c r="C43" t="s">
        <v>109</v>
      </c>
      <c r="D43" t="s">
        <v>109</v>
      </c>
      <c r="E43" t="s">
        <v>109</v>
      </c>
      <c r="F43" t="s">
        <v>109</v>
      </c>
      <c r="G43" t="s">
        <v>109</v>
      </c>
      <c r="H43" t="s">
        <v>109</v>
      </c>
      <c r="I43" t="s">
        <v>109</v>
      </c>
      <c r="J43" t="s">
        <v>109</v>
      </c>
      <c r="K43" t="s">
        <v>109</v>
      </c>
      <c r="L43" t="s">
        <v>109</v>
      </c>
      <c r="M43" t="s">
        <v>109</v>
      </c>
      <c r="N43" t="s">
        <v>109</v>
      </c>
      <c r="O43" t="s">
        <v>109</v>
      </c>
      <c r="P43" t="s">
        <v>109</v>
      </c>
      <c r="Q43" t="s">
        <v>109</v>
      </c>
      <c r="R43" t="s">
        <v>109</v>
      </c>
      <c r="S43" t="s">
        <v>109</v>
      </c>
      <c r="T43" t="s">
        <v>109</v>
      </c>
      <c r="U43" t="s">
        <v>109</v>
      </c>
      <c r="V43" t="s">
        <v>109</v>
      </c>
      <c r="W43" t="s">
        <v>109</v>
      </c>
      <c r="X43" t="s">
        <v>109</v>
      </c>
      <c r="Y43" t="s">
        <v>109</v>
      </c>
      <c r="Z43" t="s">
        <v>109</v>
      </c>
      <c r="AA43" t="s">
        <v>109</v>
      </c>
      <c r="AB43" t="s">
        <v>109</v>
      </c>
      <c r="AC43" t="s">
        <v>109</v>
      </c>
      <c r="AD43" t="s">
        <v>109</v>
      </c>
      <c r="AE43" t="s">
        <v>109</v>
      </c>
      <c r="AF43" t="s">
        <v>109</v>
      </c>
      <c r="AG43" t="s">
        <v>109</v>
      </c>
      <c r="AH43" t="s">
        <v>109</v>
      </c>
      <c r="AI43" t="s">
        <v>109</v>
      </c>
      <c r="AJ43" t="s">
        <v>109</v>
      </c>
      <c r="AK43" t="s">
        <v>109</v>
      </c>
    </row>
    <row r="44" spans="1:37" x14ac:dyDescent="0.35">
      <c r="A44" t="s">
        <v>134</v>
      </c>
      <c r="B44" s="7">
        <v>240871328.17241201</v>
      </c>
      <c r="C44" s="7">
        <v>241762400.208933</v>
      </c>
      <c r="D44" s="7">
        <v>242653472.24545401</v>
      </c>
      <c r="E44" s="7">
        <v>243544544.28197399</v>
      </c>
      <c r="F44" s="7">
        <v>244435616.31849501</v>
      </c>
      <c r="G44" s="7">
        <v>245326688.35501501</v>
      </c>
      <c r="H44" s="7">
        <v>246217760.391536</v>
      </c>
      <c r="I44" s="7">
        <v>247108832.42805699</v>
      </c>
      <c r="J44" s="7">
        <v>247999904.46457699</v>
      </c>
      <c r="K44" s="7">
        <v>248890976.50109801</v>
      </c>
      <c r="L44" s="7">
        <v>249782048.53761899</v>
      </c>
      <c r="M44" s="7">
        <v>250673120.574139</v>
      </c>
      <c r="N44" s="7">
        <v>251564192.61065999</v>
      </c>
      <c r="O44" s="7">
        <v>252455264.647181</v>
      </c>
      <c r="P44" s="7">
        <v>253346336.68370101</v>
      </c>
      <c r="Q44" s="7">
        <v>254237408.720222</v>
      </c>
      <c r="R44" s="7">
        <v>255128480.75674301</v>
      </c>
      <c r="S44" s="7">
        <v>256019552.79326299</v>
      </c>
      <c r="T44" s="7">
        <v>256910624.82978401</v>
      </c>
      <c r="U44" s="7">
        <v>257801696.86630499</v>
      </c>
      <c r="V44" s="7">
        <v>258692768.902825</v>
      </c>
      <c r="W44" s="7">
        <v>259583840.93934599</v>
      </c>
      <c r="X44" s="7">
        <v>260474912.975867</v>
      </c>
      <c r="Y44" s="7">
        <v>261365985.01238701</v>
      </c>
      <c r="Z44" s="7">
        <v>262257057.048908</v>
      </c>
      <c r="AA44" s="7">
        <v>263148129.08542901</v>
      </c>
      <c r="AB44" s="7">
        <v>264039201.12194899</v>
      </c>
      <c r="AC44" s="7">
        <v>264930273.15847</v>
      </c>
      <c r="AD44" s="7">
        <v>265821345.19499099</v>
      </c>
      <c r="AE44" s="7">
        <v>266712417.231511</v>
      </c>
      <c r="AF44" s="7">
        <v>267603489.26803201</v>
      </c>
      <c r="AG44" s="7">
        <v>268494561.30455202</v>
      </c>
      <c r="AH44" s="7">
        <v>269385633.34107298</v>
      </c>
      <c r="AI44" s="7">
        <v>270276705.37759399</v>
      </c>
      <c r="AJ44" s="7">
        <v>271167777.414114</v>
      </c>
      <c r="AK44" s="7">
        <v>272058849.45063502</v>
      </c>
    </row>
    <row r="45" spans="1:37" x14ac:dyDescent="0.35">
      <c r="A45" t="s">
        <v>135</v>
      </c>
      <c r="B45" t="s">
        <v>109</v>
      </c>
      <c r="C45" t="s">
        <v>109</v>
      </c>
      <c r="D45" t="s">
        <v>109</v>
      </c>
      <c r="E45" t="s">
        <v>109</v>
      </c>
      <c r="F45" t="s">
        <v>109</v>
      </c>
      <c r="G45" t="s">
        <v>109</v>
      </c>
      <c r="H45" t="s">
        <v>109</v>
      </c>
      <c r="I45" t="s">
        <v>109</v>
      </c>
      <c r="J45" t="s">
        <v>109</v>
      </c>
      <c r="K45" t="s">
        <v>109</v>
      </c>
      <c r="L45" t="s">
        <v>109</v>
      </c>
      <c r="M45" t="s">
        <v>109</v>
      </c>
      <c r="N45" t="s">
        <v>109</v>
      </c>
      <c r="O45" t="s">
        <v>109</v>
      </c>
      <c r="P45" t="s">
        <v>109</v>
      </c>
      <c r="Q45" t="s">
        <v>109</v>
      </c>
      <c r="R45" t="s">
        <v>109</v>
      </c>
      <c r="S45" t="s">
        <v>109</v>
      </c>
      <c r="T45" t="s">
        <v>109</v>
      </c>
      <c r="U45" t="s">
        <v>109</v>
      </c>
      <c r="V45" t="s">
        <v>109</v>
      </c>
      <c r="W45" t="s">
        <v>109</v>
      </c>
      <c r="X45" t="s">
        <v>109</v>
      </c>
      <c r="Y45" t="s">
        <v>109</v>
      </c>
      <c r="Z45" t="s">
        <v>109</v>
      </c>
      <c r="AA45" t="s">
        <v>109</v>
      </c>
      <c r="AB45" t="s">
        <v>109</v>
      </c>
      <c r="AC45" t="s">
        <v>109</v>
      </c>
      <c r="AD45" t="s">
        <v>109</v>
      </c>
      <c r="AE45" t="s">
        <v>109</v>
      </c>
      <c r="AF45" t="s">
        <v>109</v>
      </c>
      <c r="AG45" t="s">
        <v>109</v>
      </c>
      <c r="AH45" t="s">
        <v>109</v>
      </c>
      <c r="AI45" t="s">
        <v>109</v>
      </c>
      <c r="AJ45" t="s">
        <v>109</v>
      </c>
      <c r="AK45" t="s">
        <v>109</v>
      </c>
    </row>
    <row r="46" spans="1:37" x14ac:dyDescent="0.35">
      <c r="A46" t="s">
        <v>136</v>
      </c>
      <c r="B46" t="s">
        <v>109</v>
      </c>
      <c r="C46" t="s">
        <v>109</v>
      </c>
      <c r="D46" t="s">
        <v>109</v>
      </c>
      <c r="E46" t="s">
        <v>109</v>
      </c>
      <c r="F46" t="s">
        <v>109</v>
      </c>
      <c r="G46" t="s">
        <v>109</v>
      </c>
      <c r="H46" t="s">
        <v>109</v>
      </c>
      <c r="I46" t="s">
        <v>109</v>
      </c>
      <c r="J46" t="s">
        <v>109</v>
      </c>
      <c r="K46" t="s">
        <v>109</v>
      </c>
      <c r="L46" t="s">
        <v>109</v>
      </c>
      <c r="M46" t="s">
        <v>109</v>
      </c>
      <c r="N46" t="s">
        <v>109</v>
      </c>
      <c r="O46" t="s">
        <v>109</v>
      </c>
      <c r="P46" t="s">
        <v>109</v>
      </c>
      <c r="Q46" t="s">
        <v>109</v>
      </c>
      <c r="R46" t="s">
        <v>109</v>
      </c>
      <c r="S46" t="s">
        <v>109</v>
      </c>
      <c r="T46" t="s">
        <v>109</v>
      </c>
      <c r="U46" t="s">
        <v>109</v>
      </c>
      <c r="V46" t="s">
        <v>109</v>
      </c>
      <c r="W46" t="s">
        <v>109</v>
      </c>
      <c r="X46" t="s">
        <v>109</v>
      </c>
      <c r="Y46" t="s">
        <v>109</v>
      </c>
      <c r="Z46" t="s">
        <v>109</v>
      </c>
      <c r="AA46" t="s">
        <v>109</v>
      </c>
      <c r="AB46" t="s">
        <v>109</v>
      </c>
      <c r="AC46" t="s">
        <v>109</v>
      </c>
      <c r="AD46" t="s">
        <v>109</v>
      </c>
      <c r="AE46" t="s">
        <v>109</v>
      </c>
      <c r="AF46" t="s">
        <v>109</v>
      </c>
      <c r="AG46" t="s">
        <v>109</v>
      </c>
      <c r="AH46" t="s">
        <v>109</v>
      </c>
      <c r="AI46" t="s">
        <v>109</v>
      </c>
      <c r="AJ46" t="s">
        <v>109</v>
      </c>
      <c r="AK46" t="s">
        <v>109</v>
      </c>
    </row>
    <row r="47" spans="1:37" x14ac:dyDescent="0.35">
      <c r="A47" t="s">
        <v>137</v>
      </c>
      <c r="B47" t="s">
        <v>109</v>
      </c>
      <c r="C47" t="s">
        <v>109</v>
      </c>
      <c r="D47" t="s">
        <v>109</v>
      </c>
      <c r="E47" t="s">
        <v>109</v>
      </c>
      <c r="F47" t="s">
        <v>109</v>
      </c>
      <c r="G47" t="s">
        <v>109</v>
      </c>
      <c r="H47" t="s">
        <v>109</v>
      </c>
      <c r="I47" t="s">
        <v>109</v>
      </c>
      <c r="J47" t="s">
        <v>109</v>
      </c>
      <c r="K47" t="s">
        <v>109</v>
      </c>
      <c r="L47" t="s">
        <v>109</v>
      </c>
      <c r="M47" t="s">
        <v>109</v>
      </c>
      <c r="N47" t="s">
        <v>109</v>
      </c>
      <c r="O47" t="s">
        <v>109</v>
      </c>
      <c r="P47" t="s">
        <v>109</v>
      </c>
      <c r="Q47" t="s">
        <v>109</v>
      </c>
      <c r="R47" t="s">
        <v>109</v>
      </c>
      <c r="S47" t="s">
        <v>109</v>
      </c>
      <c r="T47" t="s">
        <v>109</v>
      </c>
      <c r="U47" t="s">
        <v>109</v>
      </c>
      <c r="V47" t="s">
        <v>109</v>
      </c>
      <c r="W47" t="s">
        <v>109</v>
      </c>
      <c r="X47" t="s">
        <v>109</v>
      </c>
      <c r="Y47" t="s">
        <v>109</v>
      </c>
      <c r="Z47" t="s">
        <v>109</v>
      </c>
      <c r="AA47" t="s">
        <v>109</v>
      </c>
      <c r="AB47" t="s">
        <v>109</v>
      </c>
      <c r="AC47" t="s">
        <v>109</v>
      </c>
      <c r="AD47" t="s">
        <v>109</v>
      </c>
      <c r="AE47" t="s">
        <v>109</v>
      </c>
      <c r="AF47" t="s">
        <v>109</v>
      </c>
      <c r="AG47" t="s">
        <v>109</v>
      </c>
      <c r="AH47" t="s">
        <v>109</v>
      </c>
      <c r="AI47" t="s">
        <v>109</v>
      </c>
      <c r="AJ47" t="s">
        <v>109</v>
      </c>
      <c r="AK47" t="s">
        <v>109</v>
      </c>
    </row>
    <row r="48" spans="1:37" x14ac:dyDescent="0.35">
      <c r="A48" t="s">
        <v>138</v>
      </c>
      <c r="B48" t="s">
        <v>109</v>
      </c>
      <c r="C48" t="s">
        <v>109</v>
      </c>
      <c r="D48" t="s">
        <v>109</v>
      </c>
      <c r="E48" t="s">
        <v>109</v>
      </c>
      <c r="F48" t="s">
        <v>109</v>
      </c>
      <c r="G48" t="s">
        <v>109</v>
      </c>
      <c r="H48" t="s">
        <v>109</v>
      </c>
      <c r="I48" t="s">
        <v>109</v>
      </c>
      <c r="J48" t="s">
        <v>109</v>
      </c>
      <c r="K48" t="s">
        <v>109</v>
      </c>
      <c r="L48" t="s">
        <v>109</v>
      </c>
      <c r="M48" t="s">
        <v>109</v>
      </c>
      <c r="N48" t="s">
        <v>109</v>
      </c>
      <c r="O48" t="s">
        <v>109</v>
      </c>
      <c r="P48" t="s">
        <v>109</v>
      </c>
      <c r="Q48" t="s">
        <v>109</v>
      </c>
      <c r="R48" t="s">
        <v>109</v>
      </c>
      <c r="S48" t="s">
        <v>109</v>
      </c>
      <c r="T48" t="s">
        <v>109</v>
      </c>
      <c r="U48" t="s">
        <v>109</v>
      </c>
      <c r="V48" t="s">
        <v>109</v>
      </c>
      <c r="W48" t="s">
        <v>109</v>
      </c>
      <c r="X48" t="s">
        <v>109</v>
      </c>
      <c r="Y48" t="s">
        <v>109</v>
      </c>
      <c r="Z48" t="s">
        <v>109</v>
      </c>
      <c r="AA48" t="s">
        <v>109</v>
      </c>
      <c r="AB48" t="s">
        <v>109</v>
      </c>
      <c r="AC48" t="s">
        <v>109</v>
      </c>
      <c r="AD48" t="s">
        <v>109</v>
      </c>
      <c r="AE48" t="s">
        <v>109</v>
      </c>
      <c r="AF48" t="s">
        <v>109</v>
      </c>
      <c r="AG48" t="s">
        <v>109</v>
      </c>
      <c r="AH48" t="s">
        <v>109</v>
      </c>
      <c r="AI48" t="s">
        <v>109</v>
      </c>
      <c r="AJ48" t="s">
        <v>109</v>
      </c>
      <c r="AK48" t="s">
        <v>109</v>
      </c>
    </row>
    <row r="49" spans="1:37" x14ac:dyDescent="0.35">
      <c r="A49" t="s">
        <v>139</v>
      </c>
      <c r="B49" t="s">
        <v>109</v>
      </c>
      <c r="C49" t="s">
        <v>109</v>
      </c>
      <c r="D49" t="s">
        <v>109</v>
      </c>
      <c r="E49" t="s">
        <v>109</v>
      </c>
      <c r="F49" t="s">
        <v>109</v>
      </c>
      <c r="G49" t="s">
        <v>109</v>
      </c>
      <c r="H49" t="s">
        <v>109</v>
      </c>
      <c r="I49" t="s">
        <v>109</v>
      </c>
      <c r="J49" t="s">
        <v>109</v>
      </c>
      <c r="K49" t="s">
        <v>109</v>
      </c>
      <c r="L49" t="s">
        <v>109</v>
      </c>
      <c r="M49" t="s">
        <v>109</v>
      </c>
      <c r="N49" t="s">
        <v>109</v>
      </c>
      <c r="O49" t="s">
        <v>109</v>
      </c>
      <c r="P49" t="s">
        <v>109</v>
      </c>
      <c r="Q49" t="s">
        <v>109</v>
      </c>
      <c r="R49" t="s">
        <v>109</v>
      </c>
      <c r="S49" t="s">
        <v>109</v>
      </c>
      <c r="T49" t="s">
        <v>109</v>
      </c>
      <c r="U49" t="s">
        <v>109</v>
      </c>
      <c r="V49" t="s">
        <v>109</v>
      </c>
      <c r="W49" t="s">
        <v>109</v>
      </c>
      <c r="X49" t="s">
        <v>109</v>
      </c>
      <c r="Y49" t="s">
        <v>109</v>
      </c>
      <c r="Z49" t="s">
        <v>109</v>
      </c>
      <c r="AA49" t="s">
        <v>109</v>
      </c>
      <c r="AB49" t="s">
        <v>109</v>
      </c>
      <c r="AC49" t="s">
        <v>109</v>
      </c>
      <c r="AD49" t="s">
        <v>109</v>
      </c>
      <c r="AE49" t="s">
        <v>109</v>
      </c>
      <c r="AF49" t="s">
        <v>109</v>
      </c>
      <c r="AG49" t="s">
        <v>109</v>
      </c>
      <c r="AH49" t="s">
        <v>109</v>
      </c>
      <c r="AI49" t="s">
        <v>109</v>
      </c>
      <c r="AJ49" t="s">
        <v>109</v>
      </c>
      <c r="AK49" t="s">
        <v>109</v>
      </c>
    </row>
    <row r="50" spans="1:37" x14ac:dyDescent="0.35">
      <c r="A50" t="s">
        <v>140</v>
      </c>
      <c r="B50" t="s">
        <v>109</v>
      </c>
      <c r="C50" t="s">
        <v>109</v>
      </c>
      <c r="D50" t="s">
        <v>109</v>
      </c>
      <c r="E50" t="s">
        <v>109</v>
      </c>
      <c r="F50" t="s">
        <v>109</v>
      </c>
      <c r="G50" t="s">
        <v>109</v>
      </c>
      <c r="H50" t="s">
        <v>109</v>
      </c>
      <c r="I50" t="s">
        <v>109</v>
      </c>
      <c r="J50" t="s">
        <v>109</v>
      </c>
      <c r="K50" t="s">
        <v>109</v>
      </c>
      <c r="L50" t="s">
        <v>109</v>
      </c>
      <c r="M50" t="s">
        <v>109</v>
      </c>
      <c r="N50" t="s">
        <v>109</v>
      </c>
      <c r="O50" t="s">
        <v>109</v>
      </c>
      <c r="P50" t="s">
        <v>109</v>
      </c>
      <c r="Q50" t="s">
        <v>109</v>
      </c>
      <c r="R50" t="s">
        <v>109</v>
      </c>
      <c r="S50" t="s">
        <v>109</v>
      </c>
      <c r="T50" t="s">
        <v>109</v>
      </c>
      <c r="U50" t="s">
        <v>109</v>
      </c>
      <c r="V50" t="s">
        <v>109</v>
      </c>
      <c r="W50" t="s">
        <v>109</v>
      </c>
      <c r="X50" t="s">
        <v>109</v>
      </c>
      <c r="Y50" t="s">
        <v>109</v>
      </c>
      <c r="Z50" t="s">
        <v>109</v>
      </c>
      <c r="AA50" t="s">
        <v>109</v>
      </c>
      <c r="AB50" t="s">
        <v>109</v>
      </c>
      <c r="AC50" t="s">
        <v>109</v>
      </c>
      <c r="AD50" t="s">
        <v>109</v>
      </c>
      <c r="AE50" t="s">
        <v>109</v>
      </c>
      <c r="AF50" t="s">
        <v>109</v>
      </c>
      <c r="AG50" t="s">
        <v>109</v>
      </c>
      <c r="AH50" t="s">
        <v>109</v>
      </c>
      <c r="AI50" t="s">
        <v>109</v>
      </c>
      <c r="AJ50" t="s">
        <v>109</v>
      </c>
      <c r="AK50" t="s">
        <v>109</v>
      </c>
    </row>
    <row r="51" spans="1:37" x14ac:dyDescent="0.35">
      <c r="A51" t="s">
        <v>141</v>
      </c>
      <c r="B51" t="s">
        <v>109</v>
      </c>
      <c r="C51" t="s">
        <v>109</v>
      </c>
      <c r="D51" t="s">
        <v>109</v>
      </c>
      <c r="E51" t="s">
        <v>109</v>
      </c>
      <c r="F51" t="s">
        <v>109</v>
      </c>
      <c r="G51" t="s">
        <v>109</v>
      </c>
      <c r="H51" t="s">
        <v>109</v>
      </c>
      <c r="I51" t="s">
        <v>109</v>
      </c>
      <c r="J51" t="s">
        <v>109</v>
      </c>
      <c r="K51" t="s">
        <v>109</v>
      </c>
      <c r="L51" t="s">
        <v>109</v>
      </c>
      <c r="M51" t="s">
        <v>109</v>
      </c>
      <c r="N51" t="s">
        <v>109</v>
      </c>
      <c r="O51" t="s">
        <v>109</v>
      </c>
      <c r="P51" t="s">
        <v>109</v>
      </c>
      <c r="Q51" t="s">
        <v>109</v>
      </c>
      <c r="R51" t="s">
        <v>109</v>
      </c>
      <c r="S51" t="s">
        <v>109</v>
      </c>
      <c r="T51" t="s">
        <v>109</v>
      </c>
      <c r="U51" t="s">
        <v>109</v>
      </c>
      <c r="V51" t="s">
        <v>109</v>
      </c>
      <c r="W51" t="s">
        <v>109</v>
      </c>
      <c r="X51" t="s">
        <v>109</v>
      </c>
      <c r="Y51" t="s">
        <v>109</v>
      </c>
      <c r="Z51" t="s">
        <v>109</v>
      </c>
      <c r="AA51" t="s">
        <v>109</v>
      </c>
      <c r="AB51" t="s">
        <v>109</v>
      </c>
      <c r="AC51" t="s">
        <v>109</v>
      </c>
      <c r="AD51" t="s">
        <v>109</v>
      </c>
      <c r="AE51" t="s">
        <v>109</v>
      </c>
      <c r="AF51" t="s">
        <v>109</v>
      </c>
      <c r="AG51" t="s">
        <v>109</v>
      </c>
      <c r="AH51" t="s">
        <v>109</v>
      </c>
      <c r="AI51" t="s">
        <v>109</v>
      </c>
      <c r="AJ51" t="s">
        <v>109</v>
      </c>
      <c r="AK51" t="s">
        <v>109</v>
      </c>
    </row>
    <row r="52" spans="1:37" x14ac:dyDescent="0.35">
      <c r="A52" t="s">
        <v>142</v>
      </c>
      <c r="B52" t="s">
        <v>109</v>
      </c>
      <c r="C52" t="s">
        <v>109</v>
      </c>
      <c r="D52" t="s">
        <v>109</v>
      </c>
      <c r="E52" t="s">
        <v>109</v>
      </c>
      <c r="F52" t="s">
        <v>109</v>
      </c>
      <c r="G52" t="s">
        <v>109</v>
      </c>
      <c r="H52" t="s">
        <v>109</v>
      </c>
      <c r="I52" t="s">
        <v>109</v>
      </c>
      <c r="J52" t="s">
        <v>109</v>
      </c>
      <c r="K52" t="s">
        <v>109</v>
      </c>
      <c r="L52" t="s">
        <v>109</v>
      </c>
      <c r="M52" t="s">
        <v>109</v>
      </c>
      <c r="N52" t="s">
        <v>109</v>
      </c>
      <c r="O52" t="s">
        <v>109</v>
      </c>
      <c r="P52" t="s">
        <v>109</v>
      </c>
      <c r="Q52" t="s">
        <v>109</v>
      </c>
      <c r="R52" t="s">
        <v>109</v>
      </c>
      <c r="S52" t="s">
        <v>109</v>
      </c>
      <c r="T52" t="s">
        <v>109</v>
      </c>
      <c r="U52" t="s">
        <v>109</v>
      </c>
      <c r="V52" t="s">
        <v>109</v>
      </c>
      <c r="W52" t="s">
        <v>109</v>
      </c>
      <c r="X52" t="s">
        <v>109</v>
      </c>
      <c r="Y52" t="s">
        <v>109</v>
      </c>
      <c r="Z52" t="s">
        <v>109</v>
      </c>
      <c r="AA52" t="s">
        <v>109</v>
      </c>
      <c r="AB52" t="s">
        <v>109</v>
      </c>
      <c r="AC52" t="s">
        <v>109</v>
      </c>
      <c r="AD52" t="s">
        <v>109</v>
      </c>
      <c r="AE52" t="s">
        <v>109</v>
      </c>
      <c r="AF52" t="s">
        <v>109</v>
      </c>
      <c r="AG52" t="s">
        <v>109</v>
      </c>
      <c r="AH52" t="s">
        <v>109</v>
      </c>
      <c r="AI52" t="s">
        <v>109</v>
      </c>
      <c r="AJ52" t="s">
        <v>109</v>
      </c>
      <c r="AK52" t="s">
        <v>109</v>
      </c>
    </row>
    <row r="53" spans="1:37" x14ac:dyDescent="0.35">
      <c r="A53" t="s">
        <v>143</v>
      </c>
      <c r="B53" t="s">
        <v>109</v>
      </c>
      <c r="C53" t="s">
        <v>109</v>
      </c>
      <c r="D53" t="s">
        <v>109</v>
      </c>
      <c r="E53" t="s">
        <v>109</v>
      </c>
      <c r="F53" t="s">
        <v>109</v>
      </c>
      <c r="G53" t="s">
        <v>109</v>
      </c>
      <c r="H53" t="s">
        <v>109</v>
      </c>
      <c r="I53" t="s">
        <v>109</v>
      </c>
      <c r="J53" t="s">
        <v>109</v>
      </c>
      <c r="K53" t="s">
        <v>109</v>
      </c>
      <c r="L53" t="s">
        <v>109</v>
      </c>
      <c r="M53" t="s">
        <v>109</v>
      </c>
      <c r="N53" t="s">
        <v>109</v>
      </c>
      <c r="O53" t="s">
        <v>109</v>
      </c>
      <c r="P53" t="s">
        <v>109</v>
      </c>
      <c r="Q53" t="s">
        <v>109</v>
      </c>
      <c r="R53" t="s">
        <v>109</v>
      </c>
      <c r="S53" t="s">
        <v>109</v>
      </c>
      <c r="T53" t="s">
        <v>109</v>
      </c>
      <c r="U53" t="s">
        <v>109</v>
      </c>
      <c r="V53" t="s">
        <v>109</v>
      </c>
      <c r="W53" t="s">
        <v>109</v>
      </c>
      <c r="X53" t="s">
        <v>109</v>
      </c>
      <c r="Y53" t="s">
        <v>109</v>
      </c>
      <c r="Z53" t="s">
        <v>109</v>
      </c>
      <c r="AA53" t="s">
        <v>109</v>
      </c>
      <c r="AB53" t="s">
        <v>109</v>
      </c>
      <c r="AC53" t="s">
        <v>109</v>
      </c>
      <c r="AD53" t="s">
        <v>109</v>
      </c>
      <c r="AE53" t="s">
        <v>109</v>
      </c>
      <c r="AF53" t="s">
        <v>109</v>
      </c>
      <c r="AG53" t="s">
        <v>109</v>
      </c>
      <c r="AH53" t="s">
        <v>109</v>
      </c>
      <c r="AI53" t="s">
        <v>109</v>
      </c>
      <c r="AJ53" t="s">
        <v>109</v>
      </c>
      <c r="AK53" t="s">
        <v>109</v>
      </c>
    </row>
    <row r="54" spans="1:37" x14ac:dyDescent="0.35">
      <c r="A54" t="s">
        <v>144</v>
      </c>
      <c r="B54" t="s">
        <v>109</v>
      </c>
      <c r="C54" t="s">
        <v>109</v>
      </c>
      <c r="D54" t="s">
        <v>109</v>
      </c>
      <c r="E54" t="s">
        <v>109</v>
      </c>
      <c r="F54" t="s">
        <v>109</v>
      </c>
      <c r="G54" t="s">
        <v>109</v>
      </c>
      <c r="H54" t="s">
        <v>109</v>
      </c>
      <c r="I54" t="s">
        <v>109</v>
      </c>
      <c r="J54" t="s">
        <v>109</v>
      </c>
      <c r="K54" t="s">
        <v>109</v>
      </c>
      <c r="L54" t="s">
        <v>109</v>
      </c>
      <c r="M54" t="s">
        <v>109</v>
      </c>
      <c r="N54" t="s">
        <v>109</v>
      </c>
      <c r="O54" t="s">
        <v>109</v>
      </c>
      <c r="P54" t="s">
        <v>109</v>
      </c>
      <c r="Q54" t="s">
        <v>109</v>
      </c>
      <c r="R54" t="s">
        <v>109</v>
      </c>
      <c r="S54" t="s">
        <v>109</v>
      </c>
      <c r="T54" t="s">
        <v>109</v>
      </c>
      <c r="U54" t="s">
        <v>109</v>
      </c>
      <c r="V54" t="s">
        <v>109</v>
      </c>
      <c r="W54" t="s">
        <v>109</v>
      </c>
      <c r="X54" t="s">
        <v>109</v>
      </c>
      <c r="Y54" t="s">
        <v>109</v>
      </c>
      <c r="Z54" t="s">
        <v>109</v>
      </c>
      <c r="AA54" t="s">
        <v>109</v>
      </c>
      <c r="AB54" t="s">
        <v>109</v>
      </c>
      <c r="AC54" t="s">
        <v>109</v>
      </c>
      <c r="AD54" t="s">
        <v>109</v>
      </c>
      <c r="AE54" t="s">
        <v>109</v>
      </c>
      <c r="AF54" t="s">
        <v>109</v>
      </c>
      <c r="AG54" t="s">
        <v>109</v>
      </c>
      <c r="AH54" t="s">
        <v>109</v>
      </c>
      <c r="AI54" t="s">
        <v>109</v>
      </c>
      <c r="AJ54" t="s">
        <v>109</v>
      </c>
      <c r="AK54" t="s">
        <v>109</v>
      </c>
    </row>
    <row r="55" spans="1:37" x14ac:dyDescent="0.35">
      <c r="A55" t="s">
        <v>145</v>
      </c>
      <c r="B55" t="s">
        <v>109</v>
      </c>
      <c r="C55" t="s">
        <v>109</v>
      </c>
      <c r="D55" t="s">
        <v>109</v>
      </c>
      <c r="E55" t="s">
        <v>109</v>
      </c>
      <c r="F55" t="s">
        <v>109</v>
      </c>
      <c r="G55" t="s">
        <v>109</v>
      </c>
      <c r="H55" t="s">
        <v>109</v>
      </c>
      <c r="I55" t="s">
        <v>109</v>
      </c>
      <c r="J55" t="s">
        <v>109</v>
      </c>
      <c r="K55" t="s">
        <v>109</v>
      </c>
      <c r="L55" t="s">
        <v>109</v>
      </c>
      <c r="M55" t="s">
        <v>109</v>
      </c>
      <c r="N55" t="s">
        <v>109</v>
      </c>
      <c r="O55" t="s">
        <v>109</v>
      </c>
      <c r="P55" t="s">
        <v>109</v>
      </c>
      <c r="Q55" t="s">
        <v>109</v>
      </c>
      <c r="R55" t="s">
        <v>109</v>
      </c>
      <c r="S55" t="s">
        <v>109</v>
      </c>
      <c r="T55" t="s">
        <v>109</v>
      </c>
      <c r="U55" t="s">
        <v>109</v>
      </c>
      <c r="V55" t="s">
        <v>109</v>
      </c>
      <c r="W55" t="s">
        <v>109</v>
      </c>
      <c r="X55" t="s">
        <v>109</v>
      </c>
      <c r="Y55" t="s">
        <v>109</v>
      </c>
      <c r="Z55" t="s">
        <v>109</v>
      </c>
      <c r="AA55" t="s">
        <v>109</v>
      </c>
      <c r="AB55" t="s">
        <v>109</v>
      </c>
      <c r="AC55" t="s">
        <v>109</v>
      </c>
      <c r="AD55" t="s">
        <v>109</v>
      </c>
      <c r="AE55" t="s">
        <v>109</v>
      </c>
      <c r="AF55" t="s">
        <v>109</v>
      </c>
      <c r="AG55" t="s">
        <v>109</v>
      </c>
      <c r="AH55" t="s">
        <v>109</v>
      </c>
      <c r="AI55" t="s">
        <v>109</v>
      </c>
      <c r="AJ55" t="s">
        <v>109</v>
      </c>
      <c r="AK55" t="s">
        <v>109</v>
      </c>
    </row>
    <row r="56" spans="1:37" x14ac:dyDescent="0.35">
      <c r="A56" t="s">
        <v>146</v>
      </c>
      <c r="B56" t="s">
        <v>109</v>
      </c>
      <c r="C56" t="s">
        <v>109</v>
      </c>
      <c r="D56" t="s">
        <v>109</v>
      </c>
      <c r="E56" t="s">
        <v>109</v>
      </c>
      <c r="F56" t="s">
        <v>109</v>
      </c>
      <c r="G56" t="s">
        <v>109</v>
      </c>
      <c r="H56" t="s">
        <v>109</v>
      </c>
      <c r="I56" t="s">
        <v>109</v>
      </c>
      <c r="J56" t="s">
        <v>109</v>
      </c>
      <c r="K56" t="s">
        <v>109</v>
      </c>
      <c r="L56" t="s">
        <v>109</v>
      </c>
      <c r="M56" t="s">
        <v>109</v>
      </c>
      <c r="N56" t="s">
        <v>109</v>
      </c>
      <c r="O56" t="s">
        <v>109</v>
      </c>
      <c r="P56" t="s">
        <v>109</v>
      </c>
      <c r="Q56" t="s">
        <v>109</v>
      </c>
      <c r="R56" t="s">
        <v>109</v>
      </c>
      <c r="S56" t="s">
        <v>109</v>
      </c>
      <c r="T56" t="s">
        <v>109</v>
      </c>
      <c r="U56" t="s">
        <v>109</v>
      </c>
      <c r="V56" t="s">
        <v>109</v>
      </c>
      <c r="W56" t="s">
        <v>109</v>
      </c>
      <c r="X56" t="s">
        <v>109</v>
      </c>
      <c r="Y56" t="s">
        <v>109</v>
      </c>
      <c r="Z56" t="s">
        <v>109</v>
      </c>
      <c r="AA56" t="s">
        <v>109</v>
      </c>
      <c r="AB56" t="s">
        <v>109</v>
      </c>
      <c r="AC56" t="s">
        <v>109</v>
      </c>
      <c r="AD56" t="s">
        <v>109</v>
      </c>
      <c r="AE56" t="s">
        <v>109</v>
      </c>
      <c r="AF56" t="s">
        <v>109</v>
      </c>
      <c r="AG56" t="s">
        <v>109</v>
      </c>
      <c r="AH56" t="s">
        <v>109</v>
      </c>
      <c r="AI56" t="s">
        <v>109</v>
      </c>
      <c r="AJ56" t="s">
        <v>109</v>
      </c>
      <c r="AK56" t="s">
        <v>109</v>
      </c>
    </row>
    <row r="57" spans="1:37" x14ac:dyDescent="0.35">
      <c r="A57" t="s">
        <v>147</v>
      </c>
      <c r="B57" t="s">
        <v>109</v>
      </c>
      <c r="C57" t="s">
        <v>109</v>
      </c>
      <c r="D57" t="s">
        <v>109</v>
      </c>
      <c r="E57" t="s">
        <v>109</v>
      </c>
      <c r="F57" t="s">
        <v>109</v>
      </c>
      <c r="G57" t="s">
        <v>109</v>
      </c>
      <c r="H57" t="s">
        <v>109</v>
      </c>
      <c r="I57" t="s">
        <v>109</v>
      </c>
      <c r="J57" t="s">
        <v>109</v>
      </c>
      <c r="K57" t="s">
        <v>109</v>
      </c>
      <c r="L57" t="s">
        <v>109</v>
      </c>
      <c r="M57" t="s">
        <v>109</v>
      </c>
      <c r="N57" t="s">
        <v>109</v>
      </c>
      <c r="O57" t="s">
        <v>109</v>
      </c>
      <c r="P57" t="s">
        <v>109</v>
      </c>
      <c r="Q57" t="s">
        <v>109</v>
      </c>
      <c r="R57" t="s">
        <v>109</v>
      </c>
      <c r="S57" t="s">
        <v>109</v>
      </c>
      <c r="T57" t="s">
        <v>109</v>
      </c>
      <c r="U57" t="s">
        <v>109</v>
      </c>
      <c r="V57" t="s">
        <v>109</v>
      </c>
      <c r="W57" t="s">
        <v>109</v>
      </c>
      <c r="X57" t="s">
        <v>109</v>
      </c>
      <c r="Y57" t="s">
        <v>109</v>
      </c>
      <c r="Z57" t="s">
        <v>109</v>
      </c>
      <c r="AA57" t="s">
        <v>109</v>
      </c>
      <c r="AB57" t="s">
        <v>109</v>
      </c>
      <c r="AC57" t="s">
        <v>109</v>
      </c>
      <c r="AD57" t="s">
        <v>109</v>
      </c>
      <c r="AE57" t="s">
        <v>109</v>
      </c>
      <c r="AF57" t="s">
        <v>109</v>
      </c>
      <c r="AG57" t="s">
        <v>109</v>
      </c>
      <c r="AH57" t="s">
        <v>109</v>
      </c>
      <c r="AI57" t="s">
        <v>109</v>
      </c>
      <c r="AJ57" t="s">
        <v>109</v>
      </c>
      <c r="AK57" t="s">
        <v>109</v>
      </c>
    </row>
    <row r="58" spans="1:37" x14ac:dyDescent="0.35">
      <c r="A58" t="s">
        <v>148</v>
      </c>
      <c r="B58" t="s">
        <v>109</v>
      </c>
      <c r="C58" t="s">
        <v>109</v>
      </c>
      <c r="D58" t="s">
        <v>109</v>
      </c>
      <c r="E58" t="s">
        <v>109</v>
      </c>
      <c r="F58" t="s">
        <v>109</v>
      </c>
      <c r="G58" t="s">
        <v>109</v>
      </c>
      <c r="H58" t="s">
        <v>109</v>
      </c>
      <c r="I58" t="s">
        <v>109</v>
      </c>
      <c r="J58" t="s">
        <v>109</v>
      </c>
      <c r="K58" t="s">
        <v>109</v>
      </c>
      <c r="L58" t="s">
        <v>109</v>
      </c>
      <c r="M58" t="s">
        <v>109</v>
      </c>
      <c r="N58" t="s">
        <v>109</v>
      </c>
      <c r="O58" t="s">
        <v>109</v>
      </c>
      <c r="P58" t="s">
        <v>109</v>
      </c>
      <c r="Q58" t="s">
        <v>109</v>
      </c>
      <c r="R58" t="s">
        <v>109</v>
      </c>
      <c r="S58" t="s">
        <v>109</v>
      </c>
      <c r="T58" t="s">
        <v>109</v>
      </c>
      <c r="U58" t="s">
        <v>109</v>
      </c>
      <c r="V58" t="s">
        <v>109</v>
      </c>
      <c r="W58" t="s">
        <v>109</v>
      </c>
      <c r="X58" t="s">
        <v>109</v>
      </c>
      <c r="Y58" t="s">
        <v>109</v>
      </c>
      <c r="Z58" t="s">
        <v>109</v>
      </c>
      <c r="AA58" t="s">
        <v>109</v>
      </c>
      <c r="AB58" t="s">
        <v>109</v>
      </c>
      <c r="AC58" t="s">
        <v>109</v>
      </c>
      <c r="AD58" t="s">
        <v>109</v>
      </c>
      <c r="AE58" t="s">
        <v>109</v>
      </c>
      <c r="AF58" t="s">
        <v>109</v>
      </c>
      <c r="AG58" t="s">
        <v>109</v>
      </c>
      <c r="AH58" t="s">
        <v>109</v>
      </c>
      <c r="AI58" t="s">
        <v>109</v>
      </c>
      <c r="AJ58" t="s">
        <v>109</v>
      </c>
      <c r="AK58" t="s">
        <v>109</v>
      </c>
    </row>
    <row r="59" spans="1:37" x14ac:dyDescent="0.35">
      <c r="A59" t="s">
        <v>149</v>
      </c>
      <c r="B59" t="s">
        <v>109</v>
      </c>
      <c r="C59" t="s">
        <v>109</v>
      </c>
      <c r="D59" t="s">
        <v>109</v>
      </c>
      <c r="E59" t="s">
        <v>109</v>
      </c>
      <c r="F59" t="s">
        <v>109</v>
      </c>
      <c r="G59" t="s">
        <v>109</v>
      </c>
      <c r="H59" t="s">
        <v>109</v>
      </c>
      <c r="I59" t="s">
        <v>109</v>
      </c>
      <c r="J59" t="s">
        <v>109</v>
      </c>
      <c r="K59" t="s">
        <v>109</v>
      </c>
      <c r="L59" t="s">
        <v>109</v>
      </c>
      <c r="M59" t="s">
        <v>109</v>
      </c>
      <c r="N59" t="s">
        <v>109</v>
      </c>
      <c r="O59" t="s">
        <v>109</v>
      </c>
      <c r="P59" t="s">
        <v>109</v>
      </c>
      <c r="Q59" t="s">
        <v>109</v>
      </c>
      <c r="R59" t="s">
        <v>109</v>
      </c>
      <c r="S59" t="s">
        <v>109</v>
      </c>
      <c r="T59" t="s">
        <v>109</v>
      </c>
      <c r="U59" t="s">
        <v>109</v>
      </c>
      <c r="V59" t="s">
        <v>109</v>
      </c>
      <c r="W59" t="s">
        <v>109</v>
      </c>
      <c r="X59" t="s">
        <v>109</v>
      </c>
      <c r="Y59" t="s">
        <v>109</v>
      </c>
      <c r="Z59" t="s">
        <v>109</v>
      </c>
      <c r="AA59" t="s">
        <v>109</v>
      </c>
      <c r="AB59" t="s">
        <v>109</v>
      </c>
      <c r="AC59" t="s">
        <v>109</v>
      </c>
      <c r="AD59" t="s">
        <v>109</v>
      </c>
      <c r="AE59" t="s">
        <v>109</v>
      </c>
      <c r="AF59" t="s">
        <v>109</v>
      </c>
      <c r="AG59" t="s">
        <v>109</v>
      </c>
      <c r="AH59" t="s">
        <v>109</v>
      </c>
      <c r="AI59" t="s">
        <v>109</v>
      </c>
      <c r="AJ59" t="s">
        <v>109</v>
      </c>
      <c r="AK59" t="s">
        <v>109</v>
      </c>
    </row>
    <row r="60" spans="1:37" x14ac:dyDescent="0.35">
      <c r="A60" t="s">
        <v>150</v>
      </c>
      <c r="B60" t="s">
        <v>109</v>
      </c>
      <c r="C60" t="s">
        <v>109</v>
      </c>
      <c r="D60" t="s">
        <v>109</v>
      </c>
      <c r="E60" t="s">
        <v>109</v>
      </c>
      <c r="F60" t="s">
        <v>109</v>
      </c>
      <c r="G60" t="s">
        <v>109</v>
      </c>
      <c r="H60" t="s">
        <v>109</v>
      </c>
      <c r="I60" t="s">
        <v>109</v>
      </c>
      <c r="J60" t="s">
        <v>109</v>
      </c>
      <c r="K60" t="s">
        <v>109</v>
      </c>
      <c r="L60" t="s">
        <v>109</v>
      </c>
      <c r="M60" t="s">
        <v>109</v>
      </c>
      <c r="N60" t="s">
        <v>109</v>
      </c>
      <c r="O60" t="s">
        <v>109</v>
      </c>
      <c r="P60" t="s">
        <v>109</v>
      </c>
      <c r="Q60" t="s">
        <v>109</v>
      </c>
      <c r="R60" t="s">
        <v>109</v>
      </c>
      <c r="S60" t="s">
        <v>109</v>
      </c>
      <c r="T60" t="s">
        <v>109</v>
      </c>
      <c r="U60" t="s">
        <v>109</v>
      </c>
      <c r="V60" t="s">
        <v>109</v>
      </c>
      <c r="W60" t="s">
        <v>109</v>
      </c>
      <c r="X60" t="s">
        <v>109</v>
      </c>
      <c r="Y60" t="s">
        <v>109</v>
      </c>
      <c r="Z60" t="s">
        <v>109</v>
      </c>
      <c r="AA60" t="s">
        <v>109</v>
      </c>
      <c r="AB60" t="s">
        <v>109</v>
      </c>
      <c r="AC60" t="s">
        <v>109</v>
      </c>
      <c r="AD60" t="s">
        <v>109</v>
      </c>
      <c r="AE60" t="s">
        <v>109</v>
      </c>
      <c r="AF60" t="s">
        <v>109</v>
      </c>
      <c r="AG60" t="s">
        <v>109</v>
      </c>
      <c r="AH60" t="s">
        <v>109</v>
      </c>
      <c r="AI60" t="s">
        <v>109</v>
      </c>
      <c r="AJ60" t="s">
        <v>109</v>
      </c>
      <c r="AK60" t="s">
        <v>109</v>
      </c>
    </row>
    <row r="61" spans="1:37" x14ac:dyDescent="0.35">
      <c r="A61" t="s">
        <v>151</v>
      </c>
      <c r="B61" t="s">
        <v>109</v>
      </c>
      <c r="C61" t="s">
        <v>109</v>
      </c>
      <c r="D61" t="s">
        <v>109</v>
      </c>
      <c r="E61" t="s">
        <v>109</v>
      </c>
      <c r="F61" t="s">
        <v>109</v>
      </c>
      <c r="G61" t="s">
        <v>109</v>
      </c>
      <c r="H61" t="s">
        <v>109</v>
      </c>
      <c r="I61" t="s">
        <v>109</v>
      </c>
      <c r="J61" t="s">
        <v>109</v>
      </c>
      <c r="K61" t="s">
        <v>109</v>
      </c>
      <c r="L61" t="s">
        <v>109</v>
      </c>
      <c r="M61" t="s">
        <v>109</v>
      </c>
      <c r="N61" t="s">
        <v>109</v>
      </c>
      <c r="O61" t="s">
        <v>109</v>
      </c>
      <c r="P61" t="s">
        <v>109</v>
      </c>
      <c r="Q61" t="s">
        <v>109</v>
      </c>
      <c r="R61" t="s">
        <v>109</v>
      </c>
      <c r="S61" t="s">
        <v>109</v>
      </c>
      <c r="T61" t="s">
        <v>109</v>
      </c>
      <c r="U61" t="s">
        <v>109</v>
      </c>
      <c r="V61" t="s">
        <v>109</v>
      </c>
      <c r="W61" t="s">
        <v>109</v>
      </c>
      <c r="X61" t="s">
        <v>109</v>
      </c>
      <c r="Y61" t="s">
        <v>109</v>
      </c>
      <c r="Z61" t="s">
        <v>109</v>
      </c>
      <c r="AA61" t="s">
        <v>109</v>
      </c>
      <c r="AB61" t="s">
        <v>109</v>
      </c>
      <c r="AC61" t="s">
        <v>109</v>
      </c>
      <c r="AD61" t="s">
        <v>109</v>
      </c>
      <c r="AE61" t="s">
        <v>109</v>
      </c>
      <c r="AF61" t="s">
        <v>109</v>
      </c>
      <c r="AG61" t="s">
        <v>109</v>
      </c>
      <c r="AH61" t="s">
        <v>109</v>
      </c>
      <c r="AI61" t="s">
        <v>109</v>
      </c>
      <c r="AJ61" t="s">
        <v>109</v>
      </c>
      <c r="AK61" t="s">
        <v>109</v>
      </c>
    </row>
    <row r="62" spans="1:37" x14ac:dyDescent="0.35">
      <c r="A62" t="s">
        <v>152</v>
      </c>
      <c r="B62" t="s">
        <v>109</v>
      </c>
      <c r="C62" t="s">
        <v>109</v>
      </c>
      <c r="D62" t="s">
        <v>109</v>
      </c>
      <c r="E62" t="s">
        <v>109</v>
      </c>
      <c r="F62" t="s">
        <v>109</v>
      </c>
      <c r="G62" t="s">
        <v>109</v>
      </c>
      <c r="H62" t="s">
        <v>109</v>
      </c>
      <c r="I62" t="s">
        <v>109</v>
      </c>
      <c r="J62" t="s">
        <v>109</v>
      </c>
      <c r="K62" t="s">
        <v>109</v>
      </c>
      <c r="L62" t="s">
        <v>109</v>
      </c>
      <c r="M62" t="s">
        <v>109</v>
      </c>
      <c r="N62" t="s">
        <v>109</v>
      </c>
      <c r="O62" t="s">
        <v>109</v>
      </c>
      <c r="P62" t="s">
        <v>109</v>
      </c>
      <c r="Q62" t="s">
        <v>109</v>
      </c>
      <c r="R62" t="s">
        <v>109</v>
      </c>
      <c r="S62" t="s">
        <v>109</v>
      </c>
      <c r="T62" t="s">
        <v>109</v>
      </c>
      <c r="U62" t="s">
        <v>109</v>
      </c>
      <c r="V62" t="s">
        <v>109</v>
      </c>
      <c r="W62" t="s">
        <v>109</v>
      </c>
      <c r="X62" t="s">
        <v>109</v>
      </c>
      <c r="Y62" t="s">
        <v>109</v>
      </c>
      <c r="Z62" t="s">
        <v>109</v>
      </c>
      <c r="AA62" t="s">
        <v>109</v>
      </c>
      <c r="AB62" t="s">
        <v>109</v>
      </c>
      <c r="AC62" t="s">
        <v>109</v>
      </c>
      <c r="AD62" t="s">
        <v>109</v>
      </c>
      <c r="AE62" t="s">
        <v>109</v>
      </c>
      <c r="AF62" t="s">
        <v>109</v>
      </c>
      <c r="AG62" t="s">
        <v>109</v>
      </c>
      <c r="AH62" t="s">
        <v>109</v>
      </c>
      <c r="AI62" t="s">
        <v>109</v>
      </c>
      <c r="AJ62" t="s">
        <v>109</v>
      </c>
      <c r="AK62" t="s">
        <v>109</v>
      </c>
    </row>
    <row r="63" spans="1:37" x14ac:dyDescent="0.35">
      <c r="A63" t="s">
        <v>153</v>
      </c>
      <c r="B63" t="s">
        <v>109</v>
      </c>
      <c r="C63" t="s">
        <v>109</v>
      </c>
      <c r="D63" t="s">
        <v>109</v>
      </c>
      <c r="E63" t="s">
        <v>109</v>
      </c>
      <c r="F63" t="s">
        <v>109</v>
      </c>
      <c r="G63" t="s">
        <v>109</v>
      </c>
      <c r="H63" t="s">
        <v>109</v>
      </c>
      <c r="I63" t="s">
        <v>109</v>
      </c>
      <c r="J63" t="s">
        <v>109</v>
      </c>
      <c r="K63" t="s">
        <v>109</v>
      </c>
      <c r="L63" t="s">
        <v>109</v>
      </c>
      <c r="M63" t="s">
        <v>109</v>
      </c>
      <c r="N63" t="s">
        <v>109</v>
      </c>
      <c r="O63" t="s">
        <v>109</v>
      </c>
      <c r="P63" t="s">
        <v>109</v>
      </c>
      <c r="Q63" t="s">
        <v>109</v>
      </c>
      <c r="R63" t="s">
        <v>109</v>
      </c>
      <c r="S63" t="s">
        <v>109</v>
      </c>
      <c r="T63" t="s">
        <v>109</v>
      </c>
      <c r="U63" t="s">
        <v>109</v>
      </c>
      <c r="V63" t="s">
        <v>109</v>
      </c>
      <c r="W63" t="s">
        <v>109</v>
      </c>
      <c r="X63" t="s">
        <v>109</v>
      </c>
      <c r="Y63" t="s">
        <v>109</v>
      </c>
      <c r="Z63" t="s">
        <v>109</v>
      </c>
      <c r="AA63" t="s">
        <v>109</v>
      </c>
      <c r="AB63" t="s">
        <v>109</v>
      </c>
      <c r="AC63" t="s">
        <v>109</v>
      </c>
      <c r="AD63" t="s">
        <v>109</v>
      </c>
      <c r="AE63" t="s">
        <v>109</v>
      </c>
      <c r="AF63" t="s">
        <v>109</v>
      </c>
      <c r="AG63" t="s">
        <v>109</v>
      </c>
      <c r="AH63" t="s">
        <v>109</v>
      </c>
      <c r="AI63" t="s">
        <v>109</v>
      </c>
      <c r="AJ63" t="s">
        <v>109</v>
      </c>
      <c r="AK63" t="s">
        <v>109</v>
      </c>
    </row>
    <row r="64" spans="1:37" x14ac:dyDescent="0.35">
      <c r="A64" t="s">
        <v>154</v>
      </c>
      <c r="B64" t="s">
        <v>109</v>
      </c>
      <c r="C64" t="s">
        <v>109</v>
      </c>
      <c r="D64" t="s">
        <v>109</v>
      </c>
      <c r="E64" t="s">
        <v>109</v>
      </c>
      <c r="F64" t="s">
        <v>109</v>
      </c>
      <c r="G64" t="s">
        <v>109</v>
      </c>
      <c r="H64" t="s">
        <v>109</v>
      </c>
      <c r="I64" t="s">
        <v>109</v>
      </c>
      <c r="J64" t="s">
        <v>109</v>
      </c>
      <c r="K64" t="s">
        <v>109</v>
      </c>
      <c r="L64" t="s">
        <v>109</v>
      </c>
      <c r="M64" t="s">
        <v>109</v>
      </c>
      <c r="N64" t="s">
        <v>109</v>
      </c>
      <c r="O64" t="s">
        <v>109</v>
      </c>
      <c r="P64" t="s">
        <v>109</v>
      </c>
      <c r="Q64" t="s">
        <v>109</v>
      </c>
      <c r="R64" t="s">
        <v>109</v>
      </c>
      <c r="S64" t="s">
        <v>109</v>
      </c>
      <c r="T64" t="s">
        <v>109</v>
      </c>
      <c r="U64" t="s">
        <v>109</v>
      </c>
      <c r="V64" t="s">
        <v>109</v>
      </c>
      <c r="W64" t="s">
        <v>109</v>
      </c>
      <c r="X64" t="s">
        <v>109</v>
      </c>
      <c r="Y64" t="s">
        <v>109</v>
      </c>
      <c r="Z64" t="s">
        <v>109</v>
      </c>
      <c r="AA64" t="s">
        <v>109</v>
      </c>
      <c r="AB64" t="s">
        <v>109</v>
      </c>
      <c r="AC64" t="s">
        <v>109</v>
      </c>
      <c r="AD64" t="s">
        <v>109</v>
      </c>
      <c r="AE64" t="s">
        <v>109</v>
      </c>
      <c r="AF64" t="s">
        <v>109</v>
      </c>
      <c r="AG64" t="s">
        <v>109</v>
      </c>
      <c r="AH64" t="s">
        <v>109</v>
      </c>
      <c r="AI64" t="s">
        <v>109</v>
      </c>
      <c r="AJ64" t="s">
        <v>109</v>
      </c>
      <c r="AK64" t="s">
        <v>109</v>
      </c>
    </row>
    <row r="65" spans="1:37" x14ac:dyDescent="0.35">
      <c r="A65" t="s">
        <v>155</v>
      </c>
      <c r="B65" t="s">
        <v>109</v>
      </c>
      <c r="C65" t="s">
        <v>109</v>
      </c>
      <c r="D65" t="s">
        <v>109</v>
      </c>
      <c r="E65" t="s">
        <v>109</v>
      </c>
      <c r="F65" t="s">
        <v>109</v>
      </c>
      <c r="G65" t="s">
        <v>109</v>
      </c>
      <c r="H65" t="s">
        <v>109</v>
      </c>
      <c r="I65" t="s">
        <v>109</v>
      </c>
      <c r="J65" t="s">
        <v>109</v>
      </c>
      <c r="K65" t="s">
        <v>109</v>
      </c>
      <c r="L65" t="s">
        <v>109</v>
      </c>
      <c r="M65" t="s">
        <v>109</v>
      </c>
      <c r="N65" t="s">
        <v>109</v>
      </c>
      <c r="O65" t="s">
        <v>109</v>
      </c>
      <c r="P65" t="s">
        <v>109</v>
      </c>
      <c r="Q65" t="s">
        <v>109</v>
      </c>
      <c r="R65" t="s">
        <v>109</v>
      </c>
      <c r="S65" t="s">
        <v>109</v>
      </c>
      <c r="T65" t="s">
        <v>109</v>
      </c>
      <c r="U65" t="s">
        <v>109</v>
      </c>
      <c r="V65" t="s">
        <v>109</v>
      </c>
      <c r="W65" t="s">
        <v>109</v>
      </c>
      <c r="X65" t="s">
        <v>109</v>
      </c>
      <c r="Y65" t="s">
        <v>109</v>
      </c>
      <c r="Z65" t="s">
        <v>109</v>
      </c>
      <c r="AA65" t="s">
        <v>109</v>
      </c>
      <c r="AB65" t="s">
        <v>109</v>
      </c>
      <c r="AC65" t="s">
        <v>109</v>
      </c>
      <c r="AD65" t="s">
        <v>109</v>
      </c>
      <c r="AE65" t="s">
        <v>109</v>
      </c>
      <c r="AF65" t="s">
        <v>109</v>
      </c>
      <c r="AG65" t="s">
        <v>109</v>
      </c>
      <c r="AH65" t="s">
        <v>109</v>
      </c>
      <c r="AI65" t="s">
        <v>109</v>
      </c>
      <c r="AJ65" t="s">
        <v>109</v>
      </c>
      <c r="AK65" t="s">
        <v>109</v>
      </c>
    </row>
    <row r="66" spans="1:37" x14ac:dyDescent="0.35">
      <c r="A66" t="s">
        <v>156</v>
      </c>
      <c r="B66" t="s">
        <v>109</v>
      </c>
      <c r="C66" t="s">
        <v>109</v>
      </c>
      <c r="D66" t="s">
        <v>109</v>
      </c>
      <c r="E66" t="s">
        <v>109</v>
      </c>
      <c r="F66" t="s">
        <v>109</v>
      </c>
      <c r="G66" t="s">
        <v>109</v>
      </c>
      <c r="H66" t="s">
        <v>109</v>
      </c>
      <c r="I66" t="s">
        <v>109</v>
      </c>
      <c r="J66" t="s">
        <v>109</v>
      </c>
      <c r="K66" t="s">
        <v>109</v>
      </c>
      <c r="L66" t="s">
        <v>109</v>
      </c>
      <c r="M66" t="s">
        <v>109</v>
      </c>
      <c r="N66" t="s">
        <v>109</v>
      </c>
      <c r="O66" t="s">
        <v>109</v>
      </c>
      <c r="P66" t="s">
        <v>109</v>
      </c>
      <c r="Q66" t="s">
        <v>109</v>
      </c>
      <c r="R66" t="s">
        <v>109</v>
      </c>
      <c r="S66" t="s">
        <v>109</v>
      </c>
      <c r="T66" t="s">
        <v>109</v>
      </c>
      <c r="U66" t="s">
        <v>109</v>
      </c>
      <c r="V66" t="s">
        <v>109</v>
      </c>
      <c r="W66" t="s">
        <v>109</v>
      </c>
      <c r="X66" t="s">
        <v>109</v>
      </c>
      <c r="Y66" t="s">
        <v>109</v>
      </c>
      <c r="Z66" t="s">
        <v>109</v>
      </c>
      <c r="AA66" t="s">
        <v>109</v>
      </c>
      <c r="AB66" t="s">
        <v>109</v>
      </c>
      <c r="AC66" t="s">
        <v>109</v>
      </c>
      <c r="AD66" t="s">
        <v>109</v>
      </c>
      <c r="AE66" t="s">
        <v>109</v>
      </c>
      <c r="AF66" t="s">
        <v>109</v>
      </c>
      <c r="AG66" t="s">
        <v>109</v>
      </c>
      <c r="AH66" t="s">
        <v>109</v>
      </c>
      <c r="AI66" t="s">
        <v>109</v>
      </c>
      <c r="AJ66" t="s">
        <v>109</v>
      </c>
      <c r="AK66" t="s">
        <v>109</v>
      </c>
    </row>
    <row r="67" spans="1:37" x14ac:dyDescent="0.35">
      <c r="A67" t="s">
        <v>157</v>
      </c>
      <c r="B67" t="s">
        <v>109</v>
      </c>
      <c r="C67" t="s">
        <v>109</v>
      </c>
      <c r="D67" t="s">
        <v>109</v>
      </c>
      <c r="E67" t="s">
        <v>109</v>
      </c>
      <c r="F67" t="s">
        <v>109</v>
      </c>
      <c r="G67" t="s">
        <v>109</v>
      </c>
      <c r="H67" t="s">
        <v>109</v>
      </c>
      <c r="I67" t="s">
        <v>109</v>
      </c>
      <c r="J67" t="s">
        <v>109</v>
      </c>
      <c r="K67" t="s">
        <v>109</v>
      </c>
      <c r="L67" t="s">
        <v>109</v>
      </c>
      <c r="M67" t="s">
        <v>109</v>
      </c>
      <c r="N67" t="s">
        <v>109</v>
      </c>
      <c r="O67" t="s">
        <v>109</v>
      </c>
      <c r="P67" t="s">
        <v>109</v>
      </c>
      <c r="Q67" t="s">
        <v>109</v>
      </c>
      <c r="R67" t="s">
        <v>109</v>
      </c>
      <c r="S67" t="s">
        <v>109</v>
      </c>
      <c r="T67" t="s">
        <v>109</v>
      </c>
      <c r="U67" t="s">
        <v>109</v>
      </c>
      <c r="V67" t="s">
        <v>109</v>
      </c>
      <c r="W67" t="s">
        <v>109</v>
      </c>
      <c r="X67" t="s">
        <v>109</v>
      </c>
      <c r="Y67" t="s">
        <v>109</v>
      </c>
      <c r="Z67" t="s">
        <v>109</v>
      </c>
      <c r="AA67" t="s">
        <v>109</v>
      </c>
      <c r="AB67" t="s">
        <v>109</v>
      </c>
      <c r="AC67" t="s">
        <v>109</v>
      </c>
      <c r="AD67" t="s">
        <v>109</v>
      </c>
      <c r="AE67" t="s">
        <v>109</v>
      </c>
      <c r="AF67" t="s">
        <v>109</v>
      </c>
      <c r="AG67" t="s">
        <v>109</v>
      </c>
      <c r="AH67" t="s">
        <v>109</v>
      </c>
      <c r="AI67" t="s">
        <v>109</v>
      </c>
      <c r="AJ67" t="s">
        <v>109</v>
      </c>
      <c r="AK67" t="s">
        <v>109</v>
      </c>
    </row>
    <row r="68" spans="1:37" x14ac:dyDescent="0.35">
      <c r="A68" t="s">
        <v>158</v>
      </c>
      <c r="B68" t="s">
        <v>109</v>
      </c>
      <c r="C68" t="s">
        <v>109</v>
      </c>
      <c r="D68" t="s">
        <v>109</v>
      </c>
      <c r="E68" t="s">
        <v>109</v>
      </c>
      <c r="F68" t="s">
        <v>109</v>
      </c>
      <c r="G68" t="s">
        <v>109</v>
      </c>
      <c r="H68" t="s">
        <v>109</v>
      </c>
      <c r="I68" t="s">
        <v>109</v>
      </c>
      <c r="J68" t="s">
        <v>109</v>
      </c>
      <c r="K68" t="s">
        <v>109</v>
      </c>
      <c r="L68" t="s">
        <v>109</v>
      </c>
      <c r="M68" t="s">
        <v>109</v>
      </c>
      <c r="N68" t="s">
        <v>109</v>
      </c>
      <c r="O68" t="s">
        <v>109</v>
      </c>
      <c r="P68" t="s">
        <v>109</v>
      </c>
      <c r="Q68" t="s">
        <v>109</v>
      </c>
      <c r="R68" t="s">
        <v>109</v>
      </c>
      <c r="S68" t="s">
        <v>109</v>
      </c>
      <c r="T68" t="s">
        <v>109</v>
      </c>
      <c r="U68" t="s">
        <v>109</v>
      </c>
      <c r="V68" t="s">
        <v>109</v>
      </c>
      <c r="W68" t="s">
        <v>109</v>
      </c>
      <c r="X68" t="s">
        <v>109</v>
      </c>
      <c r="Y68" t="s">
        <v>109</v>
      </c>
      <c r="Z68" t="s">
        <v>109</v>
      </c>
      <c r="AA68" t="s">
        <v>109</v>
      </c>
      <c r="AB68" t="s">
        <v>109</v>
      </c>
      <c r="AC68" t="s">
        <v>109</v>
      </c>
      <c r="AD68" t="s">
        <v>109</v>
      </c>
      <c r="AE68" t="s">
        <v>109</v>
      </c>
      <c r="AF68" t="s">
        <v>109</v>
      </c>
      <c r="AG68" t="s">
        <v>109</v>
      </c>
      <c r="AH68" t="s">
        <v>109</v>
      </c>
      <c r="AI68" t="s">
        <v>109</v>
      </c>
      <c r="AJ68" t="s">
        <v>109</v>
      </c>
      <c r="AK68" t="s">
        <v>109</v>
      </c>
    </row>
    <row r="69" spans="1:37" x14ac:dyDescent="0.35">
      <c r="A69" t="s">
        <v>159</v>
      </c>
      <c r="B69" s="7">
        <v>240871328.17241201</v>
      </c>
      <c r="C69" s="7">
        <v>241762400.208933</v>
      </c>
      <c r="D69" s="7">
        <v>242653472.24545401</v>
      </c>
      <c r="E69" s="7">
        <v>243544544.28197399</v>
      </c>
      <c r="F69" s="7">
        <v>244435616.31849501</v>
      </c>
      <c r="G69" s="7">
        <v>245326688.35501501</v>
      </c>
      <c r="H69" s="7">
        <v>246217760.391536</v>
      </c>
      <c r="I69" s="7">
        <v>247108832.42805699</v>
      </c>
      <c r="J69" s="7">
        <v>247999904.46457699</v>
      </c>
      <c r="K69" s="7">
        <v>248890976.50109801</v>
      </c>
      <c r="L69" s="7">
        <v>249782048.53761899</v>
      </c>
      <c r="M69" s="7">
        <v>250673120.574139</v>
      </c>
      <c r="N69" s="7">
        <v>251564192.61065999</v>
      </c>
      <c r="O69" s="7">
        <v>252455264.647181</v>
      </c>
      <c r="P69" s="7">
        <v>253346336.68370101</v>
      </c>
      <c r="Q69" s="7">
        <v>254237408.720222</v>
      </c>
      <c r="R69" s="7">
        <v>255128480.75674301</v>
      </c>
      <c r="S69" s="7">
        <v>256019552.79326299</v>
      </c>
      <c r="T69" s="7">
        <v>256910624.82978401</v>
      </c>
      <c r="U69" s="7">
        <v>257801696.86630499</v>
      </c>
      <c r="V69" s="7">
        <v>258692768.902825</v>
      </c>
      <c r="W69" s="7">
        <v>259583840.93934599</v>
      </c>
      <c r="X69" s="7">
        <v>260474912.975867</v>
      </c>
      <c r="Y69" s="7">
        <v>261365985.01238701</v>
      </c>
      <c r="Z69" s="7">
        <v>262257057.048908</v>
      </c>
      <c r="AA69" s="7">
        <v>263148129.08542901</v>
      </c>
      <c r="AB69" s="7">
        <v>264039201.12194899</v>
      </c>
      <c r="AC69" s="7">
        <v>264930273.15847</v>
      </c>
      <c r="AD69" s="7">
        <v>265821345.19499099</v>
      </c>
      <c r="AE69" s="7">
        <v>266712417.231511</v>
      </c>
      <c r="AF69" s="7">
        <v>267603489.26803201</v>
      </c>
      <c r="AG69" s="7">
        <v>268494561.30455202</v>
      </c>
      <c r="AH69" s="7">
        <v>269385633.34107298</v>
      </c>
      <c r="AI69" s="7">
        <v>270276705.37759399</v>
      </c>
      <c r="AJ69" s="7">
        <v>271167777.414114</v>
      </c>
      <c r="AK69" s="7">
        <v>272058849.45063502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04"/>
  <sheetViews>
    <sheetView topLeftCell="N1" workbookViewId="0">
      <selection activeCell="B2" sqref="B2:AK9"/>
    </sheetView>
  </sheetViews>
  <sheetFormatPr defaultRowHeight="14.5" x14ac:dyDescent="0.35"/>
  <cols>
    <col min="1" max="1" width="39.81640625" customWidth="1"/>
    <col min="2" max="2" width="19.54296875" bestFit="1" customWidth="1"/>
  </cols>
  <sheetData>
    <row r="1" spans="1:37" s="4" customFormat="1" ht="15" x14ac:dyDescent="0.25">
      <c r="A1" s="1" t="s">
        <v>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ht="15" x14ac:dyDescent="0.25">
      <c r="A2" s="4" t="s">
        <v>3</v>
      </c>
      <c r="B2" s="4">
        <f>'Cement calcs'!B5</f>
        <v>4572269784200</v>
      </c>
      <c r="C2" s="4">
        <f>'Cement calcs'!C5</f>
        <v>4541787985638.667</v>
      </c>
      <c r="D2" s="4">
        <f>'Cement calcs'!D5</f>
        <v>4511509399067.7422</v>
      </c>
      <c r="E2" s="4">
        <f>'Cement calcs'!E5</f>
        <v>4481420477021.1992</v>
      </c>
      <c r="F2" s="4">
        <f>'Cement calcs'!F5</f>
        <v>4451508575197.4121</v>
      </c>
      <c r="G2" s="4">
        <f>'Cement calcs'!G5</f>
        <v>4421761892248.1982</v>
      </c>
      <c r="H2" s="4">
        <f>'Cement calcs'!H5</f>
        <v>4392169413581.9185</v>
      </c>
      <c r="I2" s="4">
        <f>'Cement calcs'!I5</f>
        <v>4362720858913.0439</v>
      </c>
      <c r="J2" s="4">
        <f>'Cement calcs'!J5</f>
        <v>4333406633308.4141</v>
      </c>
      <c r="K2" s="4">
        <f>'Cement calcs'!K5</f>
        <v>4304217781497.0796</v>
      </c>
      <c r="L2" s="4">
        <f>'Cement calcs'!L5</f>
        <v>4275145945226.1543</v>
      </c>
      <c r="M2" s="4">
        <f>'Cement calcs'!M5</f>
        <v>4246183323459.6104</v>
      </c>
      <c r="N2" s="4">
        <f>'Cement calcs'!N5</f>
        <v>4217322635230.4897</v>
      </c>
      <c r="O2" s="4">
        <f>'Cement calcs'!O5</f>
        <v>4188557084969.6304</v>
      </c>
      <c r="P2" s="4">
        <f>'Cement calcs'!P5</f>
        <v>4159880330145.8149</v>
      </c>
      <c r="Q2" s="4">
        <f>'Cement calcs'!Q5</f>
        <v>4115042805780</v>
      </c>
      <c r="R2" s="4">
        <f>'Cement calcs'!R5</f>
        <v>4087609187074.7998</v>
      </c>
      <c r="S2" s="4">
        <f>'Cement calcs'!S5</f>
        <v>4060175568369.5996</v>
      </c>
      <c r="T2" s="4">
        <f>'Cement calcs'!T5</f>
        <v>4032741949664.3994</v>
      </c>
      <c r="U2" s="4">
        <f>'Cement calcs'!U5</f>
        <v>4005308330959.1992</v>
      </c>
      <c r="V2" s="4">
        <f>'Cement calcs'!V5</f>
        <v>3977874712253.999</v>
      </c>
      <c r="W2" s="4">
        <f>'Cement calcs'!W5</f>
        <v>3950441093548.7988</v>
      </c>
      <c r="X2" s="4">
        <f>'Cement calcs'!X5</f>
        <v>3923007474843.5986</v>
      </c>
      <c r="Y2" s="4">
        <f>'Cement calcs'!Y5</f>
        <v>3895573856138.3984</v>
      </c>
      <c r="Z2" s="4">
        <f>'Cement calcs'!Z5</f>
        <v>3868140237433.1982</v>
      </c>
      <c r="AA2" s="4">
        <f>'Cement calcs'!AA5</f>
        <v>3840706618727.998</v>
      </c>
      <c r="AB2" s="4">
        <f>'Cement calcs'!AB5</f>
        <v>3813273000022.7979</v>
      </c>
      <c r="AC2" s="4">
        <f>'Cement calcs'!AC5</f>
        <v>3785839381317.5977</v>
      </c>
      <c r="AD2" s="4">
        <f>'Cement calcs'!AD5</f>
        <v>3758405762612.3975</v>
      </c>
      <c r="AE2" s="4">
        <f>'Cement calcs'!AE5</f>
        <v>3730972143907.1973</v>
      </c>
      <c r="AF2" s="4">
        <f>'Cement calcs'!AF5</f>
        <v>3703538525202</v>
      </c>
      <c r="AG2" s="4">
        <f>'Cement calcs'!AG5</f>
        <v>3703538525202</v>
      </c>
      <c r="AH2" s="4">
        <f>'Cement calcs'!AH5</f>
        <v>3703538525202</v>
      </c>
      <c r="AI2" s="4">
        <f>'Cement calcs'!AI5</f>
        <v>3703538525202</v>
      </c>
      <c r="AJ2" s="4">
        <f>'Cement calcs'!AJ5</f>
        <v>3703538525202</v>
      </c>
      <c r="AK2" s="4">
        <f>'Cement calcs'!AK5</f>
        <v>3703538525202</v>
      </c>
    </row>
    <row r="3" spans="1:37" ht="15" x14ac:dyDescent="0.25">
      <c r="A3" s="4" t="s">
        <v>4</v>
      </c>
      <c r="B3" s="4">
        <f>'Unit conversions'!$C$2*(B31+B33)</f>
        <v>45453141657306.547</v>
      </c>
      <c r="C3" s="4">
        <f>'Unit conversions'!$C$2*(C31+C33)</f>
        <v>45437043057572.594</v>
      </c>
      <c r="D3" s="4">
        <f>'Unit conversions'!$C$2*(D31+D33)</f>
        <v>45402113246351.312</v>
      </c>
      <c r="E3" s="4">
        <f>'Unit conversions'!$C$2*(E31+E33)</f>
        <v>45364268176533.477</v>
      </c>
      <c r="F3" s="4">
        <f>'Unit conversions'!$C$2*(F31+F33)</f>
        <v>45324647751996.008</v>
      </c>
      <c r="G3" s="4">
        <f>'Unit conversions'!$C$2*(G31+G33)</f>
        <v>45286664162052.672</v>
      </c>
      <c r="H3" s="4">
        <f>'Unit conversions'!$C$2*(H31+H33)</f>
        <v>45266676340521.445</v>
      </c>
      <c r="I3" s="4">
        <f>'Unit conversions'!$C$2*(I31+I33)</f>
        <v>45247373037568.242</v>
      </c>
      <c r="J3" s="4">
        <f>'Unit conversions'!$C$2*(J31+J33)</f>
        <v>45228084689340.531</v>
      </c>
      <c r="K3" s="4">
        <f>'Unit conversions'!$C$2*(K31+K33)</f>
        <v>45209559241599.57</v>
      </c>
      <c r="L3" s="4">
        <f>'Unit conversions'!$C$2*(L31+L33)</f>
        <v>45390369411274.437</v>
      </c>
      <c r="M3" s="4">
        <f>'Unit conversions'!$C$2*(M31+M33)</f>
        <v>45571179580949.266</v>
      </c>
      <c r="N3" s="4">
        <f>'Unit conversions'!$C$2*(N31+N33)</f>
        <v>45751989750624.164</v>
      </c>
      <c r="O3" s="4">
        <f>'Unit conversions'!$C$2*(O31+O33)</f>
        <v>45932799920298.992</v>
      </c>
      <c r="P3" s="4">
        <f>'Unit conversions'!$C$2*(P31+P33)</f>
        <v>46113610089973.859</v>
      </c>
      <c r="Q3" s="4">
        <f>'Unit conversions'!$C$2*(Q31+Q33)</f>
        <v>46294420259648.719</v>
      </c>
      <c r="R3" s="4">
        <f>'Unit conversions'!$C$2*(R31+R33)</f>
        <v>46475230429323.547</v>
      </c>
      <c r="S3" s="4">
        <f>'Unit conversions'!$C$2*(S31+S33)</f>
        <v>46656040598998.414</v>
      </c>
      <c r="T3" s="4">
        <f>'Unit conversions'!$C$2*(T31+T33)</f>
        <v>46836850768673.273</v>
      </c>
      <c r="U3" s="4">
        <f>'Unit conversions'!$C$2*(U31+U33)</f>
        <v>47017660938348.141</v>
      </c>
      <c r="V3" s="4">
        <f>'Unit conversions'!$C$2*(V31+V33)</f>
        <v>47198471108022.969</v>
      </c>
      <c r="W3" s="4">
        <f>'Unit conversions'!$C$2*(W31+W33)</f>
        <v>47379281277697.828</v>
      </c>
      <c r="X3" s="4">
        <f>'Unit conversions'!$C$2*(X31+X33)</f>
        <v>47560091447372.695</v>
      </c>
      <c r="Y3" s="4">
        <f>'Unit conversions'!$C$2*(Y31+Y33)</f>
        <v>47740901617047.523</v>
      </c>
      <c r="Z3" s="4">
        <f>'Unit conversions'!$C$2*(Z31+Z33)</f>
        <v>47921711786722.422</v>
      </c>
      <c r="AA3" s="4">
        <f>'Unit conversions'!$C$2*(AA31+AA33)</f>
        <v>48102521956397.25</v>
      </c>
      <c r="AB3" s="4">
        <f>'Unit conversions'!$C$2*(AB31+AB33)</f>
        <v>48283332126072.117</v>
      </c>
      <c r="AC3" s="4">
        <f>'Unit conversions'!$C$2*(AC31+AC33)</f>
        <v>48464142295746.984</v>
      </c>
      <c r="AD3" s="4">
        <f>'Unit conversions'!$C$2*(AD31+AD33)</f>
        <v>48644952465421.812</v>
      </c>
      <c r="AE3" s="4">
        <f>'Unit conversions'!$C$2*(AE31+AE33)</f>
        <v>48825762635096.672</v>
      </c>
      <c r="AF3" s="4">
        <f>'Unit conversions'!$C$2*(AF31+AF33)</f>
        <v>49006572804771.508</v>
      </c>
      <c r="AG3" s="4">
        <f>'Unit conversions'!$C$2*(AG31+AG33)</f>
        <v>49187382974446.398</v>
      </c>
      <c r="AH3" s="4">
        <f>'Unit conversions'!$C$2*(AH31+AH33)</f>
        <v>49368193144121.227</v>
      </c>
      <c r="AI3" s="4">
        <f>'Unit conversions'!$C$2*(AI31+AI33)</f>
        <v>49549003313796.062</v>
      </c>
      <c r="AJ3" s="4">
        <f>'Unit conversions'!$C$2*(AJ31+AJ33)</f>
        <v>49729813483470.953</v>
      </c>
      <c r="AK3" s="4">
        <f>'Unit conversions'!$C$2*(AK31+AK33)</f>
        <v>49910623653145.789</v>
      </c>
    </row>
    <row r="4" spans="1:37" ht="15" x14ac:dyDescent="0.25">
      <c r="A4" s="4" t="s">
        <v>5</v>
      </c>
      <c r="B4" s="4">
        <f>'Unit conversions'!$C$2*B24</f>
        <v>2423461942621.4614</v>
      </c>
      <c r="C4" s="4">
        <f>'Unit conversions'!$C$2*C24</f>
        <v>2408726547557.7476</v>
      </c>
      <c r="D4" s="4">
        <f>'Unit conversions'!$C$2*D24</f>
        <v>2392510231865.0605</v>
      </c>
      <c r="E4" s="4">
        <f>'Unit conversions'!$C$2*E24</f>
        <v>2373307212241.9717</v>
      </c>
      <c r="F4" s="4">
        <f>'Unit conversions'!$C$2*F24</f>
        <v>2354684023426.3701</v>
      </c>
      <c r="G4" s="4">
        <f>'Unit conversions'!$C$2*G24</f>
        <v>2337391070801.7261</v>
      </c>
      <c r="H4" s="4">
        <f>'Unit conversions'!$C$2*H24</f>
        <v>2321917850798.9526</v>
      </c>
      <c r="I4" s="4">
        <f>'Unit conversions'!$C$2*I24</f>
        <v>2306496013652.5815</v>
      </c>
      <c r="J4" s="4">
        <f>'Unit conversions'!$C$2*J24</f>
        <v>2290626946618.457</v>
      </c>
      <c r="K4" s="4">
        <f>'Unit conversions'!$C$2*K24</f>
        <v>2274564099847.4019</v>
      </c>
      <c r="L4" s="4">
        <f>'Unit conversions'!$C$2*L24</f>
        <v>2270005491270.9595</v>
      </c>
      <c r="M4" s="4">
        <f>'Unit conversions'!$C$2*M24</f>
        <v>2262413271356.7397</v>
      </c>
      <c r="N4" s="4">
        <f>'Unit conversions'!$C$2*N24</f>
        <v>2254821051442.5161</v>
      </c>
      <c r="O4" s="4">
        <f>'Unit conversions'!$C$2*O24</f>
        <v>2247228831528.293</v>
      </c>
      <c r="P4" s="4">
        <f>'Unit conversions'!$C$2*P24</f>
        <v>2239636611614.0732</v>
      </c>
      <c r="Q4" s="4">
        <f>'Unit conversions'!$C$2*Q24</f>
        <v>2232044391699.8496</v>
      </c>
      <c r="R4" s="4">
        <f>'Unit conversions'!$C$2*R24</f>
        <v>2224452171785.6265</v>
      </c>
      <c r="S4" s="4">
        <f>'Unit conversions'!$C$2*S24</f>
        <v>2216859951871.4067</v>
      </c>
      <c r="T4" s="4">
        <f>'Unit conversions'!$C$2*T24</f>
        <v>2209267731957.1836</v>
      </c>
      <c r="U4" s="4">
        <f>'Unit conversions'!$C$2*U24</f>
        <v>2201675512042.9639</v>
      </c>
      <c r="V4" s="4">
        <f>'Unit conversions'!$C$2*V24</f>
        <v>2194083292128.7405</v>
      </c>
      <c r="W4" s="4">
        <f>'Unit conversions'!$C$2*W24</f>
        <v>2186491072214.5173</v>
      </c>
      <c r="X4" s="4">
        <f>'Unit conversions'!$C$2*X24</f>
        <v>2178898852300.2974</v>
      </c>
      <c r="Y4" s="4">
        <f>'Unit conversions'!$C$2*Y24</f>
        <v>2171306632386.074</v>
      </c>
      <c r="Z4" s="4">
        <f>'Unit conversions'!$C$2*Z24</f>
        <v>2163714412471.8506</v>
      </c>
      <c r="AA4" s="4">
        <f>'Unit conversions'!$C$2*AA24</f>
        <v>2156122192557.6309</v>
      </c>
      <c r="AB4" s="4">
        <f>'Unit conversions'!$C$2*AB24</f>
        <v>2148529972643.408</v>
      </c>
      <c r="AC4" s="4">
        <f>'Unit conversions'!$C$2*AC24</f>
        <v>2140937752729.188</v>
      </c>
      <c r="AD4" s="4">
        <f>'Unit conversions'!$C$2*AD24</f>
        <v>2133345532814.9648</v>
      </c>
      <c r="AE4" s="4">
        <f>'Unit conversions'!$C$2*AE24</f>
        <v>2125753312900.7415</v>
      </c>
      <c r="AF4" s="4">
        <f>'Unit conversions'!$C$2*AF24</f>
        <v>2118161092986.5215</v>
      </c>
      <c r="AG4" s="4">
        <f>'Unit conversions'!$C$2*AG24</f>
        <v>2110568873072.2983</v>
      </c>
      <c r="AH4" s="4">
        <f>'Unit conversions'!$C$2*AH24</f>
        <v>2102976653158.075</v>
      </c>
      <c r="AI4" s="4">
        <f>'Unit conversions'!$C$2*AI24</f>
        <v>2095384433243.855</v>
      </c>
      <c r="AJ4" s="4">
        <f>'Unit conversions'!$C$2*AJ24</f>
        <v>2087792213329.6321</v>
      </c>
      <c r="AK4" s="4">
        <f>'Unit conversions'!$C$2*AK24</f>
        <v>2080199993415.4087</v>
      </c>
    </row>
    <row r="5" spans="1:37" ht="15" x14ac:dyDescent="0.25">
      <c r="A5" s="4" t="s">
        <v>6</v>
      </c>
      <c r="B5" s="4">
        <f>'Unit conversions'!$C$2*B21</f>
        <v>9871467644620.3164</v>
      </c>
      <c r="C5" s="4">
        <f>'Unit conversions'!$C$2*C21</f>
        <v>9865310381508.8281</v>
      </c>
      <c r="D5" s="4">
        <f>'Unit conversions'!$C$2*D21</f>
        <v>9797792789792.6191</v>
      </c>
      <c r="E5" s="4">
        <f>'Unit conversions'!$C$2*E21</f>
        <v>9715273277507.2246</v>
      </c>
      <c r="F5" s="4">
        <f>'Unit conversions'!$C$2*F21</f>
        <v>9660455889099.2109</v>
      </c>
      <c r="G5" s="4">
        <f>'Unit conversions'!$C$2*G21</f>
        <v>9560544003841.9238</v>
      </c>
      <c r="H5" s="4">
        <f>'Unit conversions'!$C$2*H21</f>
        <v>9470702448352.0195</v>
      </c>
      <c r="I5" s="4">
        <f>'Unit conversions'!$C$2*I21</f>
        <v>9378550075211.0566</v>
      </c>
      <c r="J5" s="4">
        <f>'Unit conversions'!$C$2*J21</f>
        <v>9281801934502.6777</v>
      </c>
      <c r="K5" s="4">
        <f>'Unit conversions'!$C$2*K21</f>
        <v>9185333475780.9453</v>
      </c>
      <c r="L5" s="4">
        <f>'Unit conversions'!$C$2*L21</f>
        <v>9199937278722.332</v>
      </c>
      <c r="M5" s="4">
        <f>'Unit conversions'!$C$2*M21</f>
        <v>9175057281222.2344</v>
      </c>
      <c r="N5" s="4">
        <f>'Unit conversions'!$C$2*N21</f>
        <v>9149871052931.3105</v>
      </c>
      <c r="O5" s="4">
        <f>'Unit conversions'!$C$2*O21</f>
        <v>9124378593849.5898</v>
      </c>
      <c r="P5" s="4">
        <f>'Unit conversions'!$C$2*P21</f>
        <v>9098579903977.0762</v>
      </c>
      <c r="Q5" s="4">
        <f>'Unit conversions'!$C$2*Q21</f>
        <v>9072474983313.6992</v>
      </c>
      <c r="R5" s="4">
        <f>'Unit conversions'!$C$2*R21</f>
        <v>9098861869788.6992</v>
      </c>
      <c r="S5" s="4">
        <f>'Unit conversions'!$C$2*S21</f>
        <v>9125248756263.6973</v>
      </c>
      <c r="T5" s="4">
        <f>'Unit conversions'!$C$2*T21</f>
        <v>9151635642738.6641</v>
      </c>
      <c r="U5" s="4">
        <f>'Unit conversions'!$C$2*U21</f>
        <v>9178022529213.6621</v>
      </c>
      <c r="V5" s="4">
        <f>'Unit conversions'!$C$2*V21</f>
        <v>9204409415688.625</v>
      </c>
      <c r="W5" s="4">
        <f>'Unit conversions'!$C$2*W21</f>
        <v>9230796302163.625</v>
      </c>
      <c r="X5" s="4">
        <f>'Unit conversions'!$C$2*X21</f>
        <v>9257183188638.625</v>
      </c>
      <c r="Y5" s="4">
        <f>'Unit conversions'!$C$2*Y21</f>
        <v>9283570075113.5898</v>
      </c>
      <c r="Z5" s="4">
        <f>'Unit conversions'!$C$2*Z21</f>
        <v>9309956961588.5879</v>
      </c>
      <c r="AA5" s="4">
        <f>'Unit conversions'!$C$2*AA21</f>
        <v>9336343848063.5527</v>
      </c>
      <c r="AB5" s="4">
        <f>'Unit conversions'!$C$2*AB21</f>
        <v>9362730734538.5508</v>
      </c>
      <c r="AC5" s="4">
        <f>'Unit conversions'!$C$2*AC21</f>
        <v>9389117621013.5508</v>
      </c>
      <c r="AD5" s="4">
        <f>'Unit conversions'!$C$2*AD21</f>
        <v>9415504507488.5156</v>
      </c>
      <c r="AE5" s="4">
        <f>'Unit conversions'!$C$2*AE21</f>
        <v>9441891393963.5137</v>
      </c>
      <c r="AF5" s="4">
        <f>'Unit conversions'!$C$2*AF21</f>
        <v>9468278280438.4805</v>
      </c>
      <c r="AG5" s="4">
        <f>'Unit conversions'!$C$2*AG21</f>
        <v>9494665166913.4785</v>
      </c>
      <c r="AH5" s="4">
        <f>'Unit conversions'!$C$2*AH21</f>
        <v>9521052053388.4785</v>
      </c>
      <c r="AI5" s="4">
        <f>'Unit conversions'!$C$2*AI21</f>
        <v>9547438939863.4414</v>
      </c>
      <c r="AJ5" s="4">
        <f>'Unit conversions'!$C$2*AJ21</f>
        <v>9573825826338.4414</v>
      </c>
      <c r="AK5" s="4">
        <f>'Unit conversions'!$C$2*AK21</f>
        <v>9600212712813.4062</v>
      </c>
    </row>
    <row r="6" spans="1:37" ht="15" x14ac:dyDescent="0.25">
      <c r="A6" s="4" t="s">
        <v>7</v>
      </c>
      <c r="B6" s="4">
        <f>'Unit conversions'!$C$2*B27</f>
        <v>1363373299011.9893</v>
      </c>
      <c r="C6" s="4">
        <f>'Unit conversions'!$C$2*C27</f>
        <v>1344336099722.0327</v>
      </c>
      <c r="D6" s="4">
        <f>'Unit conversions'!$C$2*D27</f>
        <v>1320856975976.2959</v>
      </c>
      <c r="E6" s="4">
        <f>'Unit conversions'!$C$2*E27</f>
        <v>1290732197151.1411</v>
      </c>
      <c r="F6" s="4">
        <f>'Unit conversions'!$C$2*F27</f>
        <v>1261842866564.8223</v>
      </c>
      <c r="G6" s="4">
        <f>'Unit conversions'!$C$2*G27</f>
        <v>1236172472460.2957</v>
      </c>
      <c r="H6" s="4">
        <f>'Unit conversions'!$C$2*H27</f>
        <v>1206717264543.4216</v>
      </c>
      <c r="I6" s="4">
        <f>'Unit conversions'!$C$2*I27</f>
        <v>1180708620462.2634</v>
      </c>
      <c r="J6" s="4">
        <f>'Unit conversions'!$C$2*J27</f>
        <v>1155145460445.9995</v>
      </c>
      <c r="K6" s="4">
        <f>'Unit conversions'!$C$2*K27</f>
        <v>1131003527840.7266</v>
      </c>
      <c r="L6" s="4">
        <f>'Unit conversions'!$C$2*L27</f>
        <v>1114984101384.3069</v>
      </c>
      <c r="M6" s="4">
        <f>'Unit conversions'!$C$2*M27</f>
        <v>1096034439703.0585</v>
      </c>
      <c r="N6" s="4">
        <f>'Unit conversions'!$C$2*N27</f>
        <v>1077084778021.807</v>
      </c>
      <c r="O6" s="4">
        <f>'Unit conversions'!$C$2*O27</f>
        <v>1058135116340.5552</v>
      </c>
      <c r="P6" s="4">
        <f>'Unit conversions'!$C$2*P27</f>
        <v>1039185454659.3071</v>
      </c>
      <c r="Q6" s="4">
        <f>'Unit conversions'!$C$2*Q27</f>
        <v>1020235792978.0553</v>
      </c>
      <c r="R6" s="4">
        <f>'Unit conversions'!$C$2*R27</f>
        <v>1001286131296.8037</v>
      </c>
      <c r="S6" s="4">
        <f>'Unit conversions'!$C$2*S27</f>
        <v>982336469615.55554</v>
      </c>
      <c r="T6" s="4">
        <f>'Unit conversions'!$C$2*T27</f>
        <v>963386807934.30396</v>
      </c>
      <c r="U6" s="4">
        <f>'Unit conversions'!$C$2*U27</f>
        <v>944437146253.05237</v>
      </c>
      <c r="V6" s="4">
        <f>'Unit conversions'!$C$2*V27</f>
        <v>925487484571.80408</v>
      </c>
      <c r="W6" s="4">
        <f>'Unit conversions'!$C$2*W27</f>
        <v>906537822890.55249</v>
      </c>
      <c r="X6" s="4">
        <f>'Unit conversions'!$C$2*X27</f>
        <v>887588161209.3009</v>
      </c>
      <c r="Y6" s="4">
        <f>'Unit conversions'!$C$2*Y27</f>
        <v>868638499528.05261</v>
      </c>
      <c r="Z6" s="4">
        <f>'Unit conversions'!$C$2*Z27</f>
        <v>849688837846.80103</v>
      </c>
      <c r="AA6" s="4">
        <f>'Unit conversions'!$C$2*AA27</f>
        <v>830739176165.54944</v>
      </c>
      <c r="AB6" s="4">
        <f>'Unit conversions'!$C$2*AB27</f>
        <v>811789514484.30115</v>
      </c>
      <c r="AC6" s="4">
        <f>'Unit conversions'!$C$2*AC27</f>
        <v>792839852803.04956</v>
      </c>
      <c r="AD6" s="4">
        <f>'Unit conversions'!$C$2*AD27</f>
        <v>773890191121.79785</v>
      </c>
      <c r="AE6" s="4">
        <f>'Unit conversions'!$C$2*AE27</f>
        <v>754940529440.54968</v>
      </c>
      <c r="AF6" s="4">
        <f>'Unit conversions'!$C$2*AF27</f>
        <v>735990867759.2981</v>
      </c>
      <c r="AG6" s="4">
        <f>'Unit conversions'!$C$2*AG27</f>
        <v>717041206078.04651</v>
      </c>
      <c r="AH6" s="4">
        <f>'Unit conversions'!$C$2*AH27</f>
        <v>698091544396.79834</v>
      </c>
      <c r="AI6" s="4">
        <f>'Unit conversions'!$C$2*AI27</f>
        <v>679141882715.54663</v>
      </c>
      <c r="AJ6" s="4">
        <f>'Unit conversions'!$C$2*AJ27</f>
        <v>660192221034.29492</v>
      </c>
      <c r="AK6" s="4">
        <f>'Unit conversions'!$C$2*AK27</f>
        <v>641242559353.04675</v>
      </c>
    </row>
    <row r="7" spans="1:37" x14ac:dyDescent="0.35">
      <c r="A7" s="4" t="s">
        <v>8</v>
      </c>
      <c r="B7" s="7">
        <f>'Unit conversions'!$C$2*B36</f>
        <v>7805830589450.541</v>
      </c>
      <c r="C7" s="7">
        <f>'Unit conversions'!$C$2*C36</f>
        <v>7875211368293.749</v>
      </c>
      <c r="D7" s="7">
        <f>'Unit conversions'!$C$2*D36</f>
        <v>7944736034454.5703</v>
      </c>
      <c r="E7" s="7">
        <f>'Unit conversions'!$C$2*E36</f>
        <v>8013812984289.6006</v>
      </c>
      <c r="F7" s="7">
        <f>'Unit conversions'!$C$2*F36</f>
        <v>8082490581597.3672</v>
      </c>
      <c r="G7" s="7">
        <f>'Unit conversions'!$C$2*G36</f>
        <v>8151476623545.5381</v>
      </c>
      <c r="H7" s="7">
        <f>'Unit conversions'!$C$2*H36</f>
        <v>8221017946118.2988</v>
      </c>
      <c r="I7" s="7">
        <f>'Unit conversions'!$C$2*I36</f>
        <v>8291253821001.04</v>
      </c>
      <c r="J7" s="7">
        <f>'Unit conversions'!$C$2*J36</f>
        <v>8360314716463.1133</v>
      </c>
      <c r="K7" s="7">
        <f>'Unit conversions'!$C$2*K36</f>
        <v>8432799608317.2266</v>
      </c>
      <c r="L7" s="7">
        <f>'Unit conversions'!$C$2*L36</f>
        <v>8503459720005.3086</v>
      </c>
      <c r="M7" s="7">
        <f>'Unit conversions'!$C$2*M36</f>
        <v>8573599067970.6543</v>
      </c>
      <c r="N7" s="7">
        <f>'Unit conversions'!$C$2*N36</f>
        <v>8644410893483.165</v>
      </c>
      <c r="O7" s="7">
        <f>'Unit conversions'!$C$2*O36</f>
        <v>8714401939178.3359</v>
      </c>
      <c r="P7" s="7">
        <f>'Unit conversions'!$C$2*P36</f>
        <v>8781045046073.3457</v>
      </c>
      <c r="Q7" s="7">
        <f>'Unit conversions'!$C$2*Q36</f>
        <v>8847083304467.2637</v>
      </c>
      <c r="R7" s="7">
        <f>'Unit conversions'!$C$2*R36</f>
        <v>8911397122526.125</v>
      </c>
      <c r="S7" s="7">
        <f>'Unit conversions'!$C$2*S36</f>
        <v>8978408075241.4727</v>
      </c>
      <c r="T7" s="7">
        <f>'Unit conversions'!$C$2*T36</f>
        <v>9049750698459.8164</v>
      </c>
      <c r="U7" s="7">
        <f>'Unit conversions'!$C$2*U36</f>
        <v>9115924816984.8691</v>
      </c>
      <c r="V7" s="7">
        <f>'Unit conversions'!$C$2*V36</f>
        <v>9180621933198.0371</v>
      </c>
      <c r="W7" s="7">
        <f>'Unit conversions'!$C$2*W36</f>
        <v>9241854917086.7773</v>
      </c>
      <c r="X7" s="7">
        <f>'Unit conversions'!$C$2*X36</f>
        <v>9302471011694.7129</v>
      </c>
      <c r="Y7" s="7">
        <f>'Unit conversions'!$C$2*Y36</f>
        <v>9363220758957.5</v>
      </c>
      <c r="Z7" s="7">
        <f>'Unit conversions'!$C$2*Z36</f>
        <v>9422168001496.7324</v>
      </c>
      <c r="AA7" s="7">
        <f>'Unit conversions'!$C$2*AA36</f>
        <v>9478750635579.3125</v>
      </c>
      <c r="AB7" s="7">
        <f>'Unit conversions'!$C$2*AB36</f>
        <v>9534290738818.1133</v>
      </c>
      <c r="AC7" s="7">
        <f>'Unit conversions'!$C$2*AC36</f>
        <v>9589544873538.6445</v>
      </c>
      <c r="AD7" s="7">
        <f>'Unit conversions'!$C$2*AD36</f>
        <v>9643354315372.8633</v>
      </c>
      <c r="AE7" s="7">
        <f>'Unit conversions'!$C$2*AE36</f>
        <v>9696169389482.1641</v>
      </c>
      <c r="AF7" s="7">
        <f>'Unit conversions'!$C$2*AF36</f>
        <v>9747832963691.2461</v>
      </c>
      <c r="AG7" s="7">
        <f>'Unit conversions'!$C$2*AG36</f>
        <v>9798151984165.3262</v>
      </c>
      <c r="AH7" s="7">
        <f>'Unit conversions'!$C$2*AH36</f>
        <v>9847427871756.6348</v>
      </c>
      <c r="AI7" s="7">
        <f>'Unit conversions'!$C$2*AI36</f>
        <v>9895929938571.5</v>
      </c>
      <c r="AJ7" s="7">
        <f>'Unit conversions'!$C$2*AJ36</f>
        <v>9943617245958.8828</v>
      </c>
      <c r="AK7" s="7">
        <f>'Unit conversions'!$C$2*AK36</f>
        <v>9989705537799.9219</v>
      </c>
    </row>
    <row r="8" spans="1:37" x14ac:dyDescent="0.35">
      <c r="A8" s="4" t="s">
        <v>10</v>
      </c>
      <c r="B8" s="7">
        <f>'Unit conversions'!$C$2*(B13+B15)</f>
        <v>76666189835301.266</v>
      </c>
      <c r="C8" s="7">
        <f>'Unit conversions'!$C$2*(C13+C15)</f>
        <v>77599062467594.078</v>
      </c>
      <c r="D8" s="7">
        <f>'Unit conversions'!$C$2*(D13+D15)</f>
        <v>78454864965222.047</v>
      </c>
      <c r="E8" s="7">
        <f>'Unit conversions'!$C$2*(E13+E15)</f>
        <v>79272482020679.859</v>
      </c>
      <c r="F8" s="7">
        <f>'Unit conversions'!$C$2*(F13+F15)</f>
        <v>80031651478805.547</v>
      </c>
      <c r="G8" s="7">
        <f>'Unit conversions'!$C$2*(G13+G15)</f>
        <v>80335029798424.906</v>
      </c>
      <c r="H8" s="7">
        <f>'Unit conversions'!$C$2*(H13+H15)</f>
        <v>80573734477037.937</v>
      </c>
      <c r="I8" s="7">
        <f>'Unit conversions'!$C$2*(I13+I15)</f>
        <v>80741297666305.25</v>
      </c>
      <c r="J8" s="7">
        <f>'Unit conversions'!$C$2*(J13+J15)</f>
        <v>80836662116760.922</v>
      </c>
      <c r="K8" s="7">
        <f>'Unit conversions'!$C$2*(K13+K15)</f>
        <v>80858445342732.172</v>
      </c>
      <c r="L8" s="7">
        <f>'Unit conversions'!$C$2*(L13+L15)</f>
        <v>81185156018167.656</v>
      </c>
      <c r="M8" s="7">
        <f>'Unit conversions'!$C$2*(M13+M15)</f>
        <v>81477436201569.078</v>
      </c>
      <c r="N8" s="7">
        <f>'Unit conversions'!$C$2*(N13+N15)</f>
        <v>81762439241232.687</v>
      </c>
      <c r="O8" s="7">
        <f>'Unit conversions'!$C$2*(O13+O15)</f>
        <v>82040165137157.766</v>
      </c>
      <c r="P8" s="7">
        <f>'Unit conversions'!$C$2*(P13+P15)</f>
        <v>82310613889344.984</v>
      </c>
      <c r="Q8" s="7">
        <f>'Unit conversions'!$C$2*(Q13+Q15)</f>
        <v>82573785497793.719</v>
      </c>
      <c r="R8" s="7">
        <f>'Unit conversions'!$C$2*(R13+R15)</f>
        <v>82829679962504.594</v>
      </c>
      <c r="S8" s="7">
        <f>'Unit conversions'!$C$2*(S13+S15)</f>
        <v>83078297283476.969</v>
      </c>
      <c r="T8" s="7">
        <f>'Unit conversions'!$C$2*(T13+T15)</f>
        <v>83319637460711.156</v>
      </c>
      <c r="U8" s="7">
        <f>'Unit conversions'!$C$2*(U13+U15)</f>
        <v>83553700494207.156</v>
      </c>
      <c r="V8" s="7">
        <f>'Unit conversions'!$C$2*(V13+V15)</f>
        <v>83780486383965.312</v>
      </c>
      <c r="W8" s="7">
        <f>'Unit conversions'!$C$2*(W13+W15)</f>
        <v>84303934765687.328</v>
      </c>
      <c r="X8" s="7">
        <f>'Unit conversions'!$C$2*(X13+X15)</f>
        <v>84825048792265.469</v>
      </c>
      <c r="Y8" s="7">
        <f>'Unit conversions'!$C$2*(Y13+Y15)</f>
        <v>85343828463698.719</v>
      </c>
      <c r="Z8" s="7">
        <f>'Unit conversions'!$C$2*(Z13+Z15)</f>
        <v>85860273779987.766</v>
      </c>
      <c r="AA8" s="7">
        <f>'Unit conversions'!$C$2*(AA13+AA15)</f>
        <v>86374384741132.297</v>
      </c>
      <c r="AB8" s="7">
        <f>'Unit conversions'!$C$2*(AB13+AB15)</f>
        <v>86886161347132.625</v>
      </c>
      <c r="AC8" s="7">
        <f>'Unit conversions'!$C$2*(AC13+AC15)</f>
        <v>87395603597988.391</v>
      </c>
      <c r="AD8" s="7">
        <f>'Unit conversions'!$C$2*(AD13+AD15)</f>
        <v>87902711493699.641</v>
      </c>
      <c r="AE8" s="7">
        <f>'Unit conversions'!$C$2*(AE13+AE15)</f>
        <v>88407485034266.672</v>
      </c>
      <c r="AF8" s="7">
        <f>'Unit conversions'!$C$2*(AF13+AF15)</f>
        <v>88909924219689.156</v>
      </c>
      <c r="AG8" s="7">
        <f>'Unit conversions'!$C$2*(AG13+AG15)</f>
        <v>89410029049967.109</v>
      </c>
      <c r="AH8" s="7">
        <f>'Unit conversions'!$C$2*(AH13+AH15)</f>
        <v>89907799525100.516</v>
      </c>
      <c r="AI8" s="7">
        <f>'Unit conversions'!$C$2*(AI13+AI15)</f>
        <v>90403235645089.719</v>
      </c>
      <c r="AJ8" s="7">
        <f>'Unit conversions'!$C$2*(AJ13+AJ15)</f>
        <v>90896337409934.391</v>
      </c>
      <c r="AK8" s="7">
        <f>'Unit conversions'!$C$2*(AK13+AK15)</f>
        <v>91387104819634.859</v>
      </c>
    </row>
    <row r="9" spans="1:37" x14ac:dyDescent="0.35">
      <c r="A9" s="4" t="s">
        <v>9</v>
      </c>
      <c r="B9" s="7">
        <f>'Unit conversions'!$C$2*(B41+B44+B47+B50+B53+B56+B59+B61+B64+B67+B69+B71+B74+B77+B80+B83+B86+B89+B92+B95+B98+B101+B104)</f>
        <v>142864627295401.59</v>
      </c>
      <c r="C9" s="7">
        <f>'Unit conversions'!$C$2*(C41+C44+C47+C50+C53+C56+C59+C61+C64+C67+C69+C71+C74+C77+C80+C83+C86+C89+C92+C95+C98+C101+C104)</f>
        <v>143779939141598.19</v>
      </c>
      <c r="D9" s="7">
        <f>'Unit conversions'!$C$2*(D41+D44+D47+D50+D53+D56+D59+D61+D64+D67+D69+D71+D74+D77+D80+D83+D86+D89+D92+D95+D98+D101+D104)</f>
        <v>144535078162648.41</v>
      </c>
      <c r="E9" s="7">
        <f>'Unit conversions'!$C$2*(E41+E44+E47+E50+E53+E56+E59+E61+E64+E67+E69+E71+E74+E77+E80+E83+E86+E89+E92+E95+E98+E101+E104)</f>
        <v>144955237427536.81</v>
      </c>
      <c r="F9" s="7">
        <f>'Unit conversions'!$C$2*(F41+F44+F47+F50+F53+F56+F59+F61+F64+F67+F69+F71+F74+F77+F80+F83+F86+F89+F92+F95+F98+F101+F104)</f>
        <v>145460671729226.81</v>
      </c>
      <c r="G9" s="7">
        <f>'Unit conversions'!$C$2*(G41+G44+G47+G50+G53+G56+G59+G61+G64+G67+G69+G71+G74+G77+G80+G83+G86+G89+G92+G95+G98+G101+G104)</f>
        <v>146006782011063.28</v>
      </c>
      <c r="H9" s="7">
        <f>'Unit conversions'!$C$2*(H41+H44+H47+H50+H53+H56+H59+H61+H64+H67+H69+H71+H74+H77+H80+H83+H86+H89+H92+H95+H98+H101+H104)</f>
        <v>146833956109099.37</v>
      </c>
      <c r="I9" s="7">
        <f>'Unit conversions'!$C$2*(I41+I44+I47+I50+I53+I56+I59+I61+I64+I67+I69+I71+I74+I77+I80+I83+I86+I89+I92+I95+I98+I101+I104)</f>
        <v>147817469675940.12</v>
      </c>
      <c r="J9" s="7">
        <f>'Unit conversions'!$C$2*(J41+J44+J47+J50+J53+J56+J59+J61+J64+J67+J69+J71+J74+J77+J80+J83+J86+J89+J92+J95+J98+J101+J104)</f>
        <v>148748384743777.06</v>
      </c>
      <c r="K9" s="7">
        <f>'Unit conversions'!$C$2*(K41+K44+K47+K50+K53+K56+K59+K61+K64+K67+K69+K71+K74+K77+K80+K83+K86+K89+K92+K95+K98+K101+K104)</f>
        <v>149698866352759.25</v>
      </c>
      <c r="L9" s="7">
        <f>'Unit conversions'!$C$2*(L41+L44+L47+L50+L53+L56+L59+L61+L64+L67+L69+L71+L74+L77+L80+L83+L86+L89+L92+L95+L98+L101+L104)</f>
        <v>151563880886756.31</v>
      </c>
      <c r="M9" s="7">
        <f>'Unit conversions'!$C$2*(M41+M44+M47+M50+M53+M56+M59+M61+M64+M67+M69+M71+M74+M77+M80+M83+M86+M89+M92+M95+M98+M101+M104)</f>
        <v>153168998724458.94</v>
      </c>
      <c r="N9" s="7">
        <f>'Unit conversions'!$C$2*(N41+N44+N47+N50+N53+N56+N59+N61+N64+N67+N69+N71+N74+N77+N80+N83+N86+N89+N92+N95+N98+N101+N104)</f>
        <v>154812260920717.25</v>
      </c>
      <c r="O9" s="7">
        <f>'Unit conversions'!$C$2*(O41+O44+O47+O50+O53+O56+O59+O61+O64+O67+O69+O71+O74+O77+O80+O83+O86+O89+O92+O95+O98+O101+O104)</f>
        <v>156493755423274.66</v>
      </c>
      <c r="P9" s="7">
        <f>'Unit conversions'!$C$2*(P41+P44+P47+P50+P53+P56+P59+P61+P64+P67+P69+P71+P74+P77+P80+P83+P86+P89+P92+P95+P98+P101+P104)</f>
        <v>158213618767874.84</v>
      </c>
      <c r="Q9" s="7">
        <f>'Unit conversions'!$C$2*(Q41+Q44+Q47+Q50+Q53+Q56+Q59+Q61+Q64+Q67+Q69+Q71+Q74+Q77+Q80+Q83+Q86+Q89+Q92+Q95+Q98+Q101+Q104)</f>
        <v>159972042453329.16</v>
      </c>
      <c r="R9" s="7">
        <f>'Unit conversions'!$C$2*(R41+R44+R47+R50+R53+R56+R59+R61+R64+R67+R69+R71+R74+R77+R80+R83+R86+R89+R92+R95+R98+R101+R104)</f>
        <v>161445209428101.75</v>
      </c>
      <c r="S9" s="7">
        <f>'Unit conversions'!$C$2*(S41+S44+S47+S50+S53+S56+S59+S61+S64+S67+S69+S71+S74+S77+S80+S83+S86+S89+S92+S95+S98+S101+S104)</f>
        <v>162915594800511.37</v>
      </c>
      <c r="T9" s="7">
        <f>'Unit conversions'!$C$2*(T41+T44+T47+T50+T53+T56+T59+T61+T64+T67+T69+T71+T74+T77+T80+T83+T86+T89+T92+T95+T98+T101+T104)</f>
        <v>164383198417491.84</v>
      </c>
      <c r="U9" s="7">
        <f>'Unit conversions'!$C$2*(U41+U44+U47+U50+U53+U56+U59+U61+U64+U67+U69+U71+U74+U77+U80+U83+U86+U89+U92+U95+U98+U101+U104)</f>
        <v>165848020127607.94</v>
      </c>
      <c r="V9" s="7">
        <f>'Unit conversions'!$C$2*(V41+V44+V47+V50+V53+V56+V59+V61+V64+V67+V69+V71+V74+V77+V80+V83+V86+V89+V92+V95+V98+V101+V104)</f>
        <v>167310059781020</v>
      </c>
      <c r="W9" s="7">
        <f>'Unit conversions'!$C$2*(W41+W44+W47+W50+W53+W56+W59+W61+W64+W67+W69+W71+W74+W77+W80+W83+W86+W89+W92+W95+W98+W101+W104)</f>
        <v>168769317229377.91</v>
      </c>
      <c r="X9" s="7">
        <f>'Unit conversions'!$C$2*(X41+X44+X47+X50+X53+X56+X59+X61+X64+X67+X69+X71+X74+X77+X80+X83+X86+X89+X92+X95+X98+X101+X104)</f>
        <v>170225792325890.66</v>
      </c>
      <c r="Y9" s="7">
        <f>'Unit conversions'!$C$2*(Y41+Y44+Y47+Y50+Y53+Y56+Y59+Y61+Y64+Y67+Y69+Y71+Y74+Y77+Y80+Y83+Y86+Y89+Y92+Y95+Y98+Y101+Y104)</f>
        <v>171679484925221.91</v>
      </c>
      <c r="Z9" s="7">
        <f>'Unit conversions'!$C$2*(Z41+Z44+Z47+Z50+Z53+Z56+Z59+Z61+Z64+Z67+Z69+Z71+Z74+Z77+Z80+Z83+Z86+Z89+Z92+Z95+Z98+Z101+Z104)</f>
        <v>173130394883428.59</v>
      </c>
      <c r="AA9" s="7">
        <f>'Unit conversions'!$C$2*(AA41+AA44+AA47+AA50+AA53+AA56+AA59+AA61+AA64+AA67+AA69+AA71+AA74+AA77+AA80+AA83+AA86+AA89+AA92+AA95+AA98+AA101+AA104)</f>
        <v>174578522058118.41</v>
      </c>
      <c r="AB9" s="7">
        <f>'Unit conversions'!$C$2*(AB41+AB44+AB47+AB50+AB53+AB56+AB59+AB61+AB64+AB67+AB69+AB71+AB74+AB77+AB80+AB83+AB86+AB89+AB92+AB95+AB98+AB101+AB104)</f>
        <v>176028737303542.06</v>
      </c>
      <c r="AC9" s="7">
        <f>'Unit conversions'!$C$2*(AC41+AC44+AC47+AC50+AC53+AC56+AC59+AC61+AC64+AC67+AC69+AC71+AC74+AC77+AC80+AC83+AC86+AC89+AC92+AC95+AC98+AC101+AC104)</f>
        <v>177476128546018.03</v>
      </c>
      <c r="AD9" s="7">
        <f>'Unit conversions'!$C$2*(AD41+AD44+AD47+AD50+AD53+AD56+AD59+AD61+AD64+AD67+AD69+AD71+AD74+AD77+AD80+AD83+AD86+AD89+AD92+AD95+AD98+AD101+AD104)</f>
        <v>178920695705452</v>
      </c>
      <c r="AE9" s="7">
        <f>'Unit conversions'!$C$2*(AE41+AE44+AE47+AE50+AE53+AE56+AE59+AE61+AE64+AE67+AE69+AE71+AE74+AE77+AE80+AE83+AE86+AE89+AE92+AE95+AE98+AE101+AE104)</f>
        <v>180362438702489.41</v>
      </c>
      <c r="AF9" s="7">
        <f>'Unit conversions'!$C$2*(AF41+AF44+AF47+AF50+AF53+AF56+AF59+AF61+AF64+AF67+AF69+AF71+AF74+AF77+AF80+AF83+AF86+AF89+AF92+AF95+AF98+AF101+AF104)</f>
        <v>181801357458571.22</v>
      </c>
      <c r="AG9" s="7">
        <f>'Unit conversions'!$C$2*(AG41+AG44+AG47+AG50+AG53+AG56+AG59+AG61+AG64+AG67+AG69+AG71+AG74+AG77+AG80+AG83+AG86+AG89+AG92+AG95+AG98+AG101+AG104)</f>
        <v>183237451895935.41</v>
      </c>
      <c r="AH9" s="7">
        <f>'Unit conversions'!$C$2*(AH41+AH44+AH47+AH50+AH53+AH56+AH59+AH61+AH64+AH67+AH69+AH71+AH74+AH77+AH80+AH83+AH86+AH89+AH92+AH95+AH98+AH101+AH104)</f>
        <v>184670721937796.16</v>
      </c>
      <c r="AI9" s="7">
        <f>'Unit conversions'!$C$2*(AI41+AI44+AI47+AI50+AI53+AI56+AI59+AI61+AI64+AI67+AI69+AI71+AI74+AI77+AI80+AI83+AI86+AI89+AI92+AI95+AI98+AI101+AI104)</f>
        <v>186101167507787.12</v>
      </c>
      <c r="AJ9" s="7">
        <f>'Unit conversions'!$C$2*(AJ41+AJ44+AJ47+AJ50+AJ53+AJ56+AJ59+AJ61+AJ64+AJ67+AJ69+AJ71+AJ74+AJ77+AJ80+AJ83+AJ86+AJ89+AJ92+AJ95+AJ98+AJ101+AJ104)</f>
        <v>187528788530634.53</v>
      </c>
      <c r="AK9" s="7">
        <f>'Unit conversions'!$C$2*(AK41+AK44+AK47+AK50+AK53+AK56+AK59+AK61+AK64+AK67+AK69+AK71+AK74+AK77+AK80+AK83+AK86+AK89+AK92+AK95+AK98+AK101+AK104)</f>
        <v>188953584931700.31</v>
      </c>
    </row>
    <row r="12" spans="1:37" x14ac:dyDescent="0.35">
      <c r="A12" t="s">
        <v>21</v>
      </c>
    </row>
    <row r="13" spans="1:37" x14ac:dyDescent="0.35">
      <c r="A13" t="s">
        <v>17</v>
      </c>
      <c r="B13" s="7">
        <f>'Electricity - Scoping Plan+60%'!B2</f>
        <v>22031.991972335702</v>
      </c>
      <c r="C13" s="7">
        <f>'Electricity - Scoping Plan+60%'!C2</f>
        <v>22306.2623583401</v>
      </c>
      <c r="D13" s="7">
        <f>'Electricity - Scoping Plan+60%'!D2</f>
        <v>22561.969029325399</v>
      </c>
      <c r="E13" s="7">
        <f>'Electricity - Scoping Plan+60%'!E2</f>
        <v>22810.378554305</v>
      </c>
      <c r="F13" s="7">
        <f>'Electricity - Scoping Plan+60%'!F2</f>
        <v>23041.006764891499</v>
      </c>
      <c r="G13" s="7">
        <f>'Electricity - Scoping Plan+60%'!G2</f>
        <v>23137.045531510699</v>
      </c>
      <c r="H13" s="7">
        <f>'Electricity - Scoping Plan+60%'!H2</f>
        <v>23214.008786030299</v>
      </c>
      <c r="I13" s="7">
        <f>'Electricity - Scoping Plan+60%'!I2</f>
        <v>23270.147225163098</v>
      </c>
      <c r="J13" s="7">
        <f>'Electricity - Scoping Plan+60%'!J2</f>
        <v>23305.439023008901</v>
      </c>
      <c r="K13" s="7">
        <f>'Electricity - Scoping Plan+60%'!K2</f>
        <v>23319.2581192</v>
      </c>
      <c r="L13" s="7">
        <f>'Electricity - Scoping Plan+60%'!L2</f>
        <v>23409.959315885499</v>
      </c>
      <c r="M13" s="7">
        <f>'Electricity - Scoping Plan+60%'!M2</f>
        <v>23498.527792265799</v>
      </c>
      <c r="N13" s="7">
        <f>'Electricity - Scoping Plan+60%'!N2</f>
        <v>23584.9635483411</v>
      </c>
      <c r="O13" s="7">
        <f>'Electricity - Scoping Plan+60%'!O2</f>
        <v>23669.266584111199</v>
      </c>
      <c r="P13" s="7">
        <f>'Electricity - Scoping Plan+60%'!P2</f>
        <v>23751.4368995763</v>
      </c>
      <c r="Q13" s="7">
        <f>'Electricity - Scoping Plan+60%'!Q2</f>
        <v>23831.474494736201</v>
      </c>
      <c r="R13" s="7">
        <f>'Electricity - Scoping Plan+60%'!R2</f>
        <v>23909.379369591101</v>
      </c>
      <c r="S13" s="7">
        <f>'Electricity - Scoping Plan+60%'!S2</f>
        <v>23985.151524140801</v>
      </c>
      <c r="T13" s="7">
        <f>'Electricity - Scoping Plan+60%'!T2</f>
        <v>24058.790958385402</v>
      </c>
      <c r="U13" s="7">
        <f>'Electricity - Scoping Plan+60%'!U2</f>
        <v>24130.297672324901</v>
      </c>
      <c r="V13" s="7">
        <f>'Electricity - Scoping Plan+60%'!V2</f>
        <v>24199.671665959399</v>
      </c>
      <c r="W13" s="7">
        <f>'Electricity - Scoping Plan+60%'!W2</f>
        <v>24355.9888536734</v>
      </c>
      <c r="X13" s="7">
        <f>'Electricity - Scoping Plan+60%'!X2</f>
        <v>24511.621909426602</v>
      </c>
      <c r="Y13" s="7">
        <f>'Electricity - Scoping Plan+60%'!Y2</f>
        <v>24666.570833218699</v>
      </c>
      <c r="Z13" s="7">
        <f>'Electricity - Scoping Plan+60%'!Z2</f>
        <v>24820.835625049898</v>
      </c>
      <c r="AA13" s="7">
        <f>'Electricity - Scoping Plan+60%'!AA2</f>
        <v>24974.416284920098</v>
      </c>
      <c r="AB13" s="7">
        <f>'Electricity - Scoping Plan+60%'!AB2</f>
        <v>25127.312812829401</v>
      </c>
      <c r="AC13" s="7">
        <f>'Electricity - Scoping Plan+60%'!AC2</f>
        <v>25279.525208777701</v>
      </c>
      <c r="AD13" s="7">
        <f>'Electricity - Scoping Plan+60%'!AD2</f>
        <v>25431.053472765001</v>
      </c>
      <c r="AE13" s="7">
        <f>'Electricity - Scoping Plan+60%'!AE2</f>
        <v>25581.8976047914</v>
      </c>
      <c r="AF13" s="7">
        <f>'Electricity - Scoping Plan+60%'!AF2</f>
        <v>25732.0576048568</v>
      </c>
      <c r="AG13" s="7">
        <f>'Electricity - Scoping Plan+60%'!AG2</f>
        <v>25881.5334729612</v>
      </c>
      <c r="AH13" s="7">
        <f>'Electricity - Scoping Plan+60%'!AH2</f>
        <v>26030.325209104602</v>
      </c>
      <c r="AI13" s="7">
        <f>'Electricity - Scoping Plan+60%'!AI2</f>
        <v>26178.432813287101</v>
      </c>
      <c r="AJ13" s="7">
        <f>'Electricity - Scoping Plan+60%'!AJ2</f>
        <v>26325.856285508598</v>
      </c>
      <c r="AK13" s="7">
        <f>'Electricity - Scoping Plan+60%'!AK2</f>
        <v>26472.595625769201</v>
      </c>
    </row>
    <row r="14" spans="1:37" x14ac:dyDescent="0.35">
      <c r="A14" s="4" t="s">
        <v>30</v>
      </c>
    </row>
    <row r="15" spans="1:37" x14ac:dyDescent="0.35">
      <c r="A15" t="s">
        <v>17</v>
      </c>
      <c r="B15">
        <v>436.65034931999998</v>
      </c>
      <c r="C15">
        <v>435.77794424665899</v>
      </c>
      <c r="D15">
        <v>430.88222732717202</v>
      </c>
      <c r="E15">
        <v>422.09260800131602</v>
      </c>
      <c r="F15">
        <v>413.95500315373698</v>
      </c>
      <c r="G15">
        <v>406.82764541393902</v>
      </c>
      <c r="H15">
        <v>399.82182657470503</v>
      </c>
      <c r="I15">
        <v>392.79131068696302</v>
      </c>
      <c r="J15">
        <v>385.448074418212</v>
      </c>
      <c r="K15">
        <v>378.01301158016702</v>
      </c>
      <c r="L15">
        <v>383.061262269005</v>
      </c>
      <c r="M15">
        <v>380.15165210681999</v>
      </c>
      <c r="N15">
        <v>377.24204194463499</v>
      </c>
      <c r="O15">
        <v>374.33243178244999</v>
      </c>
      <c r="P15">
        <v>371.42282162026498</v>
      </c>
      <c r="Q15">
        <v>368.51321145807998</v>
      </c>
      <c r="R15">
        <v>365.60360129589498</v>
      </c>
      <c r="S15">
        <v>362.69399113371099</v>
      </c>
      <c r="T15">
        <v>359.78438097152599</v>
      </c>
      <c r="U15">
        <v>356.87477080934099</v>
      </c>
      <c r="V15">
        <v>353.96516064715598</v>
      </c>
      <c r="W15">
        <v>351.05555048497098</v>
      </c>
      <c r="X15">
        <v>348.14594032278598</v>
      </c>
      <c r="Y15">
        <v>345.23633016060103</v>
      </c>
      <c r="Z15">
        <v>342.32671999841602</v>
      </c>
      <c r="AA15">
        <v>339.41710983623102</v>
      </c>
      <c r="AB15">
        <v>336.50749967404698</v>
      </c>
      <c r="AC15">
        <v>333.59788951186198</v>
      </c>
      <c r="AD15">
        <v>330.68827934967698</v>
      </c>
      <c r="AE15">
        <v>327.77866918749203</v>
      </c>
      <c r="AF15">
        <v>324.86905902530702</v>
      </c>
      <c r="AG15">
        <v>321.95944886312202</v>
      </c>
      <c r="AH15">
        <v>319.04983870093702</v>
      </c>
      <c r="AI15">
        <v>316.14022853875201</v>
      </c>
      <c r="AJ15">
        <v>313.23061837656701</v>
      </c>
      <c r="AK15">
        <v>310.321008214382</v>
      </c>
    </row>
    <row r="16" spans="1:37" s="4" customFormat="1" x14ac:dyDescent="0.35"/>
    <row r="17" spans="1:37" x14ac:dyDescent="0.35">
      <c r="A17" s="15" t="s">
        <v>38</v>
      </c>
    </row>
    <row r="18" spans="1:37" x14ac:dyDescent="0.35">
      <c r="A18" t="s">
        <v>17</v>
      </c>
      <c r="B18">
        <v>4384.1918823507003</v>
      </c>
      <c r="C18">
        <v>4366.8401206905501</v>
      </c>
      <c r="D18">
        <v>4353.1665929634801</v>
      </c>
      <c r="E18">
        <v>4335.7246512193196</v>
      </c>
      <c r="F18">
        <v>4318.2466374415399</v>
      </c>
      <c r="G18">
        <v>4297.0723537138801</v>
      </c>
      <c r="H18">
        <v>4283.1823937851696</v>
      </c>
      <c r="I18">
        <v>4265.5961639065699</v>
      </c>
      <c r="J18">
        <v>4251.5799518602398</v>
      </c>
      <c r="K18">
        <v>4233.90354189762</v>
      </c>
      <c r="L18">
        <v>4228.7974652662597</v>
      </c>
      <c r="M18">
        <v>4231.1829296384403</v>
      </c>
      <c r="N18">
        <v>4233.5683940106201</v>
      </c>
      <c r="O18">
        <v>4235.9538583827998</v>
      </c>
      <c r="P18">
        <v>4238.3393227549795</v>
      </c>
      <c r="Q18">
        <v>4240.7247871271602</v>
      </c>
      <c r="R18">
        <v>4243.1102514993499</v>
      </c>
      <c r="S18">
        <v>4245.4957158715297</v>
      </c>
      <c r="T18">
        <v>4247.8811802437103</v>
      </c>
      <c r="U18">
        <v>4250.2666446158901</v>
      </c>
      <c r="V18">
        <v>4252.6521089880698</v>
      </c>
      <c r="W18">
        <v>4255.0375733602496</v>
      </c>
      <c r="X18">
        <v>4257.4230377324302</v>
      </c>
      <c r="Y18">
        <v>4259.8085021046099</v>
      </c>
      <c r="Z18">
        <v>4262.1939664767897</v>
      </c>
      <c r="AA18">
        <v>4264.5794308489803</v>
      </c>
      <c r="AB18">
        <v>4266.9648952211601</v>
      </c>
      <c r="AC18">
        <v>4269.3503595933398</v>
      </c>
      <c r="AD18">
        <v>4271.7358239655196</v>
      </c>
      <c r="AE18">
        <v>4274.1212883377002</v>
      </c>
      <c r="AF18">
        <v>4276.5067527098799</v>
      </c>
      <c r="AG18">
        <v>4278.8922170820597</v>
      </c>
      <c r="AH18">
        <v>4281.2776814542403</v>
      </c>
      <c r="AI18">
        <v>4283.6631458264201</v>
      </c>
      <c r="AJ18">
        <v>4286.0486101986098</v>
      </c>
      <c r="AK18">
        <v>4288.4340745707896</v>
      </c>
    </row>
    <row r="19" spans="1:37" s="4" customFormat="1" x14ac:dyDescent="0.35"/>
    <row r="20" spans="1:37" s="4" customFormat="1" x14ac:dyDescent="0.35">
      <c r="A20" s="4" t="s">
        <v>34</v>
      </c>
    </row>
    <row r="21" spans="1:37" s="4" customFormat="1" x14ac:dyDescent="0.35">
      <c r="A21" s="4" t="s">
        <v>17</v>
      </c>
      <c r="B21" s="4">
        <f>'Electricity - Scoping Plan+60%'!B22</f>
        <v>2893.0415894314201</v>
      </c>
      <c r="C21" s="4">
        <f>'Electricity - Scoping Plan+60%'!C22</f>
        <v>2891.2370737403498</v>
      </c>
      <c r="D21" s="4">
        <f>'Electricity - Scoping Plan+60%'!D22</f>
        <v>2871.4496208624901</v>
      </c>
      <c r="E21" s="4">
        <f>'Electricity - Scoping Plan+60%'!E22</f>
        <v>2847.2655390647501</v>
      </c>
      <c r="F21" s="4">
        <f>'Electricity - Scoping Plan+60%'!F22</f>
        <v>2831.2001483652398</v>
      </c>
      <c r="G21" s="4">
        <f>'Electricity - Scoping Plan+60%'!G22</f>
        <v>2801.9188652031198</v>
      </c>
      <c r="H21" s="4">
        <f>'Electricity - Scoping Plan+60%'!H22</f>
        <v>2775.5889043656198</v>
      </c>
      <c r="I21" s="4">
        <f>'Electricity - Scoping Plan+60%'!I22</f>
        <v>2748.5817097255299</v>
      </c>
      <c r="J21" s="4">
        <f>'Electricity - Scoping Plan+60%'!J22</f>
        <v>2720.22762856496</v>
      </c>
      <c r="K21" s="4">
        <f>'Electricity - Scoping Plan+60%'!K22</f>
        <v>2691.9555141035999</v>
      </c>
      <c r="L21" s="4">
        <f>'Electricity - Scoping Plan+60%'!L22</f>
        <v>2696.2354662641401</v>
      </c>
      <c r="M21" s="4">
        <f>'Electricity - Scoping Plan+60%'!M22</f>
        <v>2688.9438587642198</v>
      </c>
      <c r="N21" s="4">
        <f>'Electricity - Scoping Plan+60%'!N22</f>
        <v>2681.5625038786302</v>
      </c>
      <c r="O21" s="4">
        <f>'Electricity - Scoping Plan+60%'!O22</f>
        <v>2674.0914016073798</v>
      </c>
      <c r="P21" s="4">
        <f>'Electricity - Scoping Plan+60%'!P22</f>
        <v>2666.53055195047</v>
      </c>
      <c r="Q21" s="4">
        <f>'Electricity - Scoping Plan+60%'!Q22</f>
        <v>2658.8799549078799</v>
      </c>
      <c r="R21" s="4">
        <f>'Electricity - Scoping Plan+60%'!R22</f>
        <v>2666.61318797271</v>
      </c>
      <c r="S21" s="4">
        <f>'Electricity - Scoping Plan+60%'!S22</f>
        <v>2674.34642103754</v>
      </c>
      <c r="T21" s="4">
        <f>'Electricity - Scoping Plan+60%'!T22</f>
        <v>2682.0796541023601</v>
      </c>
      <c r="U21" s="4">
        <f>'Electricity - Scoping Plan+60%'!U22</f>
        <v>2689.8128871671902</v>
      </c>
      <c r="V21" s="4">
        <f>'Electricity - Scoping Plan+60%'!V22</f>
        <v>2697.5461202320098</v>
      </c>
      <c r="W21" s="4">
        <f>'Electricity - Scoping Plan+60%'!W22</f>
        <v>2705.2793532968399</v>
      </c>
      <c r="X21" s="4">
        <f>'Electricity - Scoping Plan+60%'!X22</f>
        <v>2713.0125863616699</v>
      </c>
      <c r="Y21" s="4">
        <f>'Electricity - Scoping Plan+60%'!Y22</f>
        <v>2720.74581942649</v>
      </c>
      <c r="Z21" s="4">
        <f>'Electricity - Scoping Plan+60%'!Z22</f>
        <v>2728.4790524913201</v>
      </c>
      <c r="AA21" s="4">
        <f>'Electricity - Scoping Plan+60%'!AA22</f>
        <v>2736.2122855561402</v>
      </c>
      <c r="AB21" s="4">
        <f>'Electricity - Scoping Plan+60%'!AB22</f>
        <v>2743.9455186209698</v>
      </c>
      <c r="AC21" s="4">
        <f>'Electricity - Scoping Plan+60%'!AC22</f>
        <v>2751.6787516857999</v>
      </c>
      <c r="AD21" s="4">
        <f>'Electricity - Scoping Plan+60%'!AD22</f>
        <v>2759.4119847506199</v>
      </c>
      <c r="AE21" s="4">
        <f>'Electricity - Scoping Plan+60%'!AE22</f>
        <v>2767.14521781545</v>
      </c>
      <c r="AF21" s="4">
        <f>'Electricity - Scoping Plan+60%'!AF22</f>
        <v>2774.8784508802701</v>
      </c>
      <c r="AG21" s="4">
        <f>'Electricity - Scoping Plan+60%'!AG22</f>
        <v>2782.6116839451001</v>
      </c>
      <c r="AH21" s="4">
        <f>'Electricity - Scoping Plan+60%'!AH22</f>
        <v>2790.3449170099302</v>
      </c>
      <c r="AI21" s="4">
        <f>'Electricity - Scoping Plan+60%'!AI22</f>
        <v>2798.0781500747498</v>
      </c>
      <c r="AJ21" s="4">
        <f>'Electricity - Scoping Plan+60%'!AJ22</f>
        <v>2805.8113831395799</v>
      </c>
      <c r="AK21" s="4">
        <f>'Electricity - Scoping Plan+60%'!AK22</f>
        <v>2813.5446162044</v>
      </c>
    </row>
    <row r="22" spans="1:37" s="4" customFormat="1" x14ac:dyDescent="0.35"/>
    <row r="23" spans="1:37" s="4" customFormat="1" x14ac:dyDescent="0.35">
      <c r="A23" s="4" t="s">
        <v>39</v>
      </c>
    </row>
    <row r="24" spans="1:37" s="4" customFormat="1" x14ac:dyDescent="0.35">
      <c r="A24" s="4" t="s">
        <v>17</v>
      </c>
      <c r="B24" s="4">
        <v>710.24658569681401</v>
      </c>
      <c r="C24" s="4">
        <v>705.928067692122</v>
      </c>
      <c r="D24" s="4">
        <v>701.17553469345899</v>
      </c>
      <c r="E24" s="4">
        <v>695.54768517682305</v>
      </c>
      <c r="F24" s="4">
        <v>690.08976729561198</v>
      </c>
      <c r="G24" s="4">
        <v>685.02170315882404</v>
      </c>
      <c r="H24" s="4">
        <v>680.48695000944394</v>
      </c>
      <c r="I24" s="4">
        <v>675.96725568879197</v>
      </c>
      <c r="J24" s="4">
        <v>671.31649122620297</v>
      </c>
      <c r="K24" s="4">
        <v>666.60893552868197</v>
      </c>
      <c r="L24" s="4">
        <v>665.27293923346303</v>
      </c>
      <c r="M24" s="4">
        <v>663.04787921618004</v>
      </c>
      <c r="N24" s="4">
        <v>660.82281919889601</v>
      </c>
      <c r="O24" s="4">
        <v>658.59775918161199</v>
      </c>
      <c r="P24" s="4">
        <v>656.37269916432899</v>
      </c>
      <c r="Q24" s="4">
        <v>654.14763914704497</v>
      </c>
      <c r="R24" s="4">
        <v>651.92257912976095</v>
      </c>
      <c r="S24" s="4">
        <v>649.69751911247795</v>
      </c>
      <c r="T24" s="4">
        <v>647.47245909519404</v>
      </c>
      <c r="U24" s="4">
        <v>645.24739907791104</v>
      </c>
      <c r="V24" s="4">
        <v>643.02233906062702</v>
      </c>
      <c r="W24" s="4">
        <v>640.797279043343</v>
      </c>
      <c r="X24" s="4">
        <v>638.57221902606</v>
      </c>
      <c r="Y24" s="4">
        <v>636.34715900877598</v>
      </c>
      <c r="Z24" s="4">
        <v>634.12209899149195</v>
      </c>
      <c r="AA24" s="4">
        <v>631.89703897420895</v>
      </c>
      <c r="AB24" s="4">
        <v>629.67197895692505</v>
      </c>
      <c r="AC24" s="4">
        <v>627.44691893964205</v>
      </c>
      <c r="AD24" s="4">
        <v>625.22185892235802</v>
      </c>
      <c r="AE24" s="4">
        <v>622.996798905074</v>
      </c>
      <c r="AF24" s="4">
        <v>620.771738887791</v>
      </c>
      <c r="AG24" s="4">
        <v>618.54667887050698</v>
      </c>
      <c r="AH24" s="4">
        <v>616.32161885322296</v>
      </c>
      <c r="AI24" s="4">
        <v>614.09655883593996</v>
      </c>
      <c r="AJ24" s="4">
        <v>611.87149881865605</v>
      </c>
      <c r="AK24" s="4">
        <v>609.64643880137203</v>
      </c>
    </row>
    <row r="25" spans="1:37" s="4" customFormat="1" x14ac:dyDescent="0.35"/>
    <row r="26" spans="1:37" x14ac:dyDescent="0.35">
      <c r="A26" t="s">
        <v>22</v>
      </c>
    </row>
    <row r="27" spans="1:37" x14ac:dyDescent="0.35">
      <c r="A27" s="4" t="s">
        <v>17</v>
      </c>
      <c r="B27" s="4">
        <v>399.56527215196201</v>
      </c>
      <c r="C27" s="4">
        <v>393.98601977785802</v>
      </c>
      <c r="D27" s="4">
        <v>387.10496784868099</v>
      </c>
      <c r="E27" s="4">
        <v>378.27626667159802</v>
      </c>
      <c r="F27" s="4">
        <v>369.80963963234501</v>
      </c>
      <c r="G27" s="4">
        <v>362.28638975349202</v>
      </c>
      <c r="H27" s="4">
        <v>353.65392043923498</v>
      </c>
      <c r="I27" s="4">
        <v>346.03153927765402</v>
      </c>
      <c r="J27" s="4">
        <v>338.539716607836</v>
      </c>
      <c r="K27" s="4">
        <v>331.46441457669698</v>
      </c>
      <c r="L27" s="4">
        <v>326.76958411726503</v>
      </c>
      <c r="M27" s="4">
        <v>321.21598648384901</v>
      </c>
      <c r="N27" s="4">
        <v>315.66238885043202</v>
      </c>
      <c r="O27" s="4">
        <v>310.10879121701498</v>
      </c>
      <c r="P27" s="4">
        <v>304.55519358359902</v>
      </c>
      <c r="Q27" s="4">
        <v>299.00159595018198</v>
      </c>
      <c r="R27" s="4">
        <v>293.44799831676499</v>
      </c>
      <c r="S27" s="4">
        <v>287.89440068334898</v>
      </c>
      <c r="T27" s="4">
        <v>282.34080304993199</v>
      </c>
      <c r="U27" s="4">
        <v>276.78720541651501</v>
      </c>
      <c r="V27" s="4">
        <v>271.23360778309899</v>
      </c>
      <c r="W27" s="4">
        <v>265.680010149682</v>
      </c>
      <c r="X27" s="4">
        <v>260.12641251626502</v>
      </c>
      <c r="Y27" s="4">
        <v>254.572814882849</v>
      </c>
      <c r="Z27" s="4">
        <v>249.01921724943199</v>
      </c>
      <c r="AA27" s="4">
        <v>243.465619616015</v>
      </c>
      <c r="AB27" s="4">
        <v>237.91202198259899</v>
      </c>
      <c r="AC27" s="4">
        <v>232.358424349182</v>
      </c>
      <c r="AD27" s="4">
        <v>226.80482671576499</v>
      </c>
      <c r="AE27" s="4">
        <v>221.251229082349</v>
      </c>
      <c r="AF27" s="4">
        <v>215.69763144893199</v>
      </c>
      <c r="AG27" s="4">
        <v>210.144033815515</v>
      </c>
      <c r="AH27" s="4">
        <v>204.59043618209901</v>
      </c>
      <c r="AI27" s="4">
        <v>199.036838548682</v>
      </c>
      <c r="AJ27" s="4">
        <v>193.48324091526499</v>
      </c>
      <c r="AK27" s="4">
        <v>187.929643281849</v>
      </c>
    </row>
    <row r="29" spans="1:37" x14ac:dyDescent="0.35">
      <c r="A29" t="s">
        <v>51</v>
      </c>
    </row>
    <row r="30" spans="1:37" s="4" customFormat="1" x14ac:dyDescent="0.35">
      <c r="A30" s="9" t="s">
        <v>50</v>
      </c>
    </row>
    <row r="31" spans="1:37" s="4" customFormat="1" x14ac:dyDescent="0.35">
      <c r="A31" s="4" t="s">
        <v>17</v>
      </c>
      <c r="B31" s="4">
        <f>'Electricity - Scoping Plan+60%'!B37</f>
        <v>5832.5244595287704</v>
      </c>
      <c r="C31" s="4">
        <f>'Electricity - Scoping Plan+60%'!C37</f>
        <v>5824.8548104143401</v>
      </c>
      <c r="D31" s="4">
        <f>'Electricity - Scoping Plan+60%'!D37</f>
        <v>5816.6850992129903</v>
      </c>
      <c r="E31" s="4">
        <f>'Electricity - Scoping Plan+60%'!E37</f>
        <v>5809.1798284755196</v>
      </c>
      <c r="F31" s="4">
        <f>'Electricity - Scoping Plan+60%'!F37</f>
        <v>5801.6730702513196</v>
      </c>
      <c r="G31" s="4">
        <f>'Electricity - Scoping Plan+60%'!G37</f>
        <v>5794.1648377151196</v>
      </c>
      <c r="H31" s="4">
        <f>'Electricity - Scoping Plan+60%'!H37</f>
        <v>5785.72149952988</v>
      </c>
      <c r="I31" s="4">
        <f>'Electricity - Scoping Plan+60%'!I37</f>
        <v>5777.3819996660604</v>
      </c>
      <c r="J31" s="4">
        <f>'Electricity - Scoping Plan+60%'!J37</f>
        <v>5769.0468825996604</v>
      </c>
      <c r="K31" s="4">
        <f>'Electricity - Scoping Plan+60%'!K37</f>
        <v>5760.9353495955502</v>
      </c>
      <c r="L31" s="4">
        <f>'Electricity - Scoping Plan+60%'!L37</f>
        <v>5811.2433193644802</v>
      </c>
      <c r="M31" s="4">
        <f>'Electricity - Scoping Plan+60%'!M37</f>
        <v>5861.5512891334101</v>
      </c>
      <c r="N31" s="4">
        <f>'Electricity - Scoping Plan+60%'!N37</f>
        <v>5911.8592589023501</v>
      </c>
      <c r="O31" s="4">
        <f>'Electricity - Scoping Plan+60%'!O37</f>
        <v>5962.1672286712801</v>
      </c>
      <c r="P31" s="4">
        <f>'Electricity - Scoping Plan+60%'!P37</f>
        <v>6012.4751984402101</v>
      </c>
      <c r="Q31" s="4">
        <f>'Electricity - Scoping Plan+60%'!Q37</f>
        <v>6062.7831682091501</v>
      </c>
      <c r="R31" s="4">
        <f>'Electricity - Scoping Plan+60%'!R37</f>
        <v>6113.09113797808</v>
      </c>
      <c r="S31" s="4">
        <f>'Electricity - Scoping Plan+60%'!S37</f>
        <v>6163.39910774701</v>
      </c>
      <c r="T31" s="4">
        <f>'Electricity - Scoping Plan+60%'!T37</f>
        <v>6213.70707751595</v>
      </c>
      <c r="U31" s="4">
        <f>'Electricity - Scoping Plan+60%'!U37</f>
        <v>6264.01504728488</v>
      </c>
      <c r="V31" s="4">
        <f>'Electricity - Scoping Plan+60%'!V37</f>
        <v>6314.32301705381</v>
      </c>
      <c r="W31" s="4">
        <f>'Electricity - Scoping Plan+60%'!W37</f>
        <v>6364.6309868227499</v>
      </c>
      <c r="X31" s="4">
        <f>'Electricity - Scoping Plan+60%'!X37</f>
        <v>6414.9389565916799</v>
      </c>
      <c r="Y31" s="4">
        <f>'Electricity - Scoping Plan+60%'!Y37</f>
        <v>6465.2469263606099</v>
      </c>
      <c r="Z31" s="4">
        <f>'Electricity - Scoping Plan+60%'!Z37</f>
        <v>6515.5548961295499</v>
      </c>
      <c r="AA31" s="4">
        <f>'Electricity - Scoping Plan+60%'!AA37</f>
        <v>6565.8628658984799</v>
      </c>
      <c r="AB31" s="4">
        <f>'Electricity - Scoping Plan+60%'!AB37</f>
        <v>6616.1708356674098</v>
      </c>
      <c r="AC31" s="4">
        <f>'Electricity - Scoping Plan+60%'!AC37</f>
        <v>6666.4788054363498</v>
      </c>
      <c r="AD31" s="4">
        <f>'Electricity - Scoping Plan+60%'!AD37</f>
        <v>6716.7867752052798</v>
      </c>
      <c r="AE31" s="4">
        <f>'Electricity - Scoping Plan+60%'!AE37</f>
        <v>6767.0947449742098</v>
      </c>
      <c r="AF31" s="4">
        <f>'Electricity - Scoping Plan+60%'!AF37</f>
        <v>6817.4027147431398</v>
      </c>
      <c r="AG31" s="4">
        <f>'Electricity - Scoping Plan+60%'!AG37</f>
        <v>6867.7106845120798</v>
      </c>
      <c r="AH31" s="4">
        <f>'Electricity - Scoping Plan+60%'!AH37</f>
        <v>6918.0186542810097</v>
      </c>
      <c r="AI31" s="4">
        <f>'Electricity - Scoping Plan+60%'!AI37</f>
        <v>6968.3266240499397</v>
      </c>
      <c r="AJ31" s="4">
        <f>'Electricity - Scoping Plan+60%'!AJ37</f>
        <v>7018.6345938188797</v>
      </c>
      <c r="AK31" s="4">
        <f>'Electricity - Scoping Plan+60%'!AK37</f>
        <v>7068.9425635878097</v>
      </c>
    </row>
    <row r="32" spans="1:37" x14ac:dyDescent="0.35">
      <c r="A32" t="s">
        <v>52</v>
      </c>
    </row>
    <row r="33" spans="1:37" x14ac:dyDescent="0.35">
      <c r="A33" t="s">
        <v>17</v>
      </c>
      <c r="B33">
        <f>'Electricity - Scoping Plan+60%'!B38</f>
        <v>7488.4764208791603</v>
      </c>
      <c r="C33">
        <f>'Electricity - Scoping Plan+60%'!C38</f>
        <v>7491.4280361369601</v>
      </c>
      <c r="D33">
        <f>'Electricity - Scoping Plan+60%'!D38</f>
        <v>7489.3608301733902</v>
      </c>
      <c r="E33">
        <f>'Electricity - Scoping Plan+60%'!E38</f>
        <v>7485.7748057884401</v>
      </c>
      <c r="F33">
        <f>'Electricity - Scoping Plan+60%'!F38</f>
        <v>7481.6699637821202</v>
      </c>
      <c r="G33">
        <f>'Electricity - Scoping Plan+60%'!G38</f>
        <v>7478.0463049544396</v>
      </c>
      <c r="H33">
        <f>'Electricity - Scoping Plan+60%'!H38</f>
        <v>7480.63179088774</v>
      </c>
      <c r="I33">
        <f>'Electricity - Scoping Plan+60%'!I38</f>
        <v>7483.3140510920202</v>
      </c>
      <c r="J33">
        <f>'Electricity - Scoping Plan+60%'!J38</f>
        <v>7485.9963112962896</v>
      </c>
      <c r="K33">
        <f>'Electricity - Scoping Plan+60%'!K38</f>
        <v>7488.6785715005599</v>
      </c>
      <c r="L33">
        <f>'Electricity - Scoping Plan+60%'!L38</f>
        <v>7491.3608317048402</v>
      </c>
      <c r="M33">
        <f>'Electricity - Scoping Plan+60%'!M38</f>
        <v>7494.0430919091104</v>
      </c>
      <c r="N33">
        <f>'Electricity - Scoping Plan+60%'!N38</f>
        <v>7496.7253521133898</v>
      </c>
      <c r="O33">
        <f>'Electricity - Scoping Plan+60%'!O38</f>
        <v>7499.4076123176601</v>
      </c>
      <c r="P33">
        <f>'Electricity - Scoping Plan+60%'!P38</f>
        <v>7502.0898725219404</v>
      </c>
      <c r="Q33">
        <f>'Electricity - Scoping Plan+60%'!Q38</f>
        <v>7504.7721327262097</v>
      </c>
      <c r="R33">
        <f>'Electricity - Scoping Plan+60%'!R38</f>
        <v>7507.45439293048</v>
      </c>
      <c r="S33">
        <f>'Electricity - Scoping Plan+60%'!S38</f>
        <v>7510.1366531347603</v>
      </c>
      <c r="T33">
        <f>'Electricity - Scoping Plan+60%'!T38</f>
        <v>7512.8189133390297</v>
      </c>
      <c r="U33">
        <f>'Electricity - Scoping Plan+60%'!U38</f>
        <v>7515.50117354331</v>
      </c>
      <c r="V33">
        <f>'Electricity - Scoping Plan+60%'!V38</f>
        <v>7518.1834337475802</v>
      </c>
      <c r="W33">
        <f>'Electricity - Scoping Plan+60%'!W38</f>
        <v>7520.8656939518496</v>
      </c>
      <c r="X33">
        <f>'Electricity - Scoping Plan+60%'!X38</f>
        <v>7523.5479541561299</v>
      </c>
      <c r="Y33">
        <f>'Electricity - Scoping Plan+60%'!Y38</f>
        <v>7526.2302143604002</v>
      </c>
      <c r="Z33">
        <f>'Electricity - Scoping Plan+60%'!Z38</f>
        <v>7528.9124745646805</v>
      </c>
      <c r="AA33">
        <f>'Electricity - Scoping Plan+60%'!AA38</f>
        <v>7531.5947347689498</v>
      </c>
      <c r="AB33">
        <f>'Electricity - Scoping Plan+60%'!AB38</f>
        <v>7534.2769949732301</v>
      </c>
      <c r="AC33">
        <f>'Electricity - Scoping Plan+60%'!AC38</f>
        <v>7536.9592551775004</v>
      </c>
      <c r="AD33">
        <f>'Electricity - Scoping Plan+60%'!AD38</f>
        <v>7539.6415153817698</v>
      </c>
      <c r="AE33">
        <f>'Electricity - Scoping Plan+60%'!AE38</f>
        <v>7542.32377558605</v>
      </c>
      <c r="AF33">
        <f>'Electricity - Scoping Plan+60%'!AF38</f>
        <v>7545.0060357903203</v>
      </c>
      <c r="AG33">
        <f>'Electricity - Scoping Plan+60%'!AG38</f>
        <v>7547.6882959945997</v>
      </c>
      <c r="AH33">
        <f>'Electricity - Scoping Plan+60%'!AH38</f>
        <v>7550.37055619887</v>
      </c>
      <c r="AI33">
        <f>'Electricity - Scoping Plan+60%'!AI38</f>
        <v>7553.0528164031402</v>
      </c>
      <c r="AJ33">
        <f>'Electricity - Scoping Plan+60%'!AJ38</f>
        <v>7555.7350766074196</v>
      </c>
      <c r="AK33">
        <f>'Electricity - Scoping Plan+60%'!AK38</f>
        <v>7558.4173368116899</v>
      </c>
    </row>
    <row r="34" spans="1:37" s="4" customFormat="1" x14ac:dyDescent="0.35"/>
    <row r="35" spans="1:37" x14ac:dyDescent="0.35">
      <c r="A35" s="10" t="s">
        <v>96</v>
      </c>
    </row>
    <row r="36" spans="1:37" x14ac:dyDescent="0.35">
      <c r="A36" s="4" t="s">
        <v>17</v>
      </c>
      <c r="B36" s="13">
        <f>'wastewater estimation'!A13</f>
        <v>2287.6631265304604</v>
      </c>
      <c r="C36" s="13">
        <f>'wastewater estimation'!B13</f>
        <v>2307.9966256540615</v>
      </c>
      <c r="D36" s="13">
        <f>'wastewater estimation'!C13</f>
        <v>2328.3722939878585</v>
      </c>
      <c r="E36" s="13">
        <f>'wastewater estimation'!D13</f>
        <v>2348.6167496188018</v>
      </c>
      <c r="F36" s="13">
        <f>'wastewater estimation'!E13</f>
        <v>2368.7441665770971</v>
      </c>
      <c r="G36" s="13">
        <f>'wastewater estimation'!F13</f>
        <v>2388.9619797363271</v>
      </c>
      <c r="H36" s="13">
        <f>'wastewater estimation'!G13</f>
        <v>2409.3425295826009</v>
      </c>
      <c r="I36" s="13">
        <f>'wastewater estimation'!H13</f>
        <v>2429.9266326178376</v>
      </c>
      <c r="J36" s="13">
        <f>'wastewater estimation'!I13</f>
        <v>2450.1663831765136</v>
      </c>
      <c r="K36" s="13">
        <f>'wastewater estimation'!J13</f>
        <v>2471.4096080229901</v>
      </c>
      <c r="L36" s="13">
        <f>'wastewater estimation'!K13</f>
        <v>2492.1180425928887</v>
      </c>
      <c r="M36" s="13">
        <f>'wastewater estimation'!L13</f>
        <v>2512.6738563811182</v>
      </c>
      <c r="N36" s="13">
        <f>'wastewater estimation'!M13</f>
        <v>2533.4267538839426</v>
      </c>
      <c r="O36" s="13">
        <f>'wastewater estimation'!N13</f>
        <v>2553.9391045671032</v>
      </c>
      <c r="P36" s="13">
        <f>'wastewater estimation'!O13</f>
        <v>2573.47027124233</v>
      </c>
      <c r="Q36" s="13">
        <f>'wastewater estimation'!P13</f>
        <v>2592.8241743198873</v>
      </c>
      <c r="R36" s="13">
        <f>'wastewater estimation'!Q13</f>
        <v>2611.6726938225379</v>
      </c>
      <c r="S36" s="13">
        <f>'wastewater estimation'!R13</f>
        <v>2631.311665466088</v>
      </c>
      <c r="T36" s="13">
        <f>'wastewater estimation'!S13</f>
        <v>2652.2201244207486</v>
      </c>
      <c r="U36" s="13">
        <f>'wastewater estimation'!T13</f>
        <v>2671.6138441723679</v>
      </c>
      <c r="V36" s="13">
        <f>'wastewater estimation'!U13</f>
        <v>2690.5746972753991</v>
      </c>
      <c r="W36" s="13">
        <f>'wastewater estimation'!V13</f>
        <v>2708.5203134099615</v>
      </c>
      <c r="X36" s="13">
        <f>'wastewater estimation'!W13</f>
        <v>2726.285137142655</v>
      </c>
      <c r="Y36" s="13">
        <f>'wastewater estimation'!X13</f>
        <v>2744.089130601973</v>
      </c>
      <c r="Z36" s="13">
        <f>'wastewater estimation'!Y13</f>
        <v>2761.3648620724844</v>
      </c>
      <c r="AA36" s="13">
        <f>'wastewater estimation'!Z13</f>
        <v>2777.9475952114312</v>
      </c>
      <c r="AB36" s="13">
        <f>'wastewater estimation'!AA13</f>
        <v>2794.2247927200233</v>
      </c>
      <c r="AC36" s="13">
        <f>'wastewater estimation'!AB13</f>
        <v>2810.4181811288545</v>
      </c>
      <c r="AD36" s="13">
        <f>'wastewater estimation'!AC13</f>
        <v>2826.1881718470354</v>
      </c>
      <c r="AE36" s="13">
        <f>'wastewater estimation'!AD13</f>
        <v>2841.6667421516627</v>
      </c>
      <c r="AF36" s="13">
        <f>'wastewater estimation'!AE13</f>
        <v>2856.8078411479205</v>
      </c>
      <c r="AG36" s="13">
        <f>'wastewater estimation'!AF13</f>
        <v>2871.5548903417957</v>
      </c>
      <c r="AH36" s="13">
        <f>'wastewater estimation'!AG13</f>
        <v>2885.9962274651052</v>
      </c>
      <c r="AI36" s="13">
        <f>'wastewater estimation'!AH13</f>
        <v>2900.2107801051329</v>
      </c>
      <c r="AJ36" s="13">
        <f>'wastewater estimation'!AI13</f>
        <v>2914.1865503275967</v>
      </c>
      <c r="AK36" s="13">
        <f>'wastewater estimation'!AJ13</f>
        <v>2927.6936953522418</v>
      </c>
    </row>
    <row r="37" spans="1:37" s="4" customFormat="1" x14ac:dyDescent="0.35">
      <c r="A37" s="4" t="s">
        <v>97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</row>
    <row r="38" spans="1:37" s="4" customFormat="1" x14ac:dyDescent="0.35"/>
    <row r="39" spans="1:37" x14ac:dyDescent="0.35">
      <c r="A39" s="6" t="s">
        <v>24</v>
      </c>
    </row>
    <row r="40" spans="1:37" x14ac:dyDescent="0.35">
      <c r="A40" t="s">
        <v>23</v>
      </c>
    </row>
    <row r="41" spans="1:37" x14ac:dyDescent="0.35">
      <c r="A41" t="s">
        <v>17</v>
      </c>
      <c r="B41">
        <v>1122.11309768976</v>
      </c>
      <c r="C41">
        <v>1131.64608939604</v>
      </c>
      <c r="D41">
        <v>1133.60618103452</v>
      </c>
      <c r="E41">
        <v>1127.3623347160201</v>
      </c>
      <c r="F41">
        <v>1120.3900560176201</v>
      </c>
      <c r="G41">
        <v>1118.5564832154701</v>
      </c>
      <c r="H41">
        <v>1113.04467648022</v>
      </c>
      <c r="I41">
        <v>1111.1569956276601</v>
      </c>
      <c r="J41">
        <v>1108.5120247683101</v>
      </c>
      <c r="K41">
        <v>1104.4029747424399</v>
      </c>
      <c r="L41">
        <v>1122.2604427450999</v>
      </c>
      <c r="M41">
        <v>1128.0210434851999</v>
      </c>
      <c r="N41">
        <v>1133.7816442252899</v>
      </c>
      <c r="O41">
        <v>1139.54224496538</v>
      </c>
      <c r="P41">
        <v>1145.30284570548</v>
      </c>
      <c r="Q41">
        <v>1151.06344644557</v>
      </c>
      <c r="R41">
        <v>1156.82404718566</v>
      </c>
      <c r="S41">
        <v>1162.58464792576</v>
      </c>
      <c r="T41">
        <v>1168.34524866585</v>
      </c>
      <c r="U41">
        <v>1174.10584940594</v>
      </c>
      <c r="V41">
        <v>1179.8664501460401</v>
      </c>
      <c r="W41">
        <v>1185.6270508861301</v>
      </c>
      <c r="X41">
        <v>1191.3876516262201</v>
      </c>
      <c r="Y41">
        <v>1197.1482523663201</v>
      </c>
      <c r="Z41">
        <v>1202.9088531064101</v>
      </c>
      <c r="AA41">
        <v>1208.6694538464999</v>
      </c>
      <c r="AB41">
        <v>1214.4300545865999</v>
      </c>
      <c r="AC41">
        <v>1220.1906553266899</v>
      </c>
      <c r="AD41">
        <v>1225.9512560667899</v>
      </c>
      <c r="AE41">
        <v>1231.71185680688</v>
      </c>
      <c r="AF41">
        <v>1237.47245754697</v>
      </c>
      <c r="AG41">
        <v>1243.23305828707</v>
      </c>
      <c r="AH41">
        <v>1248.99365902716</v>
      </c>
      <c r="AI41">
        <v>1254.75425976725</v>
      </c>
      <c r="AJ41">
        <v>1260.51486050735</v>
      </c>
      <c r="AK41">
        <v>1266.27546124744</v>
      </c>
    </row>
    <row r="42" spans="1:37" s="4" customFormat="1" x14ac:dyDescent="0.35"/>
    <row r="43" spans="1:37" x14ac:dyDescent="0.35">
      <c r="A43" t="s">
        <v>25</v>
      </c>
    </row>
    <row r="44" spans="1:37" x14ac:dyDescent="0.35">
      <c r="A44" t="s">
        <v>17</v>
      </c>
      <c r="B44">
        <f>'Electricity - Scoping Plan+60%'!B13</f>
        <v>4143.7533149999999</v>
      </c>
      <c r="C44">
        <f>'Electricity - Scoping Plan+60%'!C13</f>
        <v>4129.5170507713901</v>
      </c>
      <c r="D44">
        <f>'Electricity - Scoping Plan+60%'!D13</f>
        <v>4108.5307811427901</v>
      </c>
      <c r="E44">
        <f>'Electricity - Scoping Plan+60%'!E13</f>
        <v>4074.2492818056198</v>
      </c>
      <c r="F44">
        <f>'Electricity - Scoping Plan+60%'!F13</f>
        <v>4039.3694715657898</v>
      </c>
      <c r="G44">
        <f>'Electricity - Scoping Plan+60%'!G13</f>
        <v>3982.0632577297902</v>
      </c>
      <c r="H44">
        <f>'Electricity - Scoping Plan+60%'!H13</f>
        <v>3926.7326158138799</v>
      </c>
      <c r="I44">
        <f>'Electricity - Scoping Plan+60%'!I13</f>
        <v>3870.4824154819498</v>
      </c>
      <c r="J44">
        <f>'Electricity - Scoping Plan+60%'!J13</f>
        <v>3813.3563564799902</v>
      </c>
      <c r="K44">
        <f>'Electricity - Scoping Plan+60%'!K13</f>
        <v>3756.09398879436</v>
      </c>
      <c r="L44">
        <f>'Electricity - Scoping Plan+60%'!L13</f>
        <v>3752.0765039836601</v>
      </c>
      <c r="M44">
        <f>'Electricity - Scoping Plan+60%'!M13</f>
        <v>3724.38842409987</v>
      </c>
      <c r="N44">
        <f>'Electricity - Scoping Plan+60%'!N13</f>
        <v>3696.7744056950901</v>
      </c>
      <c r="O44">
        <f>'Electricity - Scoping Plan+60%'!O13</f>
        <v>3669.2344487693399</v>
      </c>
      <c r="P44">
        <f>'Electricity - Scoping Plan+60%'!P13</f>
        <v>3641.7685533226099</v>
      </c>
      <c r="Q44">
        <f>'Electricity - Scoping Plan+60%'!Q13</f>
        <v>3614.3767193548902</v>
      </c>
      <c r="R44">
        <f>'Electricity - Scoping Plan+60%'!R13</f>
        <v>3607.9950885794201</v>
      </c>
      <c r="S44">
        <f>'Electricity - Scoping Plan+60%'!S13</f>
        <v>3601.61345780395</v>
      </c>
      <c r="T44">
        <f>'Electricity - Scoping Plan+60%'!T13</f>
        <v>3595.23182702848</v>
      </c>
      <c r="U44">
        <f>'Electricity - Scoping Plan+60%'!U13</f>
        <v>3588.8501962530099</v>
      </c>
      <c r="V44">
        <f>'Electricity - Scoping Plan+60%'!V13</f>
        <v>3582.4685654775399</v>
      </c>
      <c r="W44">
        <f>'Electricity - Scoping Plan+60%'!W13</f>
        <v>3576.0869347020698</v>
      </c>
      <c r="X44">
        <f>'Electricity - Scoping Plan+60%'!X13</f>
        <v>3569.7053039266002</v>
      </c>
      <c r="Y44">
        <f>'Electricity - Scoping Plan+60%'!Y13</f>
        <v>3563.3236731511302</v>
      </c>
      <c r="Z44">
        <f>'Electricity - Scoping Plan+60%'!Z13</f>
        <v>3556.9420423756601</v>
      </c>
      <c r="AA44">
        <f>'Electricity - Scoping Plan+60%'!AA13</f>
        <v>3550.56041160019</v>
      </c>
      <c r="AB44">
        <f>'Electricity - Scoping Plan+60%'!AB13</f>
        <v>3544.17878082472</v>
      </c>
      <c r="AC44">
        <f>'Electricity - Scoping Plan+60%'!AC13</f>
        <v>3537.7971500492499</v>
      </c>
      <c r="AD44">
        <f>'Electricity - Scoping Plan+60%'!AD13</f>
        <v>3531.4155192737799</v>
      </c>
      <c r="AE44">
        <f>'Electricity - Scoping Plan+60%'!AE13</f>
        <v>3525.0338884983098</v>
      </c>
      <c r="AF44">
        <f>'Electricity - Scoping Plan+60%'!AF13</f>
        <v>3518.6522577228402</v>
      </c>
      <c r="AG44">
        <f>'Electricity - Scoping Plan+60%'!AG13</f>
        <v>3512.2706269473802</v>
      </c>
      <c r="AH44">
        <f>'Electricity - Scoping Plan+60%'!AH13</f>
        <v>3505.8889961719101</v>
      </c>
      <c r="AI44">
        <f>'Electricity - Scoping Plan+60%'!AI13</f>
        <v>3499.50736539644</v>
      </c>
      <c r="AJ44">
        <f>'Electricity - Scoping Plan+60%'!AJ13</f>
        <v>3493.12573462097</v>
      </c>
      <c r="AK44">
        <f>'Electricity - Scoping Plan+60%'!AK13</f>
        <v>3486.7441038454999</v>
      </c>
    </row>
    <row r="46" spans="1:37" x14ac:dyDescent="0.35">
      <c r="A46" t="s">
        <v>26</v>
      </c>
    </row>
    <row r="47" spans="1:37" x14ac:dyDescent="0.35">
      <c r="A47" t="s">
        <v>17</v>
      </c>
      <c r="B47" s="4">
        <f>'Electricity - Scoping Plan+60%'!B14</f>
        <v>1085.2508682</v>
      </c>
      <c r="C47" s="4">
        <f>'Electricity - Scoping Plan+60%'!C14</f>
        <v>1084.98695190126</v>
      </c>
      <c r="D47" s="4">
        <f>'Electricity - Scoping Plan+60%'!D14</f>
        <v>1080.9578636327899</v>
      </c>
      <c r="E47" s="4">
        <f>'Electricity - Scoping Plan+60%'!E14</f>
        <v>1072.4818631584001</v>
      </c>
      <c r="F47" s="4">
        <f>'Electricity - Scoping Plan+60%'!F14</f>
        <v>1064.03620062348</v>
      </c>
      <c r="G47" s="4">
        <f>'Electricity - Scoping Plan+60%'!G14</f>
        <v>1049.86294397696</v>
      </c>
      <c r="H47" s="4">
        <f>'Electricity - Scoping Plan+60%'!H14</f>
        <v>1035.8114978516101</v>
      </c>
      <c r="I47" s="4">
        <f>'Electricity - Scoping Plan+60%'!I14</f>
        <v>1021.88136580843</v>
      </c>
      <c r="J47" s="4">
        <f>'Electricity - Scoping Plan+60%'!J14</f>
        <v>1007.3680904786499</v>
      </c>
      <c r="K47" s="4">
        <f>'Electricity - Scoping Plan+60%'!K14</f>
        <v>992.99036485368094</v>
      </c>
      <c r="L47" s="4">
        <f>'Electricity - Scoping Plan+60%'!L14</f>
        <v>997.24954353701003</v>
      </c>
      <c r="M47" s="4">
        <f>'Electricity - Scoping Plan+60%'!M14</f>
        <v>991.67513711291099</v>
      </c>
      <c r="N47" s="4">
        <f>'Electricity - Scoping Plan+60%'!N14</f>
        <v>986.10017286770699</v>
      </c>
      <c r="O47" s="4">
        <f>'Electricity - Scoping Plan+60%'!O14</f>
        <v>980.524650801397</v>
      </c>
      <c r="P47" s="4">
        <f>'Electricity - Scoping Plan+60%'!P14</f>
        <v>974.94857091398296</v>
      </c>
      <c r="Q47" s="4">
        <f>'Electricity - Scoping Plan+60%'!Q14</f>
        <v>969.37193320546305</v>
      </c>
      <c r="R47" s="4">
        <f>'Electricity - Scoping Plan+60%'!R14</f>
        <v>969.41999879067805</v>
      </c>
      <c r="S47" s="4">
        <f>'Electricity - Scoping Plan+60%'!S14</f>
        <v>969.46806437589305</v>
      </c>
      <c r="T47" s="4">
        <f>'Electricity - Scoping Plan+60%'!T14</f>
        <v>969.51612996110805</v>
      </c>
      <c r="U47" s="4">
        <f>'Electricity - Scoping Plan+60%'!U14</f>
        <v>969.56419554632305</v>
      </c>
      <c r="V47" s="4">
        <f>'Electricity - Scoping Plan+60%'!V14</f>
        <v>969.61226113153805</v>
      </c>
      <c r="W47" s="4">
        <f>'Electricity - Scoping Plan+60%'!W14</f>
        <v>969.66032671675305</v>
      </c>
      <c r="X47" s="4">
        <f>'Electricity - Scoping Plan+60%'!X14</f>
        <v>969.70839230196805</v>
      </c>
      <c r="Y47" s="4">
        <f>'Electricity - Scoping Plan+60%'!Y14</f>
        <v>969.75645788718305</v>
      </c>
      <c r="Z47" s="4">
        <f>'Electricity - Scoping Plan+60%'!Z14</f>
        <v>969.80452347239805</v>
      </c>
      <c r="AA47" s="4">
        <f>'Electricity - Scoping Plan+60%'!AA14</f>
        <v>969.85258905761305</v>
      </c>
      <c r="AB47" s="4">
        <f>'Electricity - Scoping Plan+60%'!AB14</f>
        <v>969.90065464282804</v>
      </c>
      <c r="AC47" s="4">
        <f>'Electricity - Scoping Plan+60%'!AC14</f>
        <v>969.94872022804304</v>
      </c>
      <c r="AD47" s="4">
        <f>'Electricity - Scoping Plan+60%'!AD14</f>
        <v>969.99678581325804</v>
      </c>
      <c r="AE47" s="4">
        <f>'Electricity - Scoping Plan+60%'!AE14</f>
        <v>970.04485139847304</v>
      </c>
      <c r="AF47" s="4">
        <f>'Electricity - Scoping Plan+60%'!AF14</f>
        <v>970.09291698368804</v>
      </c>
      <c r="AG47" s="4">
        <f>'Electricity - Scoping Plan+60%'!AG14</f>
        <v>970.14098256890304</v>
      </c>
      <c r="AH47" s="4">
        <f>'Electricity - Scoping Plan+60%'!AH14</f>
        <v>970.18904815411804</v>
      </c>
      <c r="AI47" s="4">
        <f>'Electricity - Scoping Plan+60%'!AI14</f>
        <v>970.23711373933304</v>
      </c>
      <c r="AJ47" s="4">
        <f>'Electricity - Scoping Plan+60%'!AJ14</f>
        <v>970.28517932454804</v>
      </c>
      <c r="AK47" s="4">
        <f>'Electricity - Scoping Plan+60%'!AK14</f>
        <v>970.33324490976304</v>
      </c>
    </row>
    <row r="49" spans="1:37" x14ac:dyDescent="0.35">
      <c r="A49" t="s">
        <v>27</v>
      </c>
    </row>
    <row r="50" spans="1:37" x14ac:dyDescent="0.35">
      <c r="A50" t="s">
        <v>17</v>
      </c>
      <c r="B50">
        <v>121.1250969</v>
      </c>
      <c r="C50">
        <v>119.69690992911799</v>
      </c>
      <c r="D50">
        <v>118.425313050174</v>
      </c>
      <c r="E50">
        <v>117.01228301475101</v>
      </c>
      <c r="F50">
        <v>115.607160945654</v>
      </c>
      <c r="G50">
        <v>114.283299409899</v>
      </c>
      <c r="H50">
        <v>113.039709911695</v>
      </c>
      <c r="I50">
        <v>111.730016815608</v>
      </c>
      <c r="J50">
        <v>110.427572688654</v>
      </c>
      <c r="K50">
        <v>109.20441210345901</v>
      </c>
      <c r="L50">
        <v>108.10449959064501</v>
      </c>
      <c r="M50">
        <v>107.258687053804</v>
      </c>
      <c r="N50">
        <v>106.41287451696201</v>
      </c>
      <c r="O50">
        <v>105.56706198012</v>
      </c>
      <c r="P50">
        <v>104.721249443278</v>
      </c>
      <c r="Q50">
        <v>103.87543690643599</v>
      </c>
      <c r="R50">
        <v>103.029624369595</v>
      </c>
      <c r="S50">
        <v>102.18381183275299</v>
      </c>
      <c r="T50">
        <v>101.337999295911</v>
      </c>
      <c r="U50">
        <v>100.492186759069</v>
      </c>
      <c r="V50">
        <v>99.646374222227905</v>
      </c>
      <c r="W50">
        <v>98.8005616853861</v>
      </c>
      <c r="X50">
        <v>97.954749148544295</v>
      </c>
      <c r="Y50">
        <v>97.108936611702504</v>
      </c>
      <c r="Z50">
        <v>96.263124074860698</v>
      </c>
      <c r="AA50">
        <v>95.417311538018893</v>
      </c>
      <c r="AB50">
        <v>94.571499001177202</v>
      </c>
      <c r="AC50">
        <v>93.725686464335396</v>
      </c>
      <c r="AD50">
        <v>92.879873927493506</v>
      </c>
      <c r="AE50">
        <v>92.034061390651701</v>
      </c>
      <c r="AF50">
        <v>91.188248853809995</v>
      </c>
      <c r="AG50">
        <v>90.342436316968204</v>
      </c>
      <c r="AH50">
        <v>89.496623780126399</v>
      </c>
      <c r="AI50">
        <v>88.650811243284593</v>
      </c>
      <c r="AJ50">
        <v>87.804998706442802</v>
      </c>
      <c r="AK50">
        <v>86.959186169600997</v>
      </c>
    </row>
    <row r="52" spans="1:37" x14ac:dyDescent="0.35">
      <c r="A52" t="s">
        <v>28</v>
      </c>
    </row>
    <row r="53" spans="1:37" x14ac:dyDescent="0.35">
      <c r="A53" t="s">
        <v>17</v>
      </c>
      <c r="B53">
        <v>50.220040175999998</v>
      </c>
      <c r="C53">
        <v>49.267636413744199</v>
      </c>
      <c r="D53">
        <v>48.4109000993557</v>
      </c>
      <c r="E53">
        <v>47.256383747576699</v>
      </c>
      <c r="F53">
        <v>46.147077692965901</v>
      </c>
      <c r="G53">
        <v>45.1485049979417</v>
      </c>
      <c r="H53">
        <v>44.164351779453099</v>
      </c>
      <c r="I53">
        <v>43.187249830938903</v>
      </c>
      <c r="J53">
        <v>42.159307895419303</v>
      </c>
      <c r="K53">
        <v>41.131740970366401</v>
      </c>
      <c r="L53">
        <v>40.473178742920901</v>
      </c>
      <c r="M53">
        <v>39.697778021850802</v>
      </c>
      <c r="N53">
        <v>38.922377300780802</v>
      </c>
      <c r="O53">
        <v>38.146976579710703</v>
      </c>
      <c r="P53">
        <v>37.371575858640597</v>
      </c>
      <c r="Q53">
        <v>36.596175137570498</v>
      </c>
      <c r="R53">
        <v>35.820774416500399</v>
      </c>
      <c r="S53">
        <v>35.045373695430399</v>
      </c>
      <c r="T53">
        <v>34.2699729743603</v>
      </c>
      <c r="U53">
        <v>33.494572253290201</v>
      </c>
      <c r="V53">
        <v>32.719171532220102</v>
      </c>
      <c r="W53">
        <v>31.943770811149999</v>
      </c>
      <c r="X53">
        <v>31.16837009008</v>
      </c>
      <c r="Y53">
        <v>30.392969369009901</v>
      </c>
      <c r="Z53">
        <v>29.617568647939802</v>
      </c>
      <c r="AA53">
        <v>28.842167926869699</v>
      </c>
      <c r="AB53">
        <v>28.0667672057996</v>
      </c>
      <c r="AC53">
        <v>27.291366484729501</v>
      </c>
      <c r="AD53">
        <v>26.515965763659501</v>
      </c>
      <c r="AE53">
        <v>25.740565042589399</v>
      </c>
      <c r="AF53">
        <v>24.9651643215193</v>
      </c>
      <c r="AG53">
        <v>24.189763600449201</v>
      </c>
      <c r="AH53">
        <v>23.414362879379102</v>
      </c>
      <c r="AI53">
        <v>22.638962158309099</v>
      </c>
      <c r="AJ53">
        <v>21.863561437238999</v>
      </c>
      <c r="AK53">
        <v>21.0881607161689</v>
      </c>
    </row>
    <row r="55" spans="1:37" x14ac:dyDescent="0.35">
      <c r="A55" t="s">
        <v>29</v>
      </c>
    </row>
    <row r="56" spans="1:37" x14ac:dyDescent="0.35">
      <c r="A56" t="s">
        <v>17</v>
      </c>
      <c r="B56">
        <v>188.043952935042</v>
      </c>
      <c r="C56">
        <v>186.46780549547</v>
      </c>
      <c r="D56">
        <v>184.452434305944</v>
      </c>
      <c r="E56">
        <v>182.004332332514</v>
      </c>
      <c r="F56">
        <v>179.64494529186101</v>
      </c>
      <c r="G56">
        <v>177.37319102297599</v>
      </c>
      <c r="H56">
        <v>175.26083060284199</v>
      </c>
      <c r="I56">
        <v>173.01576963882701</v>
      </c>
      <c r="J56">
        <v>170.8565378449</v>
      </c>
      <c r="K56">
        <v>168.63853090609101</v>
      </c>
      <c r="L56">
        <v>168.210724485626</v>
      </c>
      <c r="M56">
        <v>167.09606204262499</v>
      </c>
      <c r="N56">
        <v>165.98139959962401</v>
      </c>
      <c r="O56">
        <v>164.866737156623</v>
      </c>
      <c r="P56">
        <v>163.75207471362199</v>
      </c>
      <c r="Q56">
        <v>162.63741227062101</v>
      </c>
      <c r="R56">
        <v>161.52274982762</v>
      </c>
      <c r="S56">
        <v>160.40808738461899</v>
      </c>
      <c r="T56">
        <v>159.29342494161801</v>
      </c>
      <c r="U56">
        <v>158.178762498617</v>
      </c>
      <c r="V56">
        <v>157.064100055616</v>
      </c>
      <c r="W56">
        <v>155.94943761261499</v>
      </c>
      <c r="X56">
        <v>154.83477516961401</v>
      </c>
      <c r="Y56">
        <v>153.720112726613</v>
      </c>
      <c r="Z56">
        <v>152.60545028361199</v>
      </c>
      <c r="AA56">
        <v>151.49078784061101</v>
      </c>
      <c r="AB56">
        <v>150.37612539761</v>
      </c>
      <c r="AC56">
        <v>149.26146295460899</v>
      </c>
      <c r="AD56">
        <v>148.14680051160801</v>
      </c>
      <c r="AE56">
        <v>147.032138068607</v>
      </c>
      <c r="AF56">
        <v>145.91747562560599</v>
      </c>
      <c r="AG56">
        <v>144.80281318260501</v>
      </c>
      <c r="AH56">
        <v>143.688150739604</v>
      </c>
      <c r="AI56">
        <v>142.57348829660299</v>
      </c>
      <c r="AJ56">
        <v>141.45882585360201</v>
      </c>
      <c r="AK56">
        <v>140.344163410601</v>
      </c>
    </row>
    <row r="57" spans="1:37" s="4" customFormat="1" x14ac:dyDescent="0.35"/>
    <row r="58" spans="1:37" x14ac:dyDescent="0.35">
      <c r="A58" s="4" t="s">
        <v>31</v>
      </c>
    </row>
    <row r="59" spans="1:37" x14ac:dyDescent="0.35">
      <c r="A59" t="s">
        <v>17</v>
      </c>
      <c r="B59" s="7">
        <v>532.72542618</v>
      </c>
      <c r="C59" s="7">
        <v>523.611633348346</v>
      </c>
      <c r="D59" s="7">
        <v>516.64348584987397</v>
      </c>
      <c r="E59" s="7">
        <v>509.06138619753301</v>
      </c>
      <c r="F59" s="7">
        <v>501.535200020339</v>
      </c>
      <c r="G59" s="7">
        <v>494.353516644997</v>
      </c>
      <c r="H59" s="7">
        <v>487.15160559347203</v>
      </c>
      <c r="I59" s="7">
        <v>479.78916602206698</v>
      </c>
      <c r="J59" s="7">
        <v>472.13046145240003</v>
      </c>
      <c r="K59" s="7">
        <v>464.32378036747701</v>
      </c>
      <c r="L59" s="7">
        <v>460.46238732372598</v>
      </c>
      <c r="M59" s="7">
        <v>456.81289297369602</v>
      </c>
      <c r="N59" s="7">
        <v>453.16339862366698</v>
      </c>
      <c r="O59" s="7">
        <v>449.51390427363799</v>
      </c>
      <c r="P59" s="7">
        <v>445.864409923609</v>
      </c>
      <c r="Q59" s="7">
        <v>442.21491557357899</v>
      </c>
      <c r="R59" s="7">
        <v>438.56542122355</v>
      </c>
      <c r="S59" s="7">
        <v>434.91592687352102</v>
      </c>
      <c r="T59" s="7">
        <v>431.26643252349101</v>
      </c>
      <c r="U59" s="7">
        <v>427.61693817346202</v>
      </c>
      <c r="V59" s="7">
        <v>423.96744382343297</v>
      </c>
      <c r="W59" s="7">
        <v>420.31794947340398</v>
      </c>
      <c r="X59" s="7">
        <v>416.66845512337397</v>
      </c>
      <c r="Y59" s="7">
        <v>413.01896077334499</v>
      </c>
      <c r="Z59" s="7">
        <v>409.369466423316</v>
      </c>
      <c r="AA59" s="7">
        <v>405.71997207328701</v>
      </c>
      <c r="AB59" s="7">
        <v>402.070477723257</v>
      </c>
      <c r="AC59" s="7">
        <v>398.42098337322801</v>
      </c>
      <c r="AD59" s="7">
        <v>394.77148902319902</v>
      </c>
      <c r="AE59" s="7">
        <v>391.12199467316998</v>
      </c>
      <c r="AF59" s="7">
        <v>387.47250032314003</v>
      </c>
      <c r="AG59" s="7">
        <v>383.82300597311098</v>
      </c>
      <c r="AH59" s="7">
        <v>380.17351162308199</v>
      </c>
      <c r="AI59" s="7">
        <v>376.524017273053</v>
      </c>
      <c r="AJ59" s="7">
        <v>372.87452292302299</v>
      </c>
      <c r="AK59" s="7">
        <v>369.22502857299401</v>
      </c>
    </row>
    <row r="60" spans="1:37" x14ac:dyDescent="0.35">
      <c r="A60" t="s">
        <v>32</v>
      </c>
    </row>
    <row r="61" spans="1:37" x14ac:dyDescent="0.35">
      <c r="A61" t="s">
        <v>17</v>
      </c>
      <c r="B61">
        <v>474.0003792</v>
      </c>
      <c r="C61">
        <v>467.04520245357099</v>
      </c>
      <c r="D61">
        <v>460.73224656633499</v>
      </c>
      <c r="E61">
        <v>454.16835736627002</v>
      </c>
      <c r="F61">
        <v>447.79668866539703</v>
      </c>
      <c r="G61">
        <v>441.397375194701</v>
      </c>
      <c r="H61">
        <v>435.18685894920799</v>
      </c>
      <c r="I61">
        <v>429.09071041458498</v>
      </c>
      <c r="J61">
        <v>423.03678225915502</v>
      </c>
      <c r="K61">
        <v>417.09493963193398</v>
      </c>
      <c r="L61">
        <v>413.43776779300202</v>
      </c>
      <c r="M61">
        <v>410.57982254887003</v>
      </c>
      <c r="N61">
        <v>407.72187730473701</v>
      </c>
      <c r="O61">
        <v>404.86393206060501</v>
      </c>
      <c r="P61">
        <v>402.00598681647199</v>
      </c>
      <c r="Q61">
        <v>399.14804157233999</v>
      </c>
      <c r="R61">
        <v>396.29009632820703</v>
      </c>
      <c r="S61">
        <v>393.43215108407497</v>
      </c>
      <c r="T61">
        <v>390.57420583994201</v>
      </c>
      <c r="U61">
        <v>387.71626059580899</v>
      </c>
      <c r="V61">
        <v>384.85831535167699</v>
      </c>
      <c r="W61">
        <v>382.00037010754397</v>
      </c>
      <c r="X61">
        <v>379.14242486341197</v>
      </c>
      <c r="Y61">
        <v>376.28447961927901</v>
      </c>
      <c r="Z61">
        <v>373.42653437514701</v>
      </c>
      <c r="AA61">
        <v>370.56858913101399</v>
      </c>
      <c r="AB61">
        <v>367.710643886882</v>
      </c>
      <c r="AC61">
        <v>364.85269864274898</v>
      </c>
      <c r="AD61">
        <v>361.99475339861698</v>
      </c>
      <c r="AE61">
        <v>359.13680815448402</v>
      </c>
      <c r="AF61">
        <v>356.27886291035202</v>
      </c>
      <c r="AG61">
        <v>353.420917666219</v>
      </c>
      <c r="AH61">
        <v>350.56297242208598</v>
      </c>
      <c r="AI61">
        <v>347.70502717795398</v>
      </c>
      <c r="AJ61">
        <v>344.84708193382102</v>
      </c>
      <c r="AK61">
        <v>341.98913668968902</v>
      </c>
    </row>
    <row r="63" spans="1:37" x14ac:dyDescent="0.35">
      <c r="A63" t="s">
        <v>33</v>
      </c>
    </row>
    <row r="64" spans="1:37" x14ac:dyDescent="0.35">
      <c r="A64" t="s">
        <v>17</v>
      </c>
      <c r="B64">
        <v>460.1253681</v>
      </c>
      <c r="C64">
        <v>453.963747171899</v>
      </c>
      <c r="D64">
        <v>447.32433086991801</v>
      </c>
      <c r="E64">
        <v>439.18517418335301</v>
      </c>
      <c r="F64">
        <v>431.25836390411501</v>
      </c>
      <c r="G64">
        <v>423.68677486222299</v>
      </c>
      <c r="H64">
        <v>416.39273501393598</v>
      </c>
      <c r="I64">
        <v>409.15658814673799</v>
      </c>
      <c r="J64">
        <v>401.83545943061</v>
      </c>
      <c r="K64">
        <v>394.50301293368</v>
      </c>
      <c r="L64">
        <v>391.335673784145</v>
      </c>
      <c r="M64">
        <v>386.96458973122901</v>
      </c>
      <c r="N64">
        <v>382.593505678312</v>
      </c>
      <c r="O64">
        <v>378.22242162539499</v>
      </c>
      <c r="P64">
        <v>373.85133757247797</v>
      </c>
      <c r="Q64">
        <v>369.48025351956102</v>
      </c>
      <c r="R64">
        <v>365.109169466644</v>
      </c>
      <c r="S64">
        <v>360.73808541372699</v>
      </c>
      <c r="T64">
        <v>356.36700136080998</v>
      </c>
      <c r="U64">
        <v>351.99591730789302</v>
      </c>
      <c r="V64">
        <v>347.62483325497601</v>
      </c>
      <c r="W64">
        <v>343.253749202059</v>
      </c>
      <c r="X64">
        <v>338.88266514914199</v>
      </c>
      <c r="Y64">
        <v>334.51158109622497</v>
      </c>
      <c r="Z64">
        <v>330.14049704330802</v>
      </c>
      <c r="AA64">
        <v>325.769412990391</v>
      </c>
      <c r="AB64">
        <v>321.39832893747399</v>
      </c>
      <c r="AC64">
        <v>317.02724488455698</v>
      </c>
      <c r="AD64">
        <v>312.65616083164002</v>
      </c>
      <c r="AE64">
        <v>308.28507677872301</v>
      </c>
      <c r="AF64">
        <v>303.913992725806</v>
      </c>
      <c r="AG64">
        <v>299.54290867289001</v>
      </c>
      <c r="AH64">
        <v>295.17182461997299</v>
      </c>
      <c r="AI64">
        <v>290.80074056705598</v>
      </c>
      <c r="AJ64">
        <v>286.42965651413903</v>
      </c>
      <c r="AK64">
        <v>282.05857246122201</v>
      </c>
    </row>
    <row r="65" spans="1:37" s="4" customFormat="1" x14ac:dyDescent="0.35"/>
    <row r="66" spans="1:37" s="4" customFormat="1" x14ac:dyDescent="0.35">
      <c r="A66" s="4" t="s">
        <v>35</v>
      </c>
    </row>
    <row r="67" spans="1:37" x14ac:dyDescent="0.35">
      <c r="A67" t="s">
        <v>17</v>
      </c>
      <c r="B67">
        <v>1861.5014891999999</v>
      </c>
      <c r="C67">
        <v>1922.47852373402</v>
      </c>
      <c r="D67">
        <v>1951.4937462212099</v>
      </c>
      <c r="E67">
        <v>1985.2073941746901</v>
      </c>
      <c r="F67">
        <v>2034.5231364593401</v>
      </c>
      <c r="G67">
        <v>2088.9580678917</v>
      </c>
      <c r="H67">
        <v>2147.6852233973</v>
      </c>
      <c r="I67">
        <v>2204.1341813499098</v>
      </c>
      <c r="J67">
        <v>2255.4674199067499</v>
      </c>
      <c r="K67">
        <v>2306.0310137188799</v>
      </c>
      <c r="L67">
        <v>2384.7358910769499</v>
      </c>
      <c r="M67">
        <v>2451.8062703713699</v>
      </c>
      <c r="N67">
        <v>2518.87664966578</v>
      </c>
      <c r="O67">
        <v>2585.94702896019</v>
      </c>
      <c r="P67">
        <v>2653.01740825461</v>
      </c>
      <c r="Q67">
        <v>2720.08778754902</v>
      </c>
      <c r="R67">
        <v>2787.1581668434301</v>
      </c>
      <c r="S67">
        <v>2854.2285461378501</v>
      </c>
      <c r="T67">
        <v>2921.2989254322601</v>
      </c>
      <c r="U67">
        <v>2988.3693047266702</v>
      </c>
      <c r="V67">
        <v>3055.4396840210902</v>
      </c>
      <c r="W67">
        <v>3122.5100633154998</v>
      </c>
      <c r="X67">
        <v>3189.5804426099098</v>
      </c>
      <c r="Y67">
        <v>3256.6508219043299</v>
      </c>
      <c r="Z67">
        <v>3323.7212011987399</v>
      </c>
      <c r="AA67">
        <v>3390.7915804931499</v>
      </c>
      <c r="AB67">
        <v>3457.86195978757</v>
      </c>
      <c r="AC67">
        <v>3524.93233908198</v>
      </c>
      <c r="AD67">
        <v>3592.00271837639</v>
      </c>
      <c r="AE67">
        <v>3659.0730976708101</v>
      </c>
      <c r="AF67">
        <v>3726.1434769652201</v>
      </c>
      <c r="AG67">
        <v>3793.2138562596301</v>
      </c>
      <c r="AH67">
        <v>3860.2842355540502</v>
      </c>
      <c r="AI67">
        <v>3927.3546148484602</v>
      </c>
      <c r="AJ67">
        <v>3994.4249941428702</v>
      </c>
      <c r="AK67">
        <v>4061.4953734372898</v>
      </c>
    </row>
    <row r="68" spans="1:37" x14ac:dyDescent="0.35">
      <c r="A68" t="s">
        <v>36</v>
      </c>
    </row>
    <row r="69" spans="1:37" x14ac:dyDescent="0.35">
      <c r="A69" t="s">
        <v>17</v>
      </c>
      <c r="B69">
        <v>437.74412019501602</v>
      </c>
      <c r="C69">
        <v>434.81784107730698</v>
      </c>
      <c r="D69">
        <v>432.49378676166202</v>
      </c>
      <c r="E69">
        <v>429.58049357605199</v>
      </c>
      <c r="F69">
        <v>426.748700916497</v>
      </c>
      <c r="G69">
        <v>423.85091870533802</v>
      </c>
      <c r="H69">
        <v>421.17960205554198</v>
      </c>
      <c r="I69">
        <v>418.44157441346903</v>
      </c>
      <c r="J69">
        <v>415.71003973744502</v>
      </c>
      <c r="K69">
        <v>412.91323695048999</v>
      </c>
      <c r="L69">
        <v>412.03830381960199</v>
      </c>
      <c r="M69">
        <v>411.323453091212</v>
      </c>
      <c r="N69">
        <v>410.60860236282099</v>
      </c>
      <c r="O69">
        <v>409.89375163442998</v>
      </c>
      <c r="P69">
        <v>409.17890090603902</v>
      </c>
      <c r="Q69">
        <v>408.46405017764801</v>
      </c>
      <c r="R69">
        <v>407.74919944925801</v>
      </c>
      <c r="S69">
        <v>407.034348720867</v>
      </c>
      <c r="T69">
        <v>406.31949799247599</v>
      </c>
      <c r="U69">
        <v>405.60464726408497</v>
      </c>
      <c r="V69">
        <v>404.88979653569402</v>
      </c>
      <c r="W69">
        <v>404.17494580730403</v>
      </c>
      <c r="X69">
        <v>403.46009507891301</v>
      </c>
      <c r="Y69">
        <v>402.745244350522</v>
      </c>
      <c r="Z69">
        <v>402.03039362213099</v>
      </c>
      <c r="AA69">
        <v>401.31554289373997</v>
      </c>
      <c r="AB69">
        <v>400.60069216534998</v>
      </c>
      <c r="AC69">
        <v>399.88584143695903</v>
      </c>
      <c r="AD69">
        <v>399.17099070856801</v>
      </c>
      <c r="AE69">
        <v>398.456139980177</v>
      </c>
      <c r="AF69">
        <v>397.74128925178599</v>
      </c>
      <c r="AG69">
        <v>397.02643852339497</v>
      </c>
      <c r="AH69">
        <v>396.31158779500498</v>
      </c>
      <c r="AI69">
        <v>395.59673706661403</v>
      </c>
      <c r="AJ69">
        <v>394.88188633822301</v>
      </c>
      <c r="AK69">
        <v>394.167035609832</v>
      </c>
    </row>
    <row r="70" spans="1:37" x14ac:dyDescent="0.35">
      <c r="A70" t="s">
        <v>37</v>
      </c>
    </row>
    <row r="71" spans="1:37" x14ac:dyDescent="0.35">
      <c r="A71" t="s">
        <v>17</v>
      </c>
      <c r="B71">
        <v>3587.2528698000001</v>
      </c>
      <c r="C71">
        <v>3655.5030673174901</v>
      </c>
      <c r="D71">
        <v>3732.2234629643799</v>
      </c>
      <c r="E71">
        <v>3796.6273415524402</v>
      </c>
      <c r="F71">
        <v>3848.92800469344</v>
      </c>
      <c r="G71">
        <v>3907.4962645220098</v>
      </c>
      <c r="H71">
        <v>3972.18991996364</v>
      </c>
      <c r="I71">
        <v>4039.2826681974202</v>
      </c>
      <c r="J71">
        <v>4105.1430071187697</v>
      </c>
      <c r="K71">
        <v>4169.7709367277002</v>
      </c>
      <c r="L71">
        <v>4241.0354697006096</v>
      </c>
      <c r="M71">
        <v>4325.9299057158696</v>
      </c>
      <c r="N71">
        <v>4410.8243417311296</v>
      </c>
      <c r="O71">
        <v>4495.7187777463896</v>
      </c>
      <c r="P71">
        <v>4580.6132137616496</v>
      </c>
      <c r="Q71">
        <v>4665.5076497769096</v>
      </c>
      <c r="R71">
        <v>4750.4020857921696</v>
      </c>
      <c r="S71">
        <v>4835.2965218074296</v>
      </c>
      <c r="T71">
        <v>4920.1909578226896</v>
      </c>
      <c r="U71">
        <v>5005.0853938379496</v>
      </c>
      <c r="V71">
        <v>5089.9798298532096</v>
      </c>
      <c r="W71">
        <v>5174.8742658684696</v>
      </c>
      <c r="X71">
        <v>5259.7687018837296</v>
      </c>
      <c r="Y71">
        <v>5344.6631378989896</v>
      </c>
      <c r="Z71">
        <v>5429.5575739142496</v>
      </c>
      <c r="AA71">
        <v>5514.4520099295096</v>
      </c>
      <c r="AB71">
        <v>5599.3464459447696</v>
      </c>
      <c r="AC71">
        <v>5684.2408819600296</v>
      </c>
      <c r="AD71">
        <v>5769.1353179752796</v>
      </c>
      <c r="AE71">
        <v>5854.0297539905396</v>
      </c>
      <c r="AF71">
        <v>5938.9241900057996</v>
      </c>
      <c r="AG71">
        <v>6023.8186260210596</v>
      </c>
      <c r="AH71">
        <v>6108.7130620363196</v>
      </c>
      <c r="AI71">
        <v>6193.6074980515796</v>
      </c>
      <c r="AJ71">
        <v>6278.5019340668396</v>
      </c>
      <c r="AK71">
        <v>6363.3963700820996</v>
      </c>
    </row>
    <row r="72" spans="1:37" s="4" customFormat="1" x14ac:dyDescent="0.35"/>
    <row r="73" spans="1:37" ht="16" customHeight="1" x14ac:dyDescent="0.35">
      <c r="A73" t="s">
        <v>40</v>
      </c>
    </row>
    <row r="74" spans="1:37" ht="16" customHeight="1" x14ac:dyDescent="0.35">
      <c r="A74" t="s">
        <v>17</v>
      </c>
      <c r="B74">
        <v>1709.59321767348</v>
      </c>
      <c r="C74">
        <v>1725.8713373292401</v>
      </c>
      <c r="D74">
        <v>1737.4251586406899</v>
      </c>
      <c r="E74">
        <v>1740.63557193829</v>
      </c>
      <c r="F74">
        <v>1744.44454654572</v>
      </c>
      <c r="G74">
        <v>1748.84011488743</v>
      </c>
      <c r="H74">
        <v>1755.26274028591</v>
      </c>
      <c r="I74">
        <v>1762.2320675001899</v>
      </c>
      <c r="J74">
        <v>1767.5814177587299</v>
      </c>
      <c r="K74">
        <v>1772.0489740861201</v>
      </c>
      <c r="L74">
        <v>1798.00913717965</v>
      </c>
      <c r="M74">
        <v>1815.5553033461199</v>
      </c>
      <c r="N74">
        <v>1833.10146951258</v>
      </c>
      <c r="O74">
        <v>1850.6476356790499</v>
      </c>
      <c r="P74">
        <v>1868.1938018455201</v>
      </c>
      <c r="Q74">
        <v>1885.73996801199</v>
      </c>
      <c r="R74">
        <v>1903.2861341784501</v>
      </c>
      <c r="S74">
        <v>1920.83230034492</v>
      </c>
      <c r="T74">
        <v>1938.3784665113899</v>
      </c>
      <c r="U74">
        <v>1955.92463267786</v>
      </c>
      <c r="V74">
        <v>1973.4707988443199</v>
      </c>
      <c r="W74">
        <v>1991.01696501079</v>
      </c>
      <c r="X74">
        <v>2008.5631311772599</v>
      </c>
      <c r="Y74">
        <v>2026.1092973437301</v>
      </c>
      <c r="Z74">
        <v>2043.65546351019</v>
      </c>
      <c r="AA74">
        <v>2061.2016296766601</v>
      </c>
      <c r="AB74">
        <v>2078.74779584313</v>
      </c>
      <c r="AC74">
        <v>2096.2939620095999</v>
      </c>
      <c r="AD74">
        <v>2113.8401281760598</v>
      </c>
      <c r="AE74">
        <v>2131.3862943425302</v>
      </c>
      <c r="AF74">
        <v>2148.9324605090001</v>
      </c>
      <c r="AG74">
        <v>2166.47862667547</v>
      </c>
      <c r="AH74">
        <v>2184.0247928419299</v>
      </c>
      <c r="AI74">
        <v>2201.5709590084002</v>
      </c>
      <c r="AJ74">
        <v>2219.1171251748701</v>
      </c>
      <c r="AK74">
        <v>2236.66329134134</v>
      </c>
    </row>
    <row r="76" spans="1:37" x14ac:dyDescent="0.35">
      <c r="A76" t="s">
        <v>41</v>
      </c>
    </row>
    <row r="77" spans="1:37" x14ac:dyDescent="0.35">
      <c r="A77" t="s">
        <v>17</v>
      </c>
      <c r="B77">
        <v>872.33792286977996</v>
      </c>
      <c r="C77">
        <v>863.72082199757904</v>
      </c>
      <c r="D77">
        <v>855.14641755343598</v>
      </c>
      <c r="E77">
        <v>845.87530804430503</v>
      </c>
      <c r="F77">
        <v>836.65401103457305</v>
      </c>
      <c r="G77">
        <v>827.48252652424105</v>
      </c>
      <c r="H77">
        <v>819.08958189934106</v>
      </c>
      <c r="I77">
        <v>810.73933370249802</v>
      </c>
      <c r="J77">
        <v>801.71017061902296</v>
      </c>
      <c r="K77">
        <v>793.44887331396603</v>
      </c>
      <c r="L77">
        <v>788.67105726512102</v>
      </c>
      <c r="M77">
        <v>784.03527373300403</v>
      </c>
      <c r="N77">
        <v>779.39949020088795</v>
      </c>
      <c r="O77">
        <v>774.76370666877199</v>
      </c>
      <c r="P77">
        <v>770.12792313665602</v>
      </c>
      <c r="Q77">
        <v>765.49213960453903</v>
      </c>
      <c r="R77">
        <v>760.85635607242295</v>
      </c>
      <c r="S77">
        <v>756.22057254030597</v>
      </c>
      <c r="T77">
        <v>751.58478900819</v>
      </c>
      <c r="U77">
        <v>746.94900547607403</v>
      </c>
      <c r="V77">
        <v>742.31322194395705</v>
      </c>
      <c r="W77">
        <v>737.67743841184097</v>
      </c>
      <c r="X77">
        <v>733.041654879725</v>
      </c>
      <c r="Y77">
        <v>728.40587134760904</v>
      </c>
      <c r="Z77">
        <v>723.77008781549205</v>
      </c>
      <c r="AA77">
        <v>719.13430428337597</v>
      </c>
      <c r="AB77">
        <v>714.49852075126</v>
      </c>
      <c r="AC77">
        <v>709.86273721914301</v>
      </c>
      <c r="AD77">
        <v>705.22695368702705</v>
      </c>
      <c r="AE77">
        <v>700.59117015491097</v>
      </c>
      <c r="AF77">
        <v>695.95538662279398</v>
      </c>
      <c r="AG77">
        <v>691.31960309067802</v>
      </c>
      <c r="AH77">
        <v>686.68381955856205</v>
      </c>
      <c r="AI77">
        <v>682.04803602644495</v>
      </c>
      <c r="AJ77">
        <v>677.41225249432898</v>
      </c>
      <c r="AK77">
        <v>672.77646896221302</v>
      </c>
    </row>
    <row r="79" spans="1:37" x14ac:dyDescent="0.35">
      <c r="A79" t="s">
        <v>42</v>
      </c>
    </row>
    <row r="80" spans="1:37" x14ac:dyDescent="0.35">
      <c r="A80" t="s">
        <v>17</v>
      </c>
      <c r="B80">
        <v>2352.0018816000002</v>
      </c>
      <c r="C80">
        <v>2330.1145690180301</v>
      </c>
      <c r="D80">
        <v>2310.5579570986201</v>
      </c>
      <c r="E80">
        <v>2289.5981826142802</v>
      </c>
      <c r="F80">
        <v>2269.4691075925002</v>
      </c>
      <c r="G80">
        <v>2248.6895605678701</v>
      </c>
      <c r="H80">
        <v>2228.73533308164</v>
      </c>
      <c r="I80">
        <v>2208.8671843821298</v>
      </c>
      <c r="J80">
        <v>2189.0851144693502</v>
      </c>
      <c r="K80">
        <v>2169.3891233433101</v>
      </c>
      <c r="L80">
        <v>2155.3757751702801</v>
      </c>
      <c r="M80">
        <v>2143.1489893141402</v>
      </c>
      <c r="N80">
        <v>2130.9222034579998</v>
      </c>
      <c r="O80">
        <v>2118.6954176018498</v>
      </c>
      <c r="P80">
        <v>2106.4686317457099</v>
      </c>
      <c r="Q80">
        <v>2094.24184588956</v>
      </c>
      <c r="R80">
        <v>2082.01506003342</v>
      </c>
      <c r="S80">
        <v>2069.7882741772801</v>
      </c>
      <c r="T80">
        <v>2057.5614883211301</v>
      </c>
      <c r="U80">
        <v>2045.33470246499</v>
      </c>
      <c r="V80">
        <v>2033.10791660884</v>
      </c>
      <c r="W80">
        <v>2020.8811307527001</v>
      </c>
      <c r="X80">
        <v>2008.6543448965599</v>
      </c>
      <c r="Y80">
        <v>1996.42755904041</v>
      </c>
      <c r="Z80">
        <v>1984.20077318427</v>
      </c>
      <c r="AA80">
        <v>1971.9739873281201</v>
      </c>
      <c r="AB80">
        <v>1959.7472014719799</v>
      </c>
      <c r="AC80">
        <v>1947.52041561584</v>
      </c>
      <c r="AD80">
        <v>1935.29362975969</v>
      </c>
      <c r="AE80">
        <v>1923.0668439035501</v>
      </c>
      <c r="AF80">
        <v>1910.8400580473999</v>
      </c>
      <c r="AG80">
        <v>1898.61327219126</v>
      </c>
      <c r="AH80">
        <v>1886.38648633512</v>
      </c>
      <c r="AI80">
        <v>1874.1597004789701</v>
      </c>
      <c r="AJ80">
        <v>1861.9329146228299</v>
      </c>
      <c r="AK80">
        <v>1849.70612876668</v>
      </c>
    </row>
    <row r="81" spans="1:37" ht="13.5" customHeight="1" x14ac:dyDescent="0.35"/>
    <row r="82" spans="1:37" ht="13.5" customHeight="1" x14ac:dyDescent="0.35">
      <c r="A82" t="s">
        <v>43</v>
      </c>
    </row>
    <row r="83" spans="1:37" ht="13.5" customHeight="1" x14ac:dyDescent="0.35">
      <c r="A83" t="s">
        <v>17</v>
      </c>
      <c r="B83">
        <v>1662.0013296</v>
      </c>
      <c r="C83">
        <v>1644.83071405025</v>
      </c>
      <c r="D83">
        <v>1629.97465939055</v>
      </c>
      <c r="E83">
        <v>1613.6993023934001</v>
      </c>
      <c r="F83">
        <v>1597.49926433465</v>
      </c>
      <c r="G83">
        <v>1582.11109600386</v>
      </c>
      <c r="H83">
        <v>1566.7928666872899</v>
      </c>
      <c r="I83">
        <v>1551.54457638493</v>
      </c>
      <c r="J83">
        <v>1536.36622509679</v>
      </c>
      <c r="K83">
        <v>1521.2578128228699</v>
      </c>
      <c r="L83">
        <v>1509.4218374735501</v>
      </c>
      <c r="M83">
        <v>1499.38040016573</v>
      </c>
      <c r="N83">
        <v>1489.33896285791</v>
      </c>
      <c r="O83">
        <v>1479.2975255500901</v>
      </c>
      <c r="P83">
        <v>1469.2560882422699</v>
      </c>
      <c r="Q83">
        <v>1459.21465093446</v>
      </c>
      <c r="R83">
        <v>1449.1732136266401</v>
      </c>
      <c r="S83">
        <v>1439.1317763188199</v>
      </c>
      <c r="T83">
        <v>1429.090339011</v>
      </c>
      <c r="U83">
        <v>1419.04890170318</v>
      </c>
      <c r="V83">
        <v>1409.0074643953601</v>
      </c>
      <c r="W83">
        <v>1398.9660270875499</v>
      </c>
      <c r="X83">
        <v>1388.92458977973</v>
      </c>
      <c r="Y83">
        <v>1378.8831524719101</v>
      </c>
      <c r="Z83">
        <v>1368.8417151640899</v>
      </c>
      <c r="AA83">
        <v>1358.80027785627</v>
      </c>
      <c r="AB83">
        <v>1348.7588405484601</v>
      </c>
      <c r="AC83">
        <v>1338.7174032406399</v>
      </c>
      <c r="AD83">
        <v>1328.67596593282</v>
      </c>
      <c r="AE83">
        <v>1318.634528625</v>
      </c>
      <c r="AF83">
        <v>1308.5930913171801</v>
      </c>
      <c r="AG83">
        <v>1298.5516540093699</v>
      </c>
      <c r="AH83">
        <v>1288.51021670155</v>
      </c>
      <c r="AI83">
        <v>1278.4687793937301</v>
      </c>
      <c r="AJ83">
        <v>1268.4273420859099</v>
      </c>
      <c r="AK83">
        <v>1258.38590477809</v>
      </c>
    </row>
    <row r="85" spans="1:37" x14ac:dyDescent="0.35">
      <c r="A85" t="s">
        <v>44</v>
      </c>
    </row>
    <row r="86" spans="1:37" x14ac:dyDescent="0.35">
      <c r="A86" t="s">
        <v>17</v>
      </c>
      <c r="B86">
        <v>302.25024180000003</v>
      </c>
      <c r="C86">
        <v>312.15165345696897</v>
      </c>
      <c r="D86">
        <v>320.55920094455502</v>
      </c>
      <c r="E86">
        <v>325.18823183403703</v>
      </c>
      <c r="F86">
        <v>330.29276784114899</v>
      </c>
      <c r="G86">
        <v>336.60371083508602</v>
      </c>
      <c r="H86">
        <v>343.52025334722202</v>
      </c>
      <c r="I86">
        <v>350.230844527984</v>
      </c>
      <c r="J86">
        <v>356.73709835462301</v>
      </c>
      <c r="K86">
        <v>363.18578699263702</v>
      </c>
      <c r="L86">
        <v>371.775243631759</v>
      </c>
      <c r="M86">
        <v>379.67240737308998</v>
      </c>
      <c r="N86">
        <v>387.56957111442102</v>
      </c>
      <c r="O86">
        <v>395.46673485575297</v>
      </c>
      <c r="P86">
        <v>403.36389859708402</v>
      </c>
      <c r="Q86">
        <v>411.26106233841602</v>
      </c>
      <c r="R86">
        <v>419.15822607974701</v>
      </c>
      <c r="S86">
        <v>427.05538982107799</v>
      </c>
      <c r="T86">
        <v>434.95255356240898</v>
      </c>
      <c r="U86">
        <v>442.84971730374099</v>
      </c>
      <c r="V86">
        <v>450.74688104507197</v>
      </c>
      <c r="W86">
        <v>458.64404478640301</v>
      </c>
      <c r="X86">
        <v>466.54120852773502</v>
      </c>
      <c r="Y86">
        <v>474.43837226906601</v>
      </c>
      <c r="Z86">
        <v>482.33553601039699</v>
      </c>
      <c r="AA86">
        <v>490.232699751729</v>
      </c>
      <c r="AB86">
        <v>498.12986349305999</v>
      </c>
      <c r="AC86">
        <v>506.02702723439103</v>
      </c>
      <c r="AD86">
        <v>513.92419097572304</v>
      </c>
      <c r="AE86">
        <v>521.82135471705396</v>
      </c>
      <c r="AF86">
        <v>529.71851845838501</v>
      </c>
      <c r="AG86">
        <v>537.61568219971696</v>
      </c>
      <c r="AH86">
        <v>545.512845941048</v>
      </c>
      <c r="AI86">
        <v>553.41000968237904</v>
      </c>
      <c r="AJ86">
        <v>561.30717342371099</v>
      </c>
      <c r="AK86">
        <v>569.20433716504203</v>
      </c>
    </row>
    <row r="88" spans="1:37" x14ac:dyDescent="0.35">
      <c r="A88" t="s">
        <v>45</v>
      </c>
    </row>
    <row r="89" spans="1:37" x14ac:dyDescent="0.35">
      <c r="A89" t="s">
        <v>17</v>
      </c>
      <c r="B89">
        <v>1274.12359429806</v>
      </c>
      <c r="C89">
        <v>1259.08498740251</v>
      </c>
      <c r="D89">
        <v>1245.6178321774601</v>
      </c>
      <c r="E89">
        <v>1231.48309189368</v>
      </c>
      <c r="F89">
        <v>1218.16271763339</v>
      </c>
      <c r="G89">
        <v>1204.18191836143</v>
      </c>
      <c r="H89">
        <v>1191.0083250658899</v>
      </c>
      <c r="I89">
        <v>1177.90633224097</v>
      </c>
      <c r="J89">
        <v>1164.87593988667</v>
      </c>
      <c r="K89">
        <v>1151.91714800298</v>
      </c>
      <c r="L89">
        <v>1141.8416685152899</v>
      </c>
      <c r="M89">
        <v>1133.9193051921</v>
      </c>
      <c r="N89">
        <v>1125.99694186891</v>
      </c>
      <c r="O89">
        <v>1118.07457854571</v>
      </c>
      <c r="P89">
        <v>1110.15221522252</v>
      </c>
      <c r="Q89">
        <v>1102.22985189933</v>
      </c>
      <c r="R89">
        <v>1094.30748857613</v>
      </c>
      <c r="S89">
        <v>1086.38512525294</v>
      </c>
      <c r="T89">
        <v>1078.4627619297501</v>
      </c>
      <c r="U89">
        <v>1070.5403986065501</v>
      </c>
      <c r="V89">
        <v>1062.6180352833601</v>
      </c>
      <c r="W89">
        <v>1054.6956719601701</v>
      </c>
      <c r="X89">
        <v>1046.7733086369699</v>
      </c>
      <c r="Y89">
        <v>1038.8509453137799</v>
      </c>
      <c r="Z89">
        <v>1030.9285819905899</v>
      </c>
      <c r="AA89">
        <v>1023.00621866739</v>
      </c>
      <c r="AB89">
        <v>1015.0838553441999</v>
      </c>
      <c r="AC89">
        <v>1007.16149202101</v>
      </c>
      <c r="AD89">
        <v>999.23912869781805</v>
      </c>
      <c r="AE89">
        <v>991.31676537462499</v>
      </c>
      <c r="AF89">
        <v>983.39440205143103</v>
      </c>
      <c r="AG89">
        <v>975.47203872823798</v>
      </c>
      <c r="AH89">
        <v>967.54967540504504</v>
      </c>
      <c r="AI89">
        <v>959.62731208185198</v>
      </c>
      <c r="AJ89">
        <v>951.70494875865802</v>
      </c>
      <c r="AK89">
        <v>943.78258543546497</v>
      </c>
    </row>
    <row r="91" spans="1:37" ht="13.5" customHeight="1" x14ac:dyDescent="0.35">
      <c r="A91" t="s">
        <v>46</v>
      </c>
    </row>
    <row r="92" spans="1:37" ht="13.5" customHeight="1" x14ac:dyDescent="0.35">
      <c r="A92" t="s">
        <v>17</v>
      </c>
      <c r="B92">
        <v>186.82514946000001</v>
      </c>
      <c r="C92">
        <v>184.778210041199</v>
      </c>
      <c r="D92">
        <v>181.85043295439601</v>
      </c>
      <c r="E92">
        <v>176.944535285515</v>
      </c>
      <c r="F92">
        <v>172.44443567877099</v>
      </c>
      <c r="G92">
        <v>168.63815746666799</v>
      </c>
      <c r="H92">
        <v>165.07878006541799</v>
      </c>
      <c r="I92">
        <v>161.32759562780601</v>
      </c>
      <c r="J92">
        <v>157.098634005473</v>
      </c>
      <c r="K92">
        <v>152.68676247806201</v>
      </c>
      <c r="L92">
        <v>153.08785636840801</v>
      </c>
      <c r="M92">
        <v>150.687220522248</v>
      </c>
      <c r="N92">
        <v>148.28658467608901</v>
      </c>
      <c r="O92">
        <v>145.88594882992899</v>
      </c>
      <c r="P92">
        <v>143.48531298376901</v>
      </c>
      <c r="Q92">
        <v>141.08467713760999</v>
      </c>
      <c r="R92">
        <v>138.68404129145</v>
      </c>
      <c r="S92">
        <v>136.28340544529101</v>
      </c>
      <c r="T92">
        <v>133.882769599131</v>
      </c>
      <c r="U92">
        <v>131.48213375297101</v>
      </c>
      <c r="V92">
        <v>129.08149790681199</v>
      </c>
      <c r="W92">
        <v>126.680862060652</v>
      </c>
      <c r="X92">
        <v>124.280226214493</v>
      </c>
      <c r="Y92">
        <v>121.879590368333</v>
      </c>
      <c r="Z92">
        <v>119.478954522173</v>
      </c>
      <c r="AA92">
        <v>117.07831867601401</v>
      </c>
      <c r="AB92">
        <v>114.67768282985401</v>
      </c>
      <c r="AC92">
        <v>112.27704698369401</v>
      </c>
      <c r="AD92">
        <v>109.876411137535</v>
      </c>
      <c r="AE92">
        <v>107.475775291375</v>
      </c>
      <c r="AF92">
        <v>105.075139445216</v>
      </c>
      <c r="AG92">
        <v>102.674503599056</v>
      </c>
      <c r="AH92">
        <v>100.273867752896</v>
      </c>
      <c r="AI92">
        <v>97.873231906737203</v>
      </c>
      <c r="AJ92">
        <v>95.472596060577601</v>
      </c>
      <c r="AK92">
        <v>93.071960214417999</v>
      </c>
    </row>
    <row r="93" spans="1:37" s="4" customFormat="1" ht="13.5" customHeight="1" x14ac:dyDescent="0.35"/>
    <row r="94" spans="1:37" x14ac:dyDescent="0.35">
      <c r="A94" t="s">
        <v>47</v>
      </c>
    </row>
    <row r="95" spans="1:37" x14ac:dyDescent="0.35">
      <c r="A95" t="s">
        <v>17</v>
      </c>
      <c r="B95">
        <v>3631.86605549052</v>
      </c>
      <c r="C95">
        <v>3608.4282296441202</v>
      </c>
      <c r="D95">
        <v>3589.1338556148598</v>
      </c>
      <c r="E95">
        <v>3568.0093826274601</v>
      </c>
      <c r="F95">
        <v>3546.9209816736602</v>
      </c>
      <c r="G95">
        <v>3523.3065142120799</v>
      </c>
      <c r="H95">
        <v>3498.2965044478401</v>
      </c>
      <c r="I95">
        <v>3470.4629452480299</v>
      </c>
      <c r="J95">
        <v>3441.2915589993399</v>
      </c>
      <c r="K95">
        <v>3411.1627943068402</v>
      </c>
      <c r="L95">
        <v>3442.4616640363802</v>
      </c>
      <c r="M95">
        <v>3442.3236619652598</v>
      </c>
      <c r="N95">
        <v>3442.1856598941399</v>
      </c>
      <c r="O95">
        <v>3442.04765782303</v>
      </c>
      <c r="P95">
        <v>3441.9096557519101</v>
      </c>
      <c r="Q95">
        <v>3441.7716536807902</v>
      </c>
      <c r="R95">
        <v>3441.6336516096699</v>
      </c>
      <c r="S95">
        <v>3441.49564953855</v>
      </c>
      <c r="T95">
        <v>3441.3576474674401</v>
      </c>
      <c r="U95">
        <v>3441.2196453963202</v>
      </c>
      <c r="V95">
        <v>3441.0816433251998</v>
      </c>
      <c r="W95">
        <v>3440.9436412540799</v>
      </c>
      <c r="X95">
        <v>3440.80563918296</v>
      </c>
      <c r="Y95">
        <v>3440.6676371118501</v>
      </c>
      <c r="Z95">
        <v>3440.5296350407302</v>
      </c>
      <c r="AA95">
        <v>3440.3916329696099</v>
      </c>
      <c r="AB95">
        <v>3440.25363089849</v>
      </c>
      <c r="AC95">
        <v>3440.1156288273701</v>
      </c>
      <c r="AD95">
        <v>3439.9776267562602</v>
      </c>
      <c r="AE95">
        <v>3439.8396246851398</v>
      </c>
      <c r="AF95">
        <v>3439.7016226140199</v>
      </c>
      <c r="AG95">
        <v>3439.5636205429</v>
      </c>
      <c r="AH95">
        <v>3439.4256184717801</v>
      </c>
      <c r="AI95">
        <v>3439.2876164006698</v>
      </c>
      <c r="AJ95">
        <v>3439.1496143295499</v>
      </c>
      <c r="AK95">
        <v>3439.01161225843</v>
      </c>
    </row>
    <row r="97" spans="1:37" x14ac:dyDescent="0.35">
      <c r="A97" t="s">
        <v>48</v>
      </c>
    </row>
    <row r="98" spans="1:37" x14ac:dyDescent="0.35">
      <c r="A98" t="s">
        <v>17</v>
      </c>
      <c r="B98">
        <v>498.37539870000001</v>
      </c>
      <c r="C98">
        <v>501.75332870206603</v>
      </c>
      <c r="D98">
        <v>504.46267730807398</v>
      </c>
      <c r="E98">
        <v>505.77749177170398</v>
      </c>
      <c r="F98">
        <v>506.60044479670103</v>
      </c>
      <c r="G98">
        <v>506.79400552052999</v>
      </c>
      <c r="H98">
        <v>506.87515841196199</v>
      </c>
      <c r="I98">
        <v>506.55770848033501</v>
      </c>
      <c r="J98">
        <v>505.99121051502402</v>
      </c>
      <c r="K98">
        <v>505.25066457602998</v>
      </c>
      <c r="L98">
        <v>515.50355984025703</v>
      </c>
      <c r="M98">
        <v>520.15120096916201</v>
      </c>
      <c r="N98">
        <v>524.79884209806596</v>
      </c>
      <c r="O98">
        <v>529.44648322697105</v>
      </c>
      <c r="P98">
        <v>534.09412435587603</v>
      </c>
      <c r="Q98">
        <v>538.74176548477999</v>
      </c>
      <c r="R98">
        <v>543.38940661368497</v>
      </c>
      <c r="S98">
        <v>548.03704774258904</v>
      </c>
      <c r="T98">
        <v>552.68468887149402</v>
      </c>
      <c r="U98">
        <v>557.332330000399</v>
      </c>
      <c r="V98">
        <v>561.97997112930295</v>
      </c>
      <c r="W98">
        <v>566.62761225820805</v>
      </c>
      <c r="X98">
        <v>571.27525338711303</v>
      </c>
      <c r="Y98">
        <v>575.92289451601698</v>
      </c>
      <c r="Z98">
        <v>580.57053564492196</v>
      </c>
      <c r="AA98">
        <v>585.21817677382603</v>
      </c>
      <c r="AB98">
        <v>589.86581790273101</v>
      </c>
      <c r="AC98">
        <v>594.51345903163599</v>
      </c>
      <c r="AD98">
        <v>599.16110016054097</v>
      </c>
      <c r="AE98">
        <v>603.80874128944504</v>
      </c>
      <c r="AF98">
        <v>608.45638241835002</v>
      </c>
      <c r="AG98">
        <v>613.10402354725397</v>
      </c>
      <c r="AH98">
        <v>617.75166467615895</v>
      </c>
      <c r="AI98">
        <v>622.39930580506405</v>
      </c>
      <c r="AJ98">
        <v>627.046946933968</v>
      </c>
      <c r="AK98">
        <v>631.69458806287298</v>
      </c>
    </row>
    <row r="100" spans="1:37" x14ac:dyDescent="0.35">
      <c r="A100" t="s">
        <v>55</v>
      </c>
    </row>
    <row r="101" spans="1:37" x14ac:dyDescent="0.35">
      <c r="A101" t="s">
        <v>17</v>
      </c>
      <c r="B101" s="7">
        <v>15316.2584345335</v>
      </c>
      <c r="C101" s="7">
        <v>15548.0043615016</v>
      </c>
      <c r="D101" s="7">
        <v>15769.027349202501</v>
      </c>
      <c r="E101" s="7">
        <v>15950.7788746727</v>
      </c>
      <c r="F101" s="7">
        <v>16151.841486806799</v>
      </c>
      <c r="G101" s="7">
        <v>16376.6856930578</v>
      </c>
      <c r="H101" s="7">
        <v>16670.285523258099</v>
      </c>
      <c r="I101" s="7">
        <v>17009.806777948099</v>
      </c>
      <c r="J101" s="7">
        <v>17347.107913445001</v>
      </c>
      <c r="K101" s="7">
        <v>17694.9601331665</v>
      </c>
      <c r="L101" s="7">
        <v>18051.420625592498</v>
      </c>
      <c r="M101" s="7">
        <v>18418.974585706099</v>
      </c>
      <c r="N101" s="7">
        <v>18797.634050155</v>
      </c>
      <c r="O101" s="7">
        <v>19187.424793878501</v>
      </c>
      <c r="P101" s="7">
        <v>19588.3868315531</v>
      </c>
      <c r="Q101" s="7">
        <v>20000.5762859405</v>
      </c>
      <c r="R101" s="7">
        <v>20302.530344292001</v>
      </c>
      <c r="S101" s="7">
        <v>20603.6691954614</v>
      </c>
      <c r="T101" s="7">
        <v>20903.9927945895</v>
      </c>
      <c r="U101" s="7">
        <v>21203.501097295</v>
      </c>
      <c r="V101" s="7">
        <v>21502.194059664202</v>
      </c>
      <c r="W101" s="7">
        <v>21800.071638220001</v>
      </c>
      <c r="X101" s="7">
        <v>22097.1337899422</v>
      </c>
      <c r="Y101" s="7">
        <v>22393.380472236899</v>
      </c>
      <c r="Z101" s="7">
        <v>22688.811642918601</v>
      </c>
      <c r="AA101" s="7">
        <v>22983.427260256201</v>
      </c>
      <c r="AB101" s="7">
        <v>23278.6548307189</v>
      </c>
      <c r="AC101" s="7">
        <v>23573.054767614802</v>
      </c>
      <c r="AD101" s="7">
        <v>23866.6270474706</v>
      </c>
      <c r="AE101" s="7">
        <v>24159.3716470297</v>
      </c>
      <c r="AF101" s="7">
        <v>24451.288543268802</v>
      </c>
      <c r="AG101" s="7">
        <v>24742.377713398</v>
      </c>
      <c r="AH101" s="7">
        <v>25032.639134913701</v>
      </c>
      <c r="AI101" s="7">
        <v>25322.072785435099</v>
      </c>
      <c r="AJ101" s="7">
        <v>25610.678642901599</v>
      </c>
      <c r="AK101" s="7">
        <v>25898.456685439</v>
      </c>
    </row>
    <row r="103" spans="1:37" x14ac:dyDescent="0.35">
      <c r="A103" t="s">
        <v>104</v>
      </c>
    </row>
    <row r="104" spans="1:37" x14ac:dyDescent="0.35">
      <c r="A104" t="s">
        <v>17</v>
      </c>
      <c r="B104">
        <v>0</v>
      </c>
      <c r="C104">
        <v>0</v>
      </c>
      <c r="D104">
        <v>0</v>
      </c>
      <c r="E104">
        <v>0</v>
      </c>
      <c r="F10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3"/>
  <sheetViews>
    <sheetView workbookViewId="0">
      <selection activeCell="B11" sqref="B11"/>
    </sheetView>
  </sheetViews>
  <sheetFormatPr defaultColWidth="9.1796875" defaultRowHeight="14.5" x14ac:dyDescent="0.35"/>
  <cols>
    <col min="1" max="1" width="39.81640625" style="4" customWidth="1"/>
    <col min="2" max="5" width="9.1796875" style="4"/>
    <col min="6" max="6" width="12.453125" style="4" bestFit="1" customWidth="1"/>
    <col min="7" max="16384" width="9.1796875" style="4"/>
  </cols>
  <sheetData>
    <row r="1" spans="1:37" x14ac:dyDescent="0.25">
      <c r="A1" s="1" t="s">
        <v>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25">
      <c r="A2" s="4" t="s">
        <v>3</v>
      </c>
      <c r="B2" s="4">
        <f>'Cement calcs'!B3</f>
        <v>29612206365812.66</v>
      </c>
      <c r="C2" s="4">
        <f>'Cement calcs'!C3</f>
        <v>29276601360333.449</v>
      </c>
      <c r="D2" s="4">
        <f>'Cement calcs'!D3</f>
        <v>28940996354854.238</v>
      </c>
      <c r="E2" s="4">
        <f>'Cement calcs'!E3</f>
        <v>28605391349375.027</v>
      </c>
      <c r="F2" s="4">
        <f>'Cement calcs'!F3</f>
        <v>28269786343895.816</v>
      </c>
      <c r="G2" s="4">
        <f>'Cement calcs'!G3</f>
        <v>27934181338416.605</v>
      </c>
      <c r="H2" s="4">
        <f>'Cement calcs'!H3</f>
        <v>27598576332937.395</v>
      </c>
      <c r="I2" s="4">
        <f>'Cement calcs'!I3</f>
        <v>27262971327458.184</v>
      </c>
      <c r="J2" s="4">
        <f>'Cement calcs'!J3</f>
        <v>26927366321978.973</v>
      </c>
      <c r="K2" s="4">
        <f>'Cement calcs'!K3</f>
        <v>26591761316499.762</v>
      </c>
      <c r="L2" s="4">
        <f>'Cement calcs'!L3</f>
        <v>26256156311020.551</v>
      </c>
      <c r="M2" s="4">
        <f>'Cement calcs'!M3</f>
        <v>25920551305541.34</v>
      </c>
      <c r="N2" s="4">
        <f>'Cement calcs'!N3</f>
        <v>25584946300062.129</v>
      </c>
      <c r="O2" s="4">
        <f>'Cement calcs'!O3</f>
        <v>25249341294582.918</v>
      </c>
      <c r="P2" s="4">
        <f>'Cement calcs'!P3</f>
        <v>24913736289103.707</v>
      </c>
      <c r="Q2" s="4">
        <f>'Cement calcs'!Q3</f>
        <v>24578131283624.508</v>
      </c>
      <c r="R2" s="4">
        <f>'Cement calcs'!R3</f>
        <v>24299579129076.762</v>
      </c>
      <c r="S2" s="4">
        <f>'Cement calcs'!S3</f>
        <v>24021026974529.016</v>
      </c>
      <c r="T2" s="4">
        <f>'Cement calcs'!T3</f>
        <v>23742474819981.27</v>
      </c>
      <c r="U2" s="4">
        <f>'Cement calcs'!U3</f>
        <v>23463922665433.523</v>
      </c>
      <c r="V2" s="4">
        <f>'Cement calcs'!V3</f>
        <v>23185370510885.777</v>
      </c>
      <c r="W2" s="4">
        <f>'Cement calcs'!W3</f>
        <v>22906818356338.031</v>
      </c>
      <c r="X2" s="4">
        <f>'Cement calcs'!X3</f>
        <v>22628266201790.285</v>
      </c>
      <c r="Y2" s="4">
        <f>'Cement calcs'!Y3</f>
        <v>22349714047242.539</v>
      </c>
      <c r="Z2" s="4">
        <f>'Cement calcs'!Z3</f>
        <v>22071161892694.793</v>
      </c>
      <c r="AA2" s="4">
        <f>'Cement calcs'!AA3</f>
        <v>21792609738147.047</v>
      </c>
      <c r="AB2" s="4">
        <f>'Cement calcs'!AB3</f>
        <v>21514057583599.301</v>
      </c>
      <c r="AC2" s="4">
        <f>'Cement calcs'!AC3</f>
        <v>21235505429051.555</v>
      </c>
      <c r="AD2" s="4">
        <f>'Cement calcs'!AD3</f>
        <v>20956953274503.809</v>
      </c>
      <c r="AE2" s="4">
        <f>'Cement calcs'!AE3</f>
        <v>20678401119956.062</v>
      </c>
      <c r="AF2" s="4">
        <f>'Cement calcs'!AF3</f>
        <v>20399848965408.34</v>
      </c>
      <c r="AG2" s="4">
        <f>'Cement calcs'!AG3</f>
        <v>20399848965408.34</v>
      </c>
      <c r="AH2" s="4">
        <f>'Cement calcs'!AH3</f>
        <v>20399848965408.34</v>
      </c>
      <c r="AI2" s="4">
        <f>'Cement calcs'!AI3</f>
        <v>20399848965408.34</v>
      </c>
      <c r="AJ2" s="4">
        <f>'Cement calcs'!AJ3</f>
        <v>20399848965408.34</v>
      </c>
      <c r="AK2" s="4">
        <f>'Cement calcs'!AK3</f>
        <v>20399848965408.34</v>
      </c>
    </row>
    <row r="3" spans="1:37" x14ac:dyDescent="0.25">
      <c r="A3" s="4" t="s">
        <v>4</v>
      </c>
      <c r="B3" s="7">
        <v>53837281.118881099</v>
      </c>
      <c r="C3" s="7">
        <v>52974716.433566399</v>
      </c>
      <c r="D3" s="7">
        <v>52112151.748251699</v>
      </c>
      <c r="E3" s="7">
        <v>51249587.062936999</v>
      </c>
      <c r="F3" s="7">
        <v>50387022.377622299</v>
      </c>
      <c r="G3" s="7">
        <v>49524457.692307599</v>
      </c>
      <c r="H3" s="7">
        <v>48661893.006993003</v>
      </c>
      <c r="I3" s="7">
        <v>47799328.321678303</v>
      </c>
      <c r="J3" s="7">
        <v>46936763.636363603</v>
      </c>
      <c r="K3" s="7">
        <v>46074198.951048903</v>
      </c>
      <c r="L3" s="7">
        <v>45211634.265734203</v>
      </c>
      <c r="M3" s="7">
        <v>44349069.580419503</v>
      </c>
      <c r="N3" s="7">
        <v>43486504.895104803</v>
      </c>
      <c r="O3" s="7">
        <v>42623940.2097902</v>
      </c>
      <c r="P3" s="7">
        <v>41761375.5244755</v>
      </c>
      <c r="Q3" s="7">
        <v>40898810.8391608</v>
      </c>
      <c r="R3" s="7">
        <v>40036246.1538461</v>
      </c>
      <c r="S3" s="7">
        <v>39173681.4685314</v>
      </c>
      <c r="T3" s="7">
        <v>38311116.7832167</v>
      </c>
      <c r="U3" s="7">
        <v>37448552.097902</v>
      </c>
      <c r="V3" s="7">
        <v>36585987.412587397</v>
      </c>
      <c r="W3" s="7">
        <v>35723422.727272697</v>
      </c>
      <c r="X3" s="7">
        <v>34860858.041957997</v>
      </c>
      <c r="Y3" s="7">
        <v>33998293.356643297</v>
      </c>
      <c r="Z3" s="7">
        <v>33135728.6713286</v>
      </c>
      <c r="AA3" s="7">
        <v>32273163.9860139</v>
      </c>
      <c r="AB3" s="7">
        <v>31410599.3006992</v>
      </c>
      <c r="AC3" s="7">
        <v>30548034.6153845</v>
      </c>
      <c r="AD3" s="7">
        <v>29685469.930069901</v>
      </c>
      <c r="AE3" s="7">
        <v>28822905.244755201</v>
      </c>
      <c r="AF3" s="7">
        <v>27960340.559440501</v>
      </c>
      <c r="AG3" s="7">
        <v>27097775.874125801</v>
      </c>
      <c r="AH3" s="7">
        <v>26235211.188811101</v>
      </c>
      <c r="AI3" s="7">
        <v>25372646.503496401</v>
      </c>
      <c r="AJ3" s="7">
        <f>'Unit conversions'!$C$6*AJ13</f>
        <v>26235211188811.102</v>
      </c>
      <c r="AK3" s="7">
        <f>'Unit conversions'!$C$6*AK13</f>
        <v>25372646503496.402</v>
      </c>
    </row>
    <row r="4" spans="1:37" x14ac:dyDescent="0.25">
      <c r="A4" s="4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</row>
    <row r="5" spans="1:37" x14ac:dyDescent="0.25">
      <c r="A5" s="4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</row>
    <row r="6" spans="1:37" x14ac:dyDescent="0.25">
      <c r="A6" s="4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</row>
    <row r="7" spans="1:37" x14ac:dyDescent="0.25">
      <c r="A7" s="4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</row>
    <row r="8" spans="1:37" x14ac:dyDescent="0.25">
      <c r="A8" s="4" t="s">
        <v>10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1:37" x14ac:dyDescent="0.35">
      <c r="A9" s="4" t="s">
        <v>9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</row>
    <row r="11" spans="1:37" x14ac:dyDescent="0.35">
      <c r="A11" s="4" t="s">
        <v>51</v>
      </c>
    </row>
    <row r="12" spans="1:37" x14ac:dyDescent="0.35">
      <c r="A12" s="4" t="s">
        <v>52</v>
      </c>
    </row>
    <row r="13" spans="1:37" x14ac:dyDescent="0.35">
      <c r="A13" s="4" t="s">
        <v>53</v>
      </c>
      <c r="B13" s="7">
        <f>'Coke (treated as coal) SP+60%'!D40</f>
        <v>53837281.118881099</v>
      </c>
      <c r="C13" s="7">
        <f>'Coke (treated as coal) SP+60%'!E40</f>
        <v>52974716.433566399</v>
      </c>
      <c r="D13" s="7">
        <f>'Coke (treated as coal) SP+60%'!F40</f>
        <v>52112151.748251699</v>
      </c>
      <c r="E13" s="7">
        <f>'Coke (treated as coal) SP+60%'!G40</f>
        <v>51249587.062936999</v>
      </c>
      <c r="F13" s="7">
        <f>'Coke (treated as coal) SP+60%'!H40</f>
        <v>50387022.377622299</v>
      </c>
      <c r="G13" s="7">
        <f>'Coke (treated as coal) SP+60%'!I40</f>
        <v>49524457.692307599</v>
      </c>
      <c r="H13" s="7">
        <f>'Coke (treated as coal) SP+60%'!J40</f>
        <v>48661893.006993003</v>
      </c>
      <c r="I13" s="7">
        <f>'Coke (treated as coal) SP+60%'!K40</f>
        <v>47799328.321678303</v>
      </c>
      <c r="J13" s="7">
        <f>'Coke (treated as coal) SP+60%'!L40</f>
        <v>46936763.636363603</v>
      </c>
      <c r="K13" s="7">
        <f>'Coke (treated as coal) SP+60%'!M40</f>
        <v>46074198.951048903</v>
      </c>
      <c r="L13" s="7">
        <f>'Coke (treated as coal) SP+60%'!N40</f>
        <v>45211634.265734203</v>
      </c>
      <c r="M13" s="7">
        <f>'Coke (treated as coal) SP+60%'!O40</f>
        <v>44349069.580419503</v>
      </c>
      <c r="N13" s="7">
        <f>'Coke (treated as coal) SP+60%'!P40</f>
        <v>43486504.895104803</v>
      </c>
      <c r="O13" s="7">
        <f>'Coke (treated as coal) SP+60%'!Q40</f>
        <v>42623940.2097902</v>
      </c>
      <c r="P13" s="7">
        <f>'Coke (treated as coal) SP+60%'!R40</f>
        <v>41761375.5244755</v>
      </c>
      <c r="Q13" s="7">
        <f>'Coke (treated as coal) SP+60%'!S40</f>
        <v>40898810.8391608</v>
      </c>
      <c r="R13" s="7">
        <f>'Coke (treated as coal) SP+60%'!T40</f>
        <v>40036246.1538461</v>
      </c>
      <c r="S13" s="7">
        <f>'Coke (treated as coal) SP+60%'!U40</f>
        <v>39173681.4685314</v>
      </c>
      <c r="T13" s="7">
        <f>'Coke (treated as coal) SP+60%'!V40</f>
        <v>38311116.7832167</v>
      </c>
      <c r="U13" s="7">
        <f>'Coke (treated as coal) SP+60%'!W40</f>
        <v>37448552.097902</v>
      </c>
      <c r="V13" s="7">
        <f>'Coke (treated as coal) SP+60%'!X40</f>
        <v>36585987.412587397</v>
      </c>
      <c r="W13" s="7">
        <f>'Coke (treated as coal) SP+60%'!Y40</f>
        <v>35723422.727272697</v>
      </c>
      <c r="X13" s="7">
        <f>'Coke (treated as coal) SP+60%'!Z40</f>
        <v>34860858.041957997</v>
      </c>
      <c r="Y13" s="7">
        <f>'Coke (treated as coal) SP+60%'!AA40</f>
        <v>33998293.356643297</v>
      </c>
      <c r="Z13" s="7">
        <f>'Coke (treated as coal) SP+60%'!AB40</f>
        <v>33135728.6713286</v>
      </c>
      <c r="AA13" s="7">
        <f>'Coke (treated as coal) SP+60%'!AC40</f>
        <v>32273163.9860139</v>
      </c>
      <c r="AB13" s="7">
        <f>'Coke (treated as coal) SP+60%'!AD40</f>
        <v>31410599.3006992</v>
      </c>
      <c r="AC13" s="7">
        <f>'Coke (treated as coal) SP+60%'!AE40</f>
        <v>30548034.6153845</v>
      </c>
      <c r="AD13" s="7">
        <f>'Coke (treated as coal) SP+60%'!AF40</f>
        <v>29685469.930069901</v>
      </c>
      <c r="AE13" s="7">
        <f>'Coke (treated as coal) SP+60%'!AG40</f>
        <v>28822905.244755201</v>
      </c>
      <c r="AF13" s="7">
        <f>'Coke (treated as coal) SP+60%'!AH40</f>
        <v>27960340.559440501</v>
      </c>
      <c r="AG13" s="7">
        <f>'Coke (treated as coal) SP+60%'!AI40</f>
        <v>27097775.874125801</v>
      </c>
      <c r="AH13" s="7">
        <f>'Coke (treated as coal) SP+60%'!AJ40</f>
        <v>26235211.188811101</v>
      </c>
      <c r="AI13" s="7">
        <f>'Coke (treated as coal) SP+60%'!AK40</f>
        <v>25372646.503496401</v>
      </c>
      <c r="AJ13" s="7">
        <v>26235211.188811101</v>
      </c>
      <c r="AK13" s="7">
        <v>25372646.503496401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96"/>
  <sheetViews>
    <sheetView tabSelected="1" topLeftCell="O1" workbookViewId="0">
      <selection activeCell="Y17" sqref="Y17"/>
    </sheetView>
  </sheetViews>
  <sheetFormatPr defaultColWidth="9.1796875" defaultRowHeight="14.5" x14ac:dyDescent="0.35"/>
  <cols>
    <col min="1" max="1" width="39.81640625" style="4" customWidth="1"/>
    <col min="2" max="2" width="11.81640625" style="4" bestFit="1" customWidth="1"/>
    <col min="3" max="5" width="9.1796875" style="4"/>
    <col min="6" max="8" width="11.81640625" style="4" bestFit="1" customWidth="1"/>
    <col min="9" max="16384" width="9.1796875" style="4"/>
  </cols>
  <sheetData>
    <row r="1" spans="1:37" x14ac:dyDescent="0.35">
      <c r="A1" s="1" t="s">
        <v>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35">
      <c r="A2" s="4" t="s">
        <v>3</v>
      </c>
      <c r="B2" s="4">
        <f>'Cement calcs'!B4</f>
        <v>2878964507787.3428</v>
      </c>
      <c r="C2" s="4">
        <f>'Cement calcs'!C4</f>
        <v>2846336243365.7529</v>
      </c>
      <c r="D2" s="4">
        <f>'Cement calcs'!D4</f>
        <v>2813707978944.1631</v>
      </c>
      <c r="E2" s="4">
        <f>'Cement calcs'!E4</f>
        <v>2781079714522.5732</v>
      </c>
      <c r="F2" s="4">
        <f>'Cement calcs'!F4</f>
        <v>2748451450100.9834</v>
      </c>
      <c r="G2" s="4">
        <f>'Cement calcs'!G4</f>
        <v>2715823185679.3936</v>
      </c>
      <c r="H2" s="4">
        <f>'Cement calcs'!H4</f>
        <v>2683194921257.8037</v>
      </c>
      <c r="I2" s="4">
        <f>'Cement calcs'!I4</f>
        <v>2650566656836.2139</v>
      </c>
      <c r="J2" s="4">
        <f>'Cement calcs'!J4</f>
        <v>2617938392414.624</v>
      </c>
      <c r="K2" s="4">
        <f>'Cement calcs'!K4</f>
        <v>2585310127993.0342</v>
      </c>
      <c r="L2" s="4">
        <f>'Cement calcs'!L4</f>
        <v>2552681863571.4443</v>
      </c>
      <c r="M2" s="4">
        <f>'Cement calcs'!M4</f>
        <v>2520053599149.8545</v>
      </c>
      <c r="N2" s="4">
        <f>'Cement calcs'!N4</f>
        <v>2487425334728.2646</v>
      </c>
      <c r="O2" s="4">
        <f>'Cement calcs'!O4</f>
        <v>2454797070306.6748</v>
      </c>
      <c r="P2" s="4">
        <f>'Cement calcs'!P4</f>
        <v>2422168805885.085</v>
      </c>
      <c r="Q2" s="4">
        <f>'Cement calcs'!Q4</f>
        <v>2389540541463.4946</v>
      </c>
      <c r="R2" s="4">
        <f>'Cement calcs'!R4</f>
        <v>2362459081993.5752</v>
      </c>
      <c r="S2" s="4">
        <f>'Cement calcs'!S4</f>
        <v>2335377622523.6558</v>
      </c>
      <c r="T2" s="4">
        <f>'Cement calcs'!T4</f>
        <v>2308296163053.7363</v>
      </c>
      <c r="U2" s="4">
        <f>'Cement calcs'!U4</f>
        <v>2281214703583.8169</v>
      </c>
      <c r="V2" s="4">
        <f>'Cement calcs'!V4</f>
        <v>2254133244113.8975</v>
      </c>
      <c r="W2" s="4">
        <f>'Cement calcs'!W4</f>
        <v>2227051784643.978</v>
      </c>
      <c r="X2" s="4">
        <f>'Cement calcs'!X4</f>
        <v>2199970325174.0586</v>
      </c>
      <c r="Y2" s="4">
        <f>'Cement calcs'!Y4</f>
        <v>2172888865704.1389</v>
      </c>
      <c r="Z2" s="4">
        <f>'Cement calcs'!Z4</f>
        <v>2145807406234.2192</v>
      </c>
      <c r="AA2" s="4">
        <f>'Cement calcs'!AA4</f>
        <v>2118725946764.2996</v>
      </c>
      <c r="AB2" s="4">
        <f>'Cement calcs'!AB4</f>
        <v>2091644487294.3799</v>
      </c>
      <c r="AC2" s="4">
        <f>'Cement calcs'!AC4</f>
        <v>2064563027824.4602</v>
      </c>
      <c r="AD2" s="4">
        <f>'Cement calcs'!AD4</f>
        <v>2037481568354.5405</v>
      </c>
      <c r="AE2" s="4">
        <f>'Cement calcs'!AE4</f>
        <v>2010400108884.6208</v>
      </c>
      <c r="AF2" s="4">
        <f>'Cement calcs'!AF4</f>
        <v>1983318649414.7004</v>
      </c>
      <c r="AG2" s="4">
        <f>'Cement calcs'!AG4</f>
        <v>1983318649414.7004</v>
      </c>
      <c r="AH2" s="4">
        <f>'Cement calcs'!AH4</f>
        <v>1983318649414.7004</v>
      </c>
      <c r="AI2" s="4">
        <f>'Cement calcs'!AI4</f>
        <v>1983318649414.7004</v>
      </c>
      <c r="AJ2" s="4">
        <f>'Cement calcs'!AJ4</f>
        <v>1983318649414.7004</v>
      </c>
      <c r="AK2" s="4">
        <f>'Cement calcs'!AK4</f>
        <v>1983318649414.7004</v>
      </c>
    </row>
    <row r="3" spans="1:37" x14ac:dyDescent="0.35">
      <c r="A3" s="4" t="s">
        <v>4</v>
      </c>
      <c r="B3" s="7">
        <f>'Unit conversions'!$C$3*(B32+B34)+'Unit conversions'!$C$7*B35</f>
        <v>663098031954623.12</v>
      </c>
      <c r="C3" s="7">
        <f>'Unit conversions'!$C$3*(C32+C34)+'Unit conversions'!$C$7*C35</f>
        <v>657837876354132.75</v>
      </c>
      <c r="D3" s="7">
        <f>'Unit conversions'!$C$3*(D32+D34)+'Unit conversions'!$C$7*D35</f>
        <v>652582602159603.25</v>
      </c>
      <c r="E3" s="7">
        <f>'Unit conversions'!$C$3*(E32+E34)+'Unit conversions'!$C$7*E35</f>
        <v>647332209371034.75</v>
      </c>
      <c r="F3" s="7">
        <f>'Unit conversions'!$C$3*(F32+F34)+'Unit conversions'!$C$7*F35</f>
        <v>642086697988428.37</v>
      </c>
      <c r="G3" s="7">
        <f>'Unit conversions'!$C$3*(G32+G34)+'Unit conversions'!$C$7*G35</f>
        <v>636846068011783</v>
      </c>
      <c r="H3" s="7">
        <f>'Unit conversions'!$C$3*(H32+H34)+'Unit conversions'!$C$7*H35</f>
        <v>631610319441100.62</v>
      </c>
      <c r="I3" s="7">
        <f>'Unit conversions'!$C$3*(I32+I34)+'Unit conversions'!$C$7*I35</f>
        <v>626379452276380.25</v>
      </c>
      <c r="J3" s="7">
        <f>'Unit conversions'!$C$3*(J32+J34)+'Unit conversions'!$C$7*J35</f>
        <v>621153466517620.75</v>
      </c>
      <c r="K3" s="7">
        <f>'Unit conversions'!$C$3*(K32+K34)+'Unit conversions'!$C$7*K35</f>
        <v>615932362164823.37</v>
      </c>
      <c r="L3" s="7">
        <f>'Unit conversions'!$C$3*(L32+L34)+'Unit conversions'!$C$7*L35</f>
        <v>616431382546917</v>
      </c>
      <c r="M3" s="7">
        <f>'Unit conversions'!$C$3*(M32+M34)+'Unit conversions'!$C$7*M35</f>
        <v>616930402929009.5</v>
      </c>
      <c r="N3" s="7">
        <f>'Unit conversions'!$C$3*(N32+N34)+'Unit conversions'!$C$7*N35</f>
        <v>617429423311103.25</v>
      </c>
      <c r="O3" s="7">
        <f>'Unit conversions'!$C$3*(O32+O34)+'Unit conversions'!$C$7*O35</f>
        <v>617928443693196.75</v>
      </c>
      <c r="P3" s="7">
        <f>'Unit conversions'!$C$3*(P32+P34)+'Unit conversions'!$C$7*P35</f>
        <v>618427464075289.25</v>
      </c>
      <c r="Q3" s="7">
        <f>'Unit conversions'!$C$3*(Q32+Q34)+'Unit conversions'!$C$7*Q35</f>
        <v>618926484457382.87</v>
      </c>
      <c r="R3" s="7">
        <f>'Unit conversions'!$C$3*(R32+R34)+'Unit conversions'!$C$7*R35</f>
        <v>622837986849599</v>
      </c>
      <c r="S3" s="7">
        <f>'Unit conversions'!$C$3*(S32+S34)+'Unit conversions'!$C$7*S35</f>
        <v>626749489241812.87</v>
      </c>
      <c r="T3" s="7">
        <f>'Unit conversions'!$C$3*(T32+T34)+'Unit conversions'!$C$7*T35</f>
        <v>630660991634029</v>
      </c>
      <c r="U3" s="7">
        <f>'Unit conversions'!$C$3*(U32+U34)+'Unit conversions'!$C$7*U35</f>
        <v>634572494026245</v>
      </c>
      <c r="V3" s="7">
        <f>'Unit conversions'!$C$3*(V32+V34)+'Unit conversions'!$C$7*V35</f>
        <v>638483996418459</v>
      </c>
      <c r="W3" s="7">
        <f>'Unit conversions'!$C$3*(W32+W34)+'Unit conversions'!$C$7*W35</f>
        <v>642395498810675</v>
      </c>
      <c r="X3" s="7">
        <f>'Unit conversions'!$C$3*(X32+X34)+'Unit conversions'!$C$7*X35</f>
        <v>646307001202890.87</v>
      </c>
      <c r="Y3" s="7">
        <f>'Unit conversions'!$C$3*(Y32+Y34)+'Unit conversions'!$C$7*Y35</f>
        <v>650218503595104.87</v>
      </c>
      <c r="Z3" s="7">
        <f>'Unit conversions'!$C$3*(Z32+Z34)+'Unit conversions'!$C$7*Z35</f>
        <v>654130005987320.87</v>
      </c>
      <c r="AA3" s="7">
        <f>'Unit conversions'!$C$3*(AA32+AA34)+'Unit conversions'!$C$7*AA35</f>
        <v>658041508379536.87</v>
      </c>
      <c r="AB3" s="7">
        <f>'Unit conversions'!$C$3*(AB32+AB34)+'Unit conversions'!$C$7*AB35</f>
        <v>661953010771751.87</v>
      </c>
      <c r="AC3" s="7">
        <f>'Unit conversions'!$C$3*(AC32+AC34)+'Unit conversions'!$C$7*AC35</f>
        <v>665864513163967</v>
      </c>
      <c r="AD3" s="7">
        <f>'Unit conversions'!$C$3*(AD32+AD34)+'Unit conversions'!$C$7*AD35</f>
        <v>669776015556182.87</v>
      </c>
      <c r="AE3" s="7">
        <f>'Unit conversions'!$C$3*(AE32+AE34)+'Unit conversions'!$C$7*AE35</f>
        <v>673687517948397.87</v>
      </c>
      <c r="AF3" s="7">
        <f>'Unit conversions'!$C$3*(AF32+AF34)+'Unit conversions'!$C$7*AF35</f>
        <v>677599020340612.87</v>
      </c>
      <c r="AG3" s="7">
        <f>'Unit conversions'!$C$3*(AG32+AG34)+'Unit conversions'!$C$7*AG35</f>
        <v>681510522732828</v>
      </c>
      <c r="AH3" s="7">
        <f>'Unit conversions'!$C$3*(AH32+AH34)+'Unit conversions'!$C$7*AH35</f>
        <v>685422025125043.87</v>
      </c>
      <c r="AI3" s="7">
        <f>'Unit conversions'!$C$3*(AI32+AI34)+'Unit conversions'!$C$7*AI35</f>
        <v>689333527517260</v>
      </c>
      <c r="AJ3" s="7">
        <f>'Unit conversions'!$C$3*(AJ32+AJ34)+'Unit conversions'!$C$7*AJ35</f>
        <v>693245029909474</v>
      </c>
      <c r="AK3" s="7">
        <f>'Unit conversions'!$C$3*(AK32+AK34)+'Unit conversions'!$C$7*AK35</f>
        <v>697156532301689</v>
      </c>
    </row>
    <row r="4" spans="1:37" x14ac:dyDescent="0.35">
      <c r="A4" s="4" t="s">
        <v>5</v>
      </c>
      <c r="B4" s="4">
        <f>'Unit conversions'!$C$3*(B27+B28)</f>
        <v>21930375713027.098</v>
      </c>
      <c r="C4" s="4">
        <f>'Unit conversions'!$C$3*(C27+C28)</f>
        <v>21766756915292.898</v>
      </c>
      <c r="D4" s="4">
        <f>'Unit conversions'!$C$3*(D27+D28)</f>
        <v>21534356045972.301</v>
      </c>
      <c r="E4" s="4">
        <f>'Unit conversions'!$C$3*(E27+E28)</f>
        <v>21417537329033.301</v>
      </c>
      <c r="F4" s="4">
        <f>'Unit conversions'!$C$3*(F27+F28)</f>
        <v>21194530294283.23</v>
      </c>
      <c r="G4" s="4">
        <f>'Unit conversions'!$C$3*(G27+G28)</f>
        <v>20935542169321.973</v>
      </c>
      <c r="H4" s="4">
        <f>'Unit conversions'!$C$3*(H27+H28)</f>
        <v>20725499818402.648</v>
      </c>
      <c r="I4" s="4">
        <f>'Unit conversions'!$C$3*(I27+I28)</f>
        <v>20474972451949.742</v>
      </c>
      <c r="J4" s="4">
        <f>'Unit conversions'!$C$3*(J27+J28)</f>
        <v>20217785406746.969</v>
      </c>
      <c r="K4" s="4">
        <f>'Unit conversions'!$C$3*(K27+K28)</f>
        <v>19921465109809.059</v>
      </c>
      <c r="L4" s="4">
        <f>'Unit conversions'!$C$3*(L27+L28)</f>
        <v>20110052686306.691</v>
      </c>
      <c r="M4" s="4">
        <f>'Unit conversions'!$C$3*(M27+M28)</f>
        <v>20216539762822.25</v>
      </c>
      <c r="N4" s="4">
        <f>'Unit conversions'!$C$3*(N27+N28)</f>
        <v>20321290624699.508</v>
      </c>
      <c r="O4" s="4">
        <f>'Unit conversions'!$C$3*(O27+O28)</f>
        <v>20424305271938.469</v>
      </c>
      <c r="P4" s="4">
        <f>'Unit conversions'!$C$3*(P27+P28)</f>
        <v>20525583704538.91</v>
      </c>
      <c r="Q4" s="4">
        <f>'Unit conversions'!$C$3*(Q27+Q28)</f>
        <v>20625125922501.059</v>
      </c>
      <c r="R4" s="4">
        <f>'Unit conversions'!$C$3*(R27+R28)</f>
        <v>21053861171202.789</v>
      </c>
      <c r="S4" s="4">
        <f>'Unit conversions'!$C$3*(S27+S28)</f>
        <v>21480954470370.934</v>
      </c>
      <c r="T4" s="4">
        <f>'Unit conversions'!$C$3*(T27+T28)</f>
        <v>21909689719072.57</v>
      </c>
      <c r="U4" s="4">
        <f>'Unit conversions'!$C$3*(U27+U28)</f>
        <v>22336783018240.699</v>
      </c>
      <c r="V4" s="4">
        <f>'Unit conversions'!$C$3*(V27+V28)</f>
        <v>22765518266942.301</v>
      </c>
      <c r="W4" s="4">
        <f>'Unit conversions'!$C$3*(W27+W28)</f>
        <v>23192611566110.402</v>
      </c>
      <c r="X4" s="4">
        <f>'Unit conversions'!$C$3*(X27+X28)</f>
        <v>23621346814812.199</v>
      </c>
      <c r="Y4" s="4">
        <f>'Unit conversions'!$C$3*(Y27+Y28)</f>
        <v>24050082063513.797</v>
      </c>
      <c r="Z4" s="4">
        <f>'Unit conversions'!$C$3*(Z27+Z28)</f>
        <v>24477175362681.898</v>
      </c>
      <c r="AA4" s="4">
        <f>'Unit conversions'!$C$3*(AA27+AA28)</f>
        <v>24905910611383.602</v>
      </c>
      <c r="AB4" s="4">
        <f>'Unit conversions'!$C$3*(AB27+AB28)</f>
        <v>25333003910551.703</v>
      </c>
      <c r="AC4" s="4">
        <f>'Unit conversions'!$C$3*(AC27+AC28)</f>
        <v>25761739159253.5</v>
      </c>
      <c r="AD4" s="4">
        <f>'Unit conversions'!$C$3*(AD27+AD28)</f>
        <v>26188832458421.598</v>
      </c>
      <c r="AE4" s="4">
        <f>'Unit conversions'!$C$3*(AE27+AE28)</f>
        <v>26617567707123.199</v>
      </c>
      <c r="AF4" s="4">
        <f>'Unit conversions'!$C$3*(AF27+AF28)</f>
        <v>27046302955824.898</v>
      </c>
      <c r="AG4" s="4">
        <f>'Unit conversions'!$C$3*(AG27+AG28)</f>
        <v>27473396254993.004</v>
      </c>
      <c r="AH4" s="4">
        <f>'Unit conversions'!$C$3*(AH27+AH28)</f>
        <v>27902131503694.699</v>
      </c>
      <c r="AI4" s="4">
        <f>'Unit conversions'!$C$3*(AI27+AI28)</f>
        <v>28329224802862.898</v>
      </c>
      <c r="AJ4" s="4">
        <f>'Unit conversions'!$C$3*(AJ27+AJ28)</f>
        <v>28757960051564.5</v>
      </c>
      <c r="AK4" s="4">
        <f>'Unit conversions'!$C$3*(AK27+AK28)</f>
        <v>29185053350732.699</v>
      </c>
    </row>
    <row r="5" spans="1:37" x14ac:dyDescent="0.35">
      <c r="A5" s="4" t="s">
        <v>6</v>
      </c>
      <c r="B5" s="4">
        <f>'Unit conversions'!$C$3*B21</f>
        <v>66180825949078.203</v>
      </c>
      <c r="C5" s="4">
        <f>'Unit conversions'!$C$3*C21</f>
        <v>66500038392113.797</v>
      </c>
      <c r="D5" s="4">
        <f>'Unit conversions'!$C$3*D21</f>
        <v>66215859791081.008</v>
      </c>
      <c r="E5" s="4">
        <f>'Unit conversions'!$C$3*E21</f>
        <v>66380344472656.602</v>
      </c>
      <c r="F5" s="4">
        <f>'Unit conversions'!$C$3*F21</f>
        <v>66420052238868.094</v>
      </c>
      <c r="G5" s="4">
        <f>'Unit conversions'!$C$3*G21</f>
        <v>66196020714317.297</v>
      </c>
      <c r="H5" s="4">
        <f>'Unit conversions'!$C$3*H21</f>
        <v>66141682016398</v>
      </c>
      <c r="I5" s="4">
        <f>'Unit conversions'!$C$3*I21</f>
        <v>65938829724582.5</v>
      </c>
      <c r="J5" s="4">
        <f>'Unit conversions'!$C$3*J21</f>
        <v>65688112030063.703</v>
      </c>
      <c r="K5" s="4">
        <f>'Unit conversions'!$C$3*K21</f>
        <v>65322930276202.703</v>
      </c>
      <c r="L5" s="4">
        <f>'Unit conversions'!$C$3*L21</f>
        <v>65995128332801.406</v>
      </c>
      <c r="M5" s="4">
        <f>'Unit conversions'!$C$3*M21</f>
        <v>66320786908243.602</v>
      </c>
      <c r="N5" s="4">
        <f>'Unit conversions'!$C$3*N21</f>
        <v>66638801610025.703</v>
      </c>
      <c r="O5" s="4">
        <f>'Unit conversions'!$C$3*O21</f>
        <v>66949172438148</v>
      </c>
      <c r="P5" s="4">
        <f>'Unit conversions'!$C$3*P21</f>
        <v>67251899392610.297</v>
      </c>
      <c r="Q5" s="4">
        <f>'Unit conversions'!$C$3*Q21</f>
        <v>67546982473412.594</v>
      </c>
      <c r="R5" s="4">
        <f>'Unit conversions'!$C$3*R21</f>
        <v>68305788508654.602</v>
      </c>
      <c r="S5" s="4">
        <f>'Unit conversions'!$C$3*S21</f>
        <v>69062952594363</v>
      </c>
      <c r="T5" s="4">
        <f>'Unit conversions'!$C$3*T21</f>
        <v>69821758629604.906</v>
      </c>
      <c r="U5" s="4">
        <f>'Unit conversions'!$C$3*U21</f>
        <v>70578922715313.406</v>
      </c>
      <c r="V5" s="4">
        <f>'Unit conversions'!$C$3*V21</f>
        <v>71337728750555.297</v>
      </c>
      <c r="W5" s="4">
        <f>'Unit conversions'!$C$3*W21</f>
        <v>72096534785797.297</v>
      </c>
      <c r="X5" s="4">
        <f>'Unit conversions'!$C$3*X21</f>
        <v>72853698871505.703</v>
      </c>
      <c r="Y5" s="4">
        <f>'Unit conversions'!$C$3*Y21</f>
        <v>73612504906747.594</v>
      </c>
      <c r="Z5" s="4">
        <f>'Unit conversions'!$C$3*Z21</f>
        <v>74369668992456.109</v>
      </c>
      <c r="AA5" s="4">
        <f>'Unit conversions'!$C$3*AA21</f>
        <v>75128475027698</v>
      </c>
      <c r="AB5" s="4">
        <f>'Unit conversions'!$C$3*AB21</f>
        <v>75887281062940</v>
      </c>
      <c r="AC5" s="4">
        <f>'Unit conversions'!$C$3*AC21</f>
        <v>76644445148648.406</v>
      </c>
      <c r="AD5" s="4">
        <f>'Unit conversions'!$C$3*AD21</f>
        <v>77403251183890.297</v>
      </c>
      <c r="AE5" s="4">
        <f>'Unit conversions'!$C$3*AE21</f>
        <v>78160415269598.797</v>
      </c>
      <c r="AF5" s="4">
        <f>'Unit conversions'!$C$3*AF21</f>
        <v>78919221304840.703</v>
      </c>
      <c r="AG5" s="4">
        <f>'Unit conversions'!$C$3*AG21</f>
        <v>79678027340082.594</v>
      </c>
      <c r="AH5" s="4">
        <f>'Unit conversions'!$C$3*AH21</f>
        <v>80435191425791.094</v>
      </c>
      <c r="AI5" s="4">
        <f>'Unit conversions'!$C$3*AI21</f>
        <v>81193997461033</v>
      </c>
      <c r="AJ5" s="4">
        <f>'Unit conversions'!$C$3*AJ21</f>
        <v>81951161546741.5</v>
      </c>
      <c r="AK5" s="4">
        <f>'Unit conversions'!$C$3*AK21</f>
        <v>82709967581983.406</v>
      </c>
    </row>
    <row r="6" spans="1:37" x14ac:dyDescent="0.35">
      <c r="A6" s="4" t="s">
        <v>7</v>
      </c>
      <c r="B6" s="4">
        <f>'Unit conversions'!$C$3*B18</f>
        <v>2529083165930.1299</v>
      </c>
      <c r="C6" s="4">
        <f>'Unit conversions'!$C$3*C18</f>
        <v>2331378626773.23</v>
      </c>
      <c r="D6" s="4">
        <f>'Unit conversions'!$C$3*D18</f>
        <v>2148272373604.0701</v>
      </c>
      <c r="E6" s="4">
        <f>'Unit conversions'!$C$3*E18</f>
        <v>2161843752879.0898</v>
      </c>
      <c r="F6" s="4">
        <f>'Unit conversions'!$C$3*F18</f>
        <v>2051094755620.51</v>
      </c>
      <c r="G6" s="4">
        <f>'Unit conversions'!$C$3*G18</f>
        <v>2296637074251.77</v>
      </c>
      <c r="H6" s="4">
        <f>'Unit conversions'!$C$3*H18</f>
        <v>1858876873299.8901</v>
      </c>
      <c r="I6" s="4">
        <f>'Unit conversions'!$C$3*I18</f>
        <v>1751982100613.4802</v>
      </c>
      <c r="J6" s="4">
        <f>'Unit conversions'!$C$3*J18</f>
        <v>1655789665449.4299</v>
      </c>
      <c r="K6" s="4">
        <f>'Unit conversions'!$C$3*K18</f>
        <v>1534567140093.03</v>
      </c>
      <c r="L6" s="4">
        <f>'Unit conversions'!$C$3*L18</f>
        <v>1388520753477.8298</v>
      </c>
      <c r="M6" s="4">
        <f>'Unit conversions'!$C$3*M18</f>
        <v>1272232180686.71</v>
      </c>
      <c r="N6" s="4">
        <f>'Unit conversions'!$C$3*N18</f>
        <v>1157237554826.46</v>
      </c>
      <c r="O6" s="4">
        <f>'Unit conversions'!$C$3*O18</f>
        <v>1043536875897.0499</v>
      </c>
      <c r="P6" s="4">
        <f>'Unit conversions'!$C$3*P18</f>
        <v>931130143898.505</v>
      </c>
      <c r="Q6" s="4">
        <f>'Unit conversions'!$C$3*Q18</f>
        <v>820017358830.80591</v>
      </c>
      <c r="R6" s="4">
        <f>'Unit conversions'!$C$3*R18</f>
        <v>732002143284.71301</v>
      </c>
      <c r="S6" s="4">
        <f>'Unit conversions'!$C$3*S18</f>
        <v>643822732785.26904</v>
      </c>
      <c r="T6" s="4">
        <f>'Unit conversions'!$C$3*T18</f>
        <v>555807517239.17603</v>
      </c>
      <c r="U6" s="4">
        <f>'Unit conversions'!$C$3*U18</f>
        <v>467792301693.08301</v>
      </c>
      <c r="V6" s="4">
        <f>'Unit conversions'!$C$3*V18</f>
        <v>379777086146.98901</v>
      </c>
      <c r="W6" s="4">
        <f>'Unit conversions'!$C$3*W18</f>
        <v>291597675647.54602</v>
      </c>
      <c r="X6" s="4">
        <f>'Unit conversions'!$C$3*X18</f>
        <v>223874578628.58099</v>
      </c>
      <c r="Y6" s="4">
        <f>'Unit conversions'!$C$3*Y18</f>
        <v>247354456957.66498</v>
      </c>
      <c r="Z6" s="4">
        <f>'Unit conversions'!$C$3*Z18</f>
        <v>270834335286.74899</v>
      </c>
      <c r="AA6" s="4">
        <f>'Unit conversions'!$C$3*AA18</f>
        <v>294150018662.48297</v>
      </c>
      <c r="AB6" s="4">
        <f>'Unit conversions'!$C$3*AB18</f>
        <v>317629896991.56799</v>
      </c>
      <c r="AC6" s="4">
        <f>'Unit conversions'!$C$3*AC18</f>
        <v>341109775320.65204</v>
      </c>
      <c r="AD6" s="4">
        <f>'Unit conversions'!$C$3*AD18</f>
        <v>364589653649.73596</v>
      </c>
      <c r="AE6" s="4">
        <f>'Unit conversions'!$C$3*AE18</f>
        <v>387905337025.47003</v>
      </c>
      <c r="AF6" s="4">
        <f>'Unit conversions'!$C$3*AF18</f>
        <v>411385215354.55402</v>
      </c>
      <c r="AG6" s="4">
        <f>'Unit conversions'!$C$3*AG18</f>
        <v>434865093683.638</v>
      </c>
      <c r="AH6" s="4">
        <f>'Unit conversions'!$C$3*AH18</f>
        <v>458344972012.72198</v>
      </c>
      <c r="AI6" s="4">
        <f>'Unit conversions'!$C$3*AI18</f>
        <v>481660655388.45599</v>
      </c>
      <c r="AJ6" s="4">
        <f>'Unit conversions'!$C$3*AJ18</f>
        <v>505140533717.54004</v>
      </c>
      <c r="AK6" s="4">
        <f>'Unit conversions'!$C$3*AK18</f>
        <v>528620412046.62402</v>
      </c>
    </row>
    <row r="7" spans="1:37" x14ac:dyDescent="0.35">
      <c r="A7" s="4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</row>
    <row r="8" spans="1:37" x14ac:dyDescent="0.35">
      <c r="A8" s="4" t="s">
        <v>10</v>
      </c>
      <c r="B8" s="4">
        <f>'Unit conversions'!$C$3*(B15)</f>
        <v>11601324910514.199</v>
      </c>
      <c r="C8" s="4">
        <f>'Unit conversions'!$C$3*(C15)</f>
        <v>11891993000572.801</v>
      </c>
      <c r="D8" s="4">
        <f>'Unit conversions'!$C$3*(D15)</f>
        <v>11964520798440</v>
      </c>
      <c r="E8" s="4">
        <f>'Unit conversions'!$C$3*(E15)</f>
        <v>11999458482046.9</v>
      </c>
      <c r="F8" s="4">
        <f>'Unit conversions'!$C$3*(F15)</f>
        <v>11964450426684.5</v>
      </c>
      <c r="G8" s="4">
        <f>'Unit conversions'!$C$3*(G15)</f>
        <v>11900613736830.699</v>
      </c>
      <c r="H8" s="4">
        <f>'Unit conversions'!$C$3*(H15)</f>
        <v>11811310454216.5</v>
      </c>
      <c r="I8" s="4">
        <f>'Unit conversions'!$C$3*(I15)</f>
        <v>11672458712296.9</v>
      </c>
      <c r="J8" s="4">
        <f>'Unit conversions'!$C$3*(J15)</f>
        <v>11494590289759</v>
      </c>
      <c r="K8" s="4">
        <f>'Unit conversions'!$C$3*(K15)</f>
        <v>11282495628282</v>
      </c>
      <c r="L8" s="4">
        <f>'Unit conversions'!$C$3*(L15)</f>
        <v>11303363449368</v>
      </c>
      <c r="M8" s="4">
        <f>'Unit conversions'!$C$3*(M15)</f>
        <v>11324231270454</v>
      </c>
      <c r="N8" s="4">
        <f>'Unit conversions'!$C$3*(N15)</f>
        <v>11345099091540</v>
      </c>
      <c r="O8" s="4">
        <f>'Unit conversions'!$C$3*(O15)</f>
        <v>11365966912626</v>
      </c>
      <c r="P8" s="4">
        <f>'Unit conversions'!$C$3*(P15)</f>
        <v>11386834733712</v>
      </c>
      <c r="Q8" s="4">
        <f>'Unit conversions'!$C$3*(Q15)</f>
        <v>11407702554798</v>
      </c>
      <c r="R8" s="4">
        <f>'Unit conversions'!$C$3*(R15)</f>
        <v>11428570375884</v>
      </c>
      <c r="S8" s="4">
        <f>'Unit conversions'!$C$3*(S15)</f>
        <v>11449438196970</v>
      </c>
      <c r="T8" s="4">
        <f>'Unit conversions'!$C$3*(T15)</f>
        <v>11470306018056</v>
      </c>
      <c r="U8" s="4">
        <f>'Unit conversions'!$C$3*(U15)</f>
        <v>11491173839142</v>
      </c>
      <c r="V8" s="4">
        <f>'Unit conversions'!$C$3*(V15)</f>
        <v>11512041660228</v>
      </c>
      <c r="W8" s="4">
        <f>'Unit conversions'!$C$3*(W15)</f>
        <v>11532909481314</v>
      </c>
      <c r="X8" s="4">
        <f>'Unit conversions'!$C$3*(X15)</f>
        <v>11553777302400</v>
      </c>
      <c r="Y8" s="4">
        <f>'Unit conversions'!$C$3*(Y15)</f>
        <v>11574645123486</v>
      </c>
      <c r="Z8" s="4">
        <f>'Unit conversions'!$C$3*(Z15)</f>
        <v>11595512944572</v>
      </c>
      <c r="AA8" s="4">
        <f>'Unit conversions'!$C$3*(AA15)</f>
        <v>11616380765658</v>
      </c>
      <c r="AB8" s="4">
        <f>'Unit conversions'!$C$3*(AB15)</f>
        <v>11637248586744</v>
      </c>
      <c r="AC8" s="4">
        <f>'Unit conversions'!$C$3*(AC15)</f>
        <v>11658116407830</v>
      </c>
      <c r="AD8" s="4">
        <f>'Unit conversions'!$C$3*(AD15)</f>
        <v>11678984228916</v>
      </c>
      <c r="AE8" s="4">
        <f>'Unit conversions'!$C$3*(AE15)</f>
        <v>11699852050002</v>
      </c>
      <c r="AF8" s="4">
        <f>'Unit conversions'!$C$3*(AF15)</f>
        <v>11720719871088</v>
      </c>
      <c r="AG8" s="4">
        <f>'Unit conversions'!$C$3*(AG15)</f>
        <v>11741587692174</v>
      </c>
      <c r="AH8" s="4">
        <f>'Unit conversions'!$C$3*(AH15)</f>
        <v>11762455513260</v>
      </c>
      <c r="AI8" s="4">
        <f>'Unit conversions'!$C$3*(AI15)</f>
        <v>11783323334346</v>
      </c>
      <c r="AJ8" s="4">
        <f>'Unit conversions'!$C$3*(AJ15)</f>
        <v>11804191155432</v>
      </c>
      <c r="AK8" s="4">
        <f>'Unit conversions'!$C$3*(AK15)</f>
        <v>11825058976518</v>
      </c>
    </row>
    <row r="9" spans="1:37" x14ac:dyDescent="0.35">
      <c r="A9" s="4" t="s">
        <v>9</v>
      </c>
      <c r="B9" s="4">
        <f>'Unit conversions'!$C$3*(B39+B42+B48+B51+B54+B57+B60+B63+B66+B69+B72+B75+B78+B81+B84+B87+B90+B93+B96)</f>
        <v>244637641954027.72</v>
      </c>
      <c r="C9" s="4">
        <f>'Unit conversions'!$C$3*(C39+C42+C48+C51+C54+C57+C60+C63+C66+C69+C72+C75+C78+C81+C84+C87+C90+C93+C96)</f>
        <v>242860050849430.91</v>
      </c>
      <c r="D9" s="4">
        <f>'Unit conversions'!$C$3*(D39+D42+D48+D51+D54+D57+D60+D63+D66+D69+D72+D75+D78+D81+D84+D87+D90+D93+D96)</f>
        <v>240738401182027.78</v>
      </c>
      <c r="E9" s="4">
        <f>'Unit conversions'!$C$3*(E39+E42+E48+E51+E54+E57+E60+E63+E66+E69+E72+E75+E78+E81+E84+E87+E90+E93+E96)</f>
        <v>240760704292761.41</v>
      </c>
      <c r="F9" s="4">
        <f>'Unit conversions'!$C$3*(F39+F42+F48+F51+F54+F57+F60+F63+F66+F69+F72+F75+F78+F81+F84+F87+F90+F93+F96)</f>
        <v>239290076152247.41</v>
      </c>
      <c r="G9" s="4">
        <f>'Unit conversions'!$C$3*(G39+G42+G48+G51+G54+G57+G60+G63+G66+G69+G72+G75+G78+G81+G84+G87+G90+G93+G96)</f>
        <v>237635303516420.03</v>
      </c>
      <c r="H9" s="4">
        <f>'Unit conversions'!$C$3*(H39+H42+H48+H51+H54+H57+H60+H63+H66+H69+H72+H75+H78+H81+H84+H87+H90+H93+H96)</f>
        <v>234211770490319.16</v>
      </c>
      <c r="I9" s="4">
        <f>'Unit conversions'!$C$3*(I39+I42+I48+I51+I54+I57+I60+I63+I66+I69+I72+I75+I78+I81+I84+I87+I90+I93+I96)</f>
        <v>231268930447542.44</v>
      </c>
      <c r="J9" s="4">
        <f>'Unit conversions'!$C$3*(J39+J42+J48+J51+J54+J57+J60+J63+J66+J69+J72+J75+J78+J81+J84+J87+J90+J93+J96)</f>
        <v>228281955288985.37</v>
      </c>
      <c r="K9" s="4">
        <f>'Unit conversions'!$C$3*(K39+K42+K48+K51+K54+K57+K60+K63+K66+K69+K72+K75+K78+K81+K84+K87+K90+K93+K96)</f>
        <v>224827059775065.75</v>
      </c>
      <c r="L9" s="4">
        <f>'Unit conversions'!$C$3*(L39+L42+L48+L51+L54+L57+L60+L63+L66+L69+L72+L75+L78+L81+L84+L87+L90+L93+L96)</f>
        <v>224465384337163.69</v>
      </c>
      <c r="M9" s="4">
        <f>'Unit conversions'!$C$3*(M39+M42+M48+M51+M54+M57+M60+M63+M66+M69+M72+M75+M78+M81+M84+M87+M90+M93+M96)</f>
        <v>223428916845269</v>
      </c>
      <c r="N9" s="4">
        <f>'Unit conversions'!$C$3*(N39+N42+N48+N51+N54+N57+N60+N63+N66+N69+N72+N75+N78+N81+N84+N87+N90+N93+N96)</f>
        <v>222390320700295.94</v>
      </c>
      <c r="O9" s="4">
        <f>'Unit conversions'!$C$3*(O39+O42+O48+O51+O54+O57+O60+O63+O66+O69+O72+O75+O78+O81+O84+O87+O90+O93+O96)</f>
        <v>221349595902243.81</v>
      </c>
      <c r="P9" s="4">
        <f>'Unit conversions'!$C$3*(P39+P42+P48+P51+P54+P57+P60+P63+P66+P69+P72+P75+P78+P81+P84+P87+P90+P93+P96)</f>
        <v>220306742451113.22</v>
      </c>
      <c r="Q9" s="4">
        <f>'Unit conversions'!$C$3*(Q39+Q42+Q48+Q51+Q54+Q57+Q60+Q63+Q66+Q69+Q72+Q75+Q78+Q81+Q84+Q87+Q90+Q93+Q96)</f>
        <v>219261760346903.66</v>
      </c>
      <c r="R9" s="4">
        <f>'Unit conversions'!$C$3*(R39+R42+R48+R51+R54+R57+R60+R63+R66+R69+R72+R75+R78+R81+R84+R87+R90+R93+R96)</f>
        <v>219561004690265.59</v>
      </c>
      <c r="S9" s="4">
        <f>'Unit conversions'!$C$3*(S39+S42+S48+S51+S54+S57+S60+S63+S66+S69+S72+S75+S78+S81+S84+S87+S90+S93+S96)</f>
        <v>219860265453122.87</v>
      </c>
      <c r="T9" s="4">
        <f>'Unit conversions'!$C$3*(T39+T42+T48+T51+T54+T57+T60+T63+T66+T69+T72+T75+T78+T81+T84+T87+T90+T93+T96)</f>
        <v>220159509796485.09</v>
      </c>
      <c r="U9" s="4">
        <f>'Unit conversions'!$C$3*(U39+U42+U48+U51+U54+U57+U60+U63+U66+U69+U72+U75+U78+U81+U84+U87+U90+U93+U96)</f>
        <v>220458770559342.37</v>
      </c>
      <c r="V9" s="4">
        <f>'Unit conversions'!$C$3*(V39+V42+V48+V51+V54+V57+V60+V63+V66+V69+V72+V75+V78+V81+V84+V87+V90+V93+V96)</f>
        <v>220758014902704.31</v>
      </c>
      <c r="W9" s="4">
        <f>'Unit conversions'!$C$3*(W39+W42+W48+W51+W54+W57+W60+W63+W66+W69+W72+W75+W78+W81+W84+W87+W90+W93+W96)</f>
        <v>221057275665561.66</v>
      </c>
      <c r="X9" s="4">
        <f>'Unit conversions'!$C$3*(X39+X42+X48+X51+X54+X57+X60+X63+X66+X69+X72+X75+X78+X81+X84+X87+X90+X93+X96)</f>
        <v>221356520008923.87</v>
      </c>
      <c r="Y9" s="4">
        <f>'Unit conversions'!$C$3*(Y39+Y42+Y48+Y51+Y54+Y57+Y60+Y63+Y66+Y69+Y72+Y75+Y78+Y81+Y84+Y87+Y90+Y93+Y96)</f>
        <v>221655780771781.28</v>
      </c>
      <c r="Z9" s="4">
        <f>'Unit conversions'!$C$3*(Z39+Z42+Z48+Z51+Z54+Z57+Z60+Z63+Z66+Z69+Z72+Z75+Z78+Z81+Z84+Z87+Z90+Z93+Z96)</f>
        <v>221955025115143.09</v>
      </c>
      <c r="AA9" s="4">
        <f>'Unit conversions'!$C$3*(AA39+AA42+AA48+AA51+AA54+AA57+AA60+AA63+AA66+AA69+AA72+AA75+AA78+AA81+AA84+AA87+AA90+AA93+AA96)</f>
        <v>222254285878000.66</v>
      </c>
      <c r="AB9" s="4">
        <f>'Unit conversions'!$C$3*(AB39+AB42+AB48+AB51+AB54+AB57+AB60+AB63+AB66+AB69+AB72+AB75+AB78+AB81+AB84+AB87+AB90+AB93+AB96)</f>
        <v>222553530221362.59</v>
      </c>
      <c r="AC9" s="4">
        <f>'Unit conversions'!$C$3*(AC39+AC42+AC48+AC51+AC54+AC57+AC60+AC63+AC66+AC69+AC72+AC75+AC78+AC81+AC84+AC87+AC90+AC93+AC96)</f>
        <v>222852790984220.03</v>
      </c>
      <c r="AD9" s="4">
        <f>'Unit conversions'!$C$3*(AD39+AD42+AD48+AD51+AD54+AD57+AD60+AD63+AD66+AD69+AD72+AD75+AD78+AD81+AD84+AD87+AD90+AD93+AD96)</f>
        <v>223152035327582.09</v>
      </c>
      <c r="AE9" s="4">
        <f>'Unit conversions'!$C$3*(AE39+AE42+AE48+AE51+AE54+AE57+AE60+AE63+AE66+AE69+AE72+AE75+AE78+AE81+AE84+AE87+AE90+AE93+AE96)</f>
        <v>223451296090439.37</v>
      </c>
      <c r="AF9" s="4">
        <f>'Unit conversions'!$C$3*(AF39+AF42+AF48+AF51+AF54+AF57+AF60+AF63+AF66+AF69+AF72+AF75+AF78+AF81+AF84+AF87+AF90+AF93+AF96)</f>
        <v>223750540433801.47</v>
      </c>
      <c r="AG9" s="4">
        <f>'Unit conversions'!$C$3*(AG39+AG42+AG48+AG51+AG54+AG57+AG60+AG63+AG66+AG69+AG72+AG75+AG78+AG81+AG84+AG87+AG90+AG93+AG96)</f>
        <v>224049801196658.78</v>
      </c>
      <c r="AH9" s="4">
        <f>'Unit conversions'!$C$3*(AH39+AH42+AH48+AH51+AH54+AH57+AH60+AH63+AH66+AH69+AH72+AH75+AH78+AH81+AH84+AH87+AH90+AH93+AH96)</f>
        <v>224349045540020.91</v>
      </c>
      <c r="AI9" s="4">
        <f>'Unit conversions'!$C$3*(AI39+AI42+AI48+AI51+AI54+AI57+AI60+AI63+AI66+AI69+AI72+AI75+AI78+AI81+AI84+AI87+AI90+AI93+AI96)</f>
        <v>224648306302878.19</v>
      </c>
      <c r="AJ9" s="4">
        <f>'Unit conversions'!$C$3*(AJ39+AJ42+AJ48+AJ51+AJ54+AJ57+AJ60+AJ63+AJ66+AJ69+AJ72+AJ75+AJ78+AJ81+AJ84+AJ87+AJ90+AJ93+AJ96)</f>
        <v>224947550646240.22</v>
      </c>
      <c r="AK9" s="4">
        <f>'Unit conversions'!$C$3*(AK39+AK42+AK48+AK51+AK54+AK57+AK60+AK63+AK66+AK69+AK72+AK75+AK78+AK81+AK84+AK87+AK90+AK93+AK96)</f>
        <v>225246811409097.66</v>
      </c>
    </row>
    <row r="11" spans="1:37" x14ac:dyDescent="0.35">
      <c r="A11" s="4" t="s">
        <v>106</v>
      </c>
      <c r="B11" s="4">
        <f>SUM(B2:B9)</f>
        <v>1012856248154988</v>
      </c>
      <c r="C11" s="4">
        <f t="shared" ref="C11:AK11" si="0">SUM(C2:C9)</f>
        <v>1006034430381682</v>
      </c>
      <c r="D11" s="4">
        <f t="shared" si="0"/>
        <v>997997720329672.5</v>
      </c>
      <c r="E11" s="4">
        <f t="shared" si="0"/>
        <v>992833177414934.62</v>
      </c>
      <c r="F11" s="4">
        <f t="shared" si="0"/>
        <v>985755353306233.12</v>
      </c>
      <c r="G11" s="4">
        <f t="shared" si="0"/>
        <v>978526008408604.12</v>
      </c>
      <c r="H11" s="4">
        <f t="shared" si="0"/>
        <v>969042654014994.5</v>
      </c>
      <c r="I11" s="4">
        <f t="shared" si="0"/>
        <v>960137192370201.5</v>
      </c>
      <c r="J11" s="4">
        <f t="shared" si="0"/>
        <v>951109637591039.87</v>
      </c>
      <c r="K11" s="4">
        <f t="shared" si="0"/>
        <v>941406190222268.87</v>
      </c>
      <c r="L11" s="4">
        <f t="shared" si="0"/>
        <v>942246513969606.25</v>
      </c>
      <c r="M11" s="4">
        <f t="shared" si="0"/>
        <v>942013163495635</v>
      </c>
      <c r="N11" s="4">
        <f t="shared" si="0"/>
        <v>941769598227219.25</v>
      </c>
      <c r="O11" s="4">
        <f t="shared" si="0"/>
        <v>941515818164356.75</v>
      </c>
      <c r="P11" s="4">
        <f t="shared" si="0"/>
        <v>941251823307047.25</v>
      </c>
      <c r="Q11" s="4">
        <f t="shared" si="0"/>
        <v>940977613655292.37</v>
      </c>
      <c r="R11" s="4">
        <f t="shared" si="0"/>
        <v>946281672820884.37</v>
      </c>
      <c r="S11" s="4">
        <f t="shared" si="0"/>
        <v>951582300311948.5</v>
      </c>
      <c r="T11" s="4">
        <f t="shared" si="0"/>
        <v>956886359477540.5</v>
      </c>
      <c r="U11" s="4">
        <f t="shared" si="0"/>
        <v>962187151163560.5</v>
      </c>
      <c r="V11" s="4">
        <f t="shared" si="0"/>
        <v>967491210329149.75</v>
      </c>
      <c r="W11" s="4">
        <f t="shared" si="0"/>
        <v>972793479769749.75</v>
      </c>
      <c r="X11" s="4">
        <f t="shared" si="0"/>
        <v>978116189104335.37</v>
      </c>
      <c r="Y11" s="4">
        <f t="shared" si="0"/>
        <v>983531759783295.25</v>
      </c>
      <c r="Z11" s="4">
        <f t="shared" si="0"/>
        <v>988944030143695</v>
      </c>
      <c r="AA11" s="4">
        <f t="shared" si="0"/>
        <v>994359436627703.87</v>
      </c>
      <c r="AB11" s="4">
        <f t="shared" si="0"/>
        <v>999773348937636.25</v>
      </c>
      <c r="AC11" s="4">
        <f t="shared" si="0"/>
        <v>1005187277667064</v>
      </c>
      <c r="AD11" s="4">
        <f t="shared" si="0"/>
        <v>1010601189976997.1</v>
      </c>
      <c r="AE11" s="4">
        <f t="shared" si="0"/>
        <v>1016014954511471.4</v>
      </c>
      <c r="AF11" s="4">
        <f t="shared" si="0"/>
        <v>1021430508770937.2</v>
      </c>
      <c r="AG11" s="4">
        <f t="shared" si="0"/>
        <v>1026871518959834.7</v>
      </c>
      <c r="AH11" s="4">
        <f t="shared" si="0"/>
        <v>1032312512729238.1</v>
      </c>
      <c r="AI11" s="4">
        <f t="shared" si="0"/>
        <v>1037753358723183.2</v>
      </c>
      <c r="AJ11" s="4">
        <f t="shared" si="0"/>
        <v>1043194352492584.5</v>
      </c>
      <c r="AK11" s="4">
        <f t="shared" si="0"/>
        <v>1048635362681482.1</v>
      </c>
    </row>
    <row r="14" spans="1:37" x14ac:dyDescent="0.35">
      <c r="A14" s="4" t="s">
        <v>20</v>
      </c>
    </row>
    <row r="15" spans="1:37" customFormat="1" x14ac:dyDescent="0.35">
      <c r="A15" t="s">
        <v>19</v>
      </c>
      <c r="B15">
        <f>'Pipeline gas - Scoping Plan+60%'!B2</f>
        <v>116.01324910514199</v>
      </c>
      <c r="C15">
        <f>'Pipeline gas - Scoping Plan+60%'!C2</f>
        <v>118.91993000572801</v>
      </c>
      <c r="D15">
        <f>'Pipeline gas - Scoping Plan+60%'!D2</f>
        <v>119.6452079844</v>
      </c>
      <c r="E15">
        <f>'Pipeline gas - Scoping Plan+60%'!E2</f>
        <v>119.994584820469</v>
      </c>
      <c r="F15">
        <f>'Pipeline gas - Scoping Plan+60%'!F2</f>
        <v>119.644504266845</v>
      </c>
      <c r="G15">
        <f>'Pipeline gas - Scoping Plan+60%'!G2</f>
        <v>119.00613736830699</v>
      </c>
      <c r="H15">
        <f>'Pipeline gas - Scoping Plan+60%'!H2</f>
        <v>118.113104542165</v>
      </c>
      <c r="I15">
        <f>'Pipeline gas - Scoping Plan+60%'!I2</f>
        <v>116.724587122969</v>
      </c>
      <c r="J15">
        <f>'Pipeline gas - Scoping Plan+60%'!J2</f>
        <v>114.94590289759</v>
      </c>
      <c r="K15">
        <f>'Pipeline gas - Scoping Plan+60%'!K2</f>
        <v>112.82495628282</v>
      </c>
      <c r="L15">
        <f>'Pipeline gas - Scoping Plan+60%'!L2</f>
        <v>113.03363449368</v>
      </c>
      <c r="M15">
        <f>'Pipeline gas - Scoping Plan+60%'!M2</f>
        <v>113.24231270454</v>
      </c>
      <c r="N15">
        <f>'Pipeline gas - Scoping Plan+60%'!N2</f>
        <v>113.4509909154</v>
      </c>
      <c r="O15">
        <f>'Pipeline gas - Scoping Plan+60%'!O2</f>
        <v>113.65966912626</v>
      </c>
      <c r="P15">
        <f>'Pipeline gas - Scoping Plan+60%'!P2</f>
        <v>113.86834733712</v>
      </c>
      <c r="Q15">
        <f>'Pipeline gas - Scoping Plan+60%'!Q2</f>
        <v>114.07702554798</v>
      </c>
      <c r="R15">
        <f>'Pipeline gas - Scoping Plan+60%'!R2</f>
        <v>114.28570375884</v>
      </c>
      <c r="S15">
        <f>'Pipeline gas - Scoping Plan+60%'!S2</f>
        <v>114.4943819697</v>
      </c>
      <c r="T15">
        <f>'Pipeline gas - Scoping Plan+60%'!T2</f>
        <v>114.70306018056</v>
      </c>
      <c r="U15">
        <f>'Pipeline gas - Scoping Plan+60%'!U2</f>
        <v>114.91173839142</v>
      </c>
      <c r="V15">
        <f>'Pipeline gas - Scoping Plan+60%'!V2</f>
        <v>115.12041660228</v>
      </c>
      <c r="W15">
        <f>'Pipeline gas - Scoping Plan+60%'!W2</f>
        <v>115.32909481314</v>
      </c>
      <c r="X15">
        <f>'Pipeline gas - Scoping Plan+60%'!X2</f>
        <v>115.537773024</v>
      </c>
      <c r="Y15">
        <f>'Pipeline gas - Scoping Plan+60%'!Y2</f>
        <v>115.74645123486</v>
      </c>
      <c r="Z15">
        <f>'Pipeline gas - Scoping Plan+60%'!Z2</f>
        <v>115.95512944572</v>
      </c>
      <c r="AA15">
        <f>'Pipeline gas - Scoping Plan+60%'!AA2</f>
        <v>116.16380765658</v>
      </c>
      <c r="AB15">
        <f>'Pipeline gas - Scoping Plan+60%'!AB2</f>
        <v>116.37248586744001</v>
      </c>
      <c r="AC15">
        <f>'Pipeline gas - Scoping Plan+60%'!AC2</f>
        <v>116.58116407830001</v>
      </c>
      <c r="AD15">
        <f>'Pipeline gas - Scoping Plan+60%'!AD2</f>
        <v>116.78984228916001</v>
      </c>
      <c r="AE15">
        <f>'Pipeline gas - Scoping Plan+60%'!AE2</f>
        <v>116.99852050002001</v>
      </c>
      <c r="AF15">
        <f>'Pipeline gas - Scoping Plan+60%'!AF2</f>
        <v>117.20719871087999</v>
      </c>
      <c r="AG15">
        <f>'Pipeline gas - Scoping Plan+60%'!AG2</f>
        <v>117.41587692173999</v>
      </c>
      <c r="AH15">
        <f>'Pipeline gas - Scoping Plan+60%'!AH2</f>
        <v>117.62455513259999</v>
      </c>
      <c r="AI15">
        <f>'Pipeline gas - Scoping Plan+60%'!AI2</f>
        <v>117.83323334345999</v>
      </c>
      <c r="AJ15">
        <f>'Pipeline gas - Scoping Plan+60%'!AJ2</f>
        <v>118.04191155432</v>
      </c>
      <c r="AK15">
        <f>'Pipeline gas - Scoping Plan+60%'!AK2</f>
        <v>118.25058976518</v>
      </c>
    </row>
    <row r="16" spans="1:37" x14ac:dyDescent="0.3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x14ac:dyDescent="0.35">
      <c r="A17" s="4" t="s">
        <v>22</v>
      </c>
    </row>
    <row r="18" spans="1:37" x14ac:dyDescent="0.35">
      <c r="A18" s="4" t="s">
        <v>19</v>
      </c>
      <c r="B18" s="4">
        <f>'Pipeline gas - Scoping Plan+60%'!B11</f>
        <v>25.290831659301301</v>
      </c>
      <c r="C18" s="4">
        <f>'Pipeline gas - Scoping Plan+60%'!C11</f>
        <v>23.313786267732301</v>
      </c>
      <c r="D18" s="4">
        <f>'Pipeline gas - Scoping Plan+60%'!D11</f>
        <v>21.4827237360407</v>
      </c>
      <c r="E18" s="4">
        <f>'Pipeline gas - Scoping Plan+60%'!E11</f>
        <v>21.618437528790899</v>
      </c>
      <c r="F18" s="4">
        <f>'Pipeline gas - Scoping Plan+60%'!F11</f>
        <v>20.5109475562051</v>
      </c>
      <c r="G18" s="4">
        <f>'Pipeline gas - Scoping Plan+60%'!G11</f>
        <v>22.9663707425177</v>
      </c>
      <c r="H18" s="4">
        <f>'Pipeline gas - Scoping Plan+60%'!H11</f>
        <v>18.588768732998901</v>
      </c>
      <c r="I18" s="4">
        <f>'Pipeline gas - Scoping Plan+60%'!I11</f>
        <v>17.519821006134801</v>
      </c>
      <c r="J18" s="4">
        <f>'Pipeline gas - Scoping Plan+60%'!J11</f>
        <v>16.5578966544943</v>
      </c>
      <c r="K18" s="4">
        <f>'Pipeline gas - Scoping Plan+60%'!K11</f>
        <v>15.3456714009303</v>
      </c>
      <c r="L18" s="4">
        <f>'Pipeline gas - Scoping Plan+60%'!L11</f>
        <v>13.885207534778299</v>
      </c>
      <c r="M18" s="4">
        <f>'Pipeline gas - Scoping Plan+60%'!M11</f>
        <v>12.7223218068671</v>
      </c>
      <c r="N18" s="4">
        <f>'Pipeline gas - Scoping Plan+60%'!N11</f>
        <v>11.572375548264599</v>
      </c>
      <c r="O18" s="4">
        <f>'Pipeline gas - Scoping Plan+60%'!O11</f>
        <v>10.435368758970499</v>
      </c>
      <c r="P18" s="4">
        <f>'Pipeline gas - Scoping Plan+60%'!P11</f>
        <v>9.3113014389850495</v>
      </c>
      <c r="Q18" s="4">
        <f>'Pipeline gas - Scoping Plan+60%'!Q11</f>
        <v>8.2001735883080595</v>
      </c>
      <c r="R18" s="4">
        <f>'Pipeline gas - Scoping Plan+60%'!R11</f>
        <v>7.3200214328471302</v>
      </c>
      <c r="S18" s="4">
        <f>'Pipeline gas - Scoping Plan+60%'!S11</f>
        <v>6.4382273278526903</v>
      </c>
      <c r="T18" s="4">
        <f>'Pipeline gas - Scoping Plan+60%'!T11</f>
        <v>5.5580751723917601</v>
      </c>
      <c r="U18" s="4">
        <f>'Pipeline gas - Scoping Plan+60%'!U11</f>
        <v>4.6779230169308299</v>
      </c>
      <c r="V18" s="4">
        <f>'Pipeline gas - Scoping Plan+60%'!V11</f>
        <v>3.79777086146989</v>
      </c>
      <c r="W18" s="4">
        <f>'Pipeline gas - Scoping Plan+60%'!W11</f>
        <v>2.9159767564754602</v>
      </c>
      <c r="X18" s="4">
        <f>'Pipeline gas - Scoping Plan+60%'!X11</f>
        <v>2.23874578628581</v>
      </c>
      <c r="Y18" s="4">
        <f>'Pipeline gas - Scoping Plan+60%'!Y11</f>
        <v>2.4735445695766498</v>
      </c>
      <c r="Z18" s="4">
        <f>'Pipeline gas - Scoping Plan+60%'!Z11</f>
        <v>2.7083433528674901</v>
      </c>
      <c r="AA18" s="4">
        <f>'Pipeline gas - Scoping Plan+60%'!AA11</f>
        <v>2.9415001866248298</v>
      </c>
      <c r="AB18" s="4">
        <f>'Pipeline gas - Scoping Plan+60%'!AB11</f>
        <v>3.1762989699156798</v>
      </c>
      <c r="AC18" s="4">
        <f>'Pipeline gas - Scoping Plan+60%'!AC11</f>
        <v>3.4110977532065201</v>
      </c>
      <c r="AD18" s="4">
        <f>'Pipeline gas - Scoping Plan+60%'!AD11</f>
        <v>3.6458965364973599</v>
      </c>
      <c r="AE18" s="4">
        <f>'Pipeline gas - Scoping Plan+60%'!AE11</f>
        <v>3.8790533702547001</v>
      </c>
      <c r="AF18" s="4">
        <f>'Pipeline gas - Scoping Plan+60%'!AF11</f>
        <v>4.1138521535455403</v>
      </c>
      <c r="AG18" s="4">
        <f>'Pipeline gas - Scoping Plan+60%'!AG11</f>
        <v>4.3486509368363802</v>
      </c>
      <c r="AH18" s="4">
        <f>'Pipeline gas - Scoping Plan+60%'!AH11</f>
        <v>4.58344972012722</v>
      </c>
      <c r="AI18" s="4">
        <f>'Pipeline gas - Scoping Plan+60%'!AI11</f>
        <v>4.8166065538845597</v>
      </c>
      <c r="AJ18" s="4">
        <f>'Pipeline gas - Scoping Plan+60%'!AJ11</f>
        <v>5.0514053371754004</v>
      </c>
      <c r="AK18" s="4">
        <f>'Pipeline gas - Scoping Plan+60%'!AK11</f>
        <v>5.2862041204662402</v>
      </c>
    </row>
    <row r="20" spans="1:37" x14ac:dyDescent="0.35">
      <c r="A20" s="4" t="s">
        <v>34</v>
      </c>
    </row>
    <row r="21" spans="1:37" x14ac:dyDescent="0.35">
      <c r="A21" s="4" t="s">
        <v>19</v>
      </c>
      <c r="B21" s="4">
        <f>'Pipeline gas - Scoping Plan+60%'!B22</f>
        <v>661.80825949078201</v>
      </c>
      <c r="C21" s="4">
        <f>'Pipeline gas - Scoping Plan+60%'!C22</f>
        <v>665.000383921138</v>
      </c>
      <c r="D21" s="4">
        <f>'Pipeline gas - Scoping Plan+60%'!D22</f>
        <v>662.15859791081004</v>
      </c>
      <c r="E21" s="4">
        <f>'Pipeline gas - Scoping Plan+60%'!E22</f>
        <v>663.803444726566</v>
      </c>
      <c r="F21" s="4">
        <f>'Pipeline gas - Scoping Plan+60%'!F22</f>
        <v>664.20052238868095</v>
      </c>
      <c r="G21" s="4">
        <f>'Pipeline gas - Scoping Plan+60%'!G22</f>
        <v>661.96020714317297</v>
      </c>
      <c r="H21" s="4">
        <f>'Pipeline gas - Scoping Plan+60%'!H22</f>
        <v>661.41682016397999</v>
      </c>
      <c r="I21" s="4">
        <f>'Pipeline gas - Scoping Plan+60%'!I22</f>
        <v>659.38829724582502</v>
      </c>
      <c r="J21" s="4">
        <f>'Pipeline gas - Scoping Plan+60%'!J22</f>
        <v>656.88112030063701</v>
      </c>
      <c r="K21" s="4">
        <f>'Pipeline gas - Scoping Plan+60%'!K22</f>
        <v>653.22930276202703</v>
      </c>
      <c r="L21" s="4">
        <f>'Pipeline gas - Scoping Plan+60%'!L22</f>
        <v>659.95128332801403</v>
      </c>
      <c r="M21" s="4">
        <f>'Pipeline gas - Scoping Plan+60%'!M22</f>
        <v>663.20786908243599</v>
      </c>
      <c r="N21" s="4">
        <f>'Pipeline gas - Scoping Plan+60%'!N22</f>
        <v>666.388016100257</v>
      </c>
      <c r="O21" s="4">
        <f>'Pipeline gas - Scoping Plan+60%'!O22</f>
        <v>669.49172438148003</v>
      </c>
      <c r="P21" s="4">
        <f>'Pipeline gas - Scoping Plan+60%'!P22</f>
        <v>672.51899392610301</v>
      </c>
      <c r="Q21" s="4">
        <f>'Pipeline gas - Scoping Plan+60%'!Q22</f>
        <v>675.46982473412595</v>
      </c>
      <c r="R21" s="4">
        <f>'Pipeline gas - Scoping Plan+60%'!R22</f>
        <v>683.05788508654598</v>
      </c>
      <c r="S21" s="4">
        <f>'Pipeline gas - Scoping Plan+60%'!S22</f>
        <v>690.62952594363003</v>
      </c>
      <c r="T21" s="4">
        <f>'Pipeline gas - Scoping Plan+60%'!T22</f>
        <v>698.21758629604903</v>
      </c>
      <c r="U21" s="4">
        <f>'Pipeline gas - Scoping Plan+60%'!U22</f>
        <v>705.78922715313399</v>
      </c>
      <c r="V21" s="4">
        <f>'Pipeline gas - Scoping Plan+60%'!V22</f>
        <v>713.377287505553</v>
      </c>
      <c r="W21" s="4">
        <f>'Pipeline gas - Scoping Plan+60%'!W22</f>
        <v>720.96534785797303</v>
      </c>
      <c r="X21" s="4">
        <f>'Pipeline gas - Scoping Plan+60%'!X22</f>
        <v>728.53698871505696</v>
      </c>
      <c r="Y21" s="4">
        <f>'Pipeline gas - Scoping Plan+60%'!Y22</f>
        <v>736.12504906747597</v>
      </c>
      <c r="Z21" s="4">
        <f>'Pipeline gas - Scoping Plan+60%'!Z22</f>
        <v>743.69668992456104</v>
      </c>
      <c r="AA21" s="4">
        <f>'Pipeline gas - Scoping Plan+60%'!AA22</f>
        <v>751.28475027698005</v>
      </c>
      <c r="AB21" s="4">
        <f>'Pipeline gas - Scoping Plan+60%'!AB22</f>
        <v>758.87281062939996</v>
      </c>
      <c r="AC21" s="4">
        <f>'Pipeline gas - Scoping Plan+60%'!AC22</f>
        <v>766.44445148648401</v>
      </c>
      <c r="AD21" s="4">
        <f>'Pipeline gas - Scoping Plan+60%'!AD22</f>
        <v>774.03251183890302</v>
      </c>
      <c r="AE21" s="4">
        <f>'Pipeline gas - Scoping Plan+60%'!AE22</f>
        <v>781.60415269598798</v>
      </c>
      <c r="AF21" s="4">
        <f>'Pipeline gas - Scoping Plan+60%'!AF22</f>
        <v>789.19221304840698</v>
      </c>
      <c r="AG21" s="4">
        <f>'Pipeline gas - Scoping Plan+60%'!AG22</f>
        <v>796.78027340082599</v>
      </c>
      <c r="AH21" s="4">
        <f>'Pipeline gas - Scoping Plan+60%'!AH22</f>
        <v>804.35191425791095</v>
      </c>
      <c r="AI21" s="4">
        <f>'Pipeline gas - Scoping Plan+60%'!AI22</f>
        <v>811.93997461032995</v>
      </c>
      <c r="AJ21" s="4">
        <f>'Pipeline gas - Scoping Plan+60%'!AJ22</f>
        <v>819.51161546741503</v>
      </c>
      <c r="AK21" s="4">
        <f>'Pipeline gas - Scoping Plan+60%'!AK22</f>
        <v>827.09967581983403</v>
      </c>
    </row>
    <row r="23" spans="1:37" x14ac:dyDescent="0.35">
      <c r="A23" s="4" t="s">
        <v>38</v>
      </c>
    </row>
    <row r="24" spans="1:37" x14ac:dyDescent="0.35">
      <c r="A24" s="4" t="s">
        <v>19</v>
      </c>
      <c r="B24" s="4" t="s">
        <v>228</v>
      </c>
    </row>
    <row r="26" spans="1:37" x14ac:dyDescent="0.35">
      <c r="A26" s="4" t="s">
        <v>39</v>
      </c>
    </row>
    <row r="27" spans="1:37" x14ac:dyDescent="0.35">
      <c r="A27" s="4" t="s">
        <v>19</v>
      </c>
      <c r="B27" s="4">
        <f>'Pipeline gas - Scoping Plan+60%'!B27</f>
        <v>118.039389451769</v>
      </c>
      <c r="C27" s="4">
        <f>'Pipeline gas - Scoping Plan+60%'!C27</f>
        <v>116.766801970846</v>
      </c>
      <c r="D27" s="4">
        <f>'Pipeline gas - Scoping Plan+60%'!D27</f>
        <v>115.043029787493</v>
      </c>
      <c r="E27" s="4">
        <f>'Pipeline gas - Scoping Plan+60%'!E27</f>
        <v>113.98985403846901</v>
      </c>
      <c r="F27" s="4">
        <f>'Pipeline gas - Scoping Plan+60%'!F27</f>
        <v>112.408045495186</v>
      </c>
      <c r="G27" s="4">
        <f>'Pipeline gas - Scoping Plan+60%'!G27</f>
        <v>111.00064144845901</v>
      </c>
      <c r="H27" s="4">
        <f>'Pipeline gas - Scoping Plan+60%'!H27</f>
        <v>109.87092464372699</v>
      </c>
      <c r="I27" s="4">
        <f>'Pipeline gas - Scoping Plan+60%'!I27</f>
        <v>108.512653923415</v>
      </c>
      <c r="J27" s="4">
        <f>'Pipeline gas - Scoping Plan+60%'!J27</f>
        <v>107.119265054547</v>
      </c>
      <c r="K27" s="4">
        <f>'Pipeline gas - Scoping Plan+60%'!K27</f>
        <v>105.506230193832</v>
      </c>
      <c r="L27" s="4">
        <f>'Pipeline gas - Scoping Plan+60%'!L27</f>
        <v>106.744058422541</v>
      </c>
      <c r="M27" s="4">
        <f>'Pipeline gas - Scoping Plan+60%'!M27</f>
        <v>107.427058085669</v>
      </c>
      <c r="N27" s="4">
        <f>'Pipeline gas - Scoping Plan+60%'!N27</f>
        <v>108.103061838146</v>
      </c>
      <c r="O27" s="4">
        <f>'Pipeline gas - Scoping Plan+60%'!O27</f>
        <v>108.77206967997201</v>
      </c>
      <c r="P27" s="4">
        <f>'Pipeline gas - Scoping Plan+60%'!P27</f>
        <v>109.434081611145</v>
      </c>
      <c r="Q27" s="4">
        <f>'Pipeline gas - Scoping Plan+60%'!Q27</f>
        <v>110.089097631667</v>
      </c>
      <c r="R27" s="4">
        <f>'Pipeline gas - Scoping Plan+60%'!R27</f>
        <v>113.483226139772</v>
      </c>
      <c r="S27" s="4">
        <f>'Pipeline gas - Scoping Plan+60%'!S27</f>
        <v>116.860935152541</v>
      </c>
      <c r="T27" s="4">
        <f>'Pipeline gas - Scoping Plan+60%'!T27</f>
        <v>120.25506366064501</v>
      </c>
      <c r="U27" s="4">
        <f>'Pipeline gas - Scoping Plan+60%'!U27</f>
        <v>123.632772673414</v>
      </c>
      <c r="V27" s="4">
        <f>'Pipeline gas - Scoping Plan+60%'!V27</f>
        <v>127.026901181518</v>
      </c>
      <c r="W27" s="4">
        <f>'Pipeline gas - Scoping Plan+60%'!W27</f>
        <v>130.40461019428699</v>
      </c>
      <c r="X27" s="4">
        <f>'Pipeline gas - Scoping Plan+60%'!X27</f>
        <v>133.798738702392</v>
      </c>
      <c r="Y27" s="4">
        <f>'Pipeline gas - Scoping Plan+60%'!Y27</f>
        <v>137.19286721049599</v>
      </c>
      <c r="Z27" s="4">
        <f>'Pipeline gas - Scoping Plan+60%'!Z27</f>
        <v>140.57057622326499</v>
      </c>
      <c r="AA27" s="4">
        <f>'Pipeline gas - Scoping Plan+60%'!AA27</f>
        <v>143.96470473136901</v>
      </c>
      <c r="AB27" s="4">
        <f>'Pipeline gas - Scoping Plan+60%'!AB27</f>
        <v>147.34241374413801</v>
      </c>
      <c r="AC27" s="4">
        <f>'Pipeline gas - Scoping Plan+60%'!AC27</f>
        <v>150.736542252243</v>
      </c>
      <c r="AD27" s="4">
        <f>'Pipeline gas - Scoping Plan+60%'!AD27</f>
        <v>154.114251265012</v>
      </c>
      <c r="AE27" s="4">
        <f>'Pipeline gas - Scoping Plan+60%'!AE27</f>
        <v>157.50837977311599</v>
      </c>
      <c r="AF27" s="4">
        <f>'Pipeline gas - Scoping Plan+60%'!AF27</f>
        <v>160.90250828122001</v>
      </c>
      <c r="AG27" s="4">
        <f>'Pipeline gas - Scoping Plan+60%'!AG27</f>
        <v>164.28021729398901</v>
      </c>
      <c r="AH27" s="4">
        <f>'Pipeline gas - Scoping Plan+60%'!AH27</f>
        <v>167.674345802094</v>
      </c>
      <c r="AI27" s="4">
        <f>'Pipeline gas - Scoping Plan+60%'!AI27</f>
        <v>171.052054814863</v>
      </c>
      <c r="AJ27" s="4">
        <f>'Pipeline gas - Scoping Plan+60%'!AJ27</f>
        <v>174.44618332296699</v>
      </c>
      <c r="AK27" s="4">
        <f>'Pipeline gas - Scoping Plan+60%'!AK27</f>
        <v>177.82389233573599</v>
      </c>
    </row>
    <row r="28" spans="1:37" x14ac:dyDescent="0.35">
      <c r="A28" s="4" t="s">
        <v>40</v>
      </c>
      <c r="B28" s="4">
        <f>'Pipeline gas - Scoping Plan+60%'!B28</f>
        <v>101.264367678502</v>
      </c>
      <c r="C28" s="4">
        <f>'Pipeline gas - Scoping Plan+60%'!C28</f>
        <v>100.900767182083</v>
      </c>
      <c r="D28" s="4">
        <f>'Pipeline gas - Scoping Plan+60%'!D28</f>
        <v>100.30053067223</v>
      </c>
      <c r="E28" s="4">
        <f>'Pipeline gas - Scoping Plan+60%'!E28</f>
        <v>100.18551925186399</v>
      </c>
      <c r="F28" s="4">
        <f>'Pipeline gas - Scoping Plan+60%'!F28</f>
        <v>99.537257447646297</v>
      </c>
      <c r="G28" s="4">
        <f>'Pipeline gas - Scoping Plan+60%'!G28</f>
        <v>98.354780244760704</v>
      </c>
      <c r="H28" s="4">
        <f>'Pipeline gas - Scoping Plan+60%'!H28</f>
        <v>97.384073540299497</v>
      </c>
      <c r="I28" s="4">
        <f>'Pipeline gas - Scoping Plan+60%'!I28</f>
        <v>96.237070596082404</v>
      </c>
      <c r="J28" s="4">
        <f>'Pipeline gas - Scoping Plan+60%'!J28</f>
        <v>95.058589012922695</v>
      </c>
      <c r="K28" s="4">
        <f>'Pipeline gas - Scoping Plan+60%'!K28</f>
        <v>93.708420904258602</v>
      </c>
      <c r="L28" s="4">
        <f>'Pipeline gas - Scoping Plan+60%'!L28</f>
        <v>94.356468440525902</v>
      </c>
      <c r="M28" s="4">
        <f>'Pipeline gas - Scoping Plan+60%'!M28</f>
        <v>94.738339542553504</v>
      </c>
      <c r="N28" s="4">
        <f>'Pipeline gas - Scoping Plan+60%'!N28</f>
        <v>95.109844408849099</v>
      </c>
      <c r="O28" s="4">
        <f>'Pipeline gas - Scoping Plan+60%'!O28</f>
        <v>95.470983039412701</v>
      </c>
      <c r="P28" s="4">
        <f>'Pipeline gas - Scoping Plan+60%'!P28</f>
        <v>95.821755434244096</v>
      </c>
      <c r="Q28" s="4">
        <f>'Pipeline gas - Scoping Plan+60%'!Q28</f>
        <v>96.162161593343598</v>
      </c>
      <c r="R28" s="4">
        <f>'Pipeline gas - Scoping Plan+60%'!R28</f>
        <v>97.055385572255901</v>
      </c>
      <c r="S28" s="4">
        <f>'Pipeline gas - Scoping Plan+60%'!S28</f>
        <v>97.948609551168303</v>
      </c>
      <c r="T28" s="4">
        <f>'Pipeline gas - Scoping Plan+60%'!T28</f>
        <v>98.841833530080706</v>
      </c>
      <c r="U28" s="4">
        <f>'Pipeline gas - Scoping Plan+60%'!U28</f>
        <v>99.735057508992995</v>
      </c>
      <c r="V28" s="4">
        <f>'Pipeline gas - Scoping Plan+60%'!V28</f>
        <v>100.628281487905</v>
      </c>
      <c r="W28" s="4">
        <f>'Pipeline gas - Scoping Plan+60%'!W28</f>
        <v>101.521505466817</v>
      </c>
      <c r="X28" s="4">
        <f>'Pipeline gas - Scoping Plan+60%'!X28</f>
        <v>102.41472944573</v>
      </c>
      <c r="Y28" s="4">
        <f>'Pipeline gas - Scoping Plan+60%'!Y28</f>
        <v>103.30795342464199</v>
      </c>
      <c r="Z28" s="4">
        <f>'Pipeline gas - Scoping Plan+60%'!Z28</f>
        <v>104.201177403554</v>
      </c>
      <c r="AA28" s="4">
        <f>'Pipeline gas - Scoping Plan+60%'!AA28</f>
        <v>105.094401382467</v>
      </c>
      <c r="AB28" s="4">
        <f>'Pipeline gas - Scoping Plan+60%'!AB28</f>
        <v>105.987625361379</v>
      </c>
      <c r="AC28" s="4">
        <f>'Pipeline gas - Scoping Plan+60%'!AC28</f>
        <v>106.880849340292</v>
      </c>
      <c r="AD28" s="4">
        <f>'Pipeline gas - Scoping Plan+60%'!AD28</f>
        <v>107.77407331920401</v>
      </c>
      <c r="AE28" s="4">
        <f>'Pipeline gas - Scoping Plan+60%'!AE28</f>
        <v>108.667297298116</v>
      </c>
      <c r="AF28" s="4">
        <f>'Pipeline gas - Scoping Plan+60%'!AF28</f>
        <v>109.560521277029</v>
      </c>
      <c r="AG28" s="4">
        <f>'Pipeline gas - Scoping Plan+60%'!AG28</f>
        <v>110.453745255941</v>
      </c>
      <c r="AH28" s="4">
        <f>'Pipeline gas - Scoping Plan+60%'!AH28</f>
        <v>111.34696923485301</v>
      </c>
      <c r="AI28" s="4">
        <f>'Pipeline gas - Scoping Plan+60%'!AI28</f>
        <v>112.24019321376601</v>
      </c>
      <c r="AJ28" s="4">
        <f>'Pipeline gas - Scoping Plan+60%'!AJ28</f>
        <v>113.133417192678</v>
      </c>
      <c r="AK28" s="4">
        <f>'Pipeline gas - Scoping Plan+60%'!AK28</f>
        <v>114.026641171591</v>
      </c>
    </row>
    <row r="30" spans="1:37" x14ac:dyDescent="0.35">
      <c r="A30" s="4" t="s">
        <v>51</v>
      </c>
    </row>
    <row r="31" spans="1:37" x14ac:dyDescent="0.35">
      <c r="A31" s="9" t="s">
        <v>50</v>
      </c>
    </row>
    <row r="32" spans="1:37" x14ac:dyDescent="0.35">
      <c r="A32" s="4" t="s">
        <v>19</v>
      </c>
      <c r="B32" s="4">
        <f>'Pipeline gas - Scoping Plan+60%'!B37</f>
        <v>3338.27839787328</v>
      </c>
      <c r="C32" s="4">
        <f>'Pipeline gas - Scoping Plan+60%'!C37</f>
        <v>3280.6866380474398</v>
      </c>
      <c r="D32" s="4">
        <f>'Pipeline gas - Scoping Plan+60%'!D37</f>
        <v>3223.14369228121</v>
      </c>
      <c r="E32" s="4">
        <f>'Pipeline gas - Scoping Plan+60%'!E37</f>
        <v>3165.6495605745999</v>
      </c>
      <c r="F32" s="4">
        <f>'Pipeline gas - Scoping Plan+60%'!F37</f>
        <v>3108.2042429275998</v>
      </c>
      <c r="G32" s="4">
        <f>'Pipeline gas - Scoping Plan+60%'!G37</f>
        <v>3050.80773934022</v>
      </c>
      <c r="H32" s="4">
        <f>'Pipeline gas - Scoping Plan+60%'!H37</f>
        <v>2993.4600498124601</v>
      </c>
      <c r="I32" s="4">
        <f>'Pipeline gas - Scoping Plan+60%'!I37</f>
        <v>2936.16117434432</v>
      </c>
      <c r="J32" s="4">
        <f>'Pipeline gas - Scoping Plan+60%'!J37</f>
        <v>2878.9111129357998</v>
      </c>
      <c r="K32" s="4">
        <f>'Pipeline gas - Scoping Plan+60%'!K37</f>
        <v>2821.7098655868899</v>
      </c>
      <c r="L32" s="4">
        <f>'Pipeline gas - Scoping Plan+60%'!L37</f>
        <v>2821.7098655868899</v>
      </c>
      <c r="M32" s="4">
        <f>'Pipeline gas - Scoping Plan+60%'!M37</f>
        <v>2821.7098655868899</v>
      </c>
      <c r="N32" s="4">
        <f>'Pipeline gas - Scoping Plan+60%'!N37</f>
        <v>2821.7098655868899</v>
      </c>
      <c r="O32" s="4">
        <f>'Pipeline gas - Scoping Plan+60%'!O37</f>
        <v>2821.7098655868899</v>
      </c>
      <c r="P32" s="4">
        <f>'Pipeline gas - Scoping Plan+60%'!P37</f>
        <v>2821.7098655868899</v>
      </c>
      <c r="Q32" s="4">
        <f>'Pipeline gas - Scoping Plan+60%'!Q37</f>
        <v>2821.7098655868899</v>
      </c>
      <c r="R32" s="4">
        <f>'Pipeline gas - Scoping Plan+60%'!R37</f>
        <v>2842.5761980734601</v>
      </c>
      <c r="S32" s="4">
        <f>'Pipeline gas - Scoping Plan+60%'!S37</f>
        <v>2863.4425305600198</v>
      </c>
      <c r="T32" s="4">
        <f>'Pipeline gas - Scoping Plan+60%'!T37</f>
        <v>2884.30886304659</v>
      </c>
      <c r="U32" s="4">
        <f>'Pipeline gas - Scoping Plan+60%'!U37</f>
        <v>2905.1751955331601</v>
      </c>
      <c r="V32" s="4">
        <f>'Pipeline gas - Scoping Plan+60%'!V37</f>
        <v>2926.0415280197199</v>
      </c>
      <c r="W32" s="4">
        <f>'Pipeline gas - Scoping Plan+60%'!W37</f>
        <v>2946.90786050629</v>
      </c>
      <c r="X32" s="4">
        <f>'Pipeline gas - Scoping Plan+60%'!X37</f>
        <v>2967.7741929928602</v>
      </c>
      <c r="Y32" s="4">
        <f>'Pipeline gas - Scoping Plan+60%'!Y37</f>
        <v>2988.6405254794199</v>
      </c>
      <c r="Z32" s="4">
        <f>'Pipeline gas - Scoping Plan+60%'!Z37</f>
        <v>3009.5068579659901</v>
      </c>
      <c r="AA32" s="4">
        <f>'Pipeline gas - Scoping Plan+60%'!AA37</f>
        <v>3030.3731904525598</v>
      </c>
      <c r="AB32" s="4">
        <f>'Pipeline gas - Scoping Plan+60%'!AB37</f>
        <v>3051.23952293913</v>
      </c>
      <c r="AC32" s="4">
        <f>'Pipeline gas - Scoping Plan+60%'!AC37</f>
        <v>3072.1058554256902</v>
      </c>
      <c r="AD32" s="4">
        <f>'Pipeline gas - Scoping Plan+60%'!AD37</f>
        <v>3092.9721879122599</v>
      </c>
      <c r="AE32" s="4">
        <f>'Pipeline gas - Scoping Plan+60%'!AE37</f>
        <v>3113.83852039883</v>
      </c>
      <c r="AF32" s="4">
        <f>'Pipeline gas - Scoping Plan+60%'!AF37</f>
        <v>3134.7048528853902</v>
      </c>
      <c r="AG32" s="4">
        <f>'Pipeline gas - Scoping Plan+60%'!AG37</f>
        <v>3155.5711853719599</v>
      </c>
      <c r="AH32" s="4">
        <f>'Pipeline gas - Scoping Plan+60%'!AH37</f>
        <v>3176.4375178585301</v>
      </c>
      <c r="AI32" s="4">
        <f>'Pipeline gas - Scoping Plan+60%'!AI37</f>
        <v>3197.3038503450998</v>
      </c>
      <c r="AJ32" s="4">
        <f>'Pipeline gas - Scoping Plan+60%'!AJ37</f>
        <v>3218.17018283166</v>
      </c>
      <c r="AK32" s="4">
        <f>'Pipeline gas - Scoping Plan+60%'!AK37</f>
        <v>3239.0365153182302</v>
      </c>
    </row>
    <row r="33" spans="1:37" x14ac:dyDescent="0.35">
      <c r="A33" s="4" t="s">
        <v>52</v>
      </c>
    </row>
    <row r="34" spans="1:37" x14ac:dyDescent="0.35">
      <c r="A34" s="4" t="s">
        <v>19</v>
      </c>
      <c r="B34" s="4">
        <f>'Pipeline gas - Scoping Plan+60%'!B38</f>
        <v>883.98863994883095</v>
      </c>
      <c r="C34" s="4">
        <f>'Pipeline gas - Scoping Plan+60%'!C38</f>
        <v>880.06812340455701</v>
      </c>
      <c r="D34" s="4">
        <f>'Pipeline gas - Scoping Plan+60%'!D38</f>
        <v>876.14760686028205</v>
      </c>
      <c r="E34" s="4">
        <f>'Pipeline gas - Scoping Plan+60%'!E38</f>
        <v>872.227090316008</v>
      </c>
      <c r="F34" s="4">
        <f>'Pipeline gas - Scoping Plan+60%'!F38</f>
        <v>868.30657377173395</v>
      </c>
      <c r="G34" s="4">
        <f>'Pipeline gas - Scoping Plan+60%'!G38</f>
        <v>864.38605722746001</v>
      </c>
      <c r="H34" s="4">
        <f>'Pipeline gas - Scoping Plan+60%'!H38</f>
        <v>860.46554068318596</v>
      </c>
      <c r="I34" s="4">
        <f>'Pipeline gas - Scoping Plan+60%'!I38</f>
        <v>856.54502413891203</v>
      </c>
      <c r="J34" s="4">
        <f>'Pipeline gas - Scoping Plan+60%'!J38</f>
        <v>852.62450759463798</v>
      </c>
      <c r="K34" s="4">
        <f>'Pipeline gas - Scoping Plan+60%'!K38</f>
        <v>848.70399105036404</v>
      </c>
      <c r="L34" s="4">
        <f>'Pipeline gas - Scoping Plan+60%'!L38</f>
        <v>844.78347450608999</v>
      </c>
      <c r="M34" s="4">
        <f>'Pipeline gas - Scoping Plan+60%'!M38</f>
        <v>840.86295796181605</v>
      </c>
      <c r="N34" s="4">
        <f>'Pipeline gas - Scoping Plan+60%'!N38</f>
        <v>836.942441417542</v>
      </c>
      <c r="O34" s="4">
        <f>'Pipeline gas - Scoping Plan+60%'!O38</f>
        <v>833.02192487326795</v>
      </c>
      <c r="P34" s="4">
        <f>'Pipeline gas - Scoping Plan+60%'!P38</f>
        <v>829.10140832899299</v>
      </c>
      <c r="Q34" s="4">
        <f>'Pipeline gas - Scoping Plan+60%'!Q38</f>
        <v>825.18089178471905</v>
      </c>
      <c r="R34" s="4">
        <f>'Pipeline gas - Scoping Plan+60%'!R38</f>
        <v>834.51886285509897</v>
      </c>
      <c r="S34" s="4">
        <f>'Pipeline gas - Scoping Plan+60%'!S38</f>
        <v>843.85683392547901</v>
      </c>
      <c r="T34" s="4">
        <f>'Pipeline gas - Scoping Plan+60%'!T38</f>
        <v>853.19480499585904</v>
      </c>
      <c r="U34" s="4">
        <f>'Pipeline gas - Scoping Plan+60%'!U38</f>
        <v>862.53277606623897</v>
      </c>
      <c r="V34" s="4">
        <f>'Pipeline gas - Scoping Plan+60%'!V38</f>
        <v>871.870747136619</v>
      </c>
      <c r="W34" s="4">
        <f>'Pipeline gas - Scoping Plan+60%'!W38</f>
        <v>881.20871820699904</v>
      </c>
      <c r="X34" s="4">
        <f>'Pipeline gas - Scoping Plan+60%'!X38</f>
        <v>890.54668927737896</v>
      </c>
      <c r="Y34" s="4">
        <f>'Pipeline gas - Scoping Plan+60%'!Y38</f>
        <v>899.884660347759</v>
      </c>
      <c r="Z34" s="4">
        <f>'Pipeline gas - Scoping Plan+60%'!Z38</f>
        <v>909.22263141813903</v>
      </c>
      <c r="AA34" s="4">
        <f>'Pipeline gas - Scoping Plan+60%'!AA38</f>
        <v>918.56060248851895</v>
      </c>
      <c r="AB34" s="4">
        <f>'Pipeline gas - Scoping Plan+60%'!AB38</f>
        <v>927.89857355889899</v>
      </c>
      <c r="AC34" s="4">
        <f>'Pipeline gas - Scoping Plan+60%'!AC38</f>
        <v>937.23654462927902</v>
      </c>
      <c r="AD34" s="4">
        <f>'Pipeline gas - Scoping Plan+60%'!AD38</f>
        <v>946.57451569965895</v>
      </c>
      <c r="AE34" s="4">
        <f>'Pipeline gas - Scoping Plan+60%'!AE38</f>
        <v>955.91248677003898</v>
      </c>
      <c r="AF34" s="4">
        <f>'Pipeline gas - Scoping Plan+60%'!AF38</f>
        <v>965.25045784041902</v>
      </c>
      <c r="AG34" s="4">
        <f>'Pipeline gas - Scoping Plan+60%'!AG38</f>
        <v>974.58842891079905</v>
      </c>
      <c r="AH34" s="4">
        <f>'Pipeline gas - Scoping Plan+60%'!AH38</f>
        <v>983.92639998117897</v>
      </c>
      <c r="AI34" s="4">
        <f>'Pipeline gas - Scoping Plan+60%'!AI38</f>
        <v>993.26437105155901</v>
      </c>
      <c r="AJ34" s="4">
        <f>'Pipeline gas - Scoping Plan+60%'!AJ38</f>
        <v>1002.60234212194</v>
      </c>
      <c r="AK34" s="4">
        <f>'Pipeline gas - Scoping Plan+60%'!AK38</f>
        <v>1011.94031319231</v>
      </c>
    </row>
    <row r="35" spans="1:37" x14ac:dyDescent="0.35">
      <c r="A35" s="4" t="s">
        <v>54</v>
      </c>
      <c r="B35" s="7">
        <f>'Refinery Gas - SP+60%'!B41</f>
        <v>240871328.17241201</v>
      </c>
      <c r="C35" s="7">
        <f>'Refinery Gas - SP+60%'!C41</f>
        <v>241762400.208933</v>
      </c>
      <c r="D35" s="7">
        <f>'Refinery Gas - SP+60%'!D41</f>
        <v>242653472.24545401</v>
      </c>
      <c r="E35" s="7">
        <f>'Refinery Gas - SP+60%'!E41</f>
        <v>243544544.28197399</v>
      </c>
      <c r="F35" s="7">
        <f>'Refinery Gas - SP+60%'!F41</f>
        <v>244435616.31849501</v>
      </c>
      <c r="G35" s="7">
        <f>'Refinery Gas - SP+60%'!G41</f>
        <v>245326688.35501501</v>
      </c>
      <c r="H35" s="7">
        <f>'Refinery Gas - SP+60%'!H41</f>
        <v>246217760.391536</v>
      </c>
      <c r="I35" s="7">
        <f>'Refinery Gas - SP+60%'!I41</f>
        <v>247108832.42805699</v>
      </c>
      <c r="J35" s="7">
        <f>'Refinery Gas - SP+60%'!J41</f>
        <v>247999904.46457699</v>
      </c>
      <c r="K35" s="7">
        <f>'Refinery Gas - SP+60%'!K41</f>
        <v>248890976.50109801</v>
      </c>
      <c r="L35" s="7">
        <f>'Refinery Gas - SP+60%'!L41</f>
        <v>249782048.53761899</v>
      </c>
      <c r="M35" s="7">
        <f>'Refinery Gas - SP+60%'!M41</f>
        <v>250673120.574139</v>
      </c>
      <c r="N35" s="7">
        <f>'Refinery Gas - SP+60%'!N41</f>
        <v>251564192.61065999</v>
      </c>
      <c r="O35" s="7">
        <f>'Refinery Gas - SP+60%'!O41</f>
        <v>252455264.647181</v>
      </c>
      <c r="P35" s="7">
        <f>'Refinery Gas - SP+60%'!P41</f>
        <v>253346336.68370101</v>
      </c>
      <c r="Q35" s="7">
        <f>'Refinery Gas - SP+60%'!Q41</f>
        <v>254237408.720222</v>
      </c>
      <c r="R35" s="7">
        <f>'Refinery Gas - SP+60%'!R41</f>
        <v>255128480.75674301</v>
      </c>
      <c r="S35" s="7">
        <f>'Refinery Gas - SP+60%'!S41</f>
        <v>256019552.79326299</v>
      </c>
      <c r="T35" s="7">
        <f>'Refinery Gas - SP+60%'!T41</f>
        <v>256910624.82978401</v>
      </c>
      <c r="U35" s="7">
        <f>'Refinery Gas - SP+60%'!U41</f>
        <v>257801696.86630499</v>
      </c>
      <c r="V35" s="7">
        <f>'Refinery Gas - SP+60%'!V41</f>
        <v>258692768.902825</v>
      </c>
      <c r="W35" s="7">
        <f>'Refinery Gas - SP+60%'!W41</f>
        <v>259583840.93934599</v>
      </c>
      <c r="X35" s="7">
        <f>'Refinery Gas - SP+60%'!X41</f>
        <v>260474912.975867</v>
      </c>
      <c r="Y35" s="7">
        <f>'Refinery Gas - SP+60%'!Y41</f>
        <v>261365985.01238701</v>
      </c>
      <c r="Z35" s="7">
        <f>'Refinery Gas - SP+60%'!Z41</f>
        <v>262257057.048908</v>
      </c>
      <c r="AA35" s="7">
        <f>'Refinery Gas - SP+60%'!AA41</f>
        <v>263148129.08542901</v>
      </c>
      <c r="AB35" s="7">
        <f>'Refinery Gas - SP+60%'!AB41</f>
        <v>264039201.12194899</v>
      </c>
      <c r="AC35" s="7">
        <f>'Refinery Gas - SP+60%'!AC41</f>
        <v>264930273.15847</v>
      </c>
      <c r="AD35" s="7">
        <f>'Refinery Gas - SP+60%'!AD41</f>
        <v>265821345.19499099</v>
      </c>
      <c r="AE35" s="7">
        <f>'Refinery Gas - SP+60%'!AE41</f>
        <v>266712417.231511</v>
      </c>
      <c r="AF35" s="7">
        <f>'Refinery Gas - SP+60%'!AF41</f>
        <v>267603489.26803201</v>
      </c>
      <c r="AG35" s="7">
        <f>'Refinery Gas - SP+60%'!AG41</f>
        <v>268494561.30455202</v>
      </c>
      <c r="AH35" s="7">
        <f>'Refinery Gas - SP+60%'!AH41</f>
        <v>269385633.34107298</v>
      </c>
      <c r="AI35" s="7">
        <f>'Refinery Gas - SP+60%'!AI41</f>
        <v>270276705.37759399</v>
      </c>
      <c r="AJ35" s="7">
        <f>'Refinery Gas - SP+60%'!AJ41</f>
        <v>271167777.414114</v>
      </c>
      <c r="AK35" s="7">
        <f>'Refinery Gas - SP+60%'!AK41</f>
        <v>272058849.45063502</v>
      </c>
    </row>
    <row r="37" spans="1:37" x14ac:dyDescent="0.35">
      <c r="A37" s="10" t="s">
        <v>24</v>
      </c>
    </row>
    <row r="38" spans="1:37" x14ac:dyDescent="0.35">
      <c r="A38" s="4" t="s">
        <v>23</v>
      </c>
    </row>
    <row r="39" spans="1:37" x14ac:dyDescent="0.35">
      <c r="A39" s="4" t="s">
        <v>19</v>
      </c>
      <c r="B39" s="4">
        <f>'Pipeline gas - Scoping Plan+60%'!B12</f>
        <v>69.091217013623606</v>
      </c>
      <c r="C39" s="4">
        <f>'Pipeline gas - Scoping Plan+60%'!C12</f>
        <v>66.229821785358197</v>
      </c>
      <c r="D39" s="4">
        <f>'Pipeline gas - Scoping Plan+60%'!D12</f>
        <v>62.926385688146603</v>
      </c>
      <c r="E39" s="4">
        <f>'Pipeline gas - Scoping Plan+60%'!E12</f>
        <v>65.066278311826196</v>
      </c>
      <c r="F39" s="4">
        <f>'Pipeline gas - Scoping Plan+60%'!F12</f>
        <v>63.264286270723197</v>
      </c>
      <c r="G39" s="4">
        <f>'Pipeline gas - Scoping Plan+60%'!G12</f>
        <v>72.879695997072304</v>
      </c>
      <c r="H39" s="4">
        <f>'Pipeline gas - Scoping Plan+60%'!H12</f>
        <v>60.439681748451797</v>
      </c>
      <c r="I39" s="4">
        <f>'Pipeline gas - Scoping Plan+60%'!I12</f>
        <v>58.5010764722836</v>
      </c>
      <c r="J39" s="4">
        <f>'Pipeline gas - Scoping Plan+60%'!J12</f>
        <v>56.689934624453002</v>
      </c>
      <c r="K39" s="4">
        <f>'Pipeline gas - Scoping Plan+60%'!K12</f>
        <v>53.711340488648801</v>
      </c>
      <c r="L39" s="4">
        <f>'Pipeline gas - Scoping Plan+60%'!L12</f>
        <v>54.279651797890899</v>
      </c>
      <c r="M39" s="4">
        <f>'Pipeline gas - Scoping Plan+60%'!M12</f>
        <v>52.7314059090548</v>
      </c>
      <c r="N39" s="4">
        <f>'Pipeline gas - Scoping Plan+60%'!N12</f>
        <v>51.197248764568201</v>
      </c>
      <c r="O39" s="4">
        <f>'Pipeline gas - Scoping Plan+60%'!O12</f>
        <v>49.677180364431202</v>
      </c>
      <c r="P39" s="4">
        <f>'Pipeline gas - Scoping Plan+60%'!P12</f>
        <v>48.171200708643703</v>
      </c>
      <c r="Q39" s="4">
        <f>'Pipeline gas - Scoping Plan+60%'!Q12</f>
        <v>46.679309797205697</v>
      </c>
      <c r="R39" s="4">
        <f>'Pipeline gas - Scoping Plan+60%'!R12</f>
        <v>45.465329659086798</v>
      </c>
      <c r="S39" s="4">
        <f>'Pipeline gas - Scoping Plan+60%'!S12</f>
        <v>44.251349520967999</v>
      </c>
      <c r="T39" s="4">
        <f>'Pipeline gas - Scoping Plan+60%'!T12</f>
        <v>43.0373693828491</v>
      </c>
      <c r="U39" s="4">
        <f>'Pipeline gas - Scoping Plan+60%'!U12</f>
        <v>41.823389244730301</v>
      </c>
      <c r="V39" s="4">
        <f>'Pipeline gas - Scoping Plan+60%'!V12</f>
        <v>40.609409106611402</v>
      </c>
      <c r="W39" s="4">
        <f>'Pipeline gas - Scoping Plan+60%'!W12</f>
        <v>39.395428968492503</v>
      </c>
      <c r="X39" s="4">
        <f>'Pipeline gas - Scoping Plan+60%'!X12</f>
        <v>38.181448830373697</v>
      </c>
      <c r="Y39" s="4">
        <f>'Pipeline gas - Scoping Plan+60%'!Y12</f>
        <v>36.967468692254798</v>
      </c>
      <c r="Z39" s="4">
        <f>'Pipeline gas - Scoping Plan+60%'!Z12</f>
        <v>35.753488554135899</v>
      </c>
      <c r="AA39" s="4">
        <f>'Pipeline gas - Scoping Plan+60%'!AA12</f>
        <v>34.5395084160171</v>
      </c>
      <c r="AB39" s="4">
        <f>'Pipeline gas - Scoping Plan+60%'!AB12</f>
        <v>33.325528277898201</v>
      </c>
      <c r="AC39" s="4">
        <f>'Pipeline gas - Scoping Plan+60%'!AC12</f>
        <v>32.111548139779302</v>
      </c>
      <c r="AD39" s="4">
        <f>'Pipeline gas - Scoping Plan+60%'!AD12</f>
        <v>30.897568001660499</v>
      </c>
      <c r="AE39" s="4">
        <f>'Pipeline gas - Scoping Plan+60%'!AE12</f>
        <v>29.6835878635416</v>
      </c>
      <c r="AF39" s="4">
        <f>'Pipeline gas - Scoping Plan+60%'!AF12</f>
        <v>28.469607725422801</v>
      </c>
      <c r="AG39" s="4">
        <f>'Pipeline gas - Scoping Plan+60%'!AG12</f>
        <v>27.255627587303898</v>
      </c>
      <c r="AH39" s="4">
        <f>'Pipeline gas - Scoping Plan+60%'!AH12</f>
        <v>26.041647449185</v>
      </c>
      <c r="AI39" s="4">
        <f>'Pipeline gas - Scoping Plan+60%'!AI12</f>
        <v>24.8276673110662</v>
      </c>
      <c r="AJ39" s="4">
        <f>'Pipeline gas - Scoping Plan+60%'!AJ12</f>
        <v>23.613687172947301</v>
      </c>
      <c r="AK39" s="4">
        <f>'Pipeline gas - Scoping Plan+60%'!AK12</f>
        <v>22.399707034828399</v>
      </c>
    </row>
    <row r="41" spans="1:37" x14ac:dyDescent="0.35">
      <c r="A41" s="4" t="s">
        <v>25</v>
      </c>
    </row>
    <row r="42" spans="1:37" x14ac:dyDescent="0.35">
      <c r="A42" s="4" t="s">
        <v>19</v>
      </c>
      <c r="B42" s="4">
        <f>'Pipeline gas - Scoping Plan+60%'!B13</f>
        <v>424.919322423506</v>
      </c>
      <c r="C42" s="4">
        <f>'Pipeline gas - Scoping Plan+60%'!C13</f>
        <v>421.78528335343299</v>
      </c>
      <c r="D42" s="4">
        <f>'Pipeline gas - Scoping Plan+60%'!D13</f>
        <v>417.74231147943902</v>
      </c>
      <c r="E42" s="4">
        <f>'Pipeline gas - Scoping Plan+60%'!E13</f>
        <v>416.16694565611499</v>
      </c>
      <c r="F42" s="4">
        <f>'Pipeline gas - Scoping Plan+60%'!F13</f>
        <v>412.277392714602</v>
      </c>
      <c r="G42" s="4">
        <f>'Pipeline gas - Scoping Plan+60%'!G13</f>
        <v>405.98031857853198</v>
      </c>
      <c r="H42" s="4">
        <f>'Pipeline gas - Scoping Plan+60%'!H13</f>
        <v>400.38510276977098</v>
      </c>
      <c r="I42" s="4">
        <f>'Pipeline gas - Scoping Plan+60%'!I13</f>
        <v>394.05994412450002</v>
      </c>
      <c r="J42" s="4">
        <f>'Pipeline gas - Scoping Plan+60%'!J13</f>
        <v>387.70481332558398</v>
      </c>
      <c r="K42" s="4">
        <f>'Pipeline gas - Scoping Plan+60%'!K13</f>
        <v>380.81734377606</v>
      </c>
      <c r="L42" s="4">
        <f>'Pipeline gas - Scoping Plan+60%'!L13</f>
        <v>381.14086335232503</v>
      </c>
      <c r="M42" s="4">
        <f>'Pipeline gas - Scoping Plan+60%'!M13</f>
        <v>379.438435516536</v>
      </c>
      <c r="N42" s="4">
        <f>'Pipeline gas - Scoping Plan+60%'!N13</f>
        <v>377.73093929420401</v>
      </c>
      <c r="O42" s="4">
        <f>'Pipeline gas - Scoping Plan+60%'!O13</f>
        <v>376.01837468532602</v>
      </c>
      <c r="P42" s="4">
        <f>'Pipeline gas - Scoping Plan+60%'!P13</f>
        <v>374.30074168990399</v>
      </c>
      <c r="Q42" s="4">
        <f>'Pipeline gas - Scoping Plan+60%'!Q13</f>
        <v>372.57804030793699</v>
      </c>
      <c r="R42" s="4">
        <f>'Pipeline gas - Scoping Plan+60%'!R13</f>
        <v>373.01476628187299</v>
      </c>
      <c r="S42" s="4">
        <f>'Pipeline gas - Scoping Plan+60%'!S13</f>
        <v>373.451492255809</v>
      </c>
      <c r="T42" s="4">
        <f>'Pipeline gas - Scoping Plan+60%'!T13</f>
        <v>373.88821822974597</v>
      </c>
      <c r="U42" s="4">
        <f>'Pipeline gas - Scoping Plan+60%'!U13</f>
        <v>374.32494420368198</v>
      </c>
      <c r="V42" s="4">
        <f>'Pipeline gas - Scoping Plan+60%'!V13</f>
        <v>374.76167017761799</v>
      </c>
      <c r="W42" s="4">
        <f>'Pipeline gas - Scoping Plan+60%'!W13</f>
        <v>375.19839615155399</v>
      </c>
      <c r="X42" s="4">
        <f>'Pipeline gas - Scoping Plan+60%'!X13</f>
        <v>375.63512212549102</v>
      </c>
      <c r="Y42" s="4">
        <f>'Pipeline gas - Scoping Plan+60%'!Y13</f>
        <v>376.07184809942697</v>
      </c>
      <c r="Z42" s="4">
        <f>'Pipeline gas - Scoping Plan+60%'!Z13</f>
        <v>376.50857407336298</v>
      </c>
      <c r="AA42" s="4">
        <f>'Pipeline gas - Scoping Plan+60%'!AA13</f>
        <v>376.94530004730001</v>
      </c>
      <c r="AB42" s="4">
        <f>'Pipeline gas - Scoping Plan+60%'!AB13</f>
        <v>377.38202602123602</v>
      </c>
      <c r="AC42" s="4">
        <f>'Pipeline gas - Scoping Plan+60%'!AC13</f>
        <v>377.81875199517202</v>
      </c>
      <c r="AD42" s="4">
        <f>'Pipeline gas - Scoping Plan+60%'!AD13</f>
        <v>378.25547796910899</v>
      </c>
      <c r="AE42" s="4">
        <f>'Pipeline gas - Scoping Plan+60%'!AE13</f>
        <v>378.692203943045</v>
      </c>
      <c r="AF42" s="4">
        <f>'Pipeline gas - Scoping Plan+60%'!AF13</f>
        <v>379.12892991698101</v>
      </c>
      <c r="AG42" s="4">
        <f>'Pipeline gas - Scoping Plan+60%'!AG13</f>
        <v>379.56565589091701</v>
      </c>
      <c r="AH42" s="4">
        <f>'Pipeline gas - Scoping Plan+60%'!AH13</f>
        <v>380.00238186485399</v>
      </c>
      <c r="AI42" s="4">
        <f>'Pipeline gas - Scoping Plan+60%'!AI13</f>
        <v>380.43910783878999</v>
      </c>
      <c r="AJ42" s="4">
        <f>'Pipeline gas - Scoping Plan+60%'!AJ13</f>
        <v>380.875833812726</v>
      </c>
      <c r="AK42" s="4">
        <f>'Pipeline gas - Scoping Plan+60%'!AK13</f>
        <v>381.31255978666297</v>
      </c>
    </row>
    <row r="44" spans="1:37" x14ac:dyDescent="0.35">
      <c r="A44" s="4" t="s">
        <v>26</v>
      </c>
    </row>
    <row r="45" spans="1:37" x14ac:dyDescent="0.35">
      <c r="A45" s="4" t="s">
        <v>19</v>
      </c>
      <c r="B45" s="4">
        <f>'Pipeline gas - Scoping Plan+60%'!B14</f>
        <v>290.96129099731598</v>
      </c>
      <c r="C45" s="4">
        <f>'Pipeline gas - Scoping Plan+60%'!C14</f>
        <v>288.37195022962698</v>
      </c>
      <c r="D45" s="4">
        <f>'Pipeline gas - Scoping Plan+60%'!D14</f>
        <v>285.34465942822197</v>
      </c>
      <c r="E45" s="4">
        <f>'Pipeline gas - Scoping Plan+60%'!E14</f>
        <v>284.17281047880101</v>
      </c>
      <c r="F45" s="4">
        <f>'Pipeline gas - Scoping Plan+60%'!F14</f>
        <v>281.40927990133201</v>
      </c>
      <c r="G45" s="4">
        <f>'Pipeline gas - Scoping Plan+60%'!G14</f>
        <v>277.85257016542897</v>
      </c>
      <c r="H45" s="4">
        <f>'Pipeline gas - Scoping Plan+60%'!H14</f>
        <v>274.77177170243198</v>
      </c>
      <c r="I45" s="4">
        <f>'Pipeline gas - Scoping Plan+60%'!I14</f>
        <v>271.13197812881901</v>
      </c>
      <c r="J45" s="4">
        <f>'Pipeline gas - Scoping Plan+60%'!J14</f>
        <v>267.43177594828001</v>
      </c>
      <c r="K45" s="4">
        <f>'Pipeline gas - Scoping Plan+60%'!K14</f>
        <v>263.34646199672301</v>
      </c>
      <c r="L45" s="4">
        <f>'Pipeline gas - Scoping Plan+60%'!L14</f>
        <v>264.02508770972202</v>
      </c>
      <c r="M45" s="4">
        <f>'Pipeline gas - Scoping Plan+60%'!M14</f>
        <v>263.48417443366998</v>
      </c>
      <c r="N45" s="4">
        <f>'Pipeline gas - Scoping Plan+60%'!N14</f>
        <v>262.94126498366501</v>
      </c>
      <c r="O45" s="4">
        <f>'Pipeline gas - Scoping Plan+60%'!O14</f>
        <v>262.39635935970801</v>
      </c>
      <c r="P45" s="4">
        <f>'Pipeline gas - Scoping Plan+60%'!P14</f>
        <v>261.84945756179798</v>
      </c>
      <c r="Q45" s="4">
        <f>'Pipeline gas - Scoping Plan+60%'!Q14</f>
        <v>261.30055958993501</v>
      </c>
      <c r="R45" s="4">
        <f>'Pipeline gas - Scoping Plan+60%'!R14</f>
        <v>264.69078433119699</v>
      </c>
      <c r="S45" s="4">
        <f>'Pipeline gas - Scoping Plan+60%'!S14</f>
        <v>268.08100907245898</v>
      </c>
      <c r="T45" s="4">
        <f>'Pipeline gas - Scoping Plan+60%'!T14</f>
        <v>271.47123381372103</v>
      </c>
      <c r="U45" s="4">
        <f>'Pipeline gas - Scoping Plan+60%'!U14</f>
        <v>274.86145855498302</v>
      </c>
      <c r="V45" s="4">
        <f>'Pipeline gas - Scoping Plan+60%'!V14</f>
        <v>278.25168329624501</v>
      </c>
      <c r="W45" s="4">
        <f>'Pipeline gas - Scoping Plan+60%'!W14</f>
        <v>281.64190803750699</v>
      </c>
      <c r="X45" s="4">
        <f>'Pipeline gas - Scoping Plan+60%'!X14</f>
        <v>285.01571328343402</v>
      </c>
      <c r="Y45" s="4">
        <f>'Pipeline gas - Scoping Plan+60%'!Y14</f>
        <v>288.40593802469698</v>
      </c>
      <c r="Z45" s="4">
        <f>'Pipeline gas - Scoping Plan+60%'!Z14</f>
        <v>291.79616276595902</v>
      </c>
      <c r="AA45" s="4">
        <f>'Pipeline gas - Scoping Plan+60%'!AA14</f>
        <v>295.18638750722101</v>
      </c>
      <c r="AB45" s="4">
        <f>'Pipeline gas - Scoping Plan+60%'!AB14</f>
        <v>298.576612248483</v>
      </c>
      <c r="AC45" s="4">
        <f>'Pipeline gas - Scoping Plan+60%'!AC14</f>
        <v>301.96683698974499</v>
      </c>
      <c r="AD45" s="4">
        <f>'Pipeline gas - Scoping Plan+60%'!AD14</f>
        <v>305.35706173100698</v>
      </c>
      <c r="AE45" s="4">
        <f>'Pipeline gas - Scoping Plan+60%'!AE14</f>
        <v>308.74728647226902</v>
      </c>
      <c r="AF45" s="4">
        <f>'Pipeline gas - Scoping Plan+60%'!AF14</f>
        <v>312.13751121353101</v>
      </c>
      <c r="AG45" s="4">
        <f>'Pipeline gas - Scoping Plan+60%'!AG14</f>
        <v>315.527735954793</v>
      </c>
      <c r="AH45" s="4">
        <f>'Pipeline gas - Scoping Plan+60%'!AH14</f>
        <v>318.91796069605499</v>
      </c>
      <c r="AI45" s="4">
        <f>'Pipeline gas - Scoping Plan+60%'!AI14</f>
        <v>322.30818543731698</v>
      </c>
      <c r="AJ45" s="4">
        <f>'Pipeline gas - Scoping Plan+60%'!AJ14</f>
        <v>325.69841017857902</v>
      </c>
      <c r="AK45" s="4">
        <f>'Pipeline gas - Scoping Plan+60%'!AK14</f>
        <v>329.072215424506</v>
      </c>
    </row>
    <row r="47" spans="1:37" x14ac:dyDescent="0.35">
      <c r="A47" s="4" t="s">
        <v>27</v>
      </c>
    </row>
    <row r="48" spans="1:37" x14ac:dyDescent="0.35">
      <c r="A48" s="4" t="s">
        <v>19</v>
      </c>
      <c r="B48" s="4">
        <v>31.174363799999998</v>
      </c>
      <c r="C48" s="4">
        <v>30.636423761336701</v>
      </c>
      <c r="D48" s="4">
        <v>30.122802133352099</v>
      </c>
      <c r="E48" s="4">
        <v>29.7502790080372</v>
      </c>
      <c r="F48" s="4">
        <v>29.244209698740399</v>
      </c>
      <c r="G48" s="4">
        <v>28.7616881553582</v>
      </c>
      <c r="H48" s="4">
        <v>28.311791004173799</v>
      </c>
      <c r="I48" s="4">
        <v>27.808667126913001</v>
      </c>
      <c r="J48" s="4">
        <v>27.300628105095001</v>
      </c>
      <c r="K48" s="4">
        <v>26.741366033587301</v>
      </c>
      <c r="L48" s="4">
        <v>26.4896969082879</v>
      </c>
      <c r="M48" s="4">
        <v>26.225242316350698</v>
      </c>
      <c r="N48" s="4">
        <v>25.9607877244135</v>
      </c>
      <c r="O48" s="4">
        <v>25.696333132476301</v>
      </c>
      <c r="P48" s="4">
        <v>25.431878540539099</v>
      </c>
      <c r="Q48" s="4">
        <v>25.1674239486019</v>
      </c>
      <c r="R48" s="4">
        <v>24.902969356664599</v>
      </c>
      <c r="S48" s="4">
        <v>24.6385147647274</v>
      </c>
      <c r="T48" s="4">
        <v>24.374060172790202</v>
      </c>
      <c r="U48" s="4">
        <v>24.109605580853</v>
      </c>
      <c r="V48" s="4">
        <v>23.845150988915801</v>
      </c>
      <c r="W48" s="4">
        <v>23.580696396978599</v>
      </c>
      <c r="X48" s="4">
        <v>23.3162418050414</v>
      </c>
      <c r="Y48" s="4">
        <v>23.051787213104198</v>
      </c>
      <c r="Z48" s="4">
        <v>22.787332621167</v>
      </c>
      <c r="AA48" s="4">
        <v>22.522878029229801</v>
      </c>
      <c r="AB48" s="4">
        <v>22.2584234372925</v>
      </c>
      <c r="AC48" s="4">
        <v>21.993968845355301</v>
      </c>
      <c r="AD48" s="4">
        <v>21.729514253418099</v>
      </c>
      <c r="AE48" s="4">
        <v>21.4650596614809</v>
      </c>
      <c r="AF48" s="4">
        <v>21.200605069543698</v>
      </c>
      <c r="AG48" s="4">
        <v>20.9361504776065</v>
      </c>
      <c r="AH48" s="4">
        <v>20.671695885669301</v>
      </c>
      <c r="AI48" s="4">
        <v>20.407241293732099</v>
      </c>
      <c r="AJ48" s="4">
        <v>20.1427867017949</v>
      </c>
      <c r="AK48" s="4">
        <v>19.878332109857698</v>
      </c>
    </row>
    <row r="50" spans="1:37" x14ac:dyDescent="0.35">
      <c r="A50" s="4" t="s">
        <v>28</v>
      </c>
    </row>
    <row r="51" spans="1:37" x14ac:dyDescent="0.35">
      <c r="A51" s="4" t="s">
        <v>19</v>
      </c>
      <c r="B51" s="4">
        <v>5.9408316000000001</v>
      </c>
      <c r="C51" s="4">
        <v>5.8355092878736601</v>
      </c>
      <c r="D51" s="4">
        <v>5.7409590205113803</v>
      </c>
      <c r="E51" s="4">
        <v>5.6667198110547199</v>
      </c>
      <c r="F51" s="4">
        <v>5.5735567042677303</v>
      </c>
      <c r="G51" s="4">
        <v>5.4811642422447999</v>
      </c>
      <c r="H51" s="4">
        <v>5.3990814381274799</v>
      </c>
      <c r="I51" s="4">
        <v>5.3081532011562498</v>
      </c>
      <c r="J51" s="4">
        <v>5.2086107247603204</v>
      </c>
      <c r="K51" s="4">
        <v>5.1099930220812402</v>
      </c>
      <c r="L51" s="4">
        <v>5.0727617432318404</v>
      </c>
      <c r="M51" s="4">
        <v>5.0267340633355904</v>
      </c>
      <c r="N51" s="4">
        <v>4.9807063834393501</v>
      </c>
      <c r="O51" s="4">
        <v>4.9346787035431001</v>
      </c>
      <c r="P51" s="4">
        <v>4.8886510236468501</v>
      </c>
      <c r="Q51" s="4">
        <v>4.8426233437506099</v>
      </c>
      <c r="R51" s="4">
        <v>4.7965956638543599</v>
      </c>
      <c r="S51" s="4">
        <v>4.7505679839581196</v>
      </c>
      <c r="T51" s="4">
        <v>4.7045403040618696</v>
      </c>
      <c r="U51" s="4">
        <v>4.6585126241656196</v>
      </c>
      <c r="V51" s="4">
        <v>4.6124849442693803</v>
      </c>
      <c r="W51" s="4">
        <v>4.5664572643731303</v>
      </c>
      <c r="X51" s="4">
        <v>4.52042958447689</v>
      </c>
      <c r="Y51" s="4">
        <v>4.47440190458064</v>
      </c>
      <c r="Z51" s="4">
        <v>4.42837422468439</v>
      </c>
      <c r="AA51" s="4">
        <v>4.3823465447881498</v>
      </c>
      <c r="AB51" s="4">
        <v>4.3363188648918998</v>
      </c>
      <c r="AC51" s="4">
        <v>4.2902911849956498</v>
      </c>
      <c r="AD51" s="4">
        <v>4.2442635050994104</v>
      </c>
      <c r="AE51" s="4">
        <v>4.1982358252031604</v>
      </c>
      <c r="AF51" s="4">
        <v>4.1522081453069202</v>
      </c>
      <c r="AG51" s="4">
        <v>4.1061804654106702</v>
      </c>
      <c r="AH51" s="4">
        <v>4.0601527855144202</v>
      </c>
      <c r="AI51" s="4">
        <v>4.0141251056181799</v>
      </c>
      <c r="AJ51" s="4">
        <v>3.9680974257219299</v>
      </c>
      <c r="AK51" s="4">
        <v>3.9220697458256901</v>
      </c>
    </row>
    <row r="53" spans="1:37" x14ac:dyDescent="0.35">
      <c r="A53" s="4" t="s">
        <v>29</v>
      </c>
    </row>
    <row r="54" spans="1:37" x14ac:dyDescent="0.35">
      <c r="A54" s="4" t="s">
        <v>19</v>
      </c>
      <c r="B54" s="4">
        <v>2.2903205999999998</v>
      </c>
      <c r="C54" s="4">
        <v>2.28940114825033</v>
      </c>
      <c r="D54" s="4">
        <v>2.27848832664694</v>
      </c>
      <c r="E54" s="4">
        <v>2.2675835351898401</v>
      </c>
      <c r="F54" s="4">
        <v>2.2566867738790202</v>
      </c>
      <c r="G54" s="4">
        <v>2.2457980427145001</v>
      </c>
      <c r="H54" s="4">
        <v>2.2349173416962498</v>
      </c>
      <c r="I54" s="4">
        <v>2.22404467082429</v>
      </c>
      <c r="J54" s="4">
        <v>2.21318003009862</v>
      </c>
      <c r="K54" s="4">
        <v>2.1923581551775202</v>
      </c>
      <c r="L54" s="4">
        <v>2.2092224486788798</v>
      </c>
      <c r="M54" s="4">
        <v>2.20374702871091</v>
      </c>
      <c r="N54" s="4">
        <v>2.1982716087429299</v>
      </c>
      <c r="O54" s="4">
        <v>2.1927961887749499</v>
      </c>
      <c r="P54" s="4">
        <v>2.18732076880698</v>
      </c>
      <c r="Q54" s="4">
        <v>2.1818453488389999</v>
      </c>
      <c r="R54" s="4">
        <v>2.1763699288710301</v>
      </c>
      <c r="S54" s="4">
        <v>2.17089450890305</v>
      </c>
      <c r="T54" s="4">
        <v>2.1654190889350802</v>
      </c>
      <c r="U54" s="4">
        <v>2.1599436689671001</v>
      </c>
      <c r="V54" s="4">
        <v>2.15446824899912</v>
      </c>
      <c r="W54" s="4">
        <v>2.1489928290311502</v>
      </c>
      <c r="X54" s="4">
        <v>2.1435174090631701</v>
      </c>
      <c r="Y54" s="4">
        <v>2.1380419890951998</v>
      </c>
      <c r="Z54" s="4">
        <v>2.1325665691272202</v>
      </c>
      <c r="AA54" s="4">
        <v>2.1270911491592499</v>
      </c>
      <c r="AB54" s="4">
        <v>2.1216157291912698</v>
      </c>
      <c r="AC54" s="4">
        <v>2.1161403092232902</v>
      </c>
      <c r="AD54" s="4">
        <v>2.1106648892553199</v>
      </c>
      <c r="AE54" s="4">
        <v>2.1051894692873399</v>
      </c>
      <c r="AF54" s="4">
        <v>2.09971404931937</v>
      </c>
      <c r="AG54" s="4">
        <v>2.0942386293513899</v>
      </c>
      <c r="AH54" s="4">
        <v>2.0887632093834099</v>
      </c>
      <c r="AI54" s="4">
        <v>2.08328778941544</v>
      </c>
      <c r="AJ54" s="4">
        <v>2.07781236944746</v>
      </c>
      <c r="AK54" s="4">
        <v>2.0723369494794901</v>
      </c>
    </row>
    <row r="56" spans="1:37" x14ac:dyDescent="0.35">
      <c r="A56" s="4" t="s">
        <v>31</v>
      </c>
    </row>
    <row r="57" spans="1:37" x14ac:dyDescent="0.35">
      <c r="A57" s="4" t="s">
        <v>19</v>
      </c>
      <c r="B57" s="4">
        <v>46.5565169999999</v>
      </c>
      <c r="C57" s="4">
        <v>45.823534366795798</v>
      </c>
      <c r="D57" s="4">
        <v>45.283657811324801</v>
      </c>
      <c r="E57" s="4">
        <v>45.069978108687302</v>
      </c>
      <c r="F57" s="4">
        <v>44.631165375170802</v>
      </c>
      <c r="G57" s="4">
        <v>44.194032356781499</v>
      </c>
      <c r="H57" s="4">
        <v>43.816067880828598</v>
      </c>
      <c r="I57" s="4">
        <v>43.334316948472399</v>
      </c>
      <c r="J57" s="4">
        <v>42.826621127673597</v>
      </c>
      <c r="K57" s="4">
        <v>42.237381270641102</v>
      </c>
      <c r="L57" s="4">
        <v>42.058962198352098</v>
      </c>
      <c r="M57" s="4">
        <v>41.892592206269597</v>
      </c>
      <c r="N57" s="4">
        <v>41.726222214187203</v>
      </c>
      <c r="O57" s="4">
        <v>41.559852222104702</v>
      </c>
      <c r="P57" s="4">
        <v>41.3934822300223</v>
      </c>
      <c r="Q57" s="4">
        <v>41.227112237939799</v>
      </c>
      <c r="R57" s="4">
        <v>41.060742245857398</v>
      </c>
      <c r="S57" s="4">
        <v>40.894372253774897</v>
      </c>
      <c r="T57" s="4">
        <v>40.728002261692502</v>
      </c>
      <c r="U57" s="4">
        <v>40.561632269610001</v>
      </c>
      <c r="V57" s="4">
        <v>40.3952622775276</v>
      </c>
      <c r="W57" s="4">
        <v>40.228892285445099</v>
      </c>
      <c r="X57" s="4">
        <v>40.062522293362697</v>
      </c>
      <c r="Y57" s="4">
        <v>39.896152301280203</v>
      </c>
      <c r="Z57" s="4">
        <v>39.729782309197802</v>
      </c>
      <c r="AA57" s="4">
        <v>39.563412317115301</v>
      </c>
      <c r="AB57" s="4">
        <v>39.397042325032899</v>
      </c>
      <c r="AC57" s="4">
        <v>39.230672332950398</v>
      </c>
      <c r="AD57" s="4">
        <v>39.064302340867997</v>
      </c>
      <c r="AE57" s="4">
        <v>38.897932348785503</v>
      </c>
      <c r="AF57" s="4">
        <v>38.731562356703101</v>
      </c>
      <c r="AG57" s="4">
        <v>38.5651923646206</v>
      </c>
      <c r="AH57" s="4">
        <v>38.398822372538099</v>
      </c>
      <c r="AI57" s="4">
        <v>38.232452380455697</v>
      </c>
      <c r="AJ57" s="4">
        <v>38.066082388373196</v>
      </c>
      <c r="AK57" s="4">
        <v>37.899712396290802</v>
      </c>
    </row>
    <row r="59" spans="1:37" x14ac:dyDescent="0.35">
      <c r="A59" s="4" t="s">
        <v>32</v>
      </c>
    </row>
    <row r="60" spans="1:37" x14ac:dyDescent="0.35">
      <c r="A60" s="4" t="s">
        <v>19</v>
      </c>
      <c r="B60" s="4">
        <v>26.3736918</v>
      </c>
      <c r="C60" s="4">
        <v>25.851465096829099</v>
      </c>
      <c r="D60" s="4">
        <v>25.442473247652</v>
      </c>
      <c r="E60" s="4">
        <v>25.2423210002598</v>
      </c>
      <c r="F60" s="4">
        <v>24.916069888164401</v>
      </c>
      <c r="G60" s="4">
        <v>24.591918419978001</v>
      </c>
      <c r="H60" s="4">
        <v>24.298611009355199</v>
      </c>
      <c r="I60" s="4">
        <v>23.959425898420101</v>
      </c>
      <c r="J60" s="4">
        <v>23.613178888957599</v>
      </c>
      <c r="K60" s="4">
        <v>23.222593918049402</v>
      </c>
      <c r="L60" s="4">
        <v>23.001282179897</v>
      </c>
      <c r="M60" s="4">
        <v>22.825283222008402</v>
      </c>
      <c r="N60" s="4">
        <v>22.649284264119899</v>
      </c>
      <c r="O60" s="4">
        <v>22.4732853062314</v>
      </c>
      <c r="P60" s="4">
        <v>22.297286348342901</v>
      </c>
      <c r="Q60" s="4">
        <v>22.121287390454398</v>
      </c>
      <c r="R60" s="4">
        <v>21.9452884325658</v>
      </c>
      <c r="S60" s="4">
        <v>21.769289474677301</v>
      </c>
      <c r="T60" s="4">
        <v>21.593290516788802</v>
      </c>
      <c r="U60" s="4">
        <v>21.417291558900299</v>
      </c>
      <c r="V60" s="4">
        <v>21.2412926010117</v>
      </c>
      <c r="W60" s="4">
        <v>21.065293643123201</v>
      </c>
      <c r="X60" s="4">
        <v>20.889294685234699</v>
      </c>
      <c r="Y60" s="4">
        <v>20.7132957273462</v>
      </c>
      <c r="Z60" s="4">
        <v>20.537296769457601</v>
      </c>
      <c r="AA60" s="4">
        <v>20.361297811569099</v>
      </c>
      <c r="AB60" s="4">
        <v>20.1852988536806</v>
      </c>
      <c r="AC60" s="4">
        <v>20.0092998957921</v>
      </c>
      <c r="AD60" s="4">
        <v>19.833300937903498</v>
      </c>
      <c r="AE60" s="4">
        <v>19.657301980014999</v>
      </c>
      <c r="AF60" s="4">
        <v>19.4813030221265</v>
      </c>
      <c r="AG60" s="4">
        <v>19.305304064238001</v>
      </c>
      <c r="AH60" s="4">
        <v>19.129305106349399</v>
      </c>
      <c r="AI60" s="4">
        <v>18.9533061484609</v>
      </c>
      <c r="AJ60" s="4">
        <v>18.777307190572401</v>
      </c>
      <c r="AK60" s="4">
        <v>18.601308232683898</v>
      </c>
    </row>
    <row r="62" spans="1:37" x14ac:dyDescent="0.35">
      <c r="A62" s="4" t="s">
        <v>33</v>
      </c>
    </row>
    <row r="63" spans="1:37" x14ac:dyDescent="0.35">
      <c r="A63" s="4" t="s">
        <v>19</v>
      </c>
      <c r="B63" s="4">
        <v>10.391454599999999</v>
      </c>
      <c r="C63" s="4">
        <v>10.164195988248</v>
      </c>
      <c r="D63" s="4">
        <v>9.9197909763359995</v>
      </c>
      <c r="E63" s="4">
        <v>9.7165341243600007</v>
      </c>
      <c r="F63" s="4">
        <v>9.4678405121279994</v>
      </c>
      <c r="G63" s="4">
        <v>9.2222889397200003</v>
      </c>
      <c r="H63" s="4">
        <v>9.0073128472799997</v>
      </c>
      <c r="I63" s="4">
        <v>8.7676168945440001</v>
      </c>
      <c r="J63" s="4">
        <v>8.5399218216959998</v>
      </c>
      <c r="K63" s="4">
        <v>8.2889350884719892</v>
      </c>
      <c r="L63" s="4">
        <v>8.2597699443849208</v>
      </c>
      <c r="M63" s="4">
        <v>8.1823314583606201</v>
      </c>
      <c r="N63" s="4">
        <v>8.1048929723363106</v>
      </c>
      <c r="O63" s="4">
        <v>8.0274544863119992</v>
      </c>
      <c r="P63" s="4">
        <v>7.9500160002876896</v>
      </c>
      <c r="Q63" s="4">
        <v>7.87257751426338</v>
      </c>
      <c r="R63" s="4">
        <v>7.7951390282390696</v>
      </c>
      <c r="S63" s="4">
        <v>7.7177005422147698</v>
      </c>
      <c r="T63" s="4">
        <v>7.6402620561904602</v>
      </c>
      <c r="U63" s="4">
        <v>7.5628235701661497</v>
      </c>
      <c r="V63" s="4">
        <v>7.4853850841418401</v>
      </c>
      <c r="W63" s="4">
        <v>7.4079465981175296</v>
      </c>
      <c r="X63" s="4">
        <v>7.3305081120932298</v>
      </c>
      <c r="Y63" s="4">
        <v>7.2530696260689203</v>
      </c>
      <c r="Z63" s="4">
        <v>7.1756311400446098</v>
      </c>
      <c r="AA63" s="4">
        <v>7.0981926540203002</v>
      </c>
      <c r="AB63" s="4">
        <v>7.0207541679960004</v>
      </c>
      <c r="AC63" s="4">
        <v>6.9433156819716899</v>
      </c>
      <c r="AD63" s="4">
        <v>6.8658771959473803</v>
      </c>
      <c r="AE63" s="4">
        <v>6.7884387099230699</v>
      </c>
      <c r="AF63" s="4">
        <v>6.7110002238987603</v>
      </c>
      <c r="AG63" s="4">
        <v>6.6335617378744596</v>
      </c>
      <c r="AH63" s="4">
        <v>6.55612325185015</v>
      </c>
      <c r="AI63" s="4">
        <v>6.4786847658258404</v>
      </c>
      <c r="AJ63" s="4">
        <v>6.4012462798015299</v>
      </c>
      <c r="AK63" s="4">
        <v>6.3238077937772204</v>
      </c>
    </row>
    <row r="65" spans="1:37" x14ac:dyDescent="0.35">
      <c r="A65" s="4" t="s">
        <v>35</v>
      </c>
    </row>
    <row r="66" spans="1:37" x14ac:dyDescent="0.35">
      <c r="A66" s="4" t="s">
        <v>19</v>
      </c>
      <c r="B66" s="4">
        <v>20.784987490919999</v>
      </c>
      <c r="C66" s="4">
        <v>20.867378044316101</v>
      </c>
      <c r="D66" s="4">
        <v>20.787768754375701</v>
      </c>
      <c r="E66" s="4">
        <v>20.9106315722291</v>
      </c>
      <c r="F66" s="4">
        <v>20.989205281675201</v>
      </c>
      <c r="G66" s="4">
        <v>21.081899468111398</v>
      </c>
      <c r="H66" s="4">
        <v>21.216581578034098</v>
      </c>
      <c r="I66" s="4">
        <v>21.298131212784799</v>
      </c>
      <c r="J66" s="4">
        <v>21.346464016230101</v>
      </c>
      <c r="K66" s="4">
        <v>21.371582388509999</v>
      </c>
      <c r="L66" s="4">
        <v>21.763643603889101</v>
      </c>
      <c r="M66" s="4">
        <v>22.053999408574199</v>
      </c>
      <c r="N66" s="4">
        <v>22.344355213259298</v>
      </c>
      <c r="O66" s="4">
        <v>22.6347110179445</v>
      </c>
      <c r="P66" s="4">
        <v>22.925066822629599</v>
      </c>
      <c r="Q66" s="4">
        <v>23.215422627314702</v>
      </c>
      <c r="R66" s="4">
        <v>23.505778431999801</v>
      </c>
      <c r="S66" s="4">
        <v>23.7961342366849</v>
      </c>
      <c r="T66" s="4">
        <v>24.086490041369998</v>
      </c>
      <c r="U66" s="4">
        <v>24.376845846055101</v>
      </c>
      <c r="V66" s="4">
        <v>24.667201650740299</v>
      </c>
      <c r="W66" s="4">
        <v>24.957557455425398</v>
      </c>
      <c r="X66" s="4">
        <v>25.247913260110501</v>
      </c>
      <c r="Y66" s="4">
        <v>25.5382690647956</v>
      </c>
      <c r="Z66" s="4">
        <v>25.828624869480699</v>
      </c>
      <c r="AA66" s="4">
        <v>26.118980674165801</v>
      </c>
      <c r="AB66" s="4">
        <v>26.409336478850999</v>
      </c>
      <c r="AC66" s="4">
        <v>26.699692283536098</v>
      </c>
      <c r="AD66" s="4">
        <v>26.990048088221201</v>
      </c>
      <c r="AE66" s="4">
        <v>27.2804038929063</v>
      </c>
      <c r="AF66" s="4">
        <v>27.570759697591399</v>
      </c>
      <c r="AG66" s="4">
        <v>27.861115502276501</v>
      </c>
      <c r="AH66" s="4">
        <v>28.1514713069617</v>
      </c>
      <c r="AI66" s="4">
        <v>28.441827111646798</v>
      </c>
      <c r="AJ66" s="4">
        <v>28.732182916331901</v>
      </c>
      <c r="AK66" s="4">
        <v>29.022538721017</v>
      </c>
    </row>
    <row r="68" spans="1:37" x14ac:dyDescent="0.35">
      <c r="A68" s="4" t="s">
        <v>36</v>
      </c>
    </row>
    <row r="69" spans="1:37" x14ac:dyDescent="0.35">
      <c r="A69" s="4" t="s">
        <v>19</v>
      </c>
      <c r="B69" s="4">
        <v>49.026862800000004</v>
      </c>
      <c r="C69" s="4">
        <v>49.197131225064901</v>
      </c>
      <c r="D69" s="4">
        <v>49.437200666326397</v>
      </c>
      <c r="E69" s="4">
        <v>50.046667450665701</v>
      </c>
      <c r="F69" s="4">
        <v>50.3660534842735</v>
      </c>
      <c r="G69" s="4">
        <v>50.675185168273401</v>
      </c>
      <c r="H69" s="4">
        <v>51.103779572179498</v>
      </c>
      <c r="I69" s="4">
        <v>51.442252969110797</v>
      </c>
      <c r="J69" s="4">
        <v>51.780437280775899</v>
      </c>
      <c r="K69" s="4">
        <v>52.038610392440901</v>
      </c>
      <c r="L69" s="4">
        <v>52.290041677370397</v>
      </c>
      <c r="M69" s="4">
        <v>52.6223996694265</v>
      </c>
      <c r="N69" s="4">
        <v>52.954757661482603</v>
      </c>
      <c r="O69" s="4">
        <v>53.287115653538798</v>
      </c>
      <c r="P69" s="4">
        <v>53.619473645594901</v>
      </c>
      <c r="Q69" s="4">
        <v>53.951831637650997</v>
      </c>
      <c r="R69" s="4">
        <v>54.2841896297072</v>
      </c>
      <c r="S69" s="4">
        <v>54.616547621763303</v>
      </c>
      <c r="T69" s="4">
        <v>54.948905613819399</v>
      </c>
      <c r="U69" s="4">
        <v>55.281263605875601</v>
      </c>
      <c r="V69" s="4">
        <v>55.613621597931697</v>
      </c>
      <c r="W69" s="4">
        <v>55.9459795899878</v>
      </c>
      <c r="X69" s="4">
        <v>56.278337582044003</v>
      </c>
      <c r="Y69" s="4">
        <v>56.610695574100099</v>
      </c>
      <c r="Z69" s="4">
        <v>56.943053566156202</v>
      </c>
      <c r="AA69" s="4">
        <v>57.275411558212397</v>
      </c>
      <c r="AB69" s="4">
        <v>57.6077695502685</v>
      </c>
      <c r="AC69" s="4">
        <v>57.940127542324603</v>
      </c>
      <c r="AD69" s="4">
        <v>58.272485534380799</v>
      </c>
      <c r="AE69" s="4">
        <v>58.604843526436902</v>
      </c>
      <c r="AF69" s="4">
        <v>58.937201518492998</v>
      </c>
      <c r="AG69" s="4">
        <v>59.2695595105492</v>
      </c>
      <c r="AH69" s="4">
        <v>59.601917502605303</v>
      </c>
      <c r="AI69" s="4">
        <v>59.934275494661399</v>
      </c>
      <c r="AJ69" s="4">
        <v>60.266633486717602</v>
      </c>
      <c r="AK69" s="4">
        <v>60.598991478773698</v>
      </c>
    </row>
    <row r="71" spans="1:37" x14ac:dyDescent="0.35">
      <c r="A71" s="4" t="s">
        <v>37</v>
      </c>
    </row>
    <row r="72" spans="1:37" x14ac:dyDescent="0.35">
      <c r="A72" s="4" t="s">
        <v>19</v>
      </c>
      <c r="B72" s="4">
        <f>'Pipeline gas - Scoping Plan+60%'!B25</f>
        <v>576.96446709687302</v>
      </c>
      <c r="C72" s="4">
        <f>'Pipeline gas - Scoping Plan+60%'!C25</f>
        <v>567.74935599054299</v>
      </c>
      <c r="D72" s="4">
        <f>'Pipeline gas - Scoping Plan+60%'!D25</f>
        <v>559.29134705340505</v>
      </c>
      <c r="E72" s="4">
        <f>'Pipeline gas - Scoping Plan+60%'!E25</f>
        <v>554.90876911844998</v>
      </c>
      <c r="F72" s="4">
        <f>'Pipeline gas - Scoping Plan+60%'!F25</f>
        <v>547.14563925600396</v>
      </c>
      <c r="G72" s="4">
        <f>'Pipeline gas - Scoping Plan+60%'!G25</f>
        <v>536.12700415319296</v>
      </c>
      <c r="H72" s="4">
        <f>'Pipeline gas - Scoping Plan+60%'!H25</f>
        <v>526.31752658723599</v>
      </c>
      <c r="I72" s="4">
        <f>'Pipeline gas - Scoping Plan+60%'!I25</f>
        <v>515.571885389832</v>
      </c>
      <c r="J72" s="4">
        <f>'Pipeline gas - Scoping Plan+60%'!J25</f>
        <v>504.750321214454</v>
      </c>
      <c r="K72" s="4">
        <f>'Pipeline gas - Scoping Plan+60%'!K25</f>
        <v>493.13470182237597</v>
      </c>
      <c r="L72" s="4">
        <f>'Pipeline gas - Scoping Plan+60%'!L25</f>
        <v>492.22072087766702</v>
      </c>
      <c r="M72" s="4">
        <f>'Pipeline gas - Scoping Plan+60%'!M25</f>
        <v>491.86538786115699</v>
      </c>
      <c r="N72" s="4">
        <f>'Pipeline gas - Scoping Plan+60%'!N25</f>
        <v>491.48260288540098</v>
      </c>
      <c r="O72" s="4">
        <f>'Pipeline gas - Scoping Plan+60%'!O25</f>
        <v>491.07236595039598</v>
      </c>
      <c r="P72" s="4">
        <f>'Pipeline gas - Scoping Plan+60%'!P25</f>
        <v>490.63467705614499</v>
      </c>
      <c r="Q72" s="4">
        <f>'Pipeline gas - Scoping Plan+60%'!Q25</f>
        <v>490.16953620264599</v>
      </c>
      <c r="R72" s="4">
        <f>'Pipeline gas - Scoping Plan+60%'!R25</f>
        <v>492.53498002446997</v>
      </c>
      <c r="S72" s="4">
        <f>'Pipeline gas - Scoping Plan+60%'!S25</f>
        <v>494.90042384629498</v>
      </c>
      <c r="T72" s="4">
        <f>'Pipeline gas - Scoping Plan+60%'!T25</f>
        <v>497.26586766811999</v>
      </c>
      <c r="U72" s="4">
        <f>'Pipeline gas - Scoping Plan+60%'!U25</f>
        <v>499.63131148994501</v>
      </c>
      <c r="V72" s="4">
        <f>'Pipeline gas - Scoping Plan+60%'!V25</f>
        <v>501.99675531176899</v>
      </c>
      <c r="W72" s="4">
        <f>'Pipeline gas - Scoping Plan+60%'!W25</f>
        <v>504.362199133594</v>
      </c>
      <c r="X72" s="4">
        <f>'Pipeline gas - Scoping Plan+60%'!X25</f>
        <v>506.72764295541901</v>
      </c>
      <c r="Y72" s="4">
        <f>'Pipeline gas - Scoping Plan+60%'!Y25</f>
        <v>509.09308677724403</v>
      </c>
      <c r="Z72" s="4">
        <f>'Pipeline gas - Scoping Plan+60%'!Z25</f>
        <v>511.45853059906801</v>
      </c>
      <c r="AA72" s="4">
        <f>'Pipeline gas - Scoping Plan+60%'!AA25</f>
        <v>513.82397442089302</v>
      </c>
      <c r="AB72" s="4">
        <f>'Pipeline gas - Scoping Plan+60%'!AB25</f>
        <v>516.18941824271803</v>
      </c>
      <c r="AC72" s="4">
        <f>'Pipeline gas - Scoping Plan+60%'!AC25</f>
        <v>518.55486206454304</v>
      </c>
      <c r="AD72" s="4">
        <f>'Pipeline gas - Scoping Plan+60%'!AD25</f>
        <v>520.92030588636806</v>
      </c>
      <c r="AE72" s="4">
        <f>'Pipeline gas - Scoping Plan+60%'!AE25</f>
        <v>523.28574970819204</v>
      </c>
      <c r="AF72" s="4">
        <f>'Pipeline gas - Scoping Plan+60%'!AF25</f>
        <v>525.65119353001705</v>
      </c>
      <c r="AG72" s="4">
        <f>'Pipeline gas - Scoping Plan+60%'!AG25</f>
        <v>528.01663735184195</v>
      </c>
      <c r="AH72" s="4">
        <f>'Pipeline gas - Scoping Plan+60%'!AH25</f>
        <v>530.38208117366696</v>
      </c>
      <c r="AI72" s="4">
        <f>'Pipeline gas - Scoping Plan+60%'!AI25</f>
        <v>532.74752499549095</v>
      </c>
      <c r="AJ72" s="4">
        <f>'Pipeline gas - Scoping Plan+60%'!AJ25</f>
        <v>535.11296881731596</v>
      </c>
      <c r="AK72" s="4">
        <f>'Pipeline gas - Scoping Plan+60%'!AK25</f>
        <v>537.47841263914097</v>
      </c>
    </row>
    <row r="74" spans="1:37" x14ac:dyDescent="0.35">
      <c r="A74" s="4" t="s">
        <v>41</v>
      </c>
    </row>
    <row r="75" spans="1:37" x14ac:dyDescent="0.35">
      <c r="A75" s="4" t="s">
        <v>19</v>
      </c>
      <c r="B75" s="4">
        <v>17.904296250600002</v>
      </c>
      <c r="C75" s="4">
        <v>18.006803755086199</v>
      </c>
      <c r="D75" s="4">
        <v>17.9581496296843</v>
      </c>
      <c r="E75" s="4">
        <v>17.869204496775499</v>
      </c>
      <c r="F75" s="4">
        <v>17.7408125772006</v>
      </c>
      <c r="G75" s="4">
        <v>17.641372581994499</v>
      </c>
      <c r="H75" s="4">
        <v>17.589411924965201</v>
      </c>
      <c r="I75" s="4">
        <v>17.5077958261998</v>
      </c>
      <c r="J75" s="4">
        <v>17.406597037574802</v>
      </c>
      <c r="K75" s="4">
        <v>17.2862376695109</v>
      </c>
      <c r="L75" s="4">
        <v>17.5536212081971</v>
      </c>
      <c r="M75" s="4">
        <v>17.6428863325871</v>
      </c>
      <c r="N75" s="4">
        <v>17.7321514569771</v>
      </c>
      <c r="O75" s="4">
        <v>17.821416581367199</v>
      </c>
      <c r="P75" s="4">
        <v>17.910681705757199</v>
      </c>
      <c r="Q75" s="4">
        <v>17.999946830147302</v>
      </c>
      <c r="R75" s="4">
        <v>18.089211954537301</v>
      </c>
      <c r="S75" s="4">
        <v>18.178477078927301</v>
      </c>
      <c r="T75" s="4">
        <v>18.2677422033174</v>
      </c>
      <c r="U75" s="4">
        <v>18.3570073277074</v>
      </c>
      <c r="V75" s="4">
        <v>18.446272452097499</v>
      </c>
      <c r="W75" s="4">
        <v>18.535537576487499</v>
      </c>
      <c r="X75" s="4">
        <v>18.624802700877598</v>
      </c>
      <c r="Y75" s="4">
        <v>18.714067825267598</v>
      </c>
      <c r="Z75" s="4">
        <v>18.803332949657602</v>
      </c>
      <c r="AA75" s="4">
        <v>18.892598074047701</v>
      </c>
      <c r="AB75" s="4">
        <v>18.981863198437701</v>
      </c>
      <c r="AC75" s="4">
        <v>19.0711283228278</v>
      </c>
      <c r="AD75" s="4">
        <v>19.1603934472178</v>
      </c>
      <c r="AE75" s="4">
        <v>19.249658571607799</v>
      </c>
      <c r="AF75" s="4">
        <v>19.338923695997899</v>
      </c>
      <c r="AG75" s="4">
        <v>19.428188820387899</v>
      </c>
      <c r="AH75" s="4">
        <v>19.517453944778001</v>
      </c>
      <c r="AI75" s="4">
        <v>19.606719069168001</v>
      </c>
      <c r="AJ75" s="4">
        <v>19.695984193558001</v>
      </c>
      <c r="AK75" s="4">
        <v>19.7852493179481</v>
      </c>
    </row>
    <row r="77" spans="1:37" x14ac:dyDescent="0.35">
      <c r="A77" s="4" t="s">
        <v>42</v>
      </c>
    </row>
    <row r="78" spans="1:37" ht="13.5" customHeight="1" x14ac:dyDescent="0.35">
      <c r="A78" s="4" t="s">
        <v>19</v>
      </c>
      <c r="B78" s="4">
        <v>27.831112810379999</v>
      </c>
      <c r="C78" s="4">
        <v>27.776620055528898</v>
      </c>
      <c r="D78" s="4">
        <v>27.740148508627001</v>
      </c>
      <c r="E78" s="4">
        <v>27.907548624295998</v>
      </c>
      <c r="F78" s="4">
        <v>27.914414451066101</v>
      </c>
      <c r="G78" s="4">
        <v>27.9089703542436</v>
      </c>
      <c r="H78" s="4">
        <v>27.949041182040901</v>
      </c>
      <c r="I78" s="4">
        <v>27.919175197210599</v>
      </c>
      <c r="J78" s="4">
        <v>27.887065675039999</v>
      </c>
      <c r="K78" s="4">
        <v>27.805680003885499</v>
      </c>
      <c r="L78" s="4">
        <v>28.050973163074499</v>
      </c>
      <c r="M78" s="4">
        <v>28.237759820746099</v>
      </c>
      <c r="N78" s="4">
        <v>28.4245464784177</v>
      </c>
      <c r="O78" s="4">
        <v>28.6113331360892</v>
      </c>
      <c r="P78" s="4">
        <v>28.798119793760801</v>
      </c>
      <c r="Q78" s="4">
        <v>28.984906451432401</v>
      </c>
      <c r="R78" s="4">
        <v>29.171693109103899</v>
      </c>
      <c r="S78" s="4">
        <v>29.358479766775499</v>
      </c>
      <c r="T78" s="4">
        <v>29.545266424447099</v>
      </c>
      <c r="U78" s="4">
        <v>29.7320530821186</v>
      </c>
      <c r="V78" s="4">
        <v>29.918839739790201</v>
      </c>
      <c r="W78" s="4">
        <v>30.105626397461801</v>
      </c>
      <c r="X78" s="4">
        <v>30.292413055133402</v>
      </c>
      <c r="Y78" s="4">
        <v>30.479199712804899</v>
      </c>
      <c r="Z78" s="4">
        <v>30.665986370476499</v>
      </c>
      <c r="AA78" s="4">
        <v>30.8527730281481</v>
      </c>
      <c r="AB78" s="4">
        <v>31.039559685819601</v>
      </c>
      <c r="AC78" s="4">
        <v>31.226346343491201</v>
      </c>
      <c r="AD78" s="4">
        <v>31.413133001162802</v>
      </c>
      <c r="AE78" s="4">
        <v>31.599919658834299</v>
      </c>
      <c r="AF78" s="4">
        <v>31.786706316505899</v>
      </c>
      <c r="AG78" s="4">
        <v>31.9734929741775</v>
      </c>
      <c r="AH78" s="4">
        <v>32.160279631849001</v>
      </c>
      <c r="AI78" s="4">
        <v>32.347066289520598</v>
      </c>
      <c r="AJ78" s="4">
        <v>32.533852947192202</v>
      </c>
      <c r="AK78" s="4">
        <v>32.720639604863699</v>
      </c>
    </row>
    <row r="80" spans="1:37" ht="13.5" customHeight="1" x14ac:dyDescent="0.35">
      <c r="A80" s="4" t="s">
        <v>43</v>
      </c>
    </row>
    <row r="81" spans="1:37" x14ac:dyDescent="0.35">
      <c r="A81" s="4" t="s">
        <v>19</v>
      </c>
      <c r="B81" s="4">
        <v>18.010720147859999</v>
      </c>
      <c r="C81" s="4">
        <v>18.0011572033685</v>
      </c>
      <c r="D81" s="4">
        <v>17.9901425582451</v>
      </c>
      <c r="E81" s="4">
        <v>18.114910382050901</v>
      </c>
      <c r="F81" s="4">
        <v>18.139014343333098</v>
      </c>
      <c r="G81" s="4">
        <v>18.1514682449464</v>
      </c>
      <c r="H81" s="4">
        <v>18.1812834905854</v>
      </c>
      <c r="I81" s="4">
        <v>18.1803716863284</v>
      </c>
      <c r="J81" s="4">
        <v>18.168271727149001</v>
      </c>
      <c r="K81" s="4">
        <v>18.126368527566701</v>
      </c>
      <c r="L81" s="4">
        <v>18.313051816861101</v>
      </c>
      <c r="M81" s="4">
        <v>18.450221653457699</v>
      </c>
      <c r="N81" s="4">
        <v>18.587391490054401</v>
      </c>
      <c r="O81" s="4">
        <v>18.724561326650999</v>
      </c>
      <c r="P81" s="4">
        <v>18.8617311632477</v>
      </c>
      <c r="Q81" s="4">
        <v>18.998900999844398</v>
      </c>
      <c r="R81" s="4">
        <v>19.136070836441</v>
      </c>
      <c r="S81" s="4">
        <v>19.273240673037701</v>
      </c>
      <c r="T81" s="4">
        <v>19.410410509634399</v>
      </c>
      <c r="U81" s="4">
        <v>19.547580346231001</v>
      </c>
      <c r="V81" s="4">
        <v>19.684750182827699</v>
      </c>
      <c r="W81" s="4">
        <v>19.8219200194244</v>
      </c>
      <c r="X81" s="4">
        <v>19.959089856020999</v>
      </c>
      <c r="Y81" s="4">
        <v>20.0962596926177</v>
      </c>
      <c r="Z81" s="4">
        <v>20.233429529214298</v>
      </c>
      <c r="AA81" s="4">
        <v>20.370599365811</v>
      </c>
      <c r="AB81" s="4">
        <v>20.507769202407701</v>
      </c>
      <c r="AC81" s="4">
        <v>20.644939039004299</v>
      </c>
      <c r="AD81" s="4">
        <v>20.782108875601001</v>
      </c>
      <c r="AE81" s="4">
        <v>20.919278712197698</v>
      </c>
      <c r="AF81" s="4">
        <v>21.0564485487943</v>
      </c>
      <c r="AG81" s="4">
        <v>21.193618385391002</v>
      </c>
      <c r="AH81" s="4">
        <v>21.330788221987699</v>
      </c>
      <c r="AI81" s="4">
        <v>21.467958058584301</v>
      </c>
      <c r="AJ81" s="4">
        <v>21.605127895180999</v>
      </c>
      <c r="AK81" s="4">
        <v>21.742297731777601</v>
      </c>
    </row>
    <row r="83" spans="1:37" x14ac:dyDescent="0.35">
      <c r="A83" s="4" t="s">
        <v>45</v>
      </c>
    </row>
    <row r="84" spans="1:37" x14ac:dyDescent="0.35">
      <c r="A84" s="4" t="s">
        <v>19</v>
      </c>
      <c r="B84" s="4">
        <v>46.151845353900001</v>
      </c>
      <c r="C84" s="4">
        <v>45.039869795691303</v>
      </c>
      <c r="D84" s="4">
        <v>44.1173688112764</v>
      </c>
      <c r="E84" s="4">
        <v>43.632100898256198</v>
      </c>
      <c r="F84" s="4">
        <v>42.955549825031198</v>
      </c>
      <c r="G84" s="4">
        <v>42.427055583994502</v>
      </c>
      <c r="H84" s="4">
        <v>42.051884886849201</v>
      </c>
      <c r="I84" s="4">
        <v>41.591815548780197</v>
      </c>
      <c r="J84" s="4">
        <v>41.086385082153299</v>
      </c>
      <c r="K84" s="4">
        <v>40.4819954894324</v>
      </c>
      <c r="L84" s="4">
        <v>39.957825522932502</v>
      </c>
      <c r="M84" s="4">
        <v>39.745267022731099</v>
      </c>
      <c r="N84" s="4">
        <v>39.532708522529703</v>
      </c>
      <c r="O84" s="4">
        <v>39.320150022328299</v>
      </c>
      <c r="P84" s="4">
        <v>39.107591522127002</v>
      </c>
      <c r="Q84" s="4">
        <v>38.895033021925599</v>
      </c>
      <c r="R84" s="4">
        <v>38.682474521724203</v>
      </c>
      <c r="S84" s="4">
        <v>38.469916021522799</v>
      </c>
      <c r="T84" s="4">
        <v>38.257357521321403</v>
      </c>
      <c r="U84" s="4">
        <v>38.044799021119999</v>
      </c>
      <c r="V84" s="4">
        <v>37.832240520918603</v>
      </c>
      <c r="W84" s="4">
        <v>37.6196820207172</v>
      </c>
      <c r="X84" s="4">
        <v>37.407123520515903</v>
      </c>
      <c r="Y84" s="4">
        <v>37.194565020314499</v>
      </c>
      <c r="Z84" s="4">
        <v>36.982006520113103</v>
      </c>
      <c r="AA84" s="4">
        <v>36.7694480199117</v>
      </c>
      <c r="AB84" s="4">
        <v>36.556889519710303</v>
      </c>
      <c r="AC84" s="4">
        <v>36.3443310195089</v>
      </c>
      <c r="AD84" s="4">
        <v>36.131772519307503</v>
      </c>
      <c r="AE84" s="4">
        <v>35.9192140191061</v>
      </c>
      <c r="AF84" s="4">
        <v>35.706655518904803</v>
      </c>
      <c r="AG84" s="4">
        <v>35.4940970187034</v>
      </c>
      <c r="AH84" s="4">
        <v>35.281538518502003</v>
      </c>
      <c r="AI84" s="4">
        <v>35.0689800183006</v>
      </c>
      <c r="AJ84" s="4">
        <v>34.856421518099197</v>
      </c>
      <c r="AK84" s="4">
        <v>34.6438630178978</v>
      </c>
    </row>
    <row r="86" spans="1:37" x14ac:dyDescent="0.35">
      <c r="A86" s="4" t="s">
        <v>46</v>
      </c>
    </row>
    <row r="87" spans="1:37" x14ac:dyDescent="0.35">
      <c r="A87" s="4" t="s">
        <v>19</v>
      </c>
      <c r="B87" s="4">
        <v>3.2404535999999999</v>
      </c>
      <c r="C87" s="4">
        <v>3.18703124453938</v>
      </c>
      <c r="D87" s="4">
        <v>3.1242302137146898</v>
      </c>
      <c r="E87" s="4">
        <v>3.0717419452079402</v>
      </c>
      <c r="F87" s="4">
        <v>3.0004963259730202</v>
      </c>
      <c r="G87" s="4">
        <v>2.9395634690560599</v>
      </c>
      <c r="H87" s="4">
        <v>2.8886320121390998</v>
      </c>
      <c r="I87" s="4">
        <v>2.82884081705464</v>
      </c>
      <c r="J87" s="4">
        <v>2.7605012461206502</v>
      </c>
      <c r="K87" s="4">
        <v>2.6929919747011999</v>
      </c>
      <c r="L87" s="4">
        <v>2.6975256312242699</v>
      </c>
      <c r="M87" s="4">
        <v>2.67545519342517</v>
      </c>
      <c r="N87" s="4">
        <v>2.6533847556260599</v>
      </c>
      <c r="O87" s="4">
        <v>2.63131431782696</v>
      </c>
      <c r="P87" s="4">
        <v>2.6092438800278601</v>
      </c>
      <c r="Q87" s="4">
        <v>2.5871734422287598</v>
      </c>
      <c r="R87" s="4">
        <v>2.5651030044296599</v>
      </c>
      <c r="S87" s="4">
        <v>2.54303256663056</v>
      </c>
      <c r="T87" s="4">
        <v>2.5209621288314499</v>
      </c>
      <c r="U87" s="4">
        <v>2.49889169103235</v>
      </c>
      <c r="V87" s="4">
        <v>2.4768212532332501</v>
      </c>
      <c r="W87" s="4">
        <v>2.4547508154341502</v>
      </c>
      <c r="X87" s="4">
        <v>2.4326803776350499</v>
      </c>
      <c r="Y87" s="4">
        <v>2.41060993983595</v>
      </c>
      <c r="Z87" s="4">
        <v>2.3885395020368398</v>
      </c>
      <c r="AA87" s="4">
        <v>2.3664690642377399</v>
      </c>
      <c r="AB87" s="4">
        <v>2.3443986264386401</v>
      </c>
      <c r="AC87" s="4">
        <v>2.3223281886395402</v>
      </c>
      <c r="AD87" s="4">
        <v>2.3002577508404398</v>
      </c>
      <c r="AE87" s="4">
        <v>2.2781873130413399</v>
      </c>
      <c r="AF87" s="4">
        <v>2.25611687524224</v>
      </c>
      <c r="AG87" s="4">
        <v>2.2340464374431299</v>
      </c>
      <c r="AH87" s="4">
        <v>2.21197599964403</v>
      </c>
      <c r="AI87" s="4">
        <v>2.1899055618449301</v>
      </c>
      <c r="AJ87" s="4">
        <v>2.1678351240458298</v>
      </c>
      <c r="AK87" s="4">
        <v>2.1457646862467299</v>
      </c>
    </row>
    <row r="89" spans="1:37" x14ac:dyDescent="0.35">
      <c r="A89" s="4" t="s">
        <v>47</v>
      </c>
    </row>
    <row r="90" spans="1:37" x14ac:dyDescent="0.35">
      <c r="A90" s="4" t="s">
        <v>19</v>
      </c>
      <c r="B90" s="4">
        <f>'Pipeline gas - Scoping Plan+60%'!B35</f>
        <v>931.036110199674</v>
      </c>
      <c r="C90" s="4">
        <f>'Pipeline gas - Scoping Plan+60%'!C35</f>
        <v>927.88424816735096</v>
      </c>
      <c r="D90" s="4">
        <f>'Pipeline gas - Scoping Plan+60%'!D35</f>
        <v>924.73461757073403</v>
      </c>
      <c r="E90" s="4">
        <f>'Pipeline gas - Scoping Plan+60%'!E35</f>
        <v>929.35964073376294</v>
      </c>
      <c r="F90" s="4">
        <f>'Pipeline gas - Scoping Plan+60%'!F35</f>
        <v>929.541048275977</v>
      </c>
      <c r="G90" s="4">
        <f>'Pipeline gas - Scoping Plan+60%'!G35</f>
        <v>923.55377945585599</v>
      </c>
      <c r="H90" s="4">
        <f>'Pipeline gas - Scoping Plan+60%'!H35</f>
        <v>919.22215901537299</v>
      </c>
      <c r="I90" s="4">
        <f>'Pipeline gas - Scoping Plan+60%'!I35</f>
        <v>912.70051030099603</v>
      </c>
      <c r="J90" s="4">
        <f>'Pipeline gas - Scoping Plan+60%'!J35</f>
        <v>906.19562252216701</v>
      </c>
      <c r="K90" s="4">
        <f>'Pipeline gas - Scoping Plan+60%'!K35</f>
        <v>898.63002188579105</v>
      </c>
      <c r="L90" s="4">
        <f>'Pipeline gas - Scoping Plan+60%'!L35</f>
        <v>896.89361871543599</v>
      </c>
      <c r="M90" s="4">
        <f>'Pipeline gas - Scoping Plan+60%'!M35</f>
        <v>892.09366611105304</v>
      </c>
      <c r="N90" s="4">
        <f>'Pipeline gas - Scoping Plan+60%'!N35</f>
        <v>887.29085857732503</v>
      </c>
      <c r="O90" s="4">
        <f>'Pipeline gas - Scoping Plan+60%'!O35</f>
        <v>882.48519611425195</v>
      </c>
      <c r="P90" s="4">
        <f>'Pipeline gas - Scoping Plan+60%'!P35</f>
        <v>877.67667872183495</v>
      </c>
      <c r="Q90" s="4">
        <f>'Pipeline gas - Scoping Plan+60%'!Q35</f>
        <v>872.86530640007095</v>
      </c>
      <c r="R90" s="4">
        <f>'Pipeline gas - Scoping Plan+60%'!R35</f>
        <v>873.13626377821697</v>
      </c>
      <c r="S90" s="4">
        <f>'Pipeline gas - Scoping Plan+60%'!S35</f>
        <v>873.40738535131504</v>
      </c>
      <c r="T90" s="4">
        <f>'Pipeline gas - Scoping Plan+60%'!T35</f>
        <v>873.67834272946095</v>
      </c>
      <c r="U90" s="4">
        <f>'Pipeline gas - Scoping Plan+60%'!U35</f>
        <v>873.94946430255902</v>
      </c>
      <c r="V90" s="4">
        <f>'Pipeline gas - Scoping Plan+60%'!V35</f>
        <v>874.22042168070504</v>
      </c>
      <c r="W90" s="4">
        <f>'Pipeline gas - Scoping Plan+60%'!W35</f>
        <v>874.491543253803</v>
      </c>
      <c r="X90" s="4">
        <f>'Pipeline gas - Scoping Plan+60%'!X35</f>
        <v>874.76250063194902</v>
      </c>
      <c r="Y90" s="4">
        <f>'Pipeline gas - Scoping Plan+60%'!Y35</f>
        <v>875.033622205048</v>
      </c>
      <c r="Z90" s="4">
        <f>'Pipeline gas - Scoping Plan+60%'!Z35</f>
        <v>875.304579583193</v>
      </c>
      <c r="AA90" s="4">
        <f>'Pipeline gas - Scoping Plan+60%'!AA35</f>
        <v>875.57570115629198</v>
      </c>
      <c r="AB90" s="4">
        <f>'Pipeline gas - Scoping Plan+60%'!AB35</f>
        <v>875.84665853443698</v>
      </c>
      <c r="AC90" s="4">
        <f>'Pipeline gas - Scoping Plan+60%'!AC35</f>
        <v>876.11778010753596</v>
      </c>
      <c r="AD90" s="4">
        <f>'Pipeline gas - Scoping Plan+60%'!AD35</f>
        <v>876.38873748568096</v>
      </c>
      <c r="AE90" s="4">
        <f>'Pipeline gas - Scoping Plan+60%'!AE35</f>
        <v>876.65985905877994</v>
      </c>
      <c r="AF90" s="4">
        <f>'Pipeline gas - Scoping Plan+60%'!AF35</f>
        <v>876.93081643692597</v>
      </c>
      <c r="AG90" s="4">
        <f>'Pipeline gas - Scoping Plan+60%'!AG35</f>
        <v>877.20193801002404</v>
      </c>
      <c r="AH90" s="4">
        <f>'Pipeline gas - Scoping Plan+60%'!AH35</f>
        <v>877.47289538816995</v>
      </c>
      <c r="AI90" s="4">
        <f>'Pipeline gas - Scoping Plan+60%'!AI35</f>
        <v>877.74401696126802</v>
      </c>
      <c r="AJ90" s="4">
        <f>'Pipeline gas - Scoping Plan+60%'!AJ35</f>
        <v>878.01497433941404</v>
      </c>
      <c r="AK90" s="4">
        <f>'Pipeline gas - Scoping Plan+60%'!AK35</f>
        <v>878.286095912512</v>
      </c>
    </row>
    <row r="92" spans="1:37" x14ac:dyDescent="0.35">
      <c r="A92" s="4" t="s">
        <v>49</v>
      </c>
    </row>
    <row r="93" spans="1:37" x14ac:dyDescent="0.35">
      <c r="A93" s="4" t="s">
        <v>19</v>
      </c>
      <c r="B93" s="4">
        <v>6.0308441999999998</v>
      </c>
      <c r="C93" s="4">
        <v>5.9940166448639998</v>
      </c>
      <c r="D93" s="4">
        <v>5.9557608898079897</v>
      </c>
      <c r="E93" s="4">
        <v>5.9543686949280001</v>
      </c>
      <c r="F93" s="4">
        <v>5.9126852600639896</v>
      </c>
      <c r="G93" s="4">
        <v>5.8602863252399899</v>
      </c>
      <c r="H93" s="4">
        <v>5.8250337905759997</v>
      </c>
      <c r="I93" s="4">
        <v>5.7700640958960001</v>
      </c>
      <c r="J93" s="4">
        <v>5.7050930012160004</v>
      </c>
      <c r="K93" s="4">
        <v>5.6392649865840001</v>
      </c>
      <c r="L93" s="4">
        <v>5.7324593550461502</v>
      </c>
      <c r="M93" s="4">
        <v>5.7818820622676004</v>
      </c>
      <c r="N93" s="4">
        <v>5.8313047694890496</v>
      </c>
      <c r="O93" s="4">
        <v>5.8807274767104998</v>
      </c>
      <c r="P93" s="4">
        <v>5.9301501839319499</v>
      </c>
      <c r="Q93" s="4">
        <v>5.9795728911534001</v>
      </c>
      <c r="R93" s="4">
        <v>6.0289955983748502</v>
      </c>
      <c r="S93" s="4">
        <v>6.0784183055963004</v>
      </c>
      <c r="T93" s="4">
        <v>6.1278410128177603</v>
      </c>
      <c r="U93" s="4">
        <v>6.1772637200392104</v>
      </c>
      <c r="V93" s="4">
        <v>6.2266864272606597</v>
      </c>
      <c r="W93" s="4">
        <v>6.2761091344821098</v>
      </c>
      <c r="X93" s="4">
        <v>6.32553184170356</v>
      </c>
      <c r="Y93" s="4">
        <v>6.3749545489250101</v>
      </c>
      <c r="Z93" s="4">
        <v>6.4243772561464603</v>
      </c>
      <c r="AA93" s="4">
        <v>6.4737999633679104</v>
      </c>
      <c r="AB93" s="4">
        <v>6.5232226705893597</v>
      </c>
      <c r="AC93" s="4">
        <v>6.5726453778108098</v>
      </c>
      <c r="AD93" s="4">
        <v>6.62206808503226</v>
      </c>
      <c r="AE93" s="4">
        <v>6.6714907922537101</v>
      </c>
      <c r="AF93" s="4">
        <v>6.7209134994751603</v>
      </c>
      <c r="AG93" s="4">
        <v>6.7703362066966104</v>
      </c>
      <c r="AH93" s="4">
        <v>6.8197589139180597</v>
      </c>
      <c r="AI93" s="4">
        <v>6.8691816211395196</v>
      </c>
      <c r="AJ93" s="4">
        <v>6.9186043283609697</v>
      </c>
      <c r="AK93" s="4">
        <v>6.9680270355824199</v>
      </c>
    </row>
    <row r="95" spans="1:37" x14ac:dyDescent="0.35">
      <c r="A95" s="4" t="s">
        <v>55</v>
      </c>
    </row>
    <row r="96" spans="1:37" x14ac:dyDescent="0.35">
      <c r="A96" s="4" t="s">
        <v>19</v>
      </c>
      <c r="B96" s="4">
        <f>'Pipeline gas - Scoping Plan+60%'!B51</f>
        <v>132.657000752941</v>
      </c>
      <c r="C96" s="4">
        <f>'Pipeline gas - Scoping Plan+60%'!C51</f>
        <v>136.28126157983101</v>
      </c>
      <c r="D96" s="4">
        <f>'Pipeline gas - Scoping Plan+60%'!D51</f>
        <v>136.790408480672</v>
      </c>
      <c r="E96" s="4">
        <f>'Pipeline gas - Scoping Plan+60%'!E51</f>
        <v>136.88481945546201</v>
      </c>
      <c r="F96" s="4">
        <f>'Pipeline gas - Scoping Plan+60%'!F51</f>
        <v>137.564634504201</v>
      </c>
      <c r="G96" s="4">
        <f>'Pipeline gas - Scoping Plan+60%'!G51</f>
        <v>136.62954562689001</v>
      </c>
      <c r="H96" s="4">
        <f>'Pipeline gas - Scoping Plan+60%'!H51</f>
        <v>135.87980482352901</v>
      </c>
      <c r="I96" s="4">
        <f>'Pipeline gas - Scoping Plan+60%'!I51</f>
        <v>133.915216094117</v>
      </c>
      <c r="J96" s="4">
        <f>'Pipeline gas - Scoping Plan+60%'!J51</f>
        <v>131.63590543865499</v>
      </c>
      <c r="K96" s="4">
        <f>'Pipeline gas - Scoping Plan+60%'!K51</f>
        <v>128.74183085714199</v>
      </c>
      <c r="L96" s="4">
        <f>'Pipeline gas - Scoping Plan+60%'!L51</f>
        <v>126.66815122689</v>
      </c>
      <c r="M96" s="4">
        <f>'Pipeline gas - Scoping Plan+60%'!M51</f>
        <v>124.594471596638</v>
      </c>
      <c r="N96" s="4">
        <f>'Pipeline gas - Scoping Plan+60%'!N51</f>
        <v>122.520791966386</v>
      </c>
      <c r="O96" s="4">
        <f>'Pipeline gas - Scoping Plan+60%'!O51</f>
        <v>120.447112336134</v>
      </c>
      <c r="P96" s="4">
        <f>'Pipeline gas - Scoping Plan+60%'!P51</f>
        <v>118.373432705882</v>
      </c>
      <c r="Q96" s="4">
        <f>'Pipeline gas - Scoping Plan+60%'!Q51</f>
        <v>116.29975307562999</v>
      </c>
      <c r="R96" s="4">
        <f>'Pipeline gas - Scoping Plan+60%'!R51</f>
        <v>117.31808541663899</v>
      </c>
      <c r="S96" s="4">
        <f>'Pipeline gas - Scoping Plan+60%'!S51</f>
        <v>118.33641775764799</v>
      </c>
      <c r="T96" s="4">
        <f>'Pipeline gas - Scoping Plan+60%'!T51</f>
        <v>119.35475009865699</v>
      </c>
      <c r="U96" s="4">
        <f>'Pipeline gas - Scoping Plan+60%'!U51</f>
        <v>120.37308243966601</v>
      </c>
      <c r="V96" s="4">
        <f>'Pipeline gas - Scoping Plan+60%'!V51</f>
        <v>121.39141478067501</v>
      </c>
      <c r="W96" s="4">
        <f>'Pipeline gas - Scoping Plan+60%'!W51</f>
        <v>122.40974712168401</v>
      </c>
      <c r="X96" s="4">
        <f>'Pipeline gas - Scoping Plan+60%'!X51</f>
        <v>123.42807946269301</v>
      </c>
      <c r="Y96" s="4">
        <f>'Pipeline gas - Scoping Plan+60%'!Y51</f>
        <v>124.44641180370201</v>
      </c>
      <c r="Z96" s="4">
        <f>'Pipeline gas - Scoping Plan+60%'!Z51</f>
        <v>125.46474414471101</v>
      </c>
      <c r="AA96" s="4">
        <f>'Pipeline gas - Scoping Plan+60%'!AA51</f>
        <v>126.48307648572001</v>
      </c>
      <c r="AB96" s="4">
        <f>'Pipeline gas - Scoping Plan+60%'!AB51</f>
        <v>127.501408826729</v>
      </c>
      <c r="AC96" s="4">
        <f>'Pipeline gas - Scoping Plan+60%'!AC51</f>
        <v>128.519741167738</v>
      </c>
      <c r="AD96" s="4">
        <f>'Pipeline gas - Scoping Plan+60%'!AD51</f>
        <v>129.538073508747</v>
      </c>
      <c r="AE96" s="4">
        <f>'Pipeline gas - Scoping Plan+60%'!AE51</f>
        <v>130.556405849756</v>
      </c>
      <c r="AF96" s="4">
        <f>'Pipeline gas - Scoping Plan+60%'!AF51</f>
        <v>131.574738190765</v>
      </c>
      <c r="AG96" s="4">
        <f>'Pipeline gas - Scoping Plan+60%'!AG51</f>
        <v>132.593070531774</v>
      </c>
      <c r="AH96" s="4">
        <f>'Pipeline gas - Scoping Plan+60%'!AH51</f>
        <v>133.611402872783</v>
      </c>
      <c r="AI96" s="4">
        <f>'Pipeline gas - Scoping Plan+60%'!AI51</f>
        <v>134.629735213792</v>
      </c>
      <c r="AJ96" s="4">
        <f>'Pipeline gas - Scoping Plan+60%'!AJ51</f>
        <v>135.648067554801</v>
      </c>
      <c r="AK96" s="4">
        <f>'Pipeline gas - Scoping Plan+60%'!AK51</f>
        <v>136.66639989581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9"/>
  <sheetViews>
    <sheetView workbookViewId="0">
      <selection activeCell="AL47" sqref="AL47"/>
    </sheetView>
  </sheetViews>
  <sheetFormatPr defaultColWidth="9.1796875" defaultRowHeight="14.5" x14ac:dyDescent="0.35"/>
  <cols>
    <col min="1" max="1" width="39.81640625" style="4" customWidth="1"/>
    <col min="2" max="16384" width="9.1796875" style="4"/>
  </cols>
  <sheetData>
    <row r="1" spans="1:37" x14ac:dyDescent="0.25">
      <c r="A1" s="1" t="s">
        <v>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25">
      <c r="A2" s="4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</row>
    <row r="3" spans="1:37" x14ac:dyDescent="0.25">
      <c r="A3" s="4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</row>
    <row r="4" spans="1:37" x14ac:dyDescent="0.25">
      <c r="A4" s="4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</row>
    <row r="5" spans="1:37" x14ac:dyDescent="0.25">
      <c r="A5" s="4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</row>
    <row r="6" spans="1:37" x14ac:dyDescent="0.25">
      <c r="A6" s="4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</row>
    <row r="7" spans="1:37" x14ac:dyDescent="0.25">
      <c r="A7" s="4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</row>
    <row r="8" spans="1:37" x14ac:dyDescent="0.25">
      <c r="A8" s="4" t="s">
        <v>10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1:37" x14ac:dyDescent="0.25">
      <c r="A9" s="4" t="s">
        <v>9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89"/>
  <sheetViews>
    <sheetView workbookViewId="0">
      <selection activeCell="A11" sqref="A11"/>
    </sheetView>
  </sheetViews>
  <sheetFormatPr defaultColWidth="9.1796875" defaultRowHeight="14.5" x14ac:dyDescent="0.35"/>
  <cols>
    <col min="1" max="1" width="39.81640625" style="4" customWidth="1"/>
    <col min="2" max="2" width="11.81640625" style="4" bestFit="1" customWidth="1"/>
    <col min="3" max="16384" width="9.1796875" style="4"/>
  </cols>
  <sheetData>
    <row r="1" spans="1:37" ht="15" x14ac:dyDescent="0.25">
      <c r="A1" s="1" t="s">
        <v>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ht="15" x14ac:dyDescent="0.25">
      <c r="A2" s="4" t="s">
        <v>3</v>
      </c>
      <c r="B2" s="7">
        <f>'Unit conversions'!$C$8*B27</f>
        <v>325716493855.79352</v>
      </c>
      <c r="C2" s="7">
        <f>'Unit conversions'!$C$8*C27</f>
        <v>330708213830.36505</v>
      </c>
      <c r="D2" s="7">
        <f>'Unit conversions'!$C$8*D27</f>
        <v>335699933804.93658</v>
      </c>
      <c r="E2" s="7">
        <f>'Unit conversions'!$C$8*E27</f>
        <v>340691653779.50806</v>
      </c>
      <c r="F2" s="7">
        <f>'Unit conversions'!$C$8*F27</f>
        <v>345683373754.07959</v>
      </c>
      <c r="G2" s="7">
        <f>'Unit conversions'!$C$8*G27</f>
        <v>350675093728.65106</v>
      </c>
      <c r="H2" s="7">
        <f>'Unit conversions'!$C$8*H27</f>
        <v>355666813703.2226</v>
      </c>
      <c r="I2" s="7">
        <f>'Unit conversions'!$C$8*I27</f>
        <v>360658533677.79401</v>
      </c>
      <c r="J2" s="7">
        <f>'Unit conversions'!$C$8*J27</f>
        <v>365650253652.36554</v>
      </c>
      <c r="K2" s="7">
        <f>'Unit conversions'!$C$8*K27</f>
        <v>370641973626.93835</v>
      </c>
      <c r="L2" s="7">
        <f>'Unit conversions'!$C$8*L27</f>
        <v>375633693601.50983</v>
      </c>
      <c r="M2" s="7">
        <f>'Unit conversions'!$C$8*M27</f>
        <v>380625413576.08136</v>
      </c>
      <c r="N2" s="7">
        <f>'Unit conversions'!$C$8*N27</f>
        <v>385617133550.65283</v>
      </c>
      <c r="O2" s="7">
        <f>'Unit conversions'!$C$8*O27</f>
        <v>390608853525.2243</v>
      </c>
      <c r="P2" s="7">
        <f>'Unit conversions'!$C$8*P27</f>
        <v>395600573499.79578</v>
      </c>
      <c r="Q2" s="7">
        <f>'Unit conversions'!$C$8*Q27</f>
        <v>400592293474.36731</v>
      </c>
      <c r="R2" s="7">
        <f>'Unit conversions'!$C$8*R27</f>
        <v>405584013448.93884</v>
      </c>
      <c r="S2" s="7">
        <f>'Unit conversions'!$C$8*S27</f>
        <v>410575733423.51031</v>
      </c>
      <c r="T2" s="7">
        <f>'Unit conversions'!$C$8*T27</f>
        <v>415567453398.08185</v>
      </c>
      <c r="U2" s="7">
        <f>'Unit conversions'!$C$8*U27</f>
        <v>420559173372.65332</v>
      </c>
      <c r="V2" s="7">
        <f>'Unit conversions'!$C$8*V27</f>
        <v>425550893347.22485</v>
      </c>
      <c r="W2" s="7">
        <f>'Unit conversions'!$C$8*W27</f>
        <v>430542613321.79633</v>
      </c>
      <c r="X2" s="7">
        <f>'Unit conversions'!$C$8*X27</f>
        <v>435534333296.36908</v>
      </c>
      <c r="Y2" s="7">
        <f>'Unit conversions'!$C$8*Y27</f>
        <v>440526053270.94061</v>
      </c>
      <c r="Z2" s="7">
        <f>'Unit conversions'!$C$8*Z27</f>
        <v>445517773245.51208</v>
      </c>
      <c r="AA2" s="7">
        <f>'Unit conversions'!$C$8*AA27</f>
        <v>450509493220.08362</v>
      </c>
      <c r="AB2" s="7">
        <f>'Unit conversions'!$C$8*AB27</f>
        <v>455501213194.65509</v>
      </c>
      <c r="AC2" s="7">
        <f>'Unit conversions'!$C$8*AC27</f>
        <v>460492933169.22662</v>
      </c>
      <c r="AD2" s="7">
        <f>'Unit conversions'!$C$8*AD27</f>
        <v>465484653143.7981</v>
      </c>
      <c r="AE2" s="7">
        <f>'Unit conversions'!$C$8*AE27</f>
        <v>470476373118.36963</v>
      </c>
      <c r="AF2" s="7">
        <f>'Unit conversions'!$C$8*AF27</f>
        <v>475468093092.9411</v>
      </c>
      <c r="AG2" s="7">
        <f>'Unit conversions'!$C$8*AG27</f>
        <v>480459813067.51257</v>
      </c>
      <c r="AH2" s="7">
        <f>'Unit conversions'!$C$8*AH27</f>
        <v>485451533042.08411</v>
      </c>
      <c r="AI2" s="7">
        <f>'Unit conversions'!$C$8*AI27</f>
        <v>490443253016.65558</v>
      </c>
      <c r="AJ2" s="7">
        <f>'Unit conversions'!$C$8*AJ27</f>
        <v>495434972991.22711</v>
      </c>
      <c r="AK2" s="7">
        <f>'Unit conversions'!$C$8*AK27</f>
        <v>500426692965.79858</v>
      </c>
    </row>
    <row r="3" spans="1:37" ht="15" x14ac:dyDescent="0.25">
      <c r="A3" s="4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</row>
    <row r="4" spans="1:37" ht="15" x14ac:dyDescent="0.25">
      <c r="A4" s="4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</row>
    <row r="5" spans="1:37" ht="15" x14ac:dyDescent="0.25">
      <c r="A5" s="4" t="s">
        <v>6</v>
      </c>
      <c r="B5" s="4">
        <f>'Unit conversions'!$C$8*B21</f>
        <v>325716493855.79352</v>
      </c>
      <c r="C5" s="4">
        <f>'Unit conversions'!$C$8*C21</f>
        <v>330708213830.36505</v>
      </c>
      <c r="D5" s="4">
        <f>'Unit conversions'!$C$8*D21</f>
        <v>335699933804.93658</v>
      </c>
      <c r="E5" s="4">
        <f>'Unit conversions'!$C$8*E21</f>
        <v>340691653779.50806</v>
      </c>
      <c r="F5" s="4">
        <f>'Unit conversions'!$C$8*F21</f>
        <v>345683373754.07959</v>
      </c>
      <c r="G5" s="4">
        <f>'Unit conversions'!$C$8*G21</f>
        <v>350675093728.65106</v>
      </c>
      <c r="H5" s="4">
        <f>'Unit conversions'!$C$8*H21</f>
        <v>355666813703.2226</v>
      </c>
      <c r="I5" s="4">
        <f>'Unit conversions'!$C$8*I21</f>
        <v>360658533677.79401</v>
      </c>
      <c r="J5" s="4">
        <f>'Unit conversions'!$C$8*J21</f>
        <v>365650253652.36554</v>
      </c>
      <c r="K5" s="4">
        <f>'Unit conversions'!$C$8*K21</f>
        <v>370641973626.93835</v>
      </c>
      <c r="L5" s="4">
        <f>'Unit conversions'!$C$8*L21</f>
        <v>375633693601.50983</v>
      </c>
      <c r="M5" s="4">
        <f>'Unit conversions'!$C$8*M21</f>
        <v>380625413576.08136</v>
      </c>
      <c r="N5" s="4">
        <f>'Unit conversions'!$C$8*N21</f>
        <v>385617133550.65283</v>
      </c>
      <c r="O5" s="4">
        <f>'Unit conversions'!$C$8*O21</f>
        <v>390608853525.2243</v>
      </c>
      <c r="P5" s="4">
        <f>'Unit conversions'!$C$8*P21</f>
        <v>395600573499.79578</v>
      </c>
      <c r="Q5" s="4">
        <f>'Unit conversions'!$C$8*Q21</f>
        <v>400592293474.36731</v>
      </c>
      <c r="R5" s="4">
        <f>'Unit conversions'!$C$8*R21</f>
        <v>405584013448.93884</v>
      </c>
      <c r="S5" s="4">
        <f>'Unit conversions'!$C$8*S21</f>
        <v>410575733423.51031</v>
      </c>
      <c r="T5" s="4">
        <f>'Unit conversions'!$C$8*T21</f>
        <v>415567453398.08185</v>
      </c>
      <c r="U5" s="4">
        <f>'Unit conversions'!$C$8*U21</f>
        <v>420559173372.65332</v>
      </c>
      <c r="V5" s="4">
        <f>'Unit conversions'!$C$8*V21</f>
        <v>425550893347.22485</v>
      </c>
      <c r="W5" s="4">
        <f>'Unit conversions'!$C$8*W21</f>
        <v>430542613321.79633</v>
      </c>
      <c r="X5" s="4">
        <f>'Unit conversions'!$C$8*X21</f>
        <v>435534333296.36908</v>
      </c>
      <c r="Y5" s="4">
        <f>'Unit conversions'!$C$8*Y21</f>
        <v>440526053270.94061</v>
      </c>
      <c r="Z5" s="4">
        <f>'Unit conversions'!$C$8*Z21</f>
        <v>445517773245.51208</v>
      </c>
      <c r="AA5" s="4">
        <f>'Unit conversions'!$C$8*AA21</f>
        <v>450509493220.08362</v>
      </c>
      <c r="AB5" s="4">
        <f>'Unit conversions'!$C$8*AB21</f>
        <v>455501213194.65509</v>
      </c>
      <c r="AC5" s="4">
        <f>'Unit conversions'!$C$8*AC21</f>
        <v>460492933169.22662</v>
      </c>
      <c r="AD5" s="4">
        <f>'Unit conversions'!$C$8*AD21</f>
        <v>465484653143.7981</v>
      </c>
      <c r="AE5" s="4">
        <f>'Unit conversions'!$C$8*AE21</f>
        <v>470476373118.36963</v>
      </c>
      <c r="AF5" s="4">
        <f>'Unit conversions'!$C$8*AF21</f>
        <v>475468093092.9411</v>
      </c>
      <c r="AG5" s="4">
        <f>'Unit conversions'!$C$8*AG21</f>
        <v>480459813067.51257</v>
      </c>
      <c r="AH5" s="4">
        <f>'Unit conversions'!$C$8*AH21</f>
        <v>485451533042.08411</v>
      </c>
      <c r="AI5" s="4">
        <f>'Unit conversions'!$C$8*AI21</f>
        <v>490443253016.65558</v>
      </c>
      <c r="AJ5" s="4">
        <f>'Unit conversions'!$C$8*AJ21</f>
        <v>495434972991.22711</v>
      </c>
      <c r="AK5" s="4">
        <f>'Unit conversions'!$C$8*AK21</f>
        <v>500426692965.79858</v>
      </c>
    </row>
    <row r="6" spans="1:37" ht="15" x14ac:dyDescent="0.25">
      <c r="A6" s="4" t="s">
        <v>7</v>
      </c>
      <c r="B6" s="7">
        <f>'Unit conversions'!$C$8*B24</f>
        <v>13910789614273.658</v>
      </c>
      <c r="C6" s="7">
        <f>'Unit conversions'!$C$8*C24</f>
        <v>14487321627340.223</v>
      </c>
      <c r="D6" s="7">
        <f>'Unit conversions'!$C$8*D24</f>
        <v>15019889002476.668</v>
      </c>
      <c r="E6" s="7">
        <f>'Unit conversions'!$C$8*E24</f>
        <v>15596421015543.359</v>
      </c>
      <c r="F6" s="7">
        <f>'Unit conversions'!$C$8*F24</f>
        <v>16172953028609.926</v>
      </c>
      <c r="G6" s="7">
        <f>'Unit conversions'!$C$8*G24</f>
        <v>16705520403746.369</v>
      </c>
      <c r="H6" s="7">
        <f>'Unit conversions'!$C$8*H24</f>
        <v>17282052416812.936</v>
      </c>
      <c r="I6" s="7">
        <f>'Unit conversions'!$C$8*I24</f>
        <v>17858584429879.5</v>
      </c>
      <c r="J6" s="7">
        <f>'Unit conversions'!$C$8*J24</f>
        <v>18435116442946.066</v>
      </c>
      <c r="K6" s="7">
        <f>'Unit conversions'!$C$8*K24</f>
        <v>18967683818082.512</v>
      </c>
      <c r="L6" s="7">
        <f>'Unit conversions'!$C$8*L24</f>
        <v>19236463365637.977</v>
      </c>
      <c r="M6" s="7">
        <f>'Unit conversions'!$C$8*M24</f>
        <v>19461278275263.328</v>
      </c>
      <c r="N6" s="7">
        <f>'Unit conversions'!$C$8*N24</f>
        <v>19686093184888.68</v>
      </c>
      <c r="O6" s="7">
        <f>'Unit conversions'!$C$8*O24</f>
        <v>19910908094514.027</v>
      </c>
      <c r="P6" s="7">
        <f>'Unit conversions'!$C$8*P24</f>
        <v>20135723004139.379</v>
      </c>
      <c r="Q6" s="7">
        <f>'Unit conversions'!$C$8*Q24</f>
        <v>20360537913764.727</v>
      </c>
      <c r="R6" s="7">
        <f>'Unit conversions'!$C$8*R24</f>
        <v>20585352823390.078</v>
      </c>
      <c r="S6" s="7">
        <f>'Unit conversions'!$C$8*S24</f>
        <v>20810167733015.43</v>
      </c>
      <c r="T6" s="7">
        <f>'Unit conversions'!$C$8*T24</f>
        <v>21034982642640.777</v>
      </c>
      <c r="U6" s="7">
        <f>'Unit conversions'!$C$8*U24</f>
        <v>21259797552266.129</v>
      </c>
      <c r="V6" s="7">
        <f>'Unit conversions'!$C$8*V24</f>
        <v>21484612461891.48</v>
      </c>
      <c r="W6" s="7">
        <f>'Unit conversions'!$C$8*W24</f>
        <v>21709427371516.828</v>
      </c>
      <c r="X6" s="7">
        <f>'Unit conversions'!$C$8*X24</f>
        <v>21934242281142.18</v>
      </c>
      <c r="Y6" s="7">
        <f>'Unit conversions'!$C$8*Y24</f>
        <v>22159057190767.527</v>
      </c>
      <c r="Z6" s="7">
        <f>'Unit conversions'!$C$8*Z24</f>
        <v>22383872100392.879</v>
      </c>
      <c r="AA6" s="7">
        <f>'Unit conversions'!$C$8*AA24</f>
        <v>22608687010018.23</v>
      </c>
      <c r="AB6" s="7">
        <f>'Unit conversions'!$C$8*AB24</f>
        <v>22833501919643.578</v>
      </c>
      <c r="AC6" s="7">
        <f>'Unit conversions'!$C$8*AC24</f>
        <v>23058316829268.93</v>
      </c>
      <c r="AD6" s="7">
        <f>'Unit conversions'!$C$8*AD24</f>
        <v>23283131738894.277</v>
      </c>
      <c r="AE6" s="7">
        <f>'Unit conversions'!$C$8*AE24</f>
        <v>23507946648519.629</v>
      </c>
      <c r="AF6" s="7">
        <f>'Unit conversions'!$C$8*AF24</f>
        <v>23732761558144.98</v>
      </c>
      <c r="AG6" s="7">
        <f>'Unit conversions'!$C$8*AG24</f>
        <v>23957576467770.328</v>
      </c>
      <c r="AH6" s="7">
        <f>'Unit conversions'!$C$8*AH24</f>
        <v>24182391377395.68</v>
      </c>
      <c r="AI6" s="7">
        <f>'Unit conversions'!$C$8*AI24</f>
        <v>24407206287021.027</v>
      </c>
      <c r="AJ6" s="7">
        <f>'Unit conversions'!$C$8*AJ24</f>
        <v>24632021196646.379</v>
      </c>
      <c r="AK6" s="7">
        <f>'Unit conversions'!$C$8*AK24</f>
        <v>24856836106271.73</v>
      </c>
    </row>
    <row r="7" spans="1:37" ht="15" x14ac:dyDescent="0.25">
      <c r="A7" s="4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</row>
    <row r="8" spans="1:37" ht="15" x14ac:dyDescent="0.25">
      <c r="A8" s="4" t="s">
        <v>10</v>
      </c>
      <c r="B8" s="7">
        <f>'Unit conversions'!$C$8*(B15+B18)+'Unit conversions'!$C$9*B16</f>
        <v>38521754927286.5</v>
      </c>
      <c r="C8" s="7">
        <f>'Unit conversions'!$C$8*(C15+C18)+'Unit conversions'!$C$9*C16</f>
        <v>38481108483945.492</v>
      </c>
      <c r="D8" s="7">
        <f>'Unit conversions'!$C$8*(D15+D18)+'Unit conversions'!$C$9*D16</f>
        <v>38440462040604.617</v>
      </c>
      <c r="E8" s="7">
        <f>'Unit conversions'!$C$8*(E15+E18)+'Unit conversions'!$C$9*E16</f>
        <v>38399815597263.734</v>
      </c>
      <c r="F8" s="7">
        <f>'Unit conversions'!$C$8*(F15+F18)+'Unit conversions'!$C$9*F16</f>
        <v>38359169153922.734</v>
      </c>
      <c r="G8" s="7">
        <f>'Unit conversions'!$C$8*(G15+G18)+'Unit conversions'!$C$9*G16</f>
        <v>38318522710581.852</v>
      </c>
      <c r="H8" s="7">
        <f>'Unit conversions'!$C$8*(H15+H18)+'Unit conversions'!$C$9*H16</f>
        <v>38277876267240.859</v>
      </c>
      <c r="I8" s="7">
        <f>'Unit conversions'!$C$8*(I15+I18)+'Unit conversions'!$C$9*I16</f>
        <v>38237229823899.984</v>
      </c>
      <c r="J8" s="7">
        <f>'Unit conversions'!$C$8*(J15+J18)+'Unit conversions'!$C$9*J16</f>
        <v>38196583380558.969</v>
      </c>
      <c r="K8" s="7">
        <f>'Unit conversions'!$C$8*(K15+K18)+'Unit conversions'!$C$9*K16</f>
        <v>38155936937218.102</v>
      </c>
      <c r="L8" s="7">
        <f>'Unit conversions'!$C$8*(L15+L18)+'Unit conversions'!$C$9*L16</f>
        <v>38115290493877.227</v>
      </c>
      <c r="M8" s="7">
        <f>'Unit conversions'!$C$8*(M15+M18)+'Unit conversions'!$C$9*M16</f>
        <v>38074644050536.219</v>
      </c>
      <c r="N8" s="7">
        <f>'Unit conversions'!$C$8*(N15+N18)+'Unit conversions'!$C$9*N16</f>
        <v>38033997607195.352</v>
      </c>
      <c r="O8" s="7">
        <f>'Unit conversions'!$C$8*(O15+O18)+'Unit conversions'!$C$9*O16</f>
        <v>37993351163854.344</v>
      </c>
      <c r="P8" s="7">
        <f>'Unit conversions'!$C$8*(P15+P18)+'Unit conversions'!$C$9*P16</f>
        <v>37952704720513.469</v>
      </c>
      <c r="Q8" s="7">
        <f>'Unit conversions'!$C$8*(Q15+Q18)+'Unit conversions'!$C$9*Q16</f>
        <v>37912058277172.453</v>
      </c>
      <c r="R8" s="7">
        <f>'Unit conversions'!$C$8*(R15+R18)+'Unit conversions'!$C$9*R16</f>
        <v>37871411833831.578</v>
      </c>
      <c r="S8" s="7">
        <f>'Unit conversions'!$C$8*(S15+S18)+'Unit conversions'!$C$9*S16</f>
        <v>37830765390490.719</v>
      </c>
      <c r="T8" s="7">
        <f>'Unit conversions'!$C$8*(T15+T18)+'Unit conversions'!$C$9*T16</f>
        <v>37790118947149.711</v>
      </c>
      <c r="U8" s="7">
        <f>'Unit conversions'!$C$8*(U15+U18)+'Unit conversions'!$C$9*U16</f>
        <v>37749472503808.828</v>
      </c>
      <c r="V8" s="7">
        <f>'Unit conversions'!$C$8*(V15+V18)+'Unit conversions'!$C$9*V16</f>
        <v>37708826060467.82</v>
      </c>
      <c r="W8" s="7">
        <f>'Unit conversions'!$C$8*(W15+W18)+'Unit conversions'!$C$9*W16</f>
        <v>37668179617126.945</v>
      </c>
      <c r="X8" s="7">
        <f>'Unit conversions'!$C$8*(X15+X18)+'Unit conversions'!$C$9*X16</f>
        <v>37627533173785.953</v>
      </c>
      <c r="Y8" s="7">
        <f>'Unit conversions'!$C$8*(Y15+Y18)+'Unit conversions'!$C$9*Y16</f>
        <v>37586886730445.055</v>
      </c>
      <c r="Z8" s="7">
        <f>'Unit conversions'!$C$8*(Z15+Z18)+'Unit conversions'!$C$9*Z16</f>
        <v>37546240287104.195</v>
      </c>
      <c r="AA8" s="7">
        <f>'Unit conversions'!$C$8*(AA15+AA18)+'Unit conversions'!$C$9*AA16</f>
        <v>37505593843763.195</v>
      </c>
      <c r="AB8" s="7">
        <f>'Unit conversions'!$C$8*(AB15+AB18)+'Unit conversions'!$C$9*AB16</f>
        <v>37464947400422.312</v>
      </c>
      <c r="AC8" s="7">
        <f>'Unit conversions'!$C$8*(AC15+AC18)+'Unit conversions'!$C$9*AC16</f>
        <v>37424300957081.312</v>
      </c>
      <c r="AD8" s="7">
        <f>'Unit conversions'!$C$8*(AD15+AD18)+'Unit conversions'!$C$9*AD16</f>
        <v>37383654513740.437</v>
      </c>
      <c r="AE8" s="7">
        <f>'Unit conversions'!$C$8*(AE15+AE18)+'Unit conversions'!$C$9*AE16</f>
        <v>37343008070399.437</v>
      </c>
      <c r="AF8" s="7">
        <f>'Unit conversions'!$C$8*(AF15+AF18)+'Unit conversions'!$C$9*AF16</f>
        <v>37302361627058.555</v>
      </c>
      <c r="AG8" s="7">
        <f>'Unit conversions'!$C$8*(AG15+AG18)+'Unit conversions'!$C$9*AG16</f>
        <v>37261715183717.68</v>
      </c>
      <c r="AH8" s="7">
        <f>'Unit conversions'!$C$8*(AH15+AH18)+'Unit conversions'!$C$9*AH16</f>
        <v>37221068740376.68</v>
      </c>
      <c r="AI8" s="7">
        <f>'Unit conversions'!$C$8*(AI15+AI18)+'Unit conversions'!$C$9*AI16</f>
        <v>37180422297035.797</v>
      </c>
      <c r="AJ8" s="7">
        <f>'Unit conversions'!$C$8*(AJ15+AJ18)+'Unit conversions'!$C$9*AJ16</f>
        <v>37139775853694.797</v>
      </c>
      <c r="AK8" s="7">
        <f>'Unit conversions'!$C$8*(AK15+AK18)+'Unit conversions'!$C$9*AK16</f>
        <v>37099129410353.922</v>
      </c>
    </row>
    <row r="9" spans="1:37" x14ac:dyDescent="0.35">
      <c r="A9" s="4" t="s">
        <v>9</v>
      </c>
      <c r="B9" s="7">
        <f>'Unit conversions'!$C$8*(B32+B35+B38+B41+B44+B47+B50+B53+B56+B59+B62+B65+B68+B71+B74++B77+B80+B83+B86+B89)</f>
        <v>20425119491389.512</v>
      </c>
      <c r="C9" s="7">
        <f>'Unit conversions'!$C$8*(C32+C35+C38+C41+C44+C47+C50+C53+C56+C59+C62+C65+C68+C71+C74++C77+C80+C83+C86+C89)</f>
        <v>21101485903947.531</v>
      </c>
      <c r="D9" s="7">
        <f>'Unit conversions'!$C$8*(D32+D35+D38+D41+D44+D47+D50+D53+D56+D59+D62+D65+D68+D71+D74++D77+D80+D83+D86+D89)</f>
        <v>21733887678575.395</v>
      </c>
      <c r="E9" s="7">
        <f>'Unit conversions'!$C$8*(E32+E35+E38+E41+E44+E47+E50+E53+E56+E59+E62+E65+E68+E71+E74++E77+E80+E83+E86+E89)</f>
        <v>22410254091133.543</v>
      </c>
      <c r="F9" s="7">
        <f>'Unit conversions'!$C$8*(F32+F35+F38+F41+F44+F47+F50+F53+F56+F59+F62+F65+F68+F71+F74++F77+F80+F83+F86+F89)</f>
        <v>23086620503691.523</v>
      </c>
      <c r="G9" s="7">
        <f>'Unit conversions'!$C$8*(G32+G35+G38+G41+G44+G47+G50+G53+G56+G59+G62+G65+G68+G71+G74++G77+G80+G83+G86+G89)</f>
        <v>23719022278319.371</v>
      </c>
      <c r="H9" s="7">
        <f>'Unit conversions'!$C$8*(H32+H35+H38+H41+H44+H47+H50+H53+H56+H59+H62+H65+H68+H71+H74++H77+H80+H83+H86+H89)</f>
        <v>24395388690877.402</v>
      </c>
      <c r="I9" s="7">
        <f>'Unit conversions'!$C$8*(I32+I35+I38+I41+I44+I47+I50+I53+I56+I59+I62+I65+I68+I71+I74++I77+I80+I83+I86+I89)</f>
        <v>25071755103435.371</v>
      </c>
      <c r="J9" s="7">
        <f>'Unit conversions'!$C$8*(J32+J35+J38+J41+J44+J47+J50+J53+J56+J59+J62+J65+J68+J71+J74++J77+J80+J83+J86+J89)</f>
        <v>25748121515993.406</v>
      </c>
      <c r="K9" s="7">
        <f>'Unit conversions'!$C$8*(K32+K35+K38+K41+K44+K47+K50+K53+K56+K59+K62+K65+K68+K71+K74++K77+K80+K83+K86+K89)</f>
        <v>26380523290621.254</v>
      </c>
      <c r="L9" s="7">
        <f>'Unit conversions'!$C$8*(L32+L35+L38+L41+L44+L47+L50+L53+L56+L59+L62+L65+L68+L71+L74++L77+L80+L83+L86+L89)</f>
        <v>26749137237668.191</v>
      </c>
      <c r="M9" s="7">
        <f>'Unit conversions'!$C$8*(M32+M35+M38+M41+M44+M47+M50+M53+M56+M59+M62+M65+M68+M71+M74++M77+M80+M83+M86+M89)</f>
        <v>27073786546784.941</v>
      </c>
      <c r="N9" s="7">
        <f>'Unit conversions'!$C$8*(N32+N35+N38+N41+N44+N47+N50+N53+N56+N59+N62+N65+N68+N71+N74++N77+N80+N83+N86+N89)</f>
        <v>27398435855901.762</v>
      </c>
      <c r="O9" s="7">
        <f>'Unit conversions'!$C$8*(O32+O35+O38+O41+O44+O47+O50+O53+O56+O59+O62+O65+O68+O71+O74++O77+O80+O83+O86+O89)</f>
        <v>27723085165018.512</v>
      </c>
      <c r="P9" s="7">
        <f>'Unit conversions'!$C$8*(P32+P35+P38+P41+P44+P47+P50+P53+P56+P59+P62+P65+P68+P71+P74++P77+P80+P83+P86+P89)</f>
        <v>28047734474135.266</v>
      </c>
      <c r="Q9" s="7">
        <f>'Unit conversions'!$C$8*(Q32+Q35+Q38+Q41+Q44+Q47+Q50+Q53+Q56+Q59+Q62+Q65+Q68+Q71+Q74++Q77+Q80+Q83+Q86+Q89)</f>
        <v>28372383783252.086</v>
      </c>
      <c r="R9" s="7">
        <f>'Unit conversions'!$C$8*(R32+R35+R38+R41+R44+R47+R50+R53+R56+R59+R62+R65+R68+R71+R74++R77+R80+R83+R86+R89)</f>
        <v>28697033092368.836</v>
      </c>
      <c r="S9" s="7">
        <f>'Unit conversions'!$C$8*(S32+S35+S38+S41+S44+S47+S50+S53+S56+S59+S62+S65+S68+S71+S74++S77+S80+S83+S86+S89)</f>
        <v>29021682401485.656</v>
      </c>
      <c r="T9" s="7">
        <f>'Unit conversions'!$C$8*(T32+T35+T38+T41+T44+T47+T50+T53+T56+T59+T62+T65+T68+T71+T74++T77+T80+T83+T86+T89)</f>
        <v>29346331710602.406</v>
      </c>
      <c r="U9" s="7">
        <f>'Unit conversions'!$C$8*(U32+U35+U38+U41+U44+U47+U50+U53+U56+U59+U62+U65+U68+U71+U74++U77+U80+U83+U86+U89)</f>
        <v>29670981019719.223</v>
      </c>
      <c r="V9" s="7">
        <f>'Unit conversions'!$C$8*(V32+V35+V38+V41+V44+V47+V50+V53+V56+V59+V62+V65+V68+V71+V74++V77+V80+V83+V86+V89)</f>
        <v>29995630328835.977</v>
      </c>
      <c r="W9" s="7">
        <f>'Unit conversions'!$C$8*(W32+W35+W38+W41+W44+W47+W50+W53+W56+W59+W62+W65+W68+W71+W74++W77+W80+W83+W86+W89)</f>
        <v>30320279637952.727</v>
      </c>
      <c r="X9" s="7">
        <f>'Unit conversions'!$C$8*(X32+X35+X38+X41+X44+X47+X50+X53+X56+X59+X62+X65+X68+X71+X74++X77+X80+X83+X86+X89)</f>
        <v>30644928947069.547</v>
      </c>
      <c r="Y9" s="7">
        <f>'Unit conversions'!$C$8*(Y32+Y35+Y38+Y41+Y44+Y47+Y50+Y53+Y56+Y59+Y62+Y65+Y68+Y71+Y74++Y77+Y80+Y83+Y86+Y89)</f>
        <v>30969578256186.367</v>
      </c>
      <c r="Z9" s="7">
        <f>'Unit conversions'!$C$8*(Z32+Z35+Z38+Z41+Z44+Z47+Z50+Z53+Z56+Z59+Z62+Z65+Z68+Z71+Z74++Z77+Z80+Z83+Z86+Z89)</f>
        <v>31294227565303.121</v>
      </c>
      <c r="AA9" s="7">
        <f>'Unit conversions'!$C$8*(AA32+AA35+AA38+AA41+AA44+AA47+AA50+AA53+AA56+AA59+AA62+AA65+AA68+AA71+AA74++AA77+AA80+AA83+AA86+AA89)</f>
        <v>31618876874419.871</v>
      </c>
      <c r="AB9" s="7">
        <f>'Unit conversions'!$C$8*(AB32+AB35+AB38+AB41+AB44+AB47+AB50+AB53+AB56+AB59+AB62+AB65+AB68+AB71+AB74++AB77+AB80+AB83+AB86+AB89)</f>
        <v>31943526183536.691</v>
      </c>
      <c r="AC9" s="7">
        <f>'Unit conversions'!$C$8*(AC32+AC35+AC38+AC41+AC44+AC47+AC50+AC53+AC56+AC59+AC62+AC65+AC68+AC71+AC74++AC77+AC80+AC83+AC86+AC89)</f>
        <v>32268175492653.445</v>
      </c>
      <c r="AD9" s="7">
        <f>'Unit conversions'!$C$8*(AD32+AD35+AD38+AD41+AD44+AD47+AD50+AD53+AD56+AD59+AD62+AD65+AD68+AD71+AD74++AD77+AD80+AD83+AD86+AD89)</f>
        <v>32592824801770.262</v>
      </c>
      <c r="AE9" s="7">
        <f>'Unit conversions'!$C$8*(AE32+AE35+AE38+AE41+AE44+AE47+AE50+AE53+AE56+AE59+AE62+AE65+AE68+AE71+AE74++AE77+AE80+AE83+AE86+AE89)</f>
        <v>32917474110887.012</v>
      </c>
      <c r="AF9" s="7">
        <f>'Unit conversions'!$C$8*(AF32+AF35+AF38+AF41+AF44+AF47+AF50+AF53+AF56+AF59+AF62+AF65+AF68+AF71+AF74++AF77+AF80+AF83+AF86+AF89)</f>
        <v>33242123420003.832</v>
      </c>
      <c r="AG9" s="7">
        <f>'Unit conversions'!$C$8*(AG32+AG35+AG38+AG41+AG44+AG47+AG50+AG53+AG56+AG59+AG62+AG65+AG68+AG71+AG74++AG77+AG80+AG83+AG86+AG89)</f>
        <v>33566772729120.586</v>
      </c>
      <c r="AH9" s="7">
        <f>'Unit conversions'!$C$8*(AH32+AH35+AH38+AH41+AH44+AH47+AH50+AH53+AH56+AH59+AH62+AH65+AH68+AH71+AH74++AH77+AH80+AH83+AH86+AH89)</f>
        <v>33891422038237.336</v>
      </c>
      <c r="AI9" s="7">
        <f>'Unit conversions'!$C$8*(AI32+AI35+AI38+AI41+AI44+AI47+AI50+AI53+AI56+AI59+AI62+AI65+AI68+AI71+AI74++AI77+AI80+AI83+AI86+AI89)</f>
        <v>34216071347354.156</v>
      </c>
      <c r="AJ9" s="7">
        <f>'Unit conversions'!$C$8*(AJ32+AJ35+AJ38+AJ41+AJ44+AJ47+AJ50+AJ53+AJ56+AJ59+AJ62+AJ65+AJ68+AJ71+AJ74++AJ77+AJ80+AJ83+AJ86+AJ89)</f>
        <v>34540720656470.91</v>
      </c>
      <c r="AK9" s="7">
        <f>'Unit conversions'!$C$8*(AK32+AK35+AK38+AK41+AK44+AK47+AK50+AK53+AK56+AK59+AK62+AK65+AK68+AK71+AK74++AK77+AK80+AK83+AK86+AK89)</f>
        <v>34865369965587.73</v>
      </c>
    </row>
    <row r="14" spans="1:37" x14ac:dyDescent="0.35">
      <c r="A14" s="4" t="s">
        <v>20</v>
      </c>
    </row>
    <row r="15" spans="1:37" customFormat="1" x14ac:dyDescent="0.35">
      <c r="A15" t="s">
        <v>16</v>
      </c>
      <c r="B15" s="7">
        <v>271129321.04833603</v>
      </c>
      <c r="C15" s="7">
        <v>271577413.88502502</v>
      </c>
      <c r="D15" s="7">
        <v>272025506.72171497</v>
      </c>
      <c r="E15" s="7">
        <v>272473599.55840498</v>
      </c>
      <c r="F15" s="7">
        <v>272921692.39509398</v>
      </c>
      <c r="G15" s="7">
        <v>273369785.23178399</v>
      </c>
      <c r="H15" s="7">
        <v>273817878.06847298</v>
      </c>
      <c r="I15" s="7">
        <v>274265970.90516299</v>
      </c>
      <c r="J15" s="7">
        <v>274714063.74185199</v>
      </c>
      <c r="K15" s="7">
        <v>275162156.57854199</v>
      </c>
      <c r="L15" s="7">
        <v>275610249.415232</v>
      </c>
      <c r="M15" s="7">
        <v>276058342.251921</v>
      </c>
      <c r="N15" s="7">
        <v>276506435.08861101</v>
      </c>
      <c r="O15" s="7">
        <v>276954527.9253</v>
      </c>
      <c r="P15" s="7">
        <v>277402620.76199001</v>
      </c>
      <c r="Q15" s="7">
        <v>277850713.59867901</v>
      </c>
      <c r="R15" s="7">
        <v>278298806.43536901</v>
      </c>
      <c r="S15" s="7">
        <v>278746899.27205902</v>
      </c>
      <c r="T15" s="7">
        <v>279194992.10874802</v>
      </c>
      <c r="U15" s="7">
        <v>279643084.94543803</v>
      </c>
      <c r="V15" s="7">
        <v>280091177.78212702</v>
      </c>
      <c r="W15" s="7">
        <v>280539270.61881697</v>
      </c>
      <c r="X15" s="7">
        <v>280987363.45550603</v>
      </c>
      <c r="Y15" s="7">
        <v>281435456.29219598</v>
      </c>
      <c r="Z15" s="7">
        <v>281883549.12888598</v>
      </c>
      <c r="AA15" s="7">
        <v>282331641.96557498</v>
      </c>
      <c r="AB15" s="7">
        <v>282779734.80226499</v>
      </c>
      <c r="AC15" s="7">
        <v>283227827.63895398</v>
      </c>
      <c r="AD15" s="7">
        <v>283675920.47564399</v>
      </c>
      <c r="AE15" s="7">
        <v>284124013.31233299</v>
      </c>
      <c r="AF15" s="7">
        <v>284572106.149023</v>
      </c>
      <c r="AG15" s="7">
        <v>285020198.98571301</v>
      </c>
      <c r="AH15" s="7">
        <v>285468291.822402</v>
      </c>
      <c r="AI15" s="7">
        <v>285916384.65909201</v>
      </c>
      <c r="AJ15" s="7">
        <v>286364477.495781</v>
      </c>
      <c r="AK15" s="7">
        <v>286812570.33247101</v>
      </c>
    </row>
    <row r="16" spans="1:37" x14ac:dyDescent="0.35">
      <c r="A16" s="4" t="s">
        <v>18</v>
      </c>
      <c r="B16" s="7">
        <v>32442307.690231301</v>
      </c>
      <c r="C16" s="7">
        <v>31523076.9210594</v>
      </c>
      <c r="D16" s="7">
        <v>30603846.151887499</v>
      </c>
      <c r="E16" s="7">
        <v>29684615.382715501</v>
      </c>
      <c r="F16" s="7">
        <v>28765384.6135436</v>
      </c>
      <c r="G16" s="7">
        <v>27846153.844371598</v>
      </c>
      <c r="H16" s="7">
        <v>26926923.075199701</v>
      </c>
      <c r="I16" s="7">
        <v>26007692.3060278</v>
      </c>
      <c r="J16" s="7">
        <v>25088461.536855798</v>
      </c>
      <c r="K16" s="7">
        <v>24169230.767683901</v>
      </c>
      <c r="L16" s="7">
        <v>23249999.998511899</v>
      </c>
      <c r="M16" s="7">
        <v>22330769.229339998</v>
      </c>
      <c r="N16" s="7">
        <v>21411538.460168101</v>
      </c>
      <c r="O16" s="7">
        <v>20492307.690996099</v>
      </c>
      <c r="P16" s="7">
        <v>19573076.921824198</v>
      </c>
      <c r="Q16" s="7">
        <v>18653846.1526522</v>
      </c>
      <c r="R16" s="7">
        <v>17734615.383480299</v>
      </c>
      <c r="S16" s="7">
        <v>16815384.614308398</v>
      </c>
      <c r="T16" s="7">
        <v>15896153.8451364</v>
      </c>
      <c r="U16" s="7">
        <v>14976923.075964499</v>
      </c>
      <c r="V16" s="7">
        <v>14057692.306792499</v>
      </c>
      <c r="W16" s="7">
        <v>13138461.5376206</v>
      </c>
      <c r="X16" s="7">
        <v>12219230.768448699</v>
      </c>
      <c r="Y16" s="7">
        <v>11299999.999276699</v>
      </c>
      <c r="Z16" s="7">
        <v>10380769.2301048</v>
      </c>
      <c r="AA16" s="7">
        <v>9461538.46093289</v>
      </c>
      <c r="AB16" s="7">
        <v>8542307.6917609498</v>
      </c>
      <c r="AC16" s="7">
        <v>7623076.9225890096</v>
      </c>
      <c r="AD16" s="7">
        <v>6703846.1534170704</v>
      </c>
      <c r="AE16" s="7">
        <v>5784615.3842451395</v>
      </c>
      <c r="AF16" s="7">
        <v>4865384.6150731901</v>
      </c>
      <c r="AG16" s="7">
        <v>3946153.8459012499</v>
      </c>
      <c r="AH16" s="7">
        <v>3026923.07672932</v>
      </c>
      <c r="AI16" s="7">
        <v>2107692.3075573798</v>
      </c>
      <c r="AJ16" s="7">
        <v>1188461.5383854299</v>
      </c>
      <c r="AK16" s="7">
        <v>269230.76921350299</v>
      </c>
    </row>
    <row r="17" spans="1:37" x14ac:dyDescent="0.35">
      <c r="A17" s="4" t="s">
        <v>30</v>
      </c>
    </row>
    <row r="18" spans="1:37" x14ac:dyDescent="0.35">
      <c r="A18" s="4" t="s">
        <v>16</v>
      </c>
      <c r="B18" s="7">
        <v>2554639.16749642</v>
      </c>
      <c r="C18" s="7">
        <v>2593789.91239502</v>
      </c>
      <c r="D18" s="7">
        <v>2632940.6572936201</v>
      </c>
      <c r="E18" s="7">
        <v>2672091.4021922201</v>
      </c>
      <c r="F18" s="7">
        <v>2711242.1470908201</v>
      </c>
      <c r="G18" s="7">
        <v>2750392.8919894202</v>
      </c>
      <c r="H18" s="7">
        <v>2789543.6368880202</v>
      </c>
      <c r="I18" s="7">
        <v>2828694.3817866198</v>
      </c>
      <c r="J18" s="7">
        <v>2867845.1266852198</v>
      </c>
      <c r="K18" s="7">
        <v>2906995.8715838301</v>
      </c>
      <c r="L18" s="7">
        <v>2946146.6164824301</v>
      </c>
      <c r="M18" s="7">
        <v>2985297.3613810302</v>
      </c>
      <c r="N18" s="7">
        <v>3024448.1062796302</v>
      </c>
      <c r="O18" s="7">
        <v>3063598.8511782298</v>
      </c>
      <c r="P18" s="7">
        <v>3102749.5960768298</v>
      </c>
      <c r="Q18" s="7">
        <v>3141900.3409754299</v>
      </c>
      <c r="R18" s="7">
        <v>3181051.0858740299</v>
      </c>
      <c r="S18" s="7">
        <v>3220201.8307726299</v>
      </c>
      <c r="T18" s="7">
        <v>3259352.57567123</v>
      </c>
      <c r="U18" s="7">
        <v>3298503.32056983</v>
      </c>
      <c r="V18" s="7">
        <v>3337654.0654684301</v>
      </c>
      <c r="W18" s="7">
        <v>3376804.8103670301</v>
      </c>
      <c r="X18" s="7">
        <v>3415955.5552656399</v>
      </c>
      <c r="Y18" s="7">
        <v>3455106.3001642399</v>
      </c>
      <c r="Z18" s="7">
        <v>3494257.04506284</v>
      </c>
      <c r="AA18" s="7">
        <v>3533407.78996144</v>
      </c>
      <c r="AB18" s="7">
        <v>3572558.5348600401</v>
      </c>
      <c r="AC18" s="7">
        <v>3611709.2797586401</v>
      </c>
      <c r="AD18" s="7">
        <v>3650860.0246572401</v>
      </c>
      <c r="AE18" s="7">
        <v>3690010.7695558402</v>
      </c>
      <c r="AF18" s="7">
        <v>3729161.5144544402</v>
      </c>
      <c r="AG18" s="7">
        <v>3768312.2593530398</v>
      </c>
      <c r="AH18" s="7">
        <v>3807463.0042516398</v>
      </c>
      <c r="AI18" s="7">
        <v>3846613.7491502399</v>
      </c>
      <c r="AJ18" s="7">
        <v>3885764.4940488399</v>
      </c>
      <c r="AK18" s="7">
        <v>3924915.2389474399</v>
      </c>
    </row>
    <row r="19" spans="1:37" ht="18.649999999999999" customHeight="1" x14ac:dyDescent="0.35"/>
    <row r="20" spans="1:37" x14ac:dyDescent="0.35">
      <c r="A20" s="4" t="s">
        <v>34</v>
      </c>
    </row>
    <row r="21" spans="1:37" x14ac:dyDescent="0.35">
      <c r="A21" s="4" t="s">
        <v>16</v>
      </c>
      <c r="B21" s="4">
        <v>2554639.16749642</v>
      </c>
      <c r="C21" s="4">
        <v>2593789.91239502</v>
      </c>
      <c r="D21" s="4">
        <v>2632940.6572936201</v>
      </c>
      <c r="E21" s="4">
        <v>2672091.4021922201</v>
      </c>
      <c r="F21" s="4">
        <v>2711242.1470908201</v>
      </c>
      <c r="G21" s="4">
        <v>2750392.8919894202</v>
      </c>
      <c r="H21" s="4">
        <v>2789543.6368880202</v>
      </c>
      <c r="I21" s="4">
        <v>2828694.3817866198</v>
      </c>
      <c r="J21" s="4">
        <v>2867845.1266852198</v>
      </c>
      <c r="K21" s="4">
        <v>2906995.8715838301</v>
      </c>
      <c r="L21" s="4">
        <v>2946146.6164824301</v>
      </c>
      <c r="M21" s="4">
        <v>2985297.3613810302</v>
      </c>
      <c r="N21" s="4">
        <v>3024448.1062796302</v>
      </c>
      <c r="O21" s="4">
        <v>3063598.8511782298</v>
      </c>
      <c r="P21" s="4">
        <v>3102749.5960768298</v>
      </c>
      <c r="Q21" s="4">
        <v>3141900.3409754299</v>
      </c>
      <c r="R21" s="4">
        <v>3181051.0858740299</v>
      </c>
      <c r="S21" s="4">
        <v>3220201.8307726299</v>
      </c>
      <c r="T21" s="4">
        <v>3259352.57567123</v>
      </c>
      <c r="U21" s="4">
        <v>3298503.32056983</v>
      </c>
      <c r="V21" s="4">
        <v>3337654.0654684301</v>
      </c>
      <c r="W21" s="4">
        <v>3376804.8103670301</v>
      </c>
      <c r="X21" s="4">
        <v>3415955.5552656399</v>
      </c>
      <c r="Y21" s="4">
        <v>3455106.3001642399</v>
      </c>
      <c r="Z21" s="4">
        <v>3494257.04506284</v>
      </c>
      <c r="AA21" s="4">
        <v>3533407.78996144</v>
      </c>
      <c r="AB21" s="4">
        <v>3572558.5348600401</v>
      </c>
      <c r="AC21" s="4">
        <v>3611709.2797586401</v>
      </c>
      <c r="AD21" s="4">
        <v>3650860.0246572401</v>
      </c>
      <c r="AE21" s="4">
        <v>3690010.7695558402</v>
      </c>
      <c r="AF21" s="4">
        <v>3729161.5144544402</v>
      </c>
      <c r="AG21" s="4">
        <v>3768312.2593530398</v>
      </c>
      <c r="AH21" s="4">
        <v>3807463.0042516398</v>
      </c>
      <c r="AI21" s="4">
        <v>3846613.7491502399</v>
      </c>
      <c r="AJ21" s="4">
        <v>3885764.4940488399</v>
      </c>
      <c r="AK21" s="4">
        <v>3924915.2389474399</v>
      </c>
    </row>
    <row r="23" spans="1:37" x14ac:dyDescent="0.35">
      <c r="A23" s="4" t="s">
        <v>22</v>
      </c>
    </row>
    <row r="24" spans="1:37" x14ac:dyDescent="0.35">
      <c r="A24" s="4" t="s">
        <v>16</v>
      </c>
      <c r="B24" s="7">
        <v>109104232.268813</v>
      </c>
      <c r="C24" s="7">
        <v>113626051.979139</v>
      </c>
      <c r="D24" s="7">
        <v>117803050.999817</v>
      </c>
      <c r="E24" s="7">
        <v>122324870.710144</v>
      </c>
      <c r="F24" s="7">
        <v>126846690.42047</v>
      </c>
      <c r="G24" s="7">
        <v>131023689.441148</v>
      </c>
      <c r="H24" s="7">
        <v>135545509.151474</v>
      </c>
      <c r="I24" s="7">
        <v>140067328.86179999</v>
      </c>
      <c r="J24" s="7">
        <v>144589148.572126</v>
      </c>
      <c r="K24" s="7">
        <v>148766147.59280401</v>
      </c>
      <c r="L24" s="7">
        <v>150874222.47559199</v>
      </c>
      <c r="M24" s="7">
        <v>152637476.66873199</v>
      </c>
      <c r="N24" s="7">
        <v>154400730.86187199</v>
      </c>
      <c r="O24" s="7">
        <v>156163985.05501199</v>
      </c>
      <c r="P24" s="7">
        <v>157927239.24815199</v>
      </c>
      <c r="Q24" s="7">
        <v>159690493.44129199</v>
      </c>
      <c r="R24" s="7">
        <v>161453747.63443199</v>
      </c>
      <c r="S24" s="7">
        <v>163217001.82757199</v>
      </c>
      <c r="T24" s="7">
        <v>164980256.02071199</v>
      </c>
      <c r="U24" s="7">
        <v>166743510.21385199</v>
      </c>
      <c r="V24" s="7">
        <v>168506764.40699199</v>
      </c>
      <c r="W24" s="7">
        <v>170270018.60013199</v>
      </c>
      <c r="X24" s="7">
        <v>172033272.79327199</v>
      </c>
      <c r="Y24" s="7">
        <v>173796526.98641199</v>
      </c>
      <c r="Z24" s="7">
        <v>175559781.17955199</v>
      </c>
      <c r="AA24" s="7">
        <v>177323035.37269199</v>
      </c>
      <c r="AB24" s="7">
        <v>179086289.56583199</v>
      </c>
      <c r="AC24" s="7">
        <v>180849543.75897199</v>
      </c>
      <c r="AD24" s="7">
        <v>182612797.95211199</v>
      </c>
      <c r="AE24" s="7">
        <v>184376052.14525199</v>
      </c>
      <c r="AF24" s="7">
        <v>186139306.33839199</v>
      </c>
      <c r="AG24" s="7">
        <v>187902560.53153199</v>
      </c>
      <c r="AH24" s="7">
        <v>189665814.72467199</v>
      </c>
      <c r="AI24" s="7">
        <v>191429068.91781199</v>
      </c>
      <c r="AJ24" s="7">
        <v>193192323.11095199</v>
      </c>
      <c r="AK24" s="7">
        <v>194955577.30409199</v>
      </c>
    </row>
    <row r="25" spans="1:37" x14ac:dyDescent="0.3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x14ac:dyDescent="0.35">
      <c r="A26" s="8" t="s">
        <v>38</v>
      </c>
    </row>
    <row r="27" spans="1:37" x14ac:dyDescent="0.35">
      <c r="A27" s="4" t="s">
        <v>16</v>
      </c>
      <c r="B27" s="7">
        <v>2554639.16749642</v>
      </c>
      <c r="C27" s="7">
        <v>2593789.91239502</v>
      </c>
      <c r="D27" s="7">
        <v>2632940.6572936201</v>
      </c>
      <c r="E27" s="7">
        <v>2672091.4021922201</v>
      </c>
      <c r="F27" s="7">
        <v>2711242.1470908201</v>
      </c>
      <c r="G27" s="7">
        <v>2750392.8919894202</v>
      </c>
      <c r="H27" s="7">
        <v>2789543.6368880202</v>
      </c>
      <c r="I27" s="7">
        <v>2828694.3817866198</v>
      </c>
      <c r="J27" s="7">
        <v>2867845.1266852198</v>
      </c>
      <c r="K27" s="7">
        <v>2906995.8715838301</v>
      </c>
      <c r="L27" s="7">
        <v>2946146.6164824301</v>
      </c>
      <c r="M27" s="7">
        <v>2985297.3613810302</v>
      </c>
      <c r="N27" s="7">
        <v>3024448.1062796302</v>
      </c>
      <c r="O27" s="7">
        <v>3063598.8511782298</v>
      </c>
      <c r="P27" s="7">
        <v>3102749.5960768298</v>
      </c>
      <c r="Q27" s="7">
        <v>3141900.3409754299</v>
      </c>
      <c r="R27" s="7">
        <v>3181051.0858740299</v>
      </c>
      <c r="S27" s="7">
        <v>3220201.8307726299</v>
      </c>
      <c r="T27" s="7">
        <v>3259352.57567123</v>
      </c>
      <c r="U27" s="7">
        <v>3298503.32056983</v>
      </c>
      <c r="V27" s="7">
        <v>3337654.0654684301</v>
      </c>
      <c r="W27" s="7">
        <v>3376804.8103670301</v>
      </c>
      <c r="X27" s="7">
        <v>3415955.5552656399</v>
      </c>
      <c r="Y27" s="7">
        <v>3455106.3001642399</v>
      </c>
      <c r="Z27" s="7">
        <v>3494257.04506284</v>
      </c>
      <c r="AA27" s="7">
        <v>3533407.78996144</v>
      </c>
      <c r="AB27" s="7">
        <v>3572558.5348600401</v>
      </c>
      <c r="AC27" s="7">
        <v>3611709.2797586401</v>
      </c>
      <c r="AD27" s="7">
        <v>3650860.0246572401</v>
      </c>
      <c r="AE27" s="7">
        <v>3690010.7695558402</v>
      </c>
      <c r="AF27" s="7">
        <v>3729161.5144544402</v>
      </c>
      <c r="AG27" s="7">
        <v>3768312.2593530398</v>
      </c>
      <c r="AH27" s="7">
        <v>3807463.0042516398</v>
      </c>
      <c r="AI27" s="7">
        <v>3846613.7491502399</v>
      </c>
      <c r="AJ27" s="7">
        <v>3885764.4940488399</v>
      </c>
      <c r="AK27" s="7">
        <v>3924915.2389474399</v>
      </c>
    </row>
    <row r="30" spans="1:37" x14ac:dyDescent="0.35">
      <c r="A30" s="10" t="s">
        <v>24</v>
      </c>
    </row>
    <row r="31" spans="1:37" x14ac:dyDescent="0.35">
      <c r="A31" s="4" t="s">
        <v>23</v>
      </c>
    </row>
    <row r="32" spans="1:37" x14ac:dyDescent="0.35">
      <c r="A32" s="4" t="s">
        <v>16</v>
      </c>
      <c r="B32" s="4">
        <v>109104232.268813</v>
      </c>
      <c r="C32" s="4">
        <v>113626051.979139</v>
      </c>
      <c r="D32" s="4">
        <v>117803050.999817</v>
      </c>
      <c r="E32" s="4">
        <v>122324870.710144</v>
      </c>
      <c r="F32" s="4">
        <v>126846690.42047</v>
      </c>
      <c r="G32" s="4">
        <v>131023689.441148</v>
      </c>
      <c r="H32" s="4">
        <v>135545509.151474</v>
      </c>
      <c r="I32" s="4">
        <v>140067328.86179999</v>
      </c>
      <c r="J32" s="4">
        <v>144589148.572126</v>
      </c>
      <c r="K32" s="4">
        <v>148766147.59280401</v>
      </c>
      <c r="L32" s="4">
        <v>150874222.47559199</v>
      </c>
      <c r="M32" s="4">
        <v>152637476.66873199</v>
      </c>
      <c r="N32" s="4">
        <v>154400730.86187199</v>
      </c>
      <c r="O32" s="4">
        <v>156163985.05501199</v>
      </c>
      <c r="P32" s="4">
        <v>157927239.24815199</v>
      </c>
      <c r="Q32" s="4">
        <v>159690493.44129199</v>
      </c>
      <c r="R32" s="4">
        <v>161453747.63443199</v>
      </c>
      <c r="S32" s="4">
        <v>163217001.82757199</v>
      </c>
      <c r="T32" s="4">
        <v>164980256.02071199</v>
      </c>
      <c r="U32" s="4">
        <v>166743510.21385199</v>
      </c>
      <c r="V32" s="4">
        <v>168506764.40699199</v>
      </c>
      <c r="W32" s="4">
        <v>170270018.60013199</v>
      </c>
      <c r="X32" s="4">
        <v>172033272.79327199</v>
      </c>
      <c r="Y32" s="4">
        <v>173796526.98641199</v>
      </c>
      <c r="Z32" s="4">
        <v>175559781.17955199</v>
      </c>
      <c r="AA32" s="4">
        <v>177323035.37269199</v>
      </c>
      <c r="AB32" s="4">
        <v>179086289.56583199</v>
      </c>
      <c r="AC32" s="4">
        <v>180849543.75897199</v>
      </c>
      <c r="AD32" s="4">
        <v>182612797.95211199</v>
      </c>
      <c r="AE32" s="4">
        <v>184376052.14525199</v>
      </c>
      <c r="AF32" s="4">
        <v>186139306.33839199</v>
      </c>
      <c r="AG32" s="4">
        <v>187902560.53153199</v>
      </c>
      <c r="AH32" s="4">
        <v>189665814.72467199</v>
      </c>
      <c r="AI32" s="4">
        <v>191429068.91781199</v>
      </c>
      <c r="AJ32" s="4">
        <v>193192323.11095199</v>
      </c>
      <c r="AK32" s="4">
        <v>194955577.30409199</v>
      </c>
    </row>
    <row r="34" spans="1:37" x14ac:dyDescent="0.35">
      <c r="A34" s="4" t="s">
        <v>25</v>
      </c>
    </row>
    <row r="35" spans="1:37" x14ac:dyDescent="0.35">
      <c r="A35" s="4" t="s">
        <v>16</v>
      </c>
      <c r="B35" s="4">
        <v>2554639.16749642</v>
      </c>
      <c r="C35" s="4">
        <v>2593789.91239502</v>
      </c>
      <c r="D35" s="4">
        <v>2632940.6572936201</v>
      </c>
      <c r="E35" s="4">
        <v>2672091.4021922201</v>
      </c>
      <c r="F35" s="4">
        <v>2711242.1470908201</v>
      </c>
      <c r="G35" s="4">
        <v>2750392.8919894202</v>
      </c>
      <c r="H35" s="4">
        <v>2789543.6368880202</v>
      </c>
      <c r="I35" s="4">
        <v>2828694.3817866198</v>
      </c>
      <c r="J35" s="4">
        <v>2867845.1266852198</v>
      </c>
      <c r="K35" s="4">
        <v>2906995.8715838301</v>
      </c>
      <c r="L35" s="4">
        <v>2946146.6164824301</v>
      </c>
      <c r="M35" s="4">
        <v>2985297.3613810302</v>
      </c>
      <c r="N35" s="4">
        <v>3024448.1062796302</v>
      </c>
      <c r="O35" s="4">
        <v>3063598.8511782298</v>
      </c>
      <c r="P35" s="4">
        <v>3102749.5960768298</v>
      </c>
      <c r="Q35" s="4">
        <v>3141900.3409754299</v>
      </c>
      <c r="R35" s="4">
        <v>3181051.0858740299</v>
      </c>
      <c r="S35" s="4">
        <v>3220201.8307726299</v>
      </c>
      <c r="T35" s="4">
        <v>3259352.57567123</v>
      </c>
      <c r="U35" s="4">
        <v>3298503.32056983</v>
      </c>
      <c r="V35" s="4">
        <v>3337654.0654684301</v>
      </c>
      <c r="W35" s="4">
        <v>3376804.8103670301</v>
      </c>
      <c r="X35" s="4">
        <v>3415955.5552656399</v>
      </c>
      <c r="Y35" s="4">
        <v>3455106.3001642399</v>
      </c>
      <c r="Z35" s="4">
        <v>3494257.04506284</v>
      </c>
      <c r="AA35" s="4">
        <v>3533407.78996144</v>
      </c>
      <c r="AB35" s="4">
        <v>3572558.5348600401</v>
      </c>
      <c r="AC35" s="4">
        <v>3611709.2797586401</v>
      </c>
      <c r="AD35" s="4">
        <v>3650860.0246572401</v>
      </c>
      <c r="AE35" s="4">
        <v>3690010.7695558402</v>
      </c>
      <c r="AF35" s="4">
        <v>3729161.5144544402</v>
      </c>
      <c r="AG35" s="4">
        <v>3768312.2593530398</v>
      </c>
      <c r="AH35" s="4">
        <v>3807463.0042516398</v>
      </c>
      <c r="AI35" s="4">
        <v>3846613.7491502399</v>
      </c>
      <c r="AJ35" s="4">
        <v>3885764.4940488399</v>
      </c>
      <c r="AK35" s="4">
        <v>3924915.2389474399</v>
      </c>
    </row>
    <row r="37" spans="1:37" x14ac:dyDescent="0.35">
      <c r="A37" s="4" t="s">
        <v>26</v>
      </c>
    </row>
    <row r="38" spans="1:37" x14ac:dyDescent="0.35">
      <c r="A38" s="4" t="s">
        <v>16</v>
      </c>
      <c r="B38" s="4">
        <v>2554639.16749642</v>
      </c>
      <c r="C38" s="4">
        <v>2593789.91239502</v>
      </c>
      <c r="D38" s="4">
        <v>2632940.6572936201</v>
      </c>
      <c r="E38" s="4">
        <v>2672091.4021922201</v>
      </c>
      <c r="F38" s="4">
        <v>2711242.1470908201</v>
      </c>
      <c r="G38" s="4">
        <v>2750392.8919894202</v>
      </c>
      <c r="H38" s="4">
        <v>2789543.6368880202</v>
      </c>
      <c r="I38" s="4">
        <v>2828694.3817866198</v>
      </c>
      <c r="J38" s="4">
        <v>2867845.1266852198</v>
      </c>
      <c r="K38" s="4">
        <v>2906995.8715838301</v>
      </c>
      <c r="L38" s="4">
        <v>2946146.6164824301</v>
      </c>
      <c r="M38" s="4">
        <v>2985297.3613810302</v>
      </c>
      <c r="N38" s="4">
        <v>3024448.1062796302</v>
      </c>
      <c r="O38" s="4">
        <v>3063598.8511782298</v>
      </c>
      <c r="P38" s="4">
        <v>3102749.5960768298</v>
      </c>
      <c r="Q38" s="4">
        <v>3141900.3409754299</v>
      </c>
      <c r="R38" s="4">
        <v>3181051.0858740299</v>
      </c>
      <c r="S38" s="4">
        <v>3220201.8307726299</v>
      </c>
      <c r="T38" s="4">
        <v>3259352.57567123</v>
      </c>
      <c r="U38" s="4">
        <v>3298503.32056983</v>
      </c>
      <c r="V38" s="4">
        <v>3337654.0654684301</v>
      </c>
      <c r="W38" s="4">
        <v>3376804.8103670301</v>
      </c>
      <c r="X38" s="4">
        <v>3415955.5552656399</v>
      </c>
      <c r="Y38" s="4">
        <v>3455106.3001642399</v>
      </c>
      <c r="Z38" s="4">
        <v>3494257.04506284</v>
      </c>
      <c r="AA38" s="4">
        <v>3533407.78996144</v>
      </c>
      <c r="AB38" s="4">
        <v>3572558.5348600401</v>
      </c>
      <c r="AC38" s="4">
        <v>3611709.2797586401</v>
      </c>
      <c r="AD38" s="4">
        <v>3650860.0246572401</v>
      </c>
      <c r="AE38" s="4">
        <v>3690010.7695558402</v>
      </c>
      <c r="AF38" s="4">
        <v>3729161.5144544402</v>
      </c>
      <c r="AG38" s="4">
        <v>3768312.2593530398</v>
      </c>
      <c r="AH38" s="4">
        <v>3807463.0042516398</v>
      </c>
      <c r="AI38" s="4">
        <v>3846613.7491502399</v>
      </c>
      <c r="AJ38" s="4">
        <v>3885764.4940488399</v>
      </c>
      <c r="AK38" s="4">
        <v>3924915.2389474399</v>
      </c>
    </row>
    <row r="40" spans="1:37" x14ac:dyDescent="0.35">
      <c r="A40" s="4" t="s">
        <v>27</v>
      </c>
    </row>
    <row r="41" spans="1:37" x14ac:dyDescent="0.35">
      <c r="A41" s="4" t="s">
        <v>16</v>
      </c>
      <c r="B41" s="7">
        <v>2554639.16749642</v>
      </c>
      <c r="C41" s="7">
        <v>2593789.91239502</v>
      </c>
      <c r="D41" s="7">
        <v>2632940.6572936201</v>
      </c>
      <c r="E41" s="7">
        <v>2672091.4021922201</v>
      </c>
      <c r="F41" s="7">
        <v>2711242.1470908201</v>
      </c>
      <c r="G41" s="7">
        <v>2750392.8919894202</v>
      </c>
      <c r="H41" s="7">
        <v>2789543.6368880202</v>
      </c>
      <c r="I41" s="7">
        <v>2828694.3817866198</v>
      </c>
      <c r="J41" s="7">
        <v>2867845.1266852198</v>
      </c>
      <c r="K41" s="7">
        <v>2906995.8715838301</v>
      </c>
      <c r="L41" s="7">
        <v>2946146.6164824301</v>
      </c>
      <c r="M41" s="7">
        <v>2985297.3613810302</v>
      </c>
      <c r="N41" s="7">
        <v>3024448.1062796302</v>
      </c>
      <c r="O41" s="7">
        <v>3063598.8511782298</v>
      </c>
      <c r="P41" s="7">
        <v>3102749.5960768298</v>
      </c>
      <c r="Q41" s="7">
        <v>3141900.3409754299</v>
      </c>
      <c r="R41" s="7">
        <v>3181051.0858740299</v>
      </c>
      <c r="S41" s="7">
        <v>3220201.8307726299</v>
      </c>
      <c r="T41" s="7">
        <v>3259352.57567123</v>
      </c>
      <c r="U41" s="7">
        <v>3298503.32056983</v>
      </c>
      <c r="V41" s="7">
        <v>3337654.0654684301</v>
      </c>
      <c r="W41" s="7">
        <v>3376804.8103670301</v>
      </c>
      <c r="X41" s="7">
        <v>3415955.5552656399</v>
      </c>
      <c r="Y41" s="7">
        <v>3455106.3001642399</v>
      </c>
      <c r="Z41" s="7">
        <v>3494257.04506284</v>
      </c>
      <c r="AA41" s="7">
        <v>3533407.78996144</v>
      </c>
      <c r="AB41" s="7">
        <v>3572558.5348600401</v>
      </c>
      <c r="AC41" s="7">
        <v>3611709.2797586401</v>
      </c>
      <c r="AD41" s="7">
        <v>3650860.0246572401</v>
      </c>
      <c r="AE41" s="7">
        <v>3690010.7695558402</v>
      </c>
      <c r="AF41" s="7">
        <v>3729161.5144544402</v>
      </c>
      <c r="AG41" s="7">
        <v>3768312.2593530398</v>
      </c>
      <c r="AH41" s="7">
        <v>3807463.0042516398</v>
      </c>
      <c r="AI41" s="7">
        <v>3846613.7491502399</v>
      </c>
      <c r="AJ41" s="7">
        <v>3885764.4940488399</v>
      </c>
      <c r="AK41" s="7">
        <v>3924915.2389474399</v>
      </c>
    </row>
    <row r="43" spans="1:37" x14ac:dyDescent="0.35">
      <c r="A43" s="4" t="s">
        <v>28</v>
      </c>
    </row>
    <row r="44" spans="1:37" x14ac:dyDescent="0.35">
      <c r="A44" s="4" t="s">
        <v>16</v>
      </c>
      <c r="B44" s="4">
        <v>2554639.16749642</v>
      </c>
      <c r="C44" s="4">
        <v>2593789.91239502</v>
      </c>
      <c r="D44" s="4">
        <v>2632940.6572936201</v>
      </c>
      <c r="E44" s="4">
        <v>2672091.4021922201</v>
      </c>
      <c r="F44" s="4">
        <v>2711242.1470908201</v>
      </c>
      <c r="G44" s="4">
        <v>2750392.8919894202</v>
      </c>
      <c r="H44" s="4">
        <v>2789543.6368880202</v>
      </c>
      <c r="I44" s="4">
        <v>2828694.3817866198</v>
      </c>
      <c r="J44" s="4">
        <v>2867845.1266852198</v>
      </c>
      <c r="K44" s="4">
        <v>2906995.8715838301</v>
      </c>
      <c r="L44" s="4">
        <v>2946146.6164824301</v>
      </c>
      <c r="M44" s="4">
        <v>2985297.3613810302</v>
      </c>
      <c r="N44" s="4">
        <v>3024448.1062796302</v>
      </c>
      <c r="O44" s="4">
        <v>3063598.8511782298</v>
      </c>
      <c r="P44" s="4">
        <v>3102749.5960768298</v>
      </c>
      <c r="Q44" s="4">
        <v>3141900.3409754299</v>
      </c>
      <c r="R44" s="4">
        <v>3181051.0858740299</v>
      </c>
      <c r="S44" s="4">
        <v>3220201.8307726299</v>
      </c>
      <c r="T44" s="4">
        <v>3259352.57567123</v>
      </c>
      <c r="U44" s="4">
        <v>3298503.32056983</v>
      </c>
      <c r="V44" s="4">
        <v>3337654.0654684301</v>
      </c>
      <c r="W44" s="4">
        <v>3376804.8103670301</v>
      </c>
      <c r="X44" s="4">
        <v>3415955.5552656399</v>
      </c>
      <c r="Y44" s="4">
        <v>3455106.3001642399</v>
      </c>
      <c r="Z44" s="4">
        <v>3494257.04506284</v>
      </c>
      <c r="AA44" s="4">
        <v>3533407.78996144</v>
      </c>
      <c r="AB44" s="4">
        <v>3572558.5348600401</v>
      </c>
      <c r="AC44" s="4">
        <v>3611709.2797586401</v>
      </c>
      <c r="AD44" s="4">
        <v>3650860.0246572401</v>
      </c>
      <c r="AE44" s="4">
        <v>3690010.7695558402</v>
      </c>
      <c r="AF44" s="4">
        <v>3729161.5144544402</v>
      </c>
      <c r="AG44" s="4">
        <v>3768312.2593530398</v>
      </c>
      <c r="AH44" s="4">
        <v>3807463.0042516398</v>
      </c>
      <c r="AI44" s="4">
        <v>3846613.7491502399</v>
      </c>
      <c r="AJ44" s="4">
        <v>3885764.4940488399</v>
      </c>
      <c r="AK44" s="4">
        <v>3924915.2389474399</v>
      </c>
    </row>
    <row r="46" spans="1:37" x14ac:dyDescent="0.35">
      <c r="A46" s="4" t="s">
        <v>29</v>
      </c>
    </row>
    <row r="47" spans="1:37" x14ac:dyDescent="0.35">
      <c r="A47" s="4" t="s">
        <v>16</v>
      </c>
      <c r="B47" s="4">
        <v>2554639.16749642</v>
      </c>
      <c r="C47" s="4">
        <v>2593789.91239502</v>
      </c>
      <c r="D47" s="4">
        <v>2632940.6572936201</v>
      </c>
      <c r="E47" s="4">
        <v>2672091.4021922201</v>
      </c>
      <c r="F47" s="4">
        <v>2711242.1470908201</v>
      </c>
      <c r="G47" s="4">
        <v>2750392.8919894202</v>
      </c>
      <c r="H47" s="4">
        <v>2789543.6368880202</v>
      </c>
      <c r="I47" s="4">
        <v>2828694.3817866198</v>
      </c>
      <c r="J47" s="4">
        <v>2867845.1266852198</v>
      </c>
      <c r="K47" s="4">
        <v>2906995.8715838301</v>
      </c>
      <c r="L47" s="4">
        <v>2946146.6164824301</v>
      </c>
      <c r="M47" s="4">
        <v>2985297.3613810302</v>
      </c>
      <c r="N47" s="4">
        <v>3024448.1062796302</v>
      </c>
      <c r="O47" s="4">
        <v>3063598.8511782298</v>
      </c>
      <c r="P47" s="4">
        <v>3102749.5960768298</v>
      </c>
      <c r="Q47" s="4">
        <v>3141900.3409754299</v>
      </c>
      <c r="R47" s="4">
        <v>3181051.0858740299</v>
      </c>
      <c r="S47" s="4">
        <v>3220201.8307726299</v>
      </c>
      <c r="T47" s="4">
        <v>3259352.57567123</v>
      </c>
      <c r="U47" s="4">
        <v>3298503.32056983</v>
      </c>
      <c r="V47" s="4">
        <v>3337654.0654684301</v>
      </c>
      <c r="W47" s="4">
        <v>3376804.8103670301</v>
      </c>
      <c r="X47" s="4">
        <v>3415955.5552656399</v>
      </c>
      <c r="Y47" s="4">
        <v>3455106.3001642399</v>
      </c>
      <c r="Z47" s="4">
        <v>3494257.04506284</v>
      </c>
      <c r="AA47" s="4">
        <v>3533407.78996144</v>
      </c>
      <c r="AB47" s="4">
        <v>3572558.5348600401</v>
      </c>
      <c r="AC47" s="4">
        <v>3611709.2797586401</v>
      </c>
      <c r="AD47" s="4">
        <v>3650860.0246572401</v>
      </c>
      <c r="AE47" s="4">
        <v>3690010.7695558402</v>
      </c>
      <c r="AF47" s="4">
        <v>3729161.5144544402</v>
      </c>
      <c r="AG47" s="4">
        <v>3768312.2593530398</v>
      </c>
      <c r="AH47" s="4">
        <v>3807463.0042516398</v>
      </c>
      <c r="AI47" s="4">
        <v>3846613.7491502399</v>
      </c>
      <c r="AJ47" s="4">
        <v>3885764.4940488399</v>
      </c>
      <c r="AK47" s="4">
        <v>3924915.2389474399</v>
      </c>
    </row>
    <row r="49" spans="1:37" x14ac:dyDescent="0.35">
      <c r="A49" s="4" t="s">
        <v>31</v>
      </c>
    </row>
    <row r="50" spans="1:37" x14ac:dyDescent="0.35">
      <c r="A50" s="4" t="s">
        <v>16</v>
      </c>
      <c r="B50" s="4">
        <v>2554639.16749642</v>
      </c>
      <c r="C50" s="4">
        <v>2593789.91239502</v>
      </c>
      <c r="D50" s="4">
        <v>2632940.6572936201</v>
      </c>
      <c r="E50" s="4">
        <v>2672091.4021922201</v>
      </c>
      <c r="F50" s="4">
        <v>2711242.1470908201</v>
      </c>
      <c r="G50" s="4">
        <v>2750392.8919894202</v>
      </c>
      <c r="H50" s="4">
        <v>2789543.6368880202</v>
      </c>
      <c r="I50" s="4">
        <v>2828694.3817866198</v>
      </c>
      <c r="J50" s="4">
        <v>2867845.1266852198</v>
      </c>
      <c r="K50" s="4">
        <v>2906995.8715838301</v>
      </c>
      <c r="L50" s="4">
        <v>2946146.6164824301</v>
      </c>
      <c r="M50" s="4">
        <v>2985297.3613810302</v>
      </c>
      <c r="N50" s="4">
        <v>3024448.1062796302</v>
      </c>
      <c r="O50" s="4">
        <v>3063598.8511782298</v>
      </c>
      <c r="P50" s="4">
        <v>3102749.5960768298</v>
      </c>
      <c r="Q50" s="4">
        <v>3141900.3409754299</v>
      </c>
      <c r="R50" s="4">
        <v>3181051.0858740299</v>
      </c>
      <c r="S50" s="4">
        <v>3220201.8307726299</v>
      </c>
      <c r="T50" s="4">
        <v>3259352.57567123</v>
      </c>
      <c r="U50" s="4">
        <v>3298503.32056983</v>
      </c>
      <c r="V50" s="4">
        <v>3337654.0654684301</v>
      </c>
      <c r="W50" s="4">
        <v>3376804.8103670301</v>
      </c>
      <c r="X50" s="4">
        <v>3415955.5552656399</v>
      </c>
      <c r="Y50" s="4">
        <v>3455106.3001642399</v>
      </c>
      <c r="Z50" s="4">
        <v>3494257.04506284</v>
      </c>
      <c r="AA50" s="4">
        <v>3533407.78996144</v>
      </c>
      <c r="AB50" s="4">
        <v>3572558.5348600401</v>
      </c>
      <c r="AC50" s="4">
        <v>3611709.2797586401</v>
      </c>
      <c r="AD50" s="4">
        <v>3650860.0246572401</v>
      </c>
      <c r="AE50" s="4">
        <v>3690010.7695558402</v>
      </c>
      <c r="AF50" s="4">
        <v>3729161.5144544402</v>
      </c>
      <c r="AG50" s="4">
        <v>3768312.2593530398</v>
      </c>
      <c r="AH50" s="4">
        <v>3807463.0042516398</v>
      </c>
      <c r="AI50" s="4">
        <v>3846613.7491502399</v>
      </c>
      <c r="AJ50" s="4">
        <v>3885764.4940488399</v>
      </c>
      <c r="AK50" s="4">
        <v>3924915.2389474399</v>
      </c>
    </row>
    <row r="52" spans="1:37" x14ac:dyDescent="0.35">
      <c r="A52" s="4" t="s">
        <v>32</v>
      </c>
    </row>
    <row r="53" spans="1:37" x14ac:dyDescent="0.35">
      <c r="A53" s="4" t="s">
        <v>16</v>
      </c>
      <c r="B53" s="4">
        <v>2554639.16749642</v>
      </c>
      <c r="C53" s="4">
        <v>2593789.91239502</v>
      </c>
      <c r="D53" s="4">
        <v>2632940.6572936201</v>
      </c>
      <c r="E53" s="4">
        <v>2672091.4021922201</v>
      </c>
      <c r="F53" s="4">
        <v>2711242.1470908201</v>
      </c>
      <c r="G53" s="4">
        <v>2750392.8919894202</v>
      </c>
      <c r="H53" s="4">
        <v>2789543.6368880202</v>
      </c>
      <c r="I53" s="4">
        <v>2828694.3817866198</v>
      </c>
      <c r="J53" s="4">
        <v>2867845.1266852198</v>
      </c>
      <c r="K53" s="4">
        <v>2906995.8715838301</v>
      </c>
      <c r="L53" s="4">
        <v>2946146.6164824301</v>
      </c>
      <c r="M53" s="4">
        <v>2985297.3613810302</v>
      </c>
      <c r="N53" s="4">
        <v>3024448.1062796302</v>
      </c>
      <c r="O53" s="4">
        <v>3063598.8511782298</v>
      </c>
      <c r="P53" s="4">
        <v>3102749.5960768298</v>
      </c>
      <c r="Q53" s="4">
        <v>3141900.3409754299</v>
      </c>
      <c r="R53" s="4">
        <v>3181051.0858740299</v>
      </c>
      <c r="S53" s="4">
        <v>3220201.8307726299</v>
      </c>
      <c r="T53" s="4">
        <v>3259352.57567123</v>
      </c>
      <c r="U53" s="4">
        <v>3298503.32056983</v>
      </c>
      <c r="V53" s="4">
        <v>3337654.0654684301</v>
      </c>
      <c r="W53" s="4">
        <v>3376804.8103670301</v>
      </c>
      <c r="X53" s="4">
        <v>3415955.5552656399</v>
      </c>
      <c r="Y53" s="4">
        <v>3455106.3001642399</v>
      </c>
      <c r="Z53" s="4">
        <v>3494257.04506284</v>
      </c>
      <c r="AA53" s="4">
        <v>3533407.78996144</v>
      </c>
      <c r="AB53" s="4">
        <v>3572558.5348600401</v>
      </c>
      <c r="AC53" s="4">
        <v>3611709.2797586401</v>
      </c>
      <c r="AD53" s="4">
        <v>3650860.0246572401</v>
      </c>
      <c r="AE53" s="4">
        <v>3690010.7695558402</v>
      </c>
      <c r="AF53" s="4">
        <v>3729161.5144544402</v>
      </c>
      <c r="AG53" s="4">
        <v>3768312.2593530398</v>
      </c>
      <c r="AH53" s="4">
        <v>3807463.0042516398</v>
      </c>
      <c r="AI53" s="4">
        <v>3846613.7491502399</v>
      </c>
      <c r="AJ53" s="4">
        <v>3885764.4940488399</v>
      </c>
      <c r="AK53" s="4">
        <v>3924915.2389474399</v>
      </c>
    </row>
    <row r="55" spans="1:37" x14ac:dyDescent="0.35">
      <c r="A55" s="4" t="s">
        <v>33</v>
      </c>
    </row>
    <row r="56" spans="1:37" x14ac:dyDescent="0.35">
      <c r="A56" s="4" t="s">
        <v>16</v>
      </c>
      <c r="B56" s="4">
        <v>2554639.16749642</v>
      </c>
      <c r="C56" s="4">
        <v>2593789.91239502</v>
      </c>
      <c r="D56" s="4">
        <v>2632940.6572936201</v>
      </c>
      <c r="E56" s="4">
        <v>2672091.4021922201</v>
      </c>
      <c r="F56" s="4">
        <v>2711242.1470908201</v>
      </c>
      <c r="G56" s="4">
        <v>2750392.8919894202</v>
      </c>
      <c r="H56" s="4">
        <v>2789543.6368880202</v>
      </c>
      <c r="I56" s="4">
        <v>2828694.3817866198</v>
      </c>
      <c r="J56" s="4">
        <v>2867845.1266852198</v>
      </c>
      <c r="K56" s="4">
        <v>2906995.8715838301</v>
      </c>
      <c r="L56" s="4">
        <v>2946146.6164824301</v>
      </c>
      <c r="M56" s="4">
        <v>2985297.3613810302</v>
      </c>
      <c r="N56" s="4">
        <v>3024448.1062796302</v>
      </c>
      <c r="O56" s="4">
        <v>3063598.8511782298</v>
      </c>
      <c r="P56" s="4">
        <v>3102749.5960768298</v>
      </c>
      <c r="Q56" s="4">
        <v>3141900.3409754299</v>
      </c>
      <c r="R56" s="4">
        <v>3181051.0858740299</v>
      </c>
      <c r="S56" s="4">
        <v>3220201.8307726299</v>
      </c>
      <c r="T56" s="4">
        <v>3259352.57567123</v>
      </c>
      <c r="U56" s="4">
        <v>3298503.32056983</v>
      </c>
      <c r="V56" s="4">
        <v>3337654.0654684301</v>
      </c>
      <c r="W56" s="4">
        <v>3376804.8103670301</v>
      </c>
      <c r="X56" s="4">
        <v>3415955.5552656399</v>
      </c>
      <c r="Y56" s="4">
        <v>3455106.3001642399</v>
      </c>
      <c r="Z56" s="4">
        <v>3494257.04506284</v>
      </c>
      <c r="AA56" s="4">
        <v>3533407.78996144</v>
      </c>
      <c r="AB56" s="4">
        <v>3572558.5348600401</v>
      </c>
      <c r="AC56" s="4">
        <v>3611709.2797586401</v>
      </c>
      <c r="AD56" s="4">
        <v>3650860.0246572401</v>
      </c>
      <c r="AE56" s="4">
        <v>3690010.7695558402</v>
      </c>
      <c r="AF56" s="4">
        <v>3729161.5144544402</v>
      </c>
      <c r="AG56" s="4">
        <v>3768312.2593530398</v>
      </c>
      <c r="AH56" s="4">
        <v>3807463.0042516398</v>
      </c>
      <c r="AI56" s="4">
        <v>3846613.7491502399</v>
      </c>
      <c r="AJ56" s="4">
        <v>3885764.4940488399</v>
      </c>
      <c r="AK56" s="4">
        <v>3924915.2389474399</v>
      </c>
    </row>
    <row r="58" spans="1:37" x14ac:dyDescent="0.35">
      <c r="A58" s="4" t="s">
        <v>35</v>
      </c>
    </row>
    <row r="59" spans="1:37" x14ac:dyDescent="0.35">
      <c r="A59" s="4" t="s">
        <v>16</v>
      </c>
      <c r="B59" s="4">
        <v>2554639.16749642</v>
      </c>
      <c r="C59" s="4">
        <v>2593789.91239502</v>
      </c>
      <c r="D59" s="4">
        <v>2632940.6572936201</v>
      </c>
      <c r="E59" s="4">
        <v>2672091.4021922201</v>
      </c>
      <c r="F59" s="4">
        <v>2711242.1470908201</v>
      </c>
      <c r="G59" s="4">
        <v>2750392.8919894202</v>
      </c>
      <c r="H59" s="4">
        <v>2789543.6368880202</v>
      </c>
      <c r="I59" s="4">
        <v>2828694.3817866198</v>
      </c>
      <c r="J59" s="4">
        <v>2867845.1266852198</v>
      </c>
      <c r="K59" s="4">
        <v>2906995.8715838301</v>
      </c>
      <c r="L59" s="4">
        <v>2946146.6164824301</v>
      </c>
      <c r="M59" s="4">
        <v>2985297.3613810302</v>
      </c>
      <c r="N59" s="4">
        <v>3024448.1062796302</v>
      </c>
      <c r="O59" s="4">
        <v>3063598.8511782298</v>
      </c>
      <c r="P59" s="4">
        <v>3102749.5960768298</v>
      </c>
      <c r="Q59" s="4">
        <v>3141900.3409754299</v>
      </c>
      <c r="R59" s="4">
        <v>3181051.0858740299</v>
      </c>
      <c r="S59" s="4">
        <v>3220201.8307726299</v>
      </c>
      <c r="T59" s="4">
        <v>3259352.57567123</v>
      </c>
      <c r="U59" s="4">
        <v>3298503.32056983</v>
      </c>
      <c r="V59" s="4">
        <v>3337654.0654684301</v>
      </c>
      <c r="W59" s="4">
        <v>3376804.8103670301</v>
      </c>
      <c r="X59" s="4">
        <v>3415955.5552656399</v>
      </c>
      <c r="Y59" s="4">
        <v>3455106.3001642399</v>
      </c>
      <c r="Z59" s="4">
        <v>3494257.04506284</v>
      </c>
      <c r="AA59" s="4">
        <v>3533407.78996144</v>
      </c>
      <c r="AB59" s="4">
        <v>3572558.5348600401</v>
      </c>
      <c r="AC59" s="4">
        <v>3611709.2797586401</v>
      </c>
      <c r="AD59" s="4">
        <v>3650860.0246572401</v>
      </c>
      <c r="AE59" s="4">
        <v>3690010.7695558402</v>
      </c>
      <c r="AF59" s="4">
        <v>3729161.5144544402</v>
      </c>
      <c r="AG59" s="4">
        <v>3768312.2593530398</v>
      </c>
      <c r="AH59" s="4">
        <v>3807463.0042516398</v>
      </c>
      <c r="AI59" s="4">
        <v>3846613.7491502399</v>
      </c>
      <c r="AJ59" s="4">
        <v>3885764.4940488399</v>
      </c>
      <c r="AK59" s="4">
        <v>3924915.2389474399</v>
      </c>
    </row>
    <row r="61" spans="1:37" x14ac:dyDescent="0.35">
      <c r="A61" s="4" t="s">
        <v>36</v>
      </c>
    </row>
    <row r="62" spans="1:37" x14ac:dyDescent="0.35">
      <c r="A62" s="4" t="s">
        <v>16</v>
      </c>
      <c r="B62" s="4">
        <v>2554639.16749642</v>
      </c>
      <c r="C62" s="4">
        <v>2593789.91239502</v>
      </c>
      <c r="D62" s="4">
        <v>2632940.6572936201</v>
      </c>
      <c r="E62" s="4">
        <v>2672091.4021922201</v>
      </c>
      <c r="F62" s="4">
        <v>2711242.1470908201</v>
      </c>
      <c r="G62" s="4">
        <v>2750392.8919894202</v>
      </c>
      <c r="H62" s="4">
        <v>2789543.6368880202</v>
      </c>
      <c r="I62" s="4">
        <v>2828694.3817866198</v>
      </c>
      <c r="J62" s="4">
        <v>2867845.1266852198</v>
      </c>
      <c r="K62" s="4">
        <v>2906995.8715838301</v>
      </c>
      <c r="L62" s="4">
        <v>2946146.6164824301</v>
      </c>
      <c r="M62" s="4">
        <v>2985297.3613810302</v>
      </c>
      <c r="N62" s="4">
        <v>3024448.1062796302</v>
      </c>
      <c r="O62" s="4">
        <v>3063598.8511782298</v>
      </c>
      <c r="P62" s="4">
        <v>3102749.5960768298</v>
      </c>
      <c r="Q62" s="4">
        <v>3141900.3409754299</v>
      </c>
      <c r="R62" s="4">
        <v>3181051.0858740299</v>
      </c>
      <c r="S62" s="4">
        <v>3220201.8307726299</v>
      </c>
      <c r="T62" s="4">
        <v>3259352.57567123</v>
      </c>
      <c r="U62" s="4">
        <v>3298503.32056983</v>
      </c>
      <c r="V62" s="4">
        <v>3337654.0654684301</v>
      </c>
      <c r="W62" s="4">
        <v>3376804.8103670301</v>
      </c>
      <c r="X62" s="4">
        <v>3415955.5552656399</v>
      </c>
      <c r="Y62" s="4">
        <v>3455106.3001642399</v>
      </c>
      <c r="Z62" s="4">
        <v>3494257.04506284</v>
      </c>
      <c r="AA62" s="4">
        <v>3533407.78996144</v>
      </c>
      <c r="AB62" s="4">
        <v>3572558.5348600401</v>
      </c>
      <c r="AC62" s="4">
        <v>3611709.2797586401</v>
      </c>
      <c r="AD62" s="4">
        <v>3650860.0246572401</v>
      </c>
      <c r="AE62" s="4">
        <v>3690010.7695558402</v>
      </c>
      <c r="AF62" s="4">
        <v>3729161.5144544402</v>
      </c>
      <c r="AG62" s="4">
        <v>3768312.2593530398</v>
      </c>
      <c r="AH62" s="4">
        <v>3807463.0042516398</v>
      </c>
      <c r="AI62" s="4">
        <v>3846613.7491502399</v>
      </c>
      <c r="AJ62" s="4">
        <v>3885764.4940488399</v>
      </c>
      <c r="AK62" s="4">
        <v>3924915.2389474399</v>
      </c>
    </row>
    <row r="64" spans="1:37" x14ac:dyDescent="0.35">
      <c r="A64" s="4" t="s">
        <v>37</v>
      </c>
    </row>
    <row r="65" spans="1:37" x14ac:dyDescent="0.35">
      <c r="A65" s="4" t="s">
        <v>16</v>
      </c>
      <c r="B65" s="4">
        <v>2554639.16749642</v>
      </c>
      <c r="C65" s="4">
        <v>2593789.91239502</v>
      </c>
      <c r="D65" s="4">
        <v>2632940.6572936201</v>
      </c>
      <c r="E65" s="4">
        <v>2672091.4021922201</v>
      </c>
      <c r="F65" s="4">
        <v>2711242.1470908201</v>
      </c>
      <c r="G65" s="4">
        <v>2750392.8919894202</v>
      </c>
      <c r="H65" s="4">
        <v>2789543.6368880202</v>
      </c>
      <c r="I65" s="4">
        <v>2828694.3817866198</v>
      </c>
      <c r="J65" s="4">
        <v>2867845.1266852198</v>
      </c>
      <c r="K65" s="4">
        <v>2906995.8715838301</v>
      </c>
      <c r="L65" s="4">
        <v>2946146.6164824301</v>
      </c>
      <c r="M65" s="4">
        <v>2985297.3613810302</v>
      </c>
      <c r="N65" s="4">
        <v>3024448.1062796302</v>
      </c>
      <c r="O65" s="4">
        <v>3063598.8511782298</v>
      </c>
      <c r="P65" s="4">
        <v>3102749.5960768298</v>
      </c>
      <c r="Q65" s="4">
        <v>3141900.3409754299</v>
      </c>
      <c r="R65" s="4">
        <v>3181051.0858740299</v>
      </c>
      <c r="S65" s="4">
        <v>3220201.8307726299</v>
      </c>
      <c r="T65" s="4">
        <v>3259352.57567123</v>
      </c>
      <c r="U65" s="4">
        <v>3298503.32056983</v>
      </c>
      <c r="V65" s="4">
        <v>3337654.0654684301</v>
      </c>
      <c r="W65" s="4">
        <v>3376804.8103670301</v>
      </c>
      <c r="X65" s="4">
        <v>3415955.5552656399</v>
      </c>
      <c r="Y65" s="4">
        <v>3455106.3001642399</v>
      </c>
      <c r="Z65" s="4">
        <v>3494257.04506284</v>
      </c>
      <c r="AA65" s="4">
        <v>3533407.78996144</v>
      </c>
      <c r="AB65" s="4">
        <v>3572558.5348600401</v>
      </c>
      <c r="AC65" s="4">
        <v>3611709.2797586401</v>
      </c>
      <c r="AD65" s="4">
        <v>3650860.0246572401</v>
      </c>
      <c r="AE65" s="4">
        <v>3690010.7695558402</v>
      </c>
      <c r="AF65" s="4">
        <v>3729161.5144544402</v>
      </c>
      <c r="AG65" s="4">
        <v>3768312.2593530398</v>
      </c>
      <c r="AH65" s="4">
        <v>3807463.0042516398</v>
      </c>
      <c r="AI65" s="4">
        <v>3846613.7491502399</v>
      </c>
      <c r="AJ65" s="4">
        <v>3885764.4940488399</v>
      </c>
      <c r="AK65" s="4">
        <v>3924915.2389474399</v>
      </c>
    </row>
    <row r="67" spans="1:37" x14ac:dyDescent="0.35">
      <c r="A67" s="4" t="s">
        <v>40</v>
      </c>
    </row>
    <row r="68" spans="1:37" x14ac:dyDescent="0.35">
      <c r="A68" s="4" t="s">
        <v>16</v>
      </c>
      <c r="B68" s="4">
        <v>2554639.16749642</v>
      </c>
      <c r="C68" s="4">
        <v>2593789.91239502</v>
      </c>
      <c r="D68" s="4">
        <v>2632940.6572936201</v>
      </c>
      <c r="E68" s="4">
        <v>2672091.4021922201</v>
      </c>
      <c r="F68" s="4">
        <v>2711242.1470908201</v>
      </c>
      <c r="G68" s="4">
        <v>2750392.8919894202</v>
      </c>
      <c r="H68" s="4">
        <v>2789543.6368880202</v>
      </c>
      <c r="I68" s="4">
        <v>2828694.3817866198</v>
      </c>
      <c r="J68" s="4">
        <v>2867845.1266852198</v>
      </c>
      <c r="K68" s="4">
        <v>2906995.8715838301</v>
      </c>
      <c r="L68" s="4">
        <v>2946146.6164824301</v>
      </c>
      <c r="M68" s="4">
        <v>2985297.3613810302</v>
      </c>
      <c r="N68" s="4">
        <v>3024448.1062796302</v>
      </c>
      <c r="O68" s="4">
        <v>3063598.8511782298</v>
      </c>
      <c r="P68" s="4">
        <v>3102749.5960768298</v>
      </c>
      <c r="Q68" s="4">
        <v>3141900.3409754299</v>
      </c>
      <c r="R68" s="4">
        <v>3181051.0858740299</v>
      </c>
      <c r="S68" s="4">
        <v>3220201.8307726299</v>
      </c>
      <c r="T68" s="4">
        <v>3259352.57567123</v>
      </c>
      <c r="U68" s="4">
        <v>3298503.32056983</v>
      </c>
      <c r="V68" s="4">
        <v>3337654.0654684301</v>
      </c>
      <c r="W68" s="4">
        <v>3376804.8103670301</v>
      </c>
      <c r="X68" s="4">
        <v>3415955.5552656399</v>
      </c>
      <c r="Y68" s="4">
        <v>3455106.3001642399</v>
      </c>
      <c r="Z68" s="4">
        <v>3494257.04506284</v>
      </c>
      <c r="AA68" s="4">
        <v>3533407.78996144</v>
      </c>
      <c r="AB68" s="4">
        <v>3572558.5348600401</v>
      </c>
      <c r="AC68" s="4">
        <v>3611709.2797586401</v>
      </c>
      <c r="AD68" s="4">
        <v>3650860.0246572401</v>
      </c>
      <c r="AE68" s="4">
        <v>3690010.7695558402</v>
      </c>
      <c r="AF68" s="4">
        <v>3729161.5144544402</v>
      </c>
      <c r="AG68" s="4">
        <v>3768312.2593530398</v>
      </c>
      <c r="AH68" s="4">
        <v>3807463.0042516398</v>
      </c>
      <c r="AI68" s="4">
        <v>3846613.7491502399</v>
      </c>
      <c r="AJ68" s="4">
        <v>3885764.4940488399</v>
      </c>
      <c r="AK68" s="4">
        <v>3924915.2389474399</v>
      </c>
    </row>
    <row r="70" spans="1:37" x14ac:dyDescent="0.35">
      <c r="A70" s="4" t="s">
        <v>41</v>
      </c>
    </row>
    <row r="71" spans="1:37" x14ac:dyDescent="0.35">
      <c r="A71" s="4" t="s">
        <v>16</v>
      </c>
      <c r="B71" s="4">
        <v>2554639.16749642</v>
      </c>
      <c r="C71" s="4">
        <v>2593789.91239502</v>
      </c>
      <c r="D71" s="4">
        <v>2632940.6572936201</v>
      </c>
      <c r="E71" s="4">
        <v>2672091.4021922201</v>
      </c>
      <c r="F71" s="4">
        <v>2711242.1470908201</v>
      </c>
      <c r="G71" s="4">
        <v>2750392.8919894202</v>
      </c>
      <c r="H71" s="4">
        <v>2789543.6368880202</v>
      </c>
      <c r="I71" s="4">
        <v>2828694.3817866198</v>
      </c>
      <c r="J71" s="4">
        <v>2867845.1266852198</v>
      </c>
      <c r="K71" s="4">
        <v>2906995.8715838301</v>
      </c>
      <c r="L71" s="4">
        <v>2946146.6164824301</v>
      </c>
      <c r="M71" s="4">
        <v>2985297.3613810302</v>
      </c>
      <c r="N71" s="4">
        <v>3024448.1062796302</v>
      </c>
      <c r="O71" s="4">
        <v>3063598.8511782298</v>
      </c>
      <c r="P71" s="4">
        <v>3102749.5960768298</v>
      </c>
      <c r="Q71" s="4">
        <v>3141900.3409754299</v>
      </c>
      <c r="R71" s="4">
        <v>3181051.0858740299</v>
      </c>
      <c r="S71" s="4">
        <v>3220201.8307726299</v>
      </c>
      <c r="T71" s="4">
        <v>3259352.57567123</v>
      </c>
      <c r="U71" s="4">
        <v>3298503.32056983</v>
      </c>
      <c r="V71" s="4">
        <v>3337654.0654684301</v>
      </c>
      <c r="W71" s="4">
        <v>3376804.8103670301</v>
      </c>
      <c r="X71" s="4">
        <v>3415955.5552656399</v>
      </c>
      <c r="Y71" s="4">
        <v>3455106.3001642399</v>
      </c>
      <c r="Z71" s="4">
        <v>3494257.04506284</v>
      </c>
      <c r="AA71" s="4">
        <v>3533407.78996144</v>
      </c>
      <c r="AB71" s="4">
        <v>3572558.5348600401</v>
      </c>
      <c r="AC71" s="4">
        <v>3611709.2797586401</v>
      </c>
      <c r="AD71" s="4">
        <v>3650860.0246572401</v>
      </c>
      <c r="AE71" s="4">
        <v>3690010.7695558402</v>
      </c>
      <c r="AF71" s="4">
        <v>3729161.5144544402</v>
      </c>
      <c r="AG71" s="4">
        <v>3768312.2593530398</v>
      </c>
      <c r="AH71" s="4">
        <v>3807463.0042516398</v>
      </c>
      <c r="AI71" s="4">
        <v>3846613.7491502399</v>
      </c>
      <c r="AJ71" s="4">
        <v>3885764.4940488399</v>
      </c>
      <c r="AK71" s="4">
        <v>3924915.2389474399</v>
      </c>
    </row>
    <row r="73" spans="1:37" x14ac:dyDescent="0.35">
      <c r="A73" s="4" t="s">
        <v>42</v>
      </c>
    </row>
    <row r="74" spans="1:37" x14ac:dyDescent="0.35">
      <c r="A74" s="4" t="s">
        <v>16</v>
      </c>
      <c r="B74" s="4">
        <v>2554639.16749642</v>
      </c>
      <c r="C74" s="4">
        <v>2593789.91239502</v>
      </c>
      <c r="D74" s="4">
        <v>2632940.6572936201</v>
      </c>
      <c r="E74" s="4">
        <v>2672091.4021922201</v>
      </c>
      <c r="F74" s="4">
        <v>2711242.1470908201</v>
      </c>
      <c r="G74" s="4">
        <v>2750392.8919894202</v>
      </c>
      <c r="H74" s="4">
        <v>2789543.6368880202</v>
      </c>
      <c r="I74" s="4">
        <v>2828694.3817866198</v>
      </c>
      <c r="J74" s="4">
        <v>2867845.1266852198</v>
      </c>
      <c r="K74" s="4">
        <v>2906995.8715838301</v>
      </c>
      <c r="L74" s="4">
        <v>2946146.6164824301</v>
      </c>
      <c r="M74" s="4">
        <v>2985297.3613810302</v>
      </c>
      <c r="N74" s="4">
        <v>3024448.1062796302</v>
      </c>
      <c r="O74" s="4">
        <v>3063598.8511782298</v>
      </c>
      <c r="P74" s="4">
        <v>3102749.5960768298</v>
      </c>
      <c r="Q74" s="4">
        <v>3141900.3409754299</v>
      </c>
      <c r="R74" s="4">
        <v>3181051.0858740299</v>
      </c>
      <c r="S74" s="4">
        <v>3220201.8307726299</v>
      </c>
      <c r="T74" s="4">
        <v>3259352.57567123</v>
      </c>
      <c r="U74" s="4">
        <v>3298503.32056983</v>
      </c>
      <c r="V74" s="4">
        <v>3337654.0654684301</v>
      </c>
      <c r="W74" s="4">
        <v>3376804.8103670301</v>
      </c>
      <c r="X74" s="4">
        <v>3415955.5552656399</v>
      </c>
      <c r="Y74" s="4">
        <v>3455106.3001642399</v>
      </c>
      <c r="Z74" s="4">
        <v>3494257.04506284</v>
      </c>
      <c r="AA74" s="4">
        <v>3533407.78996144</v>
      </c>
      <c r="AB74" s="4">
        <v>3572558.5348600401</v>
      </c>
      <c r="AC74" s="4">
        <v>3611709.2797586401</v>
      </c>
      <c r="AD74" s="4">
        <v>3650860.0246572401</v>
      </c>
      <c r="AE74" s="4">
        <v>3690010.7695558402</v>
      </c>
      <c r="AF74" s="4">
        <v>3729161.5144544402</v>
      </c>
      <c r="AG74" s="4">
        <v>3768312.2593530398</v>
      </c>
      <c r="AH74" s="4">
        <v>3807463.0042516398</v>
      </c>
      <c r="AI74" s="4">
        <v>3846613.7491502399</v>
      </c>
      <c r="AJ74" s="4">
        <v>3885764.4940488399</v>
      </c>
      <c r="AK74" s="4">
        <v>3924915.2389474399</v>
      </c>
    </row>
    <row r="76" spans="1:37" ht="13.5" customHeight="1" x14ac:dyDescent="0.35">
      <c r="A76" s="4" t="s">
        <v>43</v>
      </c>
    </row>
    <row r="77" spans="1:37" ht="13.5" customHeight="1" x14ac:dyDescent="0.35">
      <c r="A77" s="4" t="s">
        <v>16</v>
      </c>
      <c r="B77" s="7">
        <v>2554639.16749642</v>
      </c>
      <c r="C77" s="7">
        <v>2593789.91239502</v>
      </c>
      <c r="D77" s="7">
        <v>2632940.6572936201</v>
      </c>
      <c r="E77" s="7">
        <v>2672091.4021922201</v>
      </c>
      <c r="F77" s="7">
        <v>2711242.1470908201</v>
      </c>
      <c r="G77" s="7">
        <v>2750392.8919894202</v>
      </c>
      <c r="H77" s="7">
        <v>2789543.6368880202</v>
      </c>
      <c r="I77" s="7">
        <v>2828694.3817866198</v>
      </c>
      <c r="J77" s="7">
        <v>2867845.1266852198</v>
      </c>
      <c r="K77" s="7">
        <v>2906995.8715838301</v>
      </c>
      <c r="L77" s="7">
        <v>2946146.6164824301</v>
      </c>
      <c r="M77" s="7">
        <v>2985297.3613810302</v>
      </c>
      <c r="N77" s="7">
        <v>3024448.1062796302</v>
      </c>
      <c r="O77" s="7">
        <v>3063598.8511782298</v>
      </c>
      <c r="P77" s="7">
        <v>3102749.5960768298</v>
      </c>
      <c r="Q77" s="7">
        <v>3141900.3409754299</v>
      </c>
      <c r="R77" s="7">
        <v>3181051.0858740299</v>
      </c>
      <c r="S77" s="7">
        <v>3220201.8307726299</v>
      </c>
      <c r="T77" s="7">
        <v>3259352.57567123</v>
      </c>
      <c r="U77" s="7">
        <v>3298503.32056983</v>
      </c>
      <c r="V77" s="7">
        <v>3337654.0654684301</v>
      </c>
      <c r="W77" s="7">
        <v>3376804.8103670301</v>
      </c>
      <c r="X77" s="7">
        <v>3415955.5552656399</v>
      </c>
      <c r="Y77" s="7">
        <v>3455106.3001642399</v>
      </c>
      <c r="Z77" s="7">
        <v>3494257.04506284</v>
      </c>
      <c r="AA77" s="7">
        <v>3533407.78996144</v>
      </c>
      <c r="AB77" s="7">
        <v>3572558.5348600401</v>
      </c>
      <c r="AC77" s="7">
        <v>3611709.2797586401</v>
      </c>
      <c r="AD77" s="7">
        <v>3650860.0246572401</v>
      </c>
      <c r="AE77" s="7">
        <v>3690010.7695558402</v>
      </c>
      <c r="AF77" s="7">
        <v>3729161.5144544402</v>
      </c>
      <c r="AG77" s="7">
        <v>3768312.2593530398</v>
      </c>
      <c r="AH77" s="7">
        <v>3807463.0042516398</v>
      </c>
      <c r="AI77" s="7">
        <v>3846613.7491502399</v>
      </c>
      <c r="AJ77" s="7">
        <v>3885764.4940488399</v>
      </c>
      <c r="AK77" s="7">
        <v>3924915.2389474399</v>
      </c>
    </row>
    <row r="79" spans="1:37" x14ac:dyDescent="0.35">
      <c r="A79" s="4" t="s">
        <v>45</v>
      </c>
    </row>
    <row r="80" spans="1:37" x14ac:dyDescent="0.35">
      <c r="A80" s="4" t="s">
        <v>16</v>
      </c>
      <c r="B80" s="7">
        <v>2554639.16749642</v>
      </c>
      <c r="C80" s="7">
        <v>2593789.91239502</v>
      </c>
      <c r="D80" s="7">
        <v>2632940.6572936201</v>
      </c>
      <c r="E80" s="7">
        <v>2672091.4021922201</v>
      </c>
      <c r="F80" s="7">
        <v>2711242.1470908201</v>
      </c>
      <c r="G80" s="7">
        <v>2750392.8919894202</v>
      </c>
      <c r="H80" s="7">
        <v>2789543.6368880202</v>
      </c>
      <c r="I80" s="7">
        <v>2828694.3817866198</v>
      </c>
      <c r="J80" s="7">
        <v>2867845.1266852198</v>
      </c>
      <c r="K80" s="7">
        <v>2906995.8715838301</v>
      </c>
      <c r="L80" s="7">
        <v>2946146.6164824301</v>
      </c>
      <c r="M80" s="7">
        <v>2985297.3613810302</v>
      </c>
      <c r="N80" s="7">
        <v>3024448.1062796302</v>
      </c>
      <c r="O80" s="7">
        <v>3063598.8511782298</v>
      </c>
      <c r="P80" s="7">
        <v>3102749.5960768298</v>
      </c>
      <c r="Q80" s="7">
        <v>3141900.3409754299</v>
      </c>
      <c r="R80" s="7">
        <v>3181051.0858740299</v>
      </c>
      <c r="S80" s="7">
        <v>3220201.8307726299</v>
      </c>
      <c r="T80" s="7">
        <v>3259352.57567123</v>
      </c>
      <c r="U80" s="7">
        <v>3298503.32056983</v>
      </c>
      <c r="V80" s="7">
        <v>3337654.0654684301</v>
      </c>
      <c r="W80" s="7">
        <v>3376804.8103670301</v>
      </c>
      <c r="X80" s="7">
        <v>3415955.5552656399</v>
      </c>
      <c r="Y80" s="7">
        <v>3455106.3001642399</v>
      </c>
      <c r="Z80" s="7">
        <v>3494257.04506284</v>
      </c>
      <c r="AA80" s="7">
        <v>3533407.78996144</v>
      </c>
      <c r="AB80" s="7">
        <v>3572558.5348600401</v>
      </c>
      <c r="AC80" s="7">
        <v>3611709.2797586401</v>
      </c>
      <c r="AD80" s="7">
        <v>3650860.0246572401</v>
      </c>
      <c r="AE80" s="7">
        <v>3690010.7695558402</v>
      </c>
      <c r="AF80" s="7">
        <v>3729161.5144544402</v>
      </c>
      <c r="AG80" s="7">
        <v>3768312.2593530398</v>
      </c>
      <c r="AH80" s="7">
        <v>3807463.0042516398</v>
      </c>
      <c r="AI80" s="7">
        <v>3846613.7491502399</v>
      </c>
      <c r="AJ80" s="7">
        <v>3885764.4940488399</v>
      </c>
      <c r="AK80" s="7">
        <v>3924915.2389474399</v>
      </c>
    </row>
    <row r="82" spans="1:37" x14ac:dyDescent="0.35">
      <c r="A82" s="4" t="s">
        <v>46</v>
      </c>
    </row>
    <row r="83" spans="1:37" x14ac:dyDescent="0.35">
      <c r="A83" s="4" t="s">
        <v>16</v>
      </c>
      <c r="B83" s="7">
        <v>2554639.16749642</v>
      </c>
      <c r="C83" s="7">
        <v>2593789.91239502</v>
      </c>
      <c r="D83" s="7">
        <v>2632940.6572936201</v>
      </c>
      <c r="E83" s="7">
        <v>2672091.4021922201</v>
      </c>
      <c r="F83" s="7">
        <v>2711242.1470908201</v>
      </c>
      <c r="G83" s="7">
        <v>2750392.8919894202</v>
      </c>
      <c r="H83" s="7">
        <v>2789543.6368880202</v>
      </c>
      <c r="I83" s="7">
        <v>2828694.3817866198</v>
      </c>
      <c r="J83" s="7">
        <v>2867845.1266852198</v>
      </c>
      <c r="K83" s="7">
        <v>2906995.8715838301</v>
      </c>
      <c r="L83" s="7">
        <v>2946146.6164824301</v>
      </c>
      <c r="M83" s="7">
        <v>2985297.3613810302</v>
      </c>
      <c r="N83" s="7">
        <v>3024448.1062796302</v>
      </c>
      <c r="O83" s="7">
        <v>3063598.8511782298</v>
      </c>
      <c r="P83" s="7">
        <v>3102749.5960768298</v>
      </c>
      <c r="Q83" s="7">
        <v>3141900.3409754299</v>
      </c>
      <c r="R83" s="7">
        <v>3181051.0858740299</v>
      </c>
      <c r="S83" s="7">
        <v>3220201.8307726299</v>
      </c>
      <c r="T83" s="7">
        <v>3259352.57567123</v>
      </c>
      <c r="U83" s="7">
        <v>3298503.32056983</v>
      </c>
      <c r="V83" s="7">
        <v>3337654.0654684301</v>
      </c>
      <c r="W83" s="7">
        <v>3376804.8103670301</v>
      </c>
      <c r="X83" s="7">
        <v>3415955.5552656399</v>
      </c>
      <c r="Y83" s="7">
        <v>3455106.3001642399</v>
      </c>
      <c r="Z83" s="7">
        <v>3494257.04506284</v>
      </c>
      <c r="AA83" s="7">
        <v>3533407.78996144</v>
      </c>
      <c r="AB83" s="7">
        <v>3572558.5348600401</v>
      </c>
      <c r="AC83" s="7">
        <v>3611709.2797586401</v>
      </c>
      <c r="AD83" s="7">
        <v>3650860.0246572401</v>
      </c>
      <c r="AE83" s="7">
        <v>3690010.7695558402</v>
      </c>
      <c r="AF83" s="7">
        <v>3729161.5144544402</v>
      </c>
      <c r="AG83" s="7">
        <v>3768312.2593530398</v>
      </c>
      <c r="AH83" s="7">
        <v>3807463.0042516398</v>
      </c>
      <c r="AI83" s="7">
        <v>3846613.7491502399</v>
      </c>
      <c r="AJ83" s="7">
        <v>3885764.4940488399</v>
      </c>
      <c r="AK83" s="7">
        <v>3924915.2389474399</v>
      </c>
    </row>
    <row r="85" spans="1:37" x14ac:dyDescent="0.35">
      <c r="A85" s="4" t="s">
        <v>47</v>
      </c>
    </row>
    <row r="86" spans="1:37" x14ac:dyDescent="0.35">
      <c r="A86" s="4" t="s">
        <v>16</v>
      </c>
      <c r="B86" s="7">
        <v>5109278.33499284</v>
      </c>
      <c r="C86" s="7">
        <v>5187579.82479004</v>
      </c>
      <c r="D86" s="7">
        <v>5265881.3145872401</v>
      </c>
      <c r="E86" s="7">
        <v>5344182.8043844504</v>
      </c>
      <c r="F86" s="7">
        <v>5422484.2941816496</v>
      </c>
      <c r="G86" s="7">
        <v>5500785.7839788496</v>
      </c>
      <c r="H86" s="7">
        <v>5579087.2737760497</v>
      </c>
      <c r="I86" s="7">
        <v>5657388.7635732498</v>
      </c>
      <c r="J86" s="7">
        <v>5735690.2533704499</v>
      </c>
      <c r="K86" s="7">
        <v>5813991.7431676602</v>
      </c>
      <c r="L86" s="7">
        <v>5892293.2329648603</v>
      </c>
      <c r="M86" s="7">
        <v>5970594.7227620604</v>
      </c>
      <c r="N86" s="7">
        <v>6048896.2125592604</v>
      </c>
      <c r="O86" s="7">
        <v>6127197.7023564596</v>
      </c>
      <c r="P86" s="7">
        <v>6205499.1921536596</v>
      </c>
      <c r="Q86" s="7">
        <v>6283800.6819508597</v>
      </c>
      <c r="R86" s="7">
        <v>6362102.17174807</v>
      </c>
      <c r="S86" s="7">
        <v>6440403.6615452701</v>
      </c>
      <c r="T86" s="7">
        <v>6518705.1513424702</v>
      </c>
      <c r="U86" s="7">
        <v>6597006.6411396703</v>
      </c>
      <c r="V86" s="7">
        <v>6675308.1309368704</v>
      </c>
      <c r="W86" s="7">
        <v>6753609.6207340704</v>
      </c>
      <c r="X86" s="7">
        <v>6831911.1105312798</v>
      </c>
      <c r="Y86" s="7">
        <v>6910212.6003284799</v>
      </c>
      <c r="Z86" s="7">
        <v>6988514.09012568</v>
      </c>
      <c r="AA86" s="7">
        <v>7066815.57992288</v>
      </c>
      <c r="AB86" s="7">
        <v>7145117.0697200801</v>
      </c>
      <c r="AC86" s="7">
        <v>7223418.5595172802</v>
      </c>
      <c r="AD86" s="7">
        <v>7301720.0493144803</v>
      </c>
      <c r="AE86" s="7">
        <v>7380021.5391116804</v>
      </c>
      <c r="AF86" s="7">
        <v>7458323.0289088897</v>
      </c>
      <c r="AG86" s="7">
        <v>7536624.5187060898</v>
      </c>
      <c r="AH86" s="7">
        <v>7614926.0085032899</v>
      </c>
      <c r="AI86" s="7">
        <v>7693227.49830049</v>
      </c>
      <c r="AJ86" s="7">
        <v>7771528.98809769</v>
      </c>
      <c r="AK86" s="7">
        <v>7849830.4778948901</v>
      </c>
    </row>
    <row r="88" spans="1:37" x14ac:dyDescent="0.35">
      <c r="A88" s="4" t="s">
        <v>48</v>
      </c>
    </row>
    <row r="89" spans="1:37" x14ac:dyDescent="0.35">
      <c r="A89" s="4" t="s">
        <v>16</v>
      </c>
      <c r="B89" s="7">
        <v>2554639.16749642</v>
      </c>
      <c r="C89" s="7">
        <v>2593789.91239502</v>
      </c>
      <c r="D89" s="7">
        <v>2632940.6572936201</v>
      </c>
      <c r="E89" s="7">
        <v>2672091.4021922201</v>
      </c>
      <c r="F89" s="7">
        <v>2711242.1470908201</v>
      </c>
      <c r="G89" s="7">
        <v>2750392.8919894202</v>
      </c>
      <c r="H89" s="7">
        <v>2789543.6368880202</v>
      </c>
      <c r="I89" s="7">
        <v>2828694.3817866198</v>
      </c>
      <c r="J89" s="7">
        <v>2867845.1266852198</v>
      </c>
      <c r="K89" s="7">
        <v>2906995.8715838301</v>
      </c>
      <c r="L89" s="7">
        <v>2946146.6164824301</v>
      </c>
      <c r="M89" s="7">
        <v>2985297.3613810302</v>
      </c>
      <c r="N89" s="7">
        <v>3024448.1062796302</v>
      </c>
      <c r="O89" s="7">
        <v>3063598.8511782298</v>
      </c>
      <c r="P89" s="7">
        <v>3102749.5960768298</v>
      </c>
      <c r="Q89" s="7">
        <v>3141900.3409754299</v>
      </c>
      <c r="R89" s="7">
        <v>3181051.0858740299</v>
      </c>
      <c r="S89" s="7">
        <v>3220201.8307726299</v>
      </c>
      <c r="T89" s="7">
        <v>3259352.57567123</v>
      </c>
      <c r="U89" s="7">
        <v>3298503.32056983</v>
      </c>
      <c r="V89" s="7">
        <v>3337654.0654684301</v>
      </c>
      <c r="W89" s="7">
        <v>3376804.8103670301</v>
      </c>
      <c r="X89" s="7">
        <v>3415955.5552656399</v>
      </c>
      <c r="Y89" s="7">
        <v>3455106.3001642399</v>
      </c>
      <c r="Z89" s="7">
        <v>3494257.04506284</v>
      </c>
      <c r="AA89" s="7">
        <v>3533407.78996144</v>
      </c>
      <c r="AB89" s="7">
        <v>3572558.5348600401</v>
      </c>
      <c r="AC89" s="7">
        <v>3611709.2797586401</v>
      </c>
      <c r="AD89" s="7">
        <v>3650860.0246572401</v>
      </c>
      <c r="AE89" s="7">
        <v>3690010.7695558402</v>
      </c>
      <c r="AF89" s="7">
        <v>3729161.5144544402</v>
      </c>
      <c r="AG89" s="7">
        <v>3768312.2593530398</v>
      </c>
      <c r="AH89" s="7">
        <v>3807463.0042516398</v>
      </c>
      <c r="AI89" s="7">
        <v>3846613.7491502399</v>
      </c>
      <c r="AJ89" s="7">
        <v>3885764.4940488399</v>
      </c>
      <c r="AK89" s="7">
        <v>3924915.2389474399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9"/>
  <sheetViews>
    <sheetView topLeftCell="N1" workbookViewId="0">
      <selection activeCell="B3" sqref="B2:AK9"/>
    </sheetView>
  </sheetViews>
  <sheetFormatPr defaultRowHeight="14.5" x14ac:dyDescent="0.35"/>
  <sheetData>
    <row r="1" spans="1:37" x14ac:dyDescent="0.35">
      <c r="A1" s="1" t="s">
        <v>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35">
      <c r="A2" s="4" t="s">
        <v>3</v>
      </c>
      <c r="B2" s="7" t="e">
        <f>About!#REF!</f>
        <v>#REF!</v>
      </c>
      <c r="C2" s="7" t="e">
        <f>About!#REF!</f>
        <v>#REF!</v>
      </c>
      <c r="D2" s="7" t="e">
        <f>About!#REF!</f>
        <v>#REF!</v>
      </c>
      <c r="E2" s="7" t="e">
        <f>About!#REF!</f>
        <v>#REF!</v>
      </c>
      <c r="F2" s="7" t="e">
        <f>About!#REF!</f>
        <v>#REF!</v>
      </c>
      <c r="G2" s="7" t="e">
        <f>About!#REF!</f>
        <v>#REF!</v>
      </c>
      <c r="H2" s="7" t="e">
        <f>About!#REF!</f>
        <v>#REF!</v>
      </c>
      <c r="I2" s="7" t="e">
        <f>About!#REF!</f>
        <v>#REF!</v>
      </c>
      <c r="J2" s="7" t="e">
        <f>About!#REF!</f>
        <v>#REF!</v>
      </c>
      <c r="K2" s="7" t="e">
        <f>About!#REF!</f>
        <v>#REF!</v>
      </c>
      <c r="L2" s="7" t="e">
        <f>About!#REF!</f>
        <v>#REF!</v>
      </c>
      <c r="M2" s="7" t="e">
        <f>About!#REF!</f>
        <v>#REF!</v>
      </c>
      <c r="N2" s="7" t="e">
        <f>About!#REF!</f>
        <v>#REF!</v>
      </c>
      <c r="O2" s="7" t="e">
        <f>About!#REF!</f>
        <v>#REF!</v>
      </c>
      <c r="P2" s="7" t="e">
        <f>About!#REF!</f>
        <v>#REF!</v>
      </c>
      <c r="Q2" s="7" t="e">
        <f>About!#REF!</f>
        <v>#REF!</v>
      </c>
      <c r="R2" s="7" t="e">
        <f>About!#REF!</f>
        <v>#REF!</v>
      </c>
      <c r="S2" s="7" t="e">
        <f>About!#REF!</f>
        <v>#REF!</v>
      </c>
      <c r="T2" s="7" t="e">
        <f>About!#REF!</f>
        <v>#REF!</v>
      </c>
      <c r="U2" s="7" t="e">
        <f>About!#REF!</f>
        <v>#REF!</v>
      </c>
      <c r="V2" s="7" t="e">
        <f>About!#REF!</f>
        <v>#REF!</v>
      </c>
      <c r="W2" s="7" t="e">
        <f>About!#REF!</f>
        <v>#REF!</v>
      </c>
      <c r="X2" s="7" t="e">
        <f>About!#REF!</f>
        <v>#REF!</v>
      </c>
      <c r="Y2" s="7" t="e">
        <f>About!#REF!</f>
        <v>#REF!</v>
      </c>
      <c r="Z2" s="7" t="e">
        <f>About!#REF!</f>
        <v>#REF!</v>
      </c>
      <c r="AA2" s="7" t="e">
        <f>About!#REF!</f>
        <v>#REF!</v>
      </c>
      <c r="AB2" s="7" t="e">
        <f>About!#REF!</f>
        <v>#REF!</v>
      </c>
      <c r="AC2" s="7" t="e">
        <f>About!#REF!</f>
        <v>#REF!</v>
      </c>
      <c r="AD2" s="7" t="e">
        <f>About!#REF!</f>
        <v>#REF!</v>
      </c>
      <c r="AE2" s="7" t="e">
        <f>About!#REF!</f>
        <v>#REF!</v>
      </c>
      <c r="AF2" s="7" t="e">
        <f>About!#REF!</f>
        <v>#REF!</v>
      </c>
      <c r="AG2" s="7" t="e">
        <f>About!#REF!</f>
        <v>#REF!</v>
      </c>
      <c r="AH2" s="7" t="e">
        <f>About!#REF!</f>
        <v>#REF!</v>
      </c>
      <c r="AI2" s="7" t="e">
        <f>About!#REF!</f>
        <v>#REF!</v>
      </c>
      <c r="AJ2" s="7" t="e">
        <f>About!#REF!</f>
        <v>#REF!</v>
      </c>
      <c r="AK2" s="7" t="e">
        <f>About!#REF!</f>
        <v>#REF!</v>
      </c>
    </row>
    <row r="3" spans="1:37" x14ac:dyDescent="0.35">
      <c r="A3" s="4" t="s">
        <v>4</v>
      </c>
      <c r="B3" s="7" t="e">
        <f>About!#REF!</f>
        <v>#REF!</v>
      </c>
      <c r="C3" s="7" t="e">
        <f>About!#REF!</f>
        <v>#REF!</v>
      </c>
      <c r="D3" s="7" t="e">
        <f>About!#REF!</f>
        <v>#REF!</v>
      </c>
      <c r="E3" s="7" t="e">
        <f>About!#REF!</f>
        <v>#REF!</v>
      </c>
      <c r="F3" s="7" t="e">
        <f>About!#REF!</f>
        <v>#REF!</v>
      </c>
      <c r="G3" s="7" t="e">
        <f>About!#REF!</f>
        <v>#REF!</v>
      </c>
      <c r="H3" s="7" t="e">
        <f>About!#REF!</f>
        <v>#REF!</v>
      </c>
      <c r="I3" s="7" t="e">
        <f>About!#REF!</f>
        <v>#REF!</v>
      </c>
      <c r="J3" s="7" t="e">
        <f>About!#REF!</f>
        <v>#REF!</v>
      </c>
      <c r="K3" s="7" t="e">
        <f>About!#REF!</f>
        <v>#REF!</v>
      </c>
      <c r="L3" s="7" t="e">
        <f>About!#REF!</f>
        <v>#REF!</v>
      </c>
      <c r="M3" s="7" t="e">
        <f>About!#REF!</f>
        <v>#REF!</v>
      </c>
      <c r="N3" s="7" t="e">
        <f>About!#REF!</f>
        <v>#REF!</v>
      </c>
      <c r="O3" s="7" t="e">
        <f>About!#REF!</f>
        <v>#REF!</v>
      </c>
      <c r="P3" s="7" t="e">
        <f>About!#REF!</f>
        <v>#REF!</v>
      </c>
      <c r="Q3" s="7" t="e">
        <f>About!#REF!</f>
        <v>#REF!</v>
      </c>
      <c r="R3" s="7" t="e">
        <f>About!#REF!</f>
        <v>#REF!</v>
      </c>
      <c r="S3" s="7" t="e">
        <f>About!#REF!</f>
        <v>#REF!</v>
      </c>
      <c r="T3" s="7" t="e">
        <f>About!#REF!</f>
        <v>#REF!</v>
      </c>
      <c r="U3" s="7" t="e">
        <f>About!#REF!</f>
        <v>#REF!</v>
      </c>
      <c r="V3" s="7" t="e">
        <f>About!#REF!</f>
        <v>#REF!</v>
      </c>
      <c r="W3" s="7" t="e">
        <f>About!#REF!</f>
        <v>#REF!</v>
      </c>
      <c r="X3" s="7" t="e">
        <f>About!#REF!</f>
        <v>#REF!</v>
      </c>
      <c r="Y3" s="7" t="e">
        <f>About!#REF!</f>
        <v>#REF!</v>
      </c>
      <c r="Z3" s="7" t="e">
        <f>About!#REF!</f>
        <v>#REF!</v>
      </c>
      <c r="AA3" s="7" t="e">
        <f>About!#REF!</f>
        <v>#REF!</v>
      </c>
      <c r="AB3" s="7" t="e">
        <f>About!#REF!</f>
        <v>#REF!</v>
      </c>
      <c r="AC3" s="7" t="e">
        <f>About!#REF!</f>
        <v>#REF!</v>
      </c>
      <c r="AD3" s="7" t="e">
        <f>About!#REF!</f>
        <v>#REF!</v>
      </c>
      <c r="AE3" s="7" t="e">
        <f>About!#REF!</f>
        <v>#REF!</v>
      </c>
      <c r="AF3" s="7" t="e">
        <f>About!#REF!</f>
        <v>#REF!</v>
      </c>
      <c r="AG3" s="7" t="e">
        <f>About!#REF!</f>
        <v>#REF!</v>
      </c>
      <c r="AH3" s="7" t="e">
        <f>About!#REF!</f>
        <v>#REF!</v>
      </c>
      <c r="AI3" s="7" t="e">
        <f>About!#REF!</f>
        <v>#REF!</v>
      </c>
      <c r="AJ3" s="7" t="e">
        <f>About!#REF!</f>
        <v>#REF!</v>
      </c>
      <c r="AK3" s="7" t="e">
        <f>About!#REF!</f>
        <v>#REF!</v>
      </c>
    </row>
    <row r="4" spans="1:37" x14ac:dyDescent="0.35">
      <c r="A4" s="4" t="s">
        <v>5</v>
      </c>
      <c r="B4" s="7" t="e">
        <f>About!#REF!</f>
        <v>#REF!</v>
      </c>
      <c r="C4" s="7" t="e">
        <f>About!#REF!</f>
        <v>#REF!</v>
      </c>
      <c r="D4" s="7" t="e">
        <f>About!#REF!</f>
        <v>#REF!</v>
      </c>
      <c r="E4" s="7" t="e">
        <f>About!#REF!</f>
        <v>#REF!</v>
      </c>
      <c r="F4" s="7" t="e">
        <f>About!#REF!</f>
        <v>#REF!</v>
      </c>
      <c r="G4" s="7" t="e">
        <f>About!#REF!</f>
        <v>#REF!</v>
      </c>
      <c r="H4" s="7" t="e">
        <f>About!#REF!</f>
        <v>#REF!</v>
      </c>
      <c r="I4" s="7" t="e">
        <f>About!#REF!</f>
        <v>#REF!</v>
      </c>
      <c r="J4" s="7" t="e">
        <f>About!#REF!</f>
        <v>#REF!</v>
      </c>
      <c r="K4" s="7" t="e">
        <f>About!#REF!</f>
        <v>#REF!</v>
      </c>
      <c r="L4" s="7" t="e">
        <f>About!#REF!</f>
        <v>#REF!</v>
      </c>
      <c r="M4" s="7" t="e">
        <f>About!#REF!</f>
        <v>#REF!</v>
      </c>
      <c r="N4" s="7" t="e">
        <f>About!#REF!</f>
        <v>#REF!</v>
      </c>
      <c r="O4" s="7" t="e">
        <f>About!#REF!</f>
        <v>#REF!</v>
      </c>
      <c r="P4" s="7" t="e">
        <f>About!#REF!</f>
        <v>#REF!</v>
      </c>
      <c r="Q4" s="7" t="e">
        <f>About!#REF!</f>
        <v>#REF!</v>
      </c>
      <c r="R4" s="7" t="e">
        <f>About!#REF!</f>
        <v>#REF!</v>
      </c>
      <c r="S4" s="7" t="e">
        <f>About!#REF!</f>
        <v>#REF!</v>
      </c>
      <c r="T4" s="7" t="e">
        <f>About!#REF!</f>
        <v>#REF!</v>
      </c>
      <c r="U4" s="7" t="e">
        <f>About!#REF!</f>
        <v>#REF!</v>
      </c>
      <c r="V4" s="7" t="e">
        <f>About!#REF!</f>
        <v>#REF!</v>
      </c>
      <c r="W4" s="7" t="e">
        <f>About!#REF!</f>
        <v>#REF!</v>
      </c>
      <c r="X4" s="7" t="e">
        <f>About!#REF!</f>
        <v>#REF!</v>
      </c>
      <c r="Y4" s="7" t="e">
        <f>About!#REF!</f>
        <v>#REF!</v>
      </c>
      <c r="Z4" s="7" t="e">
        <f>About!#REF!</f>
        <v>#REF!</v>
      </c>
      <c r="AA4" s="7" t="e">
        <f>About!#REF!</f>
        <v>#REF!</v>
      </c>
      <c r="AB4" s="7" t="e">
        <f>About!#REF!</f>
        <v>#REF!</v>
      </c>
      <c r="AC4" s="7" t="e">
        <f>About!#REF!</f>
        <v>#REF!</v>
      </c>
      <c r="AD4" s="7" t="e">
        <f>About!#REF!</f>
        <v>#REF!</v>
      </c>
      <c r="AE4" s="7" t="e">
        <f>About!#REF!</f>
        <v>#REF!</v>
      </c>
      <c r="AF4" s="7" t="e">
        <f>About!#REF!</f>
        <v>#REF!</v>
      </c>
      <c r="AG4" s="7" t="e">
        <f>About!#REF!</f>
        <v>#REF!</v>
      </c>
      <c r="AH4" s="7" t="e">
        <f>About!#REF!</f>
        <v>#REF!</v>
      </c>
      <c r="AI4" s="7" t="e">
        <f>About!#REF!</f>
        <v>#REF!</v>
      </c>
      <c r="AJ4" s="7" t="e">
        <f>About!#REF!</f>
        <v>#REF!</v>
      </c>
      <c r="AK4" s="7" t="e">
        <f>About!#REF!</f>
        <v>#REF!</v>
      </c>
    </row>
    <row r="5" spans="1:37" x14ac:dyDescent="0.35">
      <c r="A5" s="4" t="s">
        <v>6</v>
      </c>
      <c r="B5" s="7" t="e">
        <f>About!#REF!</f>
        <v>#REF!</v>
      </c>
      <c r="C5" s="7" t="e">
        <f>About!#REF!</f>
        <v>#REF!</v>
      </c>
      <c r="D5" s="7" t="e">
        <f>About!#REF!</f>
        <v>#REF!</v>
      </c>
      <c r="E5" s="7" t="e">
        <f>About!#REF!</f>
        <v>#REF!</v>
      </c>
      <c r="F5" s="7" t="e">
        <f>About!#REF!</f>
        <v>#REF!</v>
      </c>
      <c r="G5" s="7" t="e">
        <f>About!#REF!</f>
        <v>#REF!</v>
      </c>
      <c r="H5" s="7" t="e">
        <f>About!#REF!</f>
        <v>#REF!</v>
      </c>
      <c r="I5" s="7" t="e">
        <f>About!#REF!</f>
        <v>#REF!</v>
      </c>
      <c r="J5" s="7" t="e">
        <f>About!#REF!</f>
        <v>#REF!</v>
      </c>
      <c r="K5" s="7" t="e">
        <f>About!#REF!</f>
        <v>#REF!</v>
      </c>
      <c r="L5" s="7" t="e">
        <f>About!#REF!</f>
        <v>#REF!</v>
      </c>
      <c r="M5" s="7" t="e">
        <f>About!#REF!</f>
        <v>#REF!</v>
      </c>
      <c r="N5" s="7" t="e">
        <f>About!#REF!</f>
        <v>#REF!</v>
      </c>
      <c r="O5" s="7" t="e">
        <f>About!#REF!</f>
        <v>#REF!</v>
      </c>
      <c r="P5" s="7" t="e">
        <f>About!#REF!</f>
        <v>#REF!</v>
      </c>
      <c r="Q5" s="7" t="e">
        <f>About!#REF!</f>
        <v>#REF!</v>
      </c>
      <c r="R5" s="7" t="e">
        <f>About!#REF!</f>
        <v>#REF!</v>
      </c>
      <c r="S5" s="7" t="e">
        <f>About!#REF!</f>
        <v>#REF!</v>
      </c>
      <c r="T5" s="7" t="e">
        <f>About!#REF!</f>
        <v>#REF!</v>
      </c>
      <c r="U5" s="7" t="e">
        <f>About!#REF!</f>
        <v>#REF!</v>
      </c>
      <c r="V5" s="7" t="e">
        <f>About!#REF!</f>
        <v>#REF!</v>
      </c>
      <c r="W5" s="7" t="e">
        <f>About!#REF!</f>
        <v>#REF!</v>
      </c>
      <c r="X5" s="7" t="e">
        <f>About!#REF!</f>
        <v>#REF!</v>
      </c>
      <c r="Y5" s="7" t="e">
        <f>About!#REF!</f>
        <v>#REF!</v>
      </c>
      <c r="Z5" s="7" t="e">
        <f>About!#REF!</f>
        <v>#REF!</v>
      </c>
      <c r="AA5" s="7" t="e">
        <f>About!#REF!</f>
        <v>#REF!</v>
      </c>
      <c r="AB5" s="7" t="e">
        <f>About!#REF!</f>
        <v>#REF!</v>
      </c>
      <c r="AC5" s="7" t="e">
        <f>About!#REF!</f>
        <v>#REF!</v>
      </c>
      <c r="AD5" s="7" t="e">
        <f>About!#REF!</f>
        <v>#REF!</v>
      </c>
      <c r="AE5" s="7" t="e">
        <f>About!#REF!</f>
        <v>#REF!</v>
      </c>
      <c r="AF5" s="7" t="e">
        <f>About!#REF!</f>
        <v>#REF!</v>
      </c>
      <c r="AG5" s="7" t="e">
        <f>About!#REF!</f>
        <v>#REF!</v>
      </c>
      <c r="AH5" s="7" t="e">
        <f>About!#REF!</f>
        <v>#REF!</v>
      </c>
      <c r="AI5" s="7" t="e">
        <f>About!#REF!</f>
        <v>#REF!</v>
      </c>
      <c r="AJ5" s="7" t="e">
        <f>About!#REF!</f>
        <v>#REF!</v>
      </c>
      <c r="AK5" s="7" t="e">
        <f>About!#REF!</f>
        <v>#REF!</v>
      </c>
    </row>
    <row r="6" spans="1:37" x14ac:dyDescent="0.35">
      <c r="A6" s="4" t="s">
        <v>7</v>
      </c>
      <c r="B6" s="7" t="e">
        <f>About!#REF!</f>
        <v>#REF!</v>
      </c>
      <c r="C6" s="7" t="e">
        <f>About!#REF!</f>
        <v>#REF!</v>
      </c>
      <c r="D6" s="7" t="e">
        <f>About!#REF!</f>
        <v>#REF!</v>
      </c>
      <c r="E6" s="7" t="e">
        <f>About!#REF!</f>
        <v>#REF!</v>
      </c>
      <c r="F6" s="7" t="e">
        <f>About!#REF!</f>
        <v>#REF!</v>
      </c>
      <c r="G6" s="7" t="e">
        <f>About!#REF!</f>
        <v>#REF!</v>
      </c>
      <c r="H6" s="7" t="e">
        <f>About!#REF!</f>
        <v>#REF!</v>
      </c>
      <c r="I6" s="7" t="e">
        <f>About!#REF!</f>
        <v>#REF!</v>
      </c>
      <c r="J6" s="7" t="e">
        <f>About!#REF!</f>
        <v>#REF!</v>
      </c>
      <c r="K6" s="7" t="e">
        <f>About!#REF!</f>
        <v>#REF!</v>
      </c>
      <c r="L6" s="7" t="e">
        <f>About!#REF!</f>
        <v>#REF!</v>
      </c>
      <c r="M6" s="7" t="e">
        <f>About!#REF!</f>
        <v>#REF!</v>
      </c>
      <c r="N6" s="7" t="e">
        <f>About!#REF!</f>
        <v>#REF!</v>
      </c>
      <c r="O6" s="7" t="e">
        <f>About!#REF!</f>
        <v>#REF!</v>
      </c>
      <c r="P6" s="7" t="e">
        <f>About!#REF!</f>
        <v>#REF!</v>
      </c>
      <c r="Q6" s="7" t="e">
        <f>About!#REF!</f>
        <v>#REF!</v>
      </c>
      <c r="R6" s="7" t="e">
        <f>About!#REF!</f>
        <v>#REF!</v>
      </c>
      <c r="S6" s="7" t="e">
        <f>About!#REF!</f>
        <v>#REF!</v>
      </c>
      <c r="T6" s="7" t="e">
        <f>About!#REF!</f>
        <v>#REF!</v>
      </c>
      <c r="U6" s="7" t="e">
        <f>About!#REF!</f>
        <v>#REF!</v>
      </c>
      <c r="V6" s="7" t="e">
        <f>About!#REF!</f>
        <v>#REF!</v>
      </c>
      <c r="W6" s="7" t="e">
        <f>About!#REF!</f>
        <v>#REF!</v>
      </c>
      <c r="X6" s="7" t="e">
        <f>About!#REF!</f>
        <v>#REF!</v>
      </c>
      <c r="Y6" s="7" t="e">
        <f>About!#REF!</f>
        <v>#REF!</v>
      </c>
      <c r="Z6" s="7" t="e">
        <f>About!#REF!</f>
        <v>#REF!</v>
      </c>
      <c r="AA6" s="7" t="e">
        <f>About!#REF!</f>
        <v>#REF!</v>
      </c>
      <c r="AB6" s="7" t="e">
        <f>About!#REF!</f>
        <v>#REF!</v>
      </c>
      <c r="AC6" s="7" t="e">
        <f>About!#REF!</f>
        <v>#REF!</v>
      </c>
      <c r="AD6" s="7" t="e">
        <f>About!#REF!</f>
        <v>#REF!</v>
      </c>
      <c r="AE6" s="7" t="e">
        <f>About!#REF!</f>
        <v>#REF!</v>
      </c>
      <c r="AF6" s="7" t="e">
        <f>About!#REF!</f>
        <v>#REF!</v>
      </c>
      <c r="AG6" s="7" t="e">
        <f>About!#REF!</f>
        <v>#REF!</v>
      </c>
      <c r="AH6" s="7" t="e">
        <f>About!#REF!</f>
        <v>#REF!</v>
      </c>
      <c r="AI6" s="7" t="e">
        <f>About!#REF!</f>
        <v>#REF!</v>
      </c>
      <c r="AJ6" s="7" t="e">
        <f>About!#REF!</f>
        <v>#REF!</v>
      </c>
      <c r="AK6" s="7" t="e">
        <f>About!#REF!</f>
        <v>#REF!</v>
      </c>
    </row>
    <row r="7" spans="1:37" x14ac:dyDescent="0.35">
      <c r="A7" s="4" t="s">
        <v>8</v>
      </c>
      <c r="B7" s="7" t="e">
        <f>About!#REF!</f>
        <v>#REF!</v>
      </c>
      <c r="C7" s="7" t="e">
        <f>About!#REF!</f>
        <v>#REF!</v>
      </c>
      <c r="D7" s="7" t="e">
        <f>About!#REF!</f>
        <v>#REF!</v>
      </c>
      <c r="E7" s="7" t="e">
        <f>About!#REF!</f>
        <v>#REF!</v>
      </c>
      <c r="F7" s="7" t="e">
        <f>About!#REF!</f>
        <v>#REF!</v>
      </c>
      <c r="G7" s="7" t="e">
        <f>About!#REF!</f>
        <v>#REF!</v>
      </c>
      <c r="H7" s="7" t="e">
        <f>About!#REF!</f>
        <v>#REF!</v>
      </c>
      <c r="I7" s="7" t="e">
        <f>About!#REF!</f>
        <v>#REF!</v>
      </c>
      <c r="J7" s="7" t="e">
        <f>About!#REF!</f>
        <v>#REF!</v>
      </c>
      <c r="K7" s="7" t="e">
        <f>About!#REF!</f>
        <v>#REF!</v>
      </c>
      <c r="L7" s="7" t="e">
        <f>About!#REF!</f>
        <v>#REF!</v>
      </c>
      <c r="M7" s="7" t="e">
        <f>About!#REF!</f>
        <v>#REF!</v>
      </c>
      <c r="N7" s="7" t="e">
        <f>About!#REF!</f>
        <v>#REF!</v>
      </c>
      <c r="O7" s="7" t="e">
        <f>About!#REF!</f>
        <v>#REF!</v>
      </c>
      <c r="P7" s="7" t="e">
        <f>About!#REF!</f>
        <v>#REF!</v>
      </c>
      <c r="Q7" s="7" t="e">
        <f>About!#REF!</f>
        <v>#REF!</v>
      </c>
      <c r="R7" s="7" t="e">
        <f>About!#REF!</f>
        <v>#REF!</v>
      </c>
      <c r="S7" s="7" t="e">
        <f>About!#REF!</f>
        <v>#REF!</v>
      </c>
      <c r="T7" s="7" t="e">
        <f>About!#REF!</f>
        <v>#REF!</v>
      </c>
      <c r="U7" s="7" t="e">
        <f>About!#REF!</f>
        <v>#REF!</v>
      </c>
      <c r="V7" s="7" t="e">
        <f>About!#REF!</f>
        <v>#REF!</v>
      </c>
      <c r="W7" s="7" t="e">
        <f>About!#REF!</f>
        <v>#REF!</v>
      </c>
      <c r="X7" s="7" t="e">
        <f>About!#REF!</f>
        <v>#REF!</v>
      </c>
      <c r="Y7" s="7" t="e">
        <f>About!#REF!</f>
        <v>#REF!</v>
      </c>
      <c r="Z7" s="7" t="e">
        <f>About!#REF!</f>
        <v>#REF!</v>
      </c>
      <c r="AA7" s="7" t="e">
        <f>About!#REF!</f>
        <v>#REF!</v>
      </c>
      <c r="AB7" s="7" t="e">
        <f>About!#REF!</f>
        <v>#REF!</v>
      </c>
      <c r="AC7" s="7" t="e">
        <f>About!#REF!</f>
        <v>#REF!</v>
      </c>
      <c r="AD7" s="7" t="e">
        <f>About!#REF!</f>
        <v>#REF!</v>
      </c>
      <c r="AE7" s="7" t="e">
        <f>About!#REF!</f>
        <v>#REF!</v>
      </c>
      <c r="AF7" s="7" t="e">
        <f>About!#REF!</f>
        <v>#REF!</v>
      </c>
      <c r="AG7" s="7" t="e">
        <f>About!#REF!</f>
        <v>#REF!</v>
      </c>
      <c r="AH7" s="7" t="e">
        <f>About!#REF!</f>
        <v>#REF!</v>
      </c>
      <c r="AI7" s="7" t="e">
        <f>About!#REF!</f>
        <v>#REF!</v>
      </c>
      <c r="AJ7" s="7" t="e">
        <f>About!#REF!</f>
        <v>#REF!</v>
      </c>
      <c r="AK7" s="7" t="e">
        <f>About!#REF!</f>
        <v>#REF!</v>
      </c>
    </row>
    <row r="8" spans="1:37" x14ac:dyDescent="0.35">
      <c r="A8" s="4" t="s">
        <v>10</v>
      </c>
      <c r="B8" s="7" t="e">
        <f>About!#REF!</f>
        <v>#REF!</v>
      </c>
      <c r="C8" s="7" t="e">
        <f>About!#REF!</f>
        <v>#REF!</v>
      </c>
      <c r="D8" s="7" t="e">
        <f>About!#REF!</f>
        <v>#REF!</v>
      </c>
      <c r="E8" s="7" t="e">
        <f>About!#REF!</f>
        <v>#REF!</v>
      </c>
      <c r="F8" s="7" t="e">
        <f>About!#REF!</f>
        <v>#REF!</v>
      </c>
      <c r="G8" s="7" t="e">
        <f>About!#REF!</f>
        <v>#REF!</v>
      </c>
      <c r="H8" s="7" t="e">
        <f>About!#REF!</f>
        <v>#REF!</v>
      </c>
      <c r="I8" s="7" t="e">
        <f>About!#REF!</f>
        <v>#REF!</v>
      </c>
      <c r="J8" s="7" t="e">
        <f>About!#REF!</f>
        <v>#REF!</v>
      </c>
      <c r="K8" s="7" t="e">
        <f>About!#REF!</f>
        <v>#REF!</v>
      </c>
      <c r="L8" s="7" t="e">
        <f>About!#REF!</f>
        <v>#REF!</v>
      </c>
      <c r="M8" s="7" t="e">
        <f>About!#REF!</f>
        <v>#REF!</v>
      </c>
      <c r="N8" s="7" t="e">
        <f>About!#REF!</f>
        <v>#REF!</v>
      </c>
      <c r="O8" s="7" t="e">
        <f>About!#REF!</f>
        <v>#REF!</v>
      </c>
      <c r="P8" s="7" t="e">
        <f>About!#REF!</f>
        <v>#REF!</v>
      </c>
      <c r="Q8" s="7" t="e">
        <f>About!#REF!</f>
        <v>#REF!</v>
      </c>
      <c r="R8" s="7" t="e">
        <f>About!#REF!</f>
        <v>#REF!</v>
      </c>
      <c r="S8" s="7" t="e">
        <f>About!#REF!</f>
        <v>#REF!</v>
      </c>
      <c r="T8" s="7" t="e">
        <f>About!#REF!</f>
        <v>#REF!</v>
      </c>
      <c r="U8" s="7" t="e">
        <f>About!#REF!</f>
        <v>#REF!</v>
      </c>
      <c r="V8" s="7" t="e">
        <f>About!#REF!</f>
        <v>#REF!</v>
      </c>
      <c r="W8" s="7" t="e">
        <f>About!#REF!</f>
        <v>#REF!</v>
      </c>
      <c r="X8" s="7" t="e">
        <f>About!#REF!</f>
        <v>#REF!</v>
      </c>
      <c r="Y8" s="7" t="e">
        <f>About!#REF!</f>
        <v>#REF!</v>
      </c>
      <c r="Z8" s="7" t="e">
        <f>About!#REF!</f>
        <v>#REF!</v>
      </c>
      <c r="AA8" s="7" t="e">
        <f>About!#REF!</f>
        <v>#REF!</v>
      </c>
      <c r="AB8" s="7" t="e">
        <f>About!#REF!</f>
        <v>#REF!</v>
      </c>
      <c r="AC8" s="7" t="e">
        <f>About!#REF!</f>
        <v>#REF!</v>
      </c>
      <c r="AD8" s="7" t="e">
        <f>About!#REF!</f>
        <v>#REF!</v>
      </c>
      <c r="AE8" s="7" t="e">
        <f>About!#REF!</f>
        <v>#REF!</v>
      </c>
      <c r="AF8" s="7" t="e">
        <f>About!#REF!</f>
        <v>#REF!</v>
      </c>
      <c r="AG8" s="7" t="e">
        <f>About!#REF!</f>
        <v>#REF!</v>
      </c>
      <c r="AH8" s="7" t="e">
        <f>About!#REF!</f>
        <v>#REF!</v>
      </c>
      <c r="AI8" s="7" t="e">
        <f>About!#REF!</f>
        <v>#REF!</v>
      </c>
      <c r="AJ8" s="7" t="e">
        <f>About!#REF!</f>
        <v>#REF!</v>
      </c>
      <c r="AK8" s="7" t="e">
        <f>About!#REF!</f>
        <v>#REF!</v>
      </c>
    </row>
    <row r="9" spans="1:37" x14ac:dyDescent="0.35">
      <c r="A9" s="4" t="s">
        <v>9</v>
      </c>
      <c r="B9" s="7" t="e">
        <f>About!#REF!</f>
        <v>#REF!</v>
      </c>
      <c r="C9" s="7" t="e">
        <f>About!#REF!</f>
        <v>#REF!</v>
      </c>
      <c r="D9" s="7" t="e">
        <f>About!#REF!</f>
        <v>#REF!</v>
      </c>
      <c r="E9" s="7" t="e">
        <f>About!#REF!</f>
        <v>#REF!</v>
      </c>
      <c r="F9" s="7" t="e">
        <f>About!#REF!</f>
        <v>#REF!</v>
      </c>
      <c r="G9" s="7" t="e">
        <f>About!#REF!</f>
        <v>#REF!</v>
      </c>
      <c r="H9" s="7" t="e">
        <f>About!#REF!</f>
        <v>#REF!</v>
      </c>
      <c r="I9" s="7" t="e">
        <f>About!#REF!</f>
        <v>#REF!</v>
      </c>
      <c r="J9" s="7" t="e">
        <f>About!#REF!</f>
        <v>#REF!</v>
      </c>
      <c r="K9" s="7" t="e">
        <f>About!#REF!</f>
        <v>#REF!</v>
      </c>
      <c r="L9" s="7" t="e">
        <f>About!#REF!</f>
        <v>#REF!</v>
      </c>
      <c r="M9" s="7" t="e">
        <f>About!#REF!</f>
        <v>#REF!</v>
      </c>
      <c r="N9" s="7" t="e">
        <f>About!#REF!</f>
        <v>#REF!</v>
      </c>
      <c r="O9" s="7" t="e">
        <f>About!#REF!</f>
        <v>#REF!</v>
      </c>
      <c r="P9" s="7" t="e">
        <f>About!#REF!</f>
        <v>#REF!</v>
      </c>
      <c r="Q9" s="7" t="e">
        <f>About!#REF!</f>
        <v>#REF!</v>
      </c>
      <c r="R9" s="7" t="e">
        <f>About!#REF!</f>
        <v>#REF!</v>
      </c>
      <c r="S9" s="7" t="e">
        <f>About!#REF!</f>
        <v>#REF!</v>
      </c>
      <c r="T9" s="7" t="e">
        <f>About!#REF!</f>
        <v>#REF!</v>
      </c>
      <c r="U9" s="7" t="e">
        <f>About!#REF!</f>
        <v>#REF!</v>
      </c>
      <c r="V9" s="7" t="e">
        <f>About!#REF!</f>
        <v>#REF!</v>
      </c>
      <c r="W9" s="7" t="e">
        <f>About!#REF!</f>
        <v>#REF!</v>
      </c>
      <c r="X9" s="7" t="e">
        <f>About!#REF!</f>
        <v>#REF!</v>
      </c>
      <c r="Y9" s="7" t="e">
        <f>About!#REF!</f>
        <v>#REF!</v>
      </c>
      <c r="Z9" s="7" t="e">
        <f>About!#REF!</f>
        <v>#REF!</v>
      </c>
      <c r="AA9" s="7" t="e">
        <f>About!#REF!</f>
        <v>#REF!</v>
      </c>
      <c r="AB9" s="7" t="e">
        <f>About!#REF!</f>
        <v>#REF!</v>
      </c>
      <c r="AC9" s="7" t="e">
        <f>About!#REF!</f>
        <v>#REF!</v>
      </c>
      <c r="AD9" s="7" t="e">
        <f>About!#REF!</f>
        <v>#REF!</v>
      </c>
      <c r="AE9" s="7" t="e">
        <f>About!#REF!</f>
        <v>#REF!</v>
      </c>
      <c r="AF9" s="7" t="e">
        <f>About!#REF!</f>
        <v>#REF!</v>
      </c>
      <c r="AG9" s="7" t="e">
        <f>About!#REF!</f>
        <v>#REF!</v>
      </c>
      <c r="AH9" s="7" t="e">
        <f>About!#REF!</f>
        <v>#REF!</v>
      </c>
      <c r="AI9" s="7" t="e">
        <f>About!#REF!</f>
        <v>#REF!</v>
      </c>
      <c r="AJ9" s="7" t="e">
        <f>About!#REF!</f>
        <v>#REF!</v>
      </c>
      <c r="AK9" s="7" t="e">
        <f>About!#REF!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57"/>
  <sheetViews>
    <sheetView workbookViewId="0">
      <selection activeCell="A20" sqref="A20"/>
    </sheetView>
  </sheetViews>
  <sheetFormatPr defaultRowHeight="14.5" x14ac:dyDescent="0.35"/>
  <cols>
    <col min="1" max="1" width="60.453125" customWidth="1"/>
    <col min="2" max="2" width="20.54296875" customWidth="1"/>
    <col min="5" max="5" width="11" bestFit="1" customWidth="1"/>
    <col min="6" max="6" width="11.54296875" bestFit="1" customWidth="1"/>
    <col min="36" max="36" width="12.54296875" customWidth="1"/>
  </cols>
  <sheetData>
    <row r="3" spans="1:36" ht="15" x14ac:dyDescent="0.25">
      <c r="A3" t="s">
        <v>12</v>
      </c>
    </row>
    <row r="6" spans="1:36" ht="15" x14ac:dyDescent="0.25">
      <c r="A6">
        <v>2012</v>
      </c>
      <c r="B6" t="s">
        <v>13</v>
      </c>
      <c r="H6" t="s">
        <v>15</v>
      </c>
      <c r="J6" t="s">
        <v>14</v>
      </c>
    </row>
    <row r="7" spans="1:36" ht="15" x14ac:dyDescent="0.25">
      <c r="A7" s="11">
        <v>34209889</v>
      </c>
      <c r="B7" t="s">
        <v>89</v>
      </c>
      <c r="H7" t="s">
        <v>90</v>
      </c>
    </row>
    <row r="8" spans="1:36" ht="15" x14ac:dyDescent="0.25">
      <c r="A8" s="7">
        <f>A6/A7</f>
        <v>5.8813403340770852E-5</v>
      </c>
      <c r="B8" t="s">
        <v>91</v>
      </c>
    </row>
    <row r="10" spans="1:36" x14ac:dyDescent="0.35">
      <c r="B10" t="s">
        <v>92</v>
      </c>
    </row>
    <row r="11" spans="1:36" x14ac:dyDescent="0.35">
      <c r="A11">
        <v>2015</v>
      </c>
    </row>
    <row r="12" spans="1:36" x14ac:dyDescent="0.35">
      <c r="A12" s="4">
        <v>38896969</v>
      </c>
      <c r="B12" s="4">
        <v>39242698</v>
      </c>
      <c r="C12" s="4">
        <v>39589144</v>
      </c>
      <c r="D12" s="4">
        <v>39933359</v>
      </c>
      <c r="E12" s="4">
        <v>40275584</v>
      </c>
      <c r="F12" s="4">
        <v>40619346</v>
      </c>
      <c r="G12" s="4">
        <v>40965875</v>
      </c>
      <c r="H12" s="4">
        <v>41315865</v>
      </c>
      <c r="I12" s="4">
        <v>41660000</v>
      </c>
      <c r="J12" s="4">
        <v>42021197</v>
      </c>
      <c r="K12" s="4">
        <v>42373301</v>
      </c>
      <c r="L12" s="4">
        <v>42722810</v>
      </c>
      <c r="M12" s="4">
        <v>43075670</v>
      </c>
      <c r="N12" s="4">
        <v>43424440</v>
      </c>
      <c r="O12" s="4">
        <v>43756527</v>
      </c>
      <c r="P12" s="4">
        <v>44085600</v>
      </c>
      <c r="Q12" s="4">
        <v>44406080</v>
      </c>
      <c r="R12" s="4">
        <v>44740000</v>
      </c>
      <c r="S12" s="4">
        <v>45095505</v>
      </c>
      <c r="T12" s="4">
        <v>45425255</v>
      </c>
      <c r="U12" s="4">
        <v>45747645</v>
      </c>
      <c r="V12" s="4">
        <v>46052773</v>
      </c>
      <c r="W12" s="4">
        <v>46354827</v>
      </c>
      <c r="X12" s="4">
        <v>46657547</v>
      </c>
      <c r="Y12" s="4">
        <v>46951285</v>
      </c>
      <c r="Z12" s="4">
        <v>47233240</v>
      </c>
      <c r="AA12" s="4">
        <v>47510000</v>
      </c>
      <c r="AB12" s="4">
        <v>47785335</v>
      </c>
      <c r="AC12" s="4">
        <v>48053471</v>
      </c>
      <c r="AD12" s="4">
        <v>48316652</v>
      </c>
      <c r="AE12" s="4">
        <v>48574095</v>
      </c>
      <c r="AF12" s="4">
        <v>48824838</v>
      </c>
      <c r="AG12" s="4">
        <v>49070383</v>
      </c>
      <c r="AH12" s="4">
        <v>49312072</v>
      </c>
      <c r="AI12" s="4">
        <v>49549701</v>
      </c>
      <c r="AJ12" s="4">
        <v>49779362</v>
      </c>
    </row>
    <row r="13" spans="1:36" x14ac:dyDescent="0.35">
      <c r="A13" s="13">
        <f>A12*$A$8</f>
        <v>2287.6631265304604</v>
      </c>
      <c r="B13" s="13">
        <f t="shared" ref="B13:AJ13" si="0">B12*$A$8</f>
        <v>2307.9966256540615</v>
      </c>
      <c r="C13" s="13">
        <f t="shared" si="0"/>
        <v>2328.3722939878585</v>
      </c>
      <c r="D13" s="13">
        <f t="shared" si="0"/>
        <v>2348.6167496188018</v>
      </c>
      <c r="E13" s="13">
        <f t="shared" si="0"/>
        <v>2368.7441665770971</v>
      </c>
      <c r="F13" s="13">
        <f t="shared" si="0"/>
        <v>2388.9619797363271</v>
      </c>
      <c r="G13" s="13">
        <f t="shared" si="0"/>
        <v>2409.3425295826009</v>
      </c>
      <c r="H13" s="13">
        <f t="shared" si="0"/>
        <v>2429.9266326178376</v>
      </c>
      <c r="I13" s="13">
        <f t="shared" si="0"/>
        <v>2450.1663831765136</v>
      </c>
      <c r="J13" s="13">
        <f t="shared" si="0"/>
        <v>2471.4096080229901</v>
      </c>
      <c r="K13" s="13">
        <f t="shared" si="0"/>
        <v>2492.1180425928887</v>
      </c>
      <c r="L13" s="13">
        <f t="shared" si="0"/>
        <v>2512.6738563811182</v>
      </c>
      <c r="M13" s="13">
        <f t="shared" si="0"/>
        <v>2533.4267538839426</v>
      </c>
      <c r="N13" s="13">
        <f t="shared" si="0"/>
        <v>2553.9391045671032</v>
      </c>
      <c r="O13" s="13">
        <f t="shared" si="0"/>
        <v>2573.47027124233</v>
      </c>
      <c r="P13" s="13">
        <f t="shared" si="0"/>
        <v>2592.8241743198873</v>
      </c>
      <c r="Q13" s="13">
        <f t="shared" si="0"/>
        <v>2611.6726938225379</v>
      </c>
      <c r="R13" s="13">
        <f t="shared" si="0"/>
        <v>2631.311665466088</v>
      </c>
      <c r="S13" s="13">
        <f t="shared" si="0"/>
        <v>2652.2201244207486</v>
      </c>
      <c r="T13" s="13">
        <f t="shared" si="0"/>
        <v>2671.6138441723679</v>
      </c>
      <c r="U13" s="13">
        <f t="shared" si="0"/>
        <v>2690.5746972753991</v>
      </c>
      <c r="V13" s="13">
        <f t="shared" si="0"/>
        <v>2708.5203134099615</v>
      </c>
      <c r="W13" s="13">
        <f t="shared" si="0"/>
        <v>2726.285137142655</v>
      </c>
      <c r="X13" s="13">
        <f t="shared" si="0"/>
        <v>2744.089130601973</v>
      </c>
      <c r="Y13" s="13">
        <f t="shared" si="0"/>
        <v>2761.3648620724844</v>
      </c>
      <c r="Z13" s="13">
        <f t="shared" si="0"/>
        <v>2777.9475952114312</v>
      </c>
      <c r="AA13" s="13">
        <f t="shared" si="0"/>
        <v>2794.2247927200233</v>
      </c>
      <c r="AB13" s="13">
        <f t="shared" si="0"/>
        <v>2810.4181811288545</v>
      </c>
      <c r="AC13" s="13">
        <f t="shared" si="0"/>
        <v>2826.1881718470354</v>
      </c>
      <c r="AD13" s="13">
        <f t="shared" si="0"/>
        <v>2841.6667421516627</v>
      </c>
      <c r="AE13" s="13">
        <f t="shared" si="0"/>
        <v>2856.8078411479205</v>
      </c>
      <c r="AF13" s="13">
        <f t="shared" si="0"/>
        <v>2871.5548903417957</v>
      </c>
      <c r="AG13" s="13">
        <f t="shared" si="0"/>
        <v>2885.9962274651052</v>
      </c>
      <c r="AH13" s="13">
        <f t="shared" si="0"/>
        <v>2900.2107801051329</v>
      </c>
      <c r="AI13" s="13">
        <f t="shared" si="0"/>
        <v>2914.1865503275967</v>
      </c>
      <c r="AJ13" s="13">
        <f t="shared" si="0"/>
        <v>2927.6936953522418</v>
      </c>
    </row>
    <row r="15" spans="1:36" x14ac:dyDescent="0.35">
      <c r="A15" t="s">
        <v>93</v>
      </c>
    </row>
    <row r="16" spans="1:36" x14ac:dyDescent="0.35">
      <c r="A16" t="s">
        <v>94</v>
      </c>
    </row>
    <row r="21" spans="1:2" x14ac:dyDescent="0.35">
      <c r="A21" t="s">
        <v>98</v>
      </c>
      <c r="B21" t="s">
        <v>95</v>
      </c>
    </row>
    <row r="22" spans="1:2" x14ac:dyDescent="0.35">
      <c r="A22" s="7">
        <v>38896969</v>
      </c>
      <c r="B22" s="11">
        <v>38801063.288067997</v>
      </c>
    </row>
    <row r="23" spans="1:2" x14ac:dyDescent="0.35">
      <c r="A23" s="7">
        <v>39242698</v>
      </c>
      <c r="B23" s="11">
        <v>39159891.437623903</v>
      </c>
    </row>
    <row r="24" spans="1:2" x14ac:dyDescent="0.35">
      <c r="A24" s="7">
        <v>39589144</v>
      </c>
      <c r="B24" s="11">
        <v>39524684.4899</v>
      </c>
    </row>
    <row r="25" spans="1:2" x14ac:dyDescent="0.35">
      <c r="A25" s="7">
        <v>39933359</v>
      </c>
      <c r="B25" s="11">
        <v>39868899.034942999</v>
      </c>
    </row>
    <row r="26" spans="1:2" x14ac:dyDescent="0.35">
      <c r="A26" s="7">
        <v>40275584</v>
      </c>
      <c r="B26" s="11">
        <v>40219937.121023998</v>
      </c>
    </row>
    <row r="27" spans="1:2" x14ac:dyDescent="0.35">
      <c r="A27" s="7">
        <v>40619346</v>
      </c>
      <c r="B27" s="11">
        <v>40643642.997667901</v>
      </c>
    </row>
    <row r="28" spans="1:2" x14ac:dyDescent="0.35">
      <c r="A28" s="7">
        <v>40965875</v>
      </c>
      <c r="B28" s="11">
        <v>41001142.807455003</v>
      </c>
    </row>
    <row r="29" spans="1:2" x14ac:dyDescent="0.35">
      <c r="A29" s="7">
        <v>41315865</v>
      </c>
      <c r="B29" s="11">
        <v>41362353.232463896</v>
      </c>
    </row>
    <row r="30" spans="1:2" x14ac:dyDescent="0.35">
      <c r="A30" s="7">
        <v>41660000</v>
      </c>
      <c r="B30" s="11">
        <v>41723804.283137001</v>
      </c>
    </row>
    <row r="31" spans="1:2" x14ac:dyDescent="0.35">
      <c r="A31" s="7">
        <v>42021197</v>
      </c>
      <c r="B31" s="11">
        <v>42090233.531870998</v>
      </c>
    </row>
    <row r="32" spans="1:2" x14ac:dyDescent="0.35">
      <c r="A32" s="7">
        <v>42373301</v>
      </c>
      <c r="B32" s="11">
        <v>42451759.577448003</v>
      </c>
    </row>
    <row r="33" spans="1:2" x14ac:dyDescent="0.35">
      <c r="A33" s="7">
        <v>42722810</v>
      </c>
      <c r="B33" s="11">
        <v>42811360.962627903</v>
      </c>
    </row>
    <row r="34" spans="1:2" x14ac:dyDescent="0.35">
      <c r="A34" s="7">
        <v>43075670</v>
      </c>
      <c r="B34" s="11">
        <v>43172964.037223898</v>
      </c>
    </row>
    <row r="35" spans="1:2" x14ac:dyDescent="0.35">
      <c r="A35" s="7">
        <v>43424440</v>
      </c>
      <c r="B35" s="11">
        <v>43538624.410529003</v>
      </c>
    </row>
    <row r="36" spans="1:2" x14ac:dyDescent="0.35">
      <c r="A36" s="7">
        <v>43756527</v>
      </c>
      <c r="B36" s="11">
        <v>43910295.152239896</v>
      </c>
    </row>
    <row r="37" spans="1:2" x14ac:dyDescent="0.35">
      <c r="A37" s="7">
        <v>44085600</v>
      </c>
      <c r="B37" s="11">
        <v>44279354.015913002</v>
      </c>
    </row>
    <row r="38" spans="1:2" x14ac:dyDescent="0.35">
      <c r="A38" s="7">
        <v>44406080</v>
      </c>
      <c r="B38" s="11">
        <v>44651002.994038999</v>
      </c>
    </row>
    <row r="39" spans="1:2" x14ac:dyDescent="0.35">
      <c r="A39" s="7">
        <v>44740000</v>
      </c>
      <c r="B39" s="11">
        <v>45019342.7676939</v>
      </c>
    </row>
    <row r="40" spans="1:2" x14ac:dyDescent="0.35">
      <c r="A40" s="7">
        <v>45095505</v>
      </c>
      <c r="B40" s="11">
        <v>45381468.760858998</v>
      </c>
    </row>
    <row r="41" spans="1:2" x14ac:dyDescent="0.35">
      <c r="A41" s="7">
        <v>45425255</v>
      </c>
      <c r="B41" s="11">
        <v>45736627.244241901</v>
      </c>
    </row>
    <row r="42" spans="1:2" x14ac:dyDescent="0.35">
      <c r="A42" s="7">
        <v>45747645</v>
      </c>
      <c r="B42" s="11">
        <v>46083481.651614003</v>
      </c>
    </row>
    <row r="43" spans="1:2" x14ac:dyDescent="0.35">
      <c r="A43" s="7">
        <v>46052773</v>
      </c>
      <c r="B43" s="11">
        <v>46423819.032562897</v>
      </c>
    </row>
    <row r="44" spans="1:2" x14ac:dyDescent="0.35">
      <c r="A44" s="7">
        <v>46354827</v>
      </c>
      <c r="B44" s="11">
        <v>46753657.718938999</v>
      </c>
    </row>
    <row r="45" spans="1:2" x14ac:dyDescent="0.35">
      <c r="A45" s="7">
        <v>46657547</v>
      </c>
      <c r="B45" s="11">
        <v>47073461.692615002</v>
      </c>
    </row>
    <row r="46" spans="1:2" x14ac:dyDescent="0.35">
      <c r="A46" s="7">
        <v>46951285</v>
      </c>
      <c r="B46" s="11">
        <v>47384998.947494999</v>
      </c>
    </row>
    <row r="47" spans="1:2" x14ac:dyDescent="0.35">
      <c r="A47" s="7">
        <v>47233240</v>
      </c>
      <c r="B47" s="11">
        <v>47690185.965862997</v>
      </c>
    </row>
    <row r="48" spans="1:2" x14ac:dyDescent="0.35">
      <c r="A48" s="7">
        <v>47510000</v>
      </c>
      <c r="B48" s="11">
        <v>47990912.996601</v>
      </c>
    </row>
    <row r="49" spans="1:2" x14ac:dyDescent="0.35">
      <c r="A49" s="7">
        <v>47785335</v>
      </c>
      <c r="B49" s="11">
        <v>48284417.050269999</v>
      </c>
    </row>
    <row r="50" spans="1:2" x14ac:dyDescent="0.35">
      <c r="A50" s="7">
        <v>48053471</v>
      </c>
      <c r="B50" s="11">
        <v>48568530.804475904</v>
      </c>
    </row>
    <row r="51" spans="1:2" x14ac:dyDescent="0.35">
      <c r="A51" s="7">
        <v>48316652</v>
      </c>
      <c r="B51" s="11">
        <v>48841655.520604998</v>
      </c>
    </row>
    <row r="52" spans="1:2" x14ac:dyDescent="0.35">
      <c r="A52" s="7">
        <v>48574095</v>
      </c>
      <c r="B52" s="11">
        <v>49108689.119574003</v>
      </c>
    </row>
    <row r="53" spans="1:2" x14ac:dyDescent="0.35">
      <c r="A53" s="7">
        <v>48824838</v>
      </c>
      <c r="B53" s="11">
        <v>49372055.466747902</v>
      </c>
    </row>
    <row r="54" spans="1:2" x14ac:dyDescent="0.35">
      <c r="A54" s="7">
        <v>49070383</v>
      </c>
      <c r="B54" s="11">
        <v>49627286.478938997</v>
      </c>
    </row>
    <row r="55" spans="1:2" x14ac:dyDescent="0.35">
      <c r="A55" s="7">
        <v>49312072</v>
      </c>
      <c r="B55" s="11">
        <v>49875841.041529998</v>
      </c>
    </row>
    <row r="56" spans="1:2" x14ac:dyDescent="0.35">
      <c r="A56" s="7">
        <v>49549701</v>
      </c>
      <c r="B56" s="11">
        <v>50121508.387777001</v>
      </c>
    </row>
    <row r="57" spans="1:2" x14ac:dyDescent="0.35">
      <c r="A57" s="14">
        <v>49779362</v>
      </c>
      <c r="B57" s="12">
        <v>50365073.602871001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L8" sqref="L8"/>
    </sheetView>
  </sheetViews>
  <sheetFormatPr defaultColWidth="12.453125" defaultRowHeight="14.5" x14ac:dyDescent="0.35"/>
  <cols>
    <col min="1" max="1" width="22.54296875" customWidth="1"/>
  </cols>
  <sheetData>
    <row r="1" spans="1:12" ht="15" x14ac:dyDescent="0.25">
      <c r="A1" t="s">
        <v>56</v>
      </c>
      <c r="B1" t="s">
        <v>57</v>
      </c>
      <c r="C1" t="s">
        <v>58</v>
      </c>
    </row>
    <row r="2" spans="1:12" ht="15" x14ac:dyDescent="0.25">
      <c r="A2" t="s">
        <v>59</v>
      </c>
      <c r="B2" t="s">
        <v>60</v>
      </c>
      <c r="C2">
        <v>3412141630</v>
      </c>
    </row>
    <row r="3" spans="1:12" ht="15" x14ac:dyDescent="0.25">
      <c r="A3" t="s">
        <v>61</v>
      </c>
      <c r="B3" t="s">
        <v>62</v>
      </c>
      <c r="C3">
        <v>100000000000</v>
      </c>
    </row>
    <row r="4" spans="1:12" ht="15" x14ac:dyDescent="0.25">
      <c r="A4" t="s">
        <v>63</v>
      </c>
      <c r="B4" t="s">
        <v>64</v>
      </c>
      <c r="C4">
        <v>127500</v>
      </c>
      <c r="J4" t="str">
        <f>'BIFUbC-natural-gas'!A32</f>
        <v>Pipeline Gas--Mtherm</v>
      </c>
      <c r="K4">
        <f>'BIFUbC-natural-gas'!B32</f>
        <v>3338.27839787328</v>
      </c>
      <c r="L4">
        <f>K4*C3</f>
        <v>333827839787328</v>
      </c>
    </row>
    <row r="5" spans="1:12" ht="15" x14ac:dyDescent="0.25">
      <c r="A5" t="s">
        <v>65</v>
      </c>
      <c r="B5" t="s">
        <v>62</v>
      </c>
      <c r="C5">
        <v>100000000000</v>
      </c>
      <c r="J5" t="str">
        <f>'BIFUbC-natural-gas'!A33</f>
        <v>Petroleum refining unspecified</v>
      </c>
      <c r="K5">
        <f>'BIFUbC-natural-gas'!B33</f>
        <v>0</v>
      </c>
    </row>
    <row r="6" spans="1:12" ht="15" x14ac:dyDescent="0.25">
      <c r="A6" s="4" t="s">
        <v>81</v>
      </c>
      <c r="B6" t="s">
        <v>83</v>
      </c>
      <c r="C6">
        <v>1000000</v>
      </c>
      <c r="J6" t="str">
        <f>'BIFUbC-natural-gas'!A34</f>
        <v>Pipeline Gas--Mtherm</v>
      </c>
      <c r="K6">
        <f>'BIFUbC-natural-gas'!B34</f>
        <v>883.98863994883095</v>
      </c>
    </row>
    <row r="7" spans="1:12" s="4" customFormat="1" ht="15" x14ac:dyDescent="0.25">
      <c r="A7" s="4" t="s">
        <v>82</v>
      </c>
      <c r="B7" s="4" t="s">
        <v>83</v>
      </c>
      <c r="C7" s="4">
        <v>1000000</v>
      </c>
      <c r="J7" s="4" t="str">
        <f>'BIFUbC-natural-gas'!A35</f>
        <v>Refinery and Process Gas--MMBTU</v>
      </c>
      <c r="K7" s="4">
        <f>'BIFUbC-natural-gas'!B35</f>
        <v>240871328.17241201</v>
      </c>
      <c r="L7" s="4">
        <f>K7*C7</f>
        <v>240871328172412</v>
      </c>
    </row>
    <row r="8" spans="1:12" s="4" customFormat="1" ht="15" x14ac:dyDescent="0.25">
      <c r="A8" s="4" t="s">
        <v>84</v>
      </c>
      <c r="B8" s="4" t="s">
        <v>64</v>
      </c>
      <c r="C8" s="4">
        <v>127500</v>
      </c>
    </row>
    <row r="9" spans="1:12" s="4" customFormat="1" ht="15" x14ac:dyDescent="0.25">
      <c r="A9" s="4" t="s">
        <v>85</v>
      </c>
      <c r="B9" s="4" t="s">
        <v>86</v>
      </c>
      <c r="C9" s="4" t="s">
        <v>87</v>
      </c>
    </row>
    <row r="10" spans="1:12" x14ac:dyDescent="0.35">
      <c r="A10" s="4"/>
      <c r="C10" s="4"/>
    </row>
    <row r="11" spans="1:12" x14ac:dyDescent="0.35">
      <c r="A11" s="4" t="s">
        <v>66</v>
      </c>
    </row>
    <row r="12" spans="1:12" x14ac:dyDescent="0.35">
      <c r="A12" t="s">
        <v>67</v>
      </c>
    </row>
    <row r="18" spans="1:11" x14ac:dyDescent="0.35">
      <c r="A18" t="s">
        <v>68</v>
      </c>
      <c r="D18" t="s">
        <v>69</v>
      </c>
    </row>
    <row r="20" spans="1:11" x14ac:dyDescent="0.35">
      <c r="A20" t="s">
        <v>70</v>
      </c>
      <c r="B20">
        <v>3412.1416300000001</v>
      </c>
      <c r="C20" t="s">
        <v>71</v>
      </c>
      <c r="D20" s="5" t="s">
        <v>72</v>
      </c>
      <c r="J20" t="s">
        <v>71</v>
      </c>
      <c r="K20" t="s">
        <v>73</v>
      </c>
    </row>
    <row r="21" spans="1:11" x14ac:dyDescent="0.35">
      <c r="A21" t="s">
        <v>74</v>
      </c>
      <c r="B21">
        <v>3412141630</v>
      </c>
      <c r="C21" t="s">
        <v>75</v>
      </c>
    </row>
    <row r="23" spans="1:11" x14ac:dyDescent="0.35">
      <c r="A23" t="s">
        <v>76</v>
      </c>
      <c r="D23" t="s">
        <v>77</v>
      </c>
    </row>
    <row r="24" spans="1:11" x14ac:dyDescent="0.35">
      <c r="B24">
        <v>100000</v>
      </c>
    </row>
    <row r="25" spans="1:11" x14ac:dyDescent="0.35">
      <c r="A25" t="s">
        <v>62</v>
      </c>
      <c r="B25">
        <v>100000000000</v>
      </c>
    </row>
    <row r="27" spans="1:11" x14ac:dyDescent="0.35">
      <c r="A27" t="s">
        <v>78</v>
      </c>
    </row>
    <row r="28" spans="1:11" x14ac:dyDescent="0.35">
      <c r="A28">
        <v>127500</v>
      </c>
      <c r="C28" t="s">
        <v>79</v>
      </c>
      <c r="D28" t="s">
        <v>80</v>
      </c>
    </row>
    <row r="30" spans="1:11" x14ac:dyDescent="0.35">
      <c r="A30" t="s">
        <v>64</v>
      </c>
      <c r="B30" t="s">
        <v>88</v>
      </c>
      <c r="D30" s="4" t="s">
        <v>80</v>
      </c>
    </row>
    <row r="31" spans="1:11" x14ac:dyDescent="0.35">
      <c r="A31" t="s">
        <v>86</v>
      </c>
      <c r="B31" t="s">
        <v>88</v>
      </c>
      <c r="D31" s="4" t="s">
        <v>80</v>
      </c>
    </row>
    <row r="34" spans="1:3" x14ac:dyDescent="0.35">
      <c r="A34" s="4">
        <v>947817.12</v>
      </c>
      <c r="B34" s="4" t="s">
        <v>187</v>
      </c>
      <c r="C34" s="4" t="s">
        <v>72</v>
      </c>
    </row>
    <row r="35" spans="1:3" x14ac:dyDescent="0.35">
      <c r="A35" s="4">
        <f>A34*1000000</f>
        <v>947817120000</v>
      </c>
      <c r="B35" s="4" t="s">
        <v>188</v>
      </c>
      <c r="C35" s="4" t="s">
        <v>72</v>
      </c>
    </row>
  </sheetData>
  <hyperlinks>
    <hyperlink ref="D20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F30" sqref="F30"/>
    </sheetView>
  </sheetViews>
  <sheetFormatPr defaultColWidth="8.7265625" defaultRowHeight="14.5" x14ac:dyDescent="0.35"/>
  <cols>
    <col min="1" max="16384" width="8.7265625" style="4"/>
  </cols>
  <sheetData>
    <row r="1" spans="1:3" ht="15" x14ac:dyDescent="0.25">
      <c r="A1" s="4" t="s">
        <v>201</v>
      </c>
    </row>
    <row r="2" spans="1:3" ht="15" x14ac:dyDescent="0.25">
      <c r="A2" s="4" t="s">
        <v>191</v>
      </c>
    </row>
    <row r="3" spans="1:3" ht="15" x14ac:dyDescent="0.25">
      <c r="A3" s="4" t="s">
        <v>202</v>
      </c>
    </row>
    <row r="5" spans="1:3" x14ac:dyDescent="0.35">
      <c r="A5" s="4" t="s">
        <v>203</v>
      </c>
    </row>
    <row r="6" spans="1:3" ht="15" x14ac:dyDescent="0.25">
      <c r="A6" s="4" t="s">
        <v>204</v>
      </c>
    </row>
    <row r="7" spans="1:3" ht="15" x14ac:dyDescent="0.25">
      <c r="A7" s="4" t="s">
        <v>205</v>
      </c>
    </row>
    <row r="8" spans="1:3" ht="15" x14ac:dyDescent="0.25">
      <c r="A8" s="4" t="s">
        <v>206</v>
      </c>
    </row>
    <row r="16" spans="1:3" x14ac:dyDescent="0.35">
      <c r="C16" s="16"/>
    </row>
    <row r="17" spans="3:3" x14ac:dyDescent="0.35">
      <c r="C17" s="17"/>
    </row>
    <row r="64" spans="2:2" x14ac:dyDescent="0.35">
      <c r="B64" s="4" t="s">
        <v>207</v>
      </c>
    </row>
    <row r="65" spans="2:2" x14ac:dyDescent="0.35">
      <c r="B65" s="4" t="s">
        <v>208</v>
      </c>
    </row>
    <row r="66" spans="2:2" x14ac:dyDescent="0.35">
      <c r="B66" s="4" t="s">
        <v>209</v>
      </c>
    </row>
    <row r="67" spans="2:2" x14ac:dyDescent="0.35">
      <c r="B67" s="4" t="s">
        <v>210</v>
      </c>
    </row>
    <row r="68" spans="2:2" x14ac:dyDescent="0.35">
      <c r="B68" s="4" t="s">
        <v>211</v>
      </c>
    </row>
    <row r="69" spans="2:2" x14ac:dyDescent="0.35">
      <c r="B69" s="4" t="s">
        <v>212</v>
      </c>
    </row>
    <row r="70" spans="2:2" x14ac:dyDescent="0.35">
      <c r="B70" s="4" t="s">
        <v>213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2"/>
  <sheetViews>
    <sheetView workbookViewId="0">
      <selection activeCell="F30" sqref="F30"/>
    </sheetView>
  </sheetViews>
  <sheetFormatPr defaultRowHeight="14.5" x14ac:dyDescent="0.35"/>
  <sheetData>
    <row r="1" spans="1:37" s="4" customFormat="1" ht="15" x14ac:dyDescent="0.25">
      <c r="A1" s="4" t="s">
        <v>227</v>
      </c>
    </row>
    <row r="2" spans="1:37" s="4" customFormat="1" ht="15" x14ac:dyDescent="0.25"/>
    <row r="3" spans="1:37" ht="15" x14ac:dyDescent="0.25">
      <c r="A3" s="4" t="s">
        <v>214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spans="1:37" ht="15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 spans="1:37" ht="15" x14ac:dyDescent="0.25">
      <c r="A5" s="4" t="s">
        <v>107</v>
      </c>
      <c r="B5" s="4">
        <v>2015</v>
      </c>
      <c r="C5" s="4">
        <v>2016</v>
      </c>
      <c r="D5" s="4">
        <v>2017</v>
      </c>
      <c r="E5" s="4">
        <v>2018</v>
      </c>
      <c r="F5" s="4">
        <v>2019</v>
      </c>
      <c r="G5" s="4">
        <v>2020</v>
      </c>
      <c r="H5" s="4">
        <v>2021</v>
      </c>
      <c r="I5" s="4">
        <v>2022</v>
      </c>
      <c r="J5" s="4">
        <v>2023</v>
      </c>
      <c r="K5" s="4">
        <v>2024</v>
      </c>
      <c r="L5" s="4">
        <v>2025</v>
      </c>
      <c r="M5" s="4">
        <v>2026</v>
      </c>
      <c r="N5" s="4">
        <v>2027</v>
      </c>
      <c r="O5" s="4">
        <v>2028</v>
      </c>
      <c r="P5" s="4">
        <v>2029</v>
      </c>
      <c r="Q5" s="4">
        <v>2030</v>
      </c>
      <c r="R5" s="4">
        <v>2031</v>
      </c>
      <c r="S5" s="4">
        <v>2032</v>
      </c>
      <c r="T5" s="4">
        <v>2033</v>
      </c>
      <c r="U5" s="4">
        <v>2034</v>
      </c>
      <c r="V5" s="4">
        <v>2035</v>
      </c>
      <c r="W5" s="4">
        <v>2036</v>
      </c>
      <c r="X5" s="4">
        <v>2037</v>
      </c>
      <c r="Y5" s="4">
        <v>2038</v>
      </c>
      <c r="Z5" s="4">
        <v>2039</v>
      </c>
      <c r="AA5" s="4">
        <v>2040</v>
      </c>
      <c r="AB5" s="4">
        <v>2041</v>
      </c>
      <c r="AC5" s="4">
        <v>2042</v>
      </c>
      <c r="AD5" s="4">
        <v>2043</v>
      </c>
      <c r="AE5" s="4">
        <v>2044</v>
      </c>
      <c r="AF5" s="4">
        <v>2045</v>
      </c>
      <c r="AG5" s="4">
        <v>2046</v>
      </c>
      <c r="AH5" s="4">
        <v>2047</v>
      </c>
      <c r="AI5" s="4">
        <v>2048</v>
      </c>
      <c r="AJ5" s="4">
        <v>2049</v>
      </c>
      <c r="AK5" s="4">
        <v>2050</v>
      </c>
    </row>
    <row r="6" spans="1:37" ht="15" x14ac:dyDescent="0.25">
      <c r="A6" s="4" t="s">
        <v>215</v>
      </c>
      <c r="B6" s="4">
        <v>4384.1918823507003</v>
      </c>
      <c r="C6" s="4">
        <v>4366.8401206905501</v>
      </c>
      <c r="D6" s="4">
        <v>4353.1665929634801</v>
      </c>
      <c r="E6" s="4">
        <v>4335.7246512193196</v>
      </c>
      <c r="F6" s="4">
        <v>4318.2466374415399</v>
      </c>
      <c r="G6" s="4">
        <v>4273.6337772390798</v>
      </c>
      <c r="H6" s="4">
        <v>4236.4567676711504</v>
      </c>
      <c r="I6" s="4">
        <v>4195.7954994062802</v>
      </c>
      <c r="J6" s="4">
        <v>4158.81820745601</v>
      </c>
      <c r="K6" s="4">
        <v>4118.4334453004103</v>
      </c>
      <c r="L6" s="4">
        <v>4090.4004573120901</v>
      </c>
      <c r="M6" s="4">
        <v>4069.62867232497</v>
      </c>
      <c r="N6" s="4">
        <v>4048.83086409016</v>
      </c>
      <c r="O6" s="4">
        <v>4028.0070326076502</v>
      </c>
      <c r="P6" s="4">
        <v>4007.1571778774401</v>
      </c>
      <c r="Q6" s="4">
        <v>3986.28129989953</v>
      </c>
      <c r="R6" s="4">
        <v>3988.5236364093798</v>
      </c>
      <c r="S6" s="4">
        <v>3990.7659729192301</v>
      </c>
      <c r="T6" s="4">
        <v>3993.0083094290799</v>
      </c>
      <c r="U6" s="4">
        <v>3995.2506459389301</v>
      </c>
      <c r="V6" s="4">
        <v>3997.4929824487799</v>
      </c>
      <c r="W6" s="4">
        <v>3999.7353189586402</v>
      </c>
      <c r="X6" s="4">
        <v>4001.97765546849</v>
      </c>
      <c r="Y6" s="4">
        <v>4004.2199919783402</v>
      </c>
      <c r="Z6" s="4">
        <v>4006.46232848819</v>
      </c>
      <c r="AA6" s="4">
        <v>4008.7046649980398</v>
      </c>
      <c r="AB6" s="4">
        <v>4010.94700150789</v>
      </c>
      <c r="AC6" s="4">
        <v>4013.1893380177398</v>
      </c>
      <c r="AD6" s="4">
        <v>4015.4316745275901</v>
      </c>
      <c r="AE6" s="4">
        <v>4017.6740110374399</v>
      </c>
      <c r="AF6" s="4">
        <v>4019.9163475472901</v>
      </c>
      <c r="AG6" s="4">
        <v>4022.1586840571399</v>
      </c>
      <c r="AH6" s="4">
        <v>4024.4010205669902</v>
      </c>
      <c r="AI6" s="4">
        <v>4026.6433570768399</v>
      </c>
      <c r="AJ6" s="4">
        <v>4028.8856935866902</v>
      </c>
      <c r="AK6" s="4">
        <v>4031.12803009654</v>
      </c>
    </row>
    <row r="7" spans="1:37" ht="15" x14ac:dyDescent="0.25">
      <c r="A7" s="4" t="s">
        <v>216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</row>
    <row r="8" spans="1:37" ht="15" x14ac:dyDescent="0.25">
      <c r="A8" s="4" t="s">
        <v>217</v>
      </c>
      <c r="B8" s="4">
        <f>$A$18*B21</f>
        <v>23.176299784880758</v>
      </c>
      <c r="C8" s="4">
        <f>$A$18*C21</f>
        <v>23.219754479912229</v>
      </c>
      <c r="D8" s="4">
        <f t="shared" ref="D8:AK8" si="0">$A$18*D21</f>
        <v>23.298325236221579</v>
      </c>
      <c r="E8" s="4">
        <f t="shared" si="0"/>
        <v>23.552546927599327</v>
      </c>
      <c r="F8" s="4">
        <f t="shared" si="0"/>
        <v>23.666035984885635</v>
      </c>
      <c r="G8" s="4">
        <f t="shared" si="0"/>
        <v>23.649720201137832</v>
      </c>
      <c r="H8" s="4">
        <f t="shared" si="0"/>
        <v>23.684148140185801</v>
      </c>
      <c r="I8" s="4">
        <f t="shared" si="0"/>
        <v>23.676360913072902</v>
      </c>
      <c r="J8" s="4">
        <f t="shared" si="0"/>
        <v>23.667105564250004</v>
      </c>
      <c r="K8" s="4">
        <f t="shared" si="0"/>
        <v>23.622280477292879</v>
      </c>
      <c r="L8" s="4">
        <f t="shared" si="0"/>
        <v>23.561773727176544</v>
      </c>
      <c r="M8" s="4">
        <f t="shared" si="0"/>
        <v>23.544613807086012</v>
      </c>
      <c r="N8" s="4">
        <f t="shared" si="0"/>
        <v>23.526141517714059</v>
      </c>
      <c r="O8" s="4">
        <f t="shared" si="0"/>
        <v>23.506356859060567</v>
      </c>
      <c r="P8" s="4">
        <f t="shared" si="0"/>
        <v>23.485259831125543</v>
      </c>
      <c r="Q8" s="4">
        <f t="shared" si="0"/>
        <v>23.462850433908983</v>
      </c>
      <c r="R8" s="4">
        <f t="shared" si="0"/>
        <v>23.575932920333589</v>
      </c>
      <c r="S8" s="4">
        <f t="shared" si="0"/>
        <v>23.689015406758088</v>
      </c>
      <c r="T8" s="4">
        <f t="shared" si="0"/>
        <v>23.802097893182697</v>
      </c>
      <c r="U8" s="4">
        <f t="shared" si="0"/>
        <v>23.9151803796073</v>
      </c>
      <c r="V8" s="4">
        <f t="shared" si="0"/>
        <v>24.028262866031795</v>
      </c>
      <c r="W8" s="4">
        <f t="shared" si="0"/>
        <v>24.141345352456398</v>
      </c>
      <c r="X8" s="4">
        <f t="shared" si="0"/>
        <v>24.254427838880897</v>
      </c>
      <c r="Y8" s="4">
        <f t="shared" si="0"/>
        <v>24.367510325305503</v>
      </c>
      <c r="Z8" s="4">
        <f t="shared" si="0"/>
        <v>24.480592811730109</v>
      </c>
      <c r="AA8" s="4">
        <f t="shared" si="0"/>
        <v>24.593675298154608</v>
      </c>
      <c r="AB8" s="4">
        <f t="shared" si="0"/>
        <v>24.70675778457921</v>
      </c>
      <c r="AC8" s="4">
        <f t="shared" si="0"/>
        <v>24.819840271003709</v>
      </c>
      <c r="AD8" s="4">
        <f t="shared" si="0"/>
        <v>24.932922757428315</v>
      </c>
      <c r="AE8" s="4">
        <f t="shared" si="0"/>
        <v>25.046005243852917</v>
      </c>
      <c r="AF8" s="4">
        <f t="shared" si="0"/>
        <v>25.159087730277417</v>
      </c>
      <c r="AG8" s="4">
        <f t="shared" si="0"/>
        <v>25.272170216702019</v>
      </c>
      <c r="AH8" s="4">
        <f t="shared" si="0"/>
        <v>25.385252703126522</v>
      </c>
      <c r="AI8" s="4">
        <f t="shared" si="0"/>
        <v>25.498335189551128</v>
      </c>
      <c r="AJ8" s="4">
        <f t="shared" si="0"/>
        <v>25.61141767597573</v>
      </c>
      <c r="AK8" s="4">
        <f t="shared" si="0"/>
        <v>25.724500162400229</v>
      </c>
    </row>
    <row r="9" spans="1:37" ht="15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spans="1:37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 spans="1:37" x14ac:dyDescent="0.35">
      <c r="A11" s="4" t="s">
        <v>218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 spans="1:37" x14ac:dyDescent="0.35">
      <c r="A12" s="4" t="s">
        <v>77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spans="1:37" ht="15.5" x14ac:dyDescent="0.35">
      <c r="A13" s="23" t="s">
        <v>219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5.5" x14ac:dyDescent="0.35">
      <c r="A14" s="23" t="s">
        <v>220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5.5" x14ac:dyDescent="0.35">
      <c r="A15" s="2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5.5" x14ac:dyDescent="0.35">
      <c r="A16" s="23">
        <v>1000000</v>
      </c>
      <c r="B16" s="4" t="s">
        <v>221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x14ac:dyDescent="0.35">
      <c r="A17" s="4">
        <v>0.1</v>
      </c>
      <c r="B17" s="4" t="s">
        <v>222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x14ac:dyDescent="0.35">
      <c r="A18" s="4">
        <v>1.05505585E-6</v>
      </c>
      <c r="B18" s="4" t="s">
        <v>223</v>
      </c>
      <c r="C18" s="4"/>
      <c r="D18" s="4" t="s">
        <v>224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x14ac:dyDescent="0.35">
      <c r="A21" s="4" t="s">
        <v>225</v>
      </c>
      <c r="B21" s="4">
        <f>1000000*0.1*B22</f>
        <v>21966893.7761738</v>
      </c>
      <c r="C21" s="4">
        <f t="shared" ref="C21:AK21" si="1">1000000*0.1*C22</f>
        <v>22008080.8801849</v>
      </c>
      <c r="D21" s="4">
        <f t="shared" si="1"/>
        <v>22082551.588355802</v>
      </c>
      <c r="E21" s="4">
        <f t="shared" si="1"/>
        <v>22323507.260396998</v>
      </c>
      <c r="F21" s="4">
        <f t="shared" si="1"/>
        <v>22431074.132128298</v>
      </c>
      <c r="G21" s="4">
        <f t="shared" si="1"/>
        <v>22415609.752922401</v>
      </c>
      <c r="H21" s="4">
        <f t="shared" si="1"/>
        <v>22448241.143050201</v>
      </c>
      <c r="I21" s="4">
        <f t="shared" si="1"/>
        <v>22440860.275854498</v>
      </c>
      <c r="J21" s="4">
        <f t="shared" si="1"/>
        <v>22432087.8977639</v>
      </c>
      <c r="K21" s="4">
        <f t="shared" si="1"/>
        <v>22389601.912820898</v>
      </c>
      <c r="L21" s="4">
        <f t="shared" si="1"/>
        <v>22332252.5790237</v>
      </c>
      <c r="M21" s="4">
        <f t="shared" si="1"/>
        <v>22315988.1129383</v>
      </c>
      <c r="N21" s="4">
        <f t="shared" si="1"/>
        <v>22298479.760776702</v>
      </c>
      <c r="O21" s="4">
        <f t="shared" si="1"/>
        <v>22279727.5225388</v>
      </c>
      <c r="P21" s="4">
        <f t="shared" si="1"/>
        <v>22259731.3982246</v>
      </c>
      <c r="Q21" s="4">
        <f t="shared" si="1"/>
        <v>22238491.387834098</v>
      </c>
      <c r="R21" s="4">
        <f t="shared" si="1"/>
        <v>22345672.904741097</v>
      </c>
      <c r="S21" s="4">
        <f t="shared" si="1"/>
        <v>22452854.421647999</v>
      </c>
      <c r="T21" s="4">
        <f t="shared" si="1"/>
        <v>22560035.938555002</v>
      </c>
      <c r="U21" s="4">
        <f t="shared" si="1"/>
        <v>22667217.455462001</v>
      </c>
      <c r="V21" s="4">
        <f t="shared" si="1"/>
        <v>22774398.9723689</v>
      </c>
      <c r="W21" s="4">
        <f t="shared" si="1"/>
        <v>22881580.489275899</v>
      </c>
      <c r="X21" s="4">
        <f t="shared" si="1"/>
        <v>22988762.006182797</v>
      </c>
      <c r="Y21" s="4">
        <f t="shared" si="1"/>
        <v>23095943.5230898</v>
      </c>
      <c r="Z21" s="4">
        <f t="shared" si="1"/>
        <v>23203125.039996799</v>
      </c>
      <c r="AA21" s="4">
        <f t="shared" si="1"/>
        <v>23310306.556903701</v>
      </c>
      <c r="AB21" s="4">
        <f t="shared" si="1"/>
        <v>23417488.0738107</v>
      </c>
      <c r="AC21" s="4">
        <f t="shared" si="1"/>
        <v>23524669.590717599</v>
      </c>
      <c r="AD21" s="4">
        <f t="shared" si="1"/>
        <v>23631851.107624602</v>
      </c>
      <c r="AE21" s="4">
        <f t="shared" si="1"/>
        <v>23739032.624531601</v>
      </c>
      <c r="AF21" s="4">
        <f t="shared" si="1"/>
        <v>23846214.141438499</v>
      </c>
      <c r="AG21" s="4">
        <f t="shared" si="1"/>
        <v>23953395.658345498</v>
      </c>
      <c r="AH21" s="4">
        <f t="shared" si="1"/>
        <v>24060577.1752524</v>
      </c>
      <c r="AI21" s="4">
        <f t="shared" si="1"/>
        <v>24167758.692159403</v>
      </c>
      <c r="AJ21" s="4">
        <f t="shared" si="1"/>
        <v>24274940.209066402</v>
      </c>
      <c r="AK21" s="4">
        <f t="shared" si="1"/>
        <v>24382121.725973301</v>
      </c>
    </row>
    <row r="22" spans="1:37" x14ac:dyDescent="0.35">
      <c r="A22" s="4" t="s">
        <v>226</v>
      </c>
      <c r="B22" s="4">
        <v>219.66893776173799</v>
      </c>
      <c r="C22" s="4">
        <v>220.080808801849</v>
      </c>
      <c r="D22" s="4">
        <v>220.82551588355801</v>
      </c>
      <c r="E22" s="4">
        <v>223.23507260397</v>
      </c>
      <c r="F22" s="4">
        <v>224.31074132128299</v>
      </c>
      <c r="G22" s="4">
        <v>224.15609752922401</v>
      </c>
      <c r="H22" s="4">
        <v>224.482411430502</v>
      </c>
      <c r="I22" s="4">
        <v>224.40860275854499</v>
      </c>
      <c r="J22" s="4">
        <v>224.32087897763901</v>
      </c>
      <c r="K22" s="4">
        <v>223.89601912820899</v>
      </c>
      <c r="L22" s="4">
        <v>223.32252579023699</v>
      </c>
      <c r="M22" s="4">
        <v>223.159881129383</v>
      </c>
      <c r="N22" s="4">
        <v>222.98479760776701</v>
      </c>
      <c r="O22" s="4">
        <v>222.79727522538801</v>
      </c>
      <c r="P22" s="4">
        <v>222.59731398224599</v>
      </c>
      <c r="Q22" s="4">
        <v>222.384913878341</v>
      </c>
      <c r="R22" s="4">
        <v>223.45672904741099</v>
      </c>
      <c r="S22" s="4">
        <v>224.52854421647999</v>
      </c>
      <c r="T22" s="4">
        <v>225.60035938555001</v>
      </c>
      <c r="U22" s="4">
        <v>226.67217455462</v>
      </c>
      <c r="V22" s="4">
        <v>227.743989723689</v>
      </c>
      <c r="W22" s="4">
        <v>228.81580489275899</v>
      </c>
      <c r="X22" s="4">
        <v>229.88762006182799</v>
      </c>
      <c r="Y22" s="4">
        <v>230.95943523089801</v>
      </c>
      <c r="Z22" s="4">
        <v>232.031250399968</v>
      </c>
      <c r="AA22" s="4">
        <v>233.103065569037</v>
      </c>
      <c r="AB22" s="4">
        <v>234.17488073810699</v>
      </c>
      <c r="AC22" s="4">
        <v>235.24669590717599</v>
      </c>
      <c r="AD22" s="4">
        <v>236.31851107624601</v>
      </c>
      <c r="AE22" s="4">
        <v>237.390326245316</v>
      </c>
      <c r="AF22" s="4">
        <v>238.462141414385</v>
      </c>
      <c r="AG22" s="4">
        <v>239.53395658345499</v>
      </c>
      <c r="AH22" s="4">
        <v>240.60577175252399</v>
      </c>
      <c r="AI22" s="4">
        <v>241.67758692159401</v>
      </c>
      <c r="AJ22" s="4">
        <v>242.74940209066401</v>
      </c>
      <c r="AK22" s="4">
        <v>243.821217259733</v>
      </c>
    </row>
    <row r="23" spans="1:37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x14ac:dyDescent="0.35">
      <c r="A24" s="4" t="s">
        <v>38</v>
      </c>
      <c r="B24" s="4">
        <v>4384.1918823507003</v>
      </c>
      <c r="C24" s="4">
        <v>4366.8401206905501</v>
      </c>
      <c r="D24" s="4">
        <v>4353.1665929634801</v>
      </c>
      <c r="E24" s="4">
        <v>4335.7246512193196</v>
      </c>
      <c r="F24" s="4">
        <v>4318.2466374415399</v>
      </c>
      <c r="G24" s="4">
        <v>4273.6337772390798</v>
      </c>
      <c r="H24" s="4">
        <v>4236.4567676711504</v>
      </c>
      <c r="I24" s="4">
        <v>4195.7954994062802</v>
      </c>
      <c r="J24" s="4">
        <v>4158.81820745601</v>
      </c>
      <c r="K24" s="4">
        <v>4118.4334453004103</v>
      </c>
      <c r="L24" s="4">
        <v>4090.4004573120901</v>
      </c>
      <c r="M24" s="4">
        <v>4069.62867232497</v>
      </c>
      <c r="N24" s="4">
        <v>4048.83086409016</v>
      </c>
      <c r="O24" s="4">
        <v>4028.0070326076502</v>
      </c>
      <c r="P24" s="4">
        <v>4007.1571778774401</v>
      </c>
      <c r="Q24" s="4">
        <v>3986.28129989953</v>
      </c>
      <c r="R24" s="4">
        <v>3988.5236364093798</v>
      </c>
      <c r="S24" s="4">
        <v>3990.7659729192301</v>
      </c>
      <c r="T24" s="4">
        <v>3993.0083094290799</v>
      </c>
      <c r="U24" s="4">
        <v>3995.2506459389301</v>
      </c>
      <c r="V24" s="4">
        <v>3997.4929824487799</v>
      </c>
      <c r="W24" s="4">
        <v>3999.7353189586402</v>
      </c>
      <c r="X24" s="4">
        <v>4001.97765546849</v>
      </c>
      <c r="Y24" s="4">
        <v>4004.2199919783402</v>
      </c>
      <c r="Z24" s="4">
        <v>4006.46232848819</v>
      </c>
      <c r="AA24" s="4">
        <v>4008.7046649980398</v>
      </c>
      <c r="AB24" s="4">
        <v>4010.94700150789</v>
      </c>
      <c r="AC24" s="4">
        <v>4013.1893380177398</v>
      </c>
      <c r="AD24" s="4">
        <v>4015.4316745275901</v>
      </c>
      <c r="AE24" s="4">
        <v>4017.6740110374399</v>
      </c>
      <c r="AF24" s="4">
        <v>4019.9163475472901</v>
      </c>
      <c r="AG24" s="4">
        <v>4022.1586840571399</v>
      </c>
      <c r="AH24" s="4">
        <v>4024.4010205669902</v>
      </c>
      <c r="AI24" s="4">
        <v>4026.6433570768399</v>
      </c>
      <c r="AJ24" s="4">
        <v>4028.8856935866902</v>
      </c>
      <c r="AK24" s="4">
        <v>4031.12803009654</v>
      </c>
    </row>
    <row r="25" spans="1:37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x14ac:dyDescent="0.35">
      <c r="A41" s="4"/>
      <c r="B41" s="18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x14ac:dyDescent="0.35">
      <c r="A42" s="4"/>
      <c r="B42" s="18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0"/>
  <sheetViews>
    <sheetView topLeftCell="A4" workbookViewId="0">
      <selection activeCell="B4" sqref="B4:AK4"/>
    </sheetView>
  </sheetViews>
  <sheetFormatPr defaultRowHeight="14.5" x14ac:dyDescent="0.35"/>
  <cols>
    <col min="2" max="2" width="11.81640625" bestFit="1" customWidth="1"/>
    <col min="33" max="33" width="11.81640625" bestFit="1" customWidth="1"/>
  </cols>
  <sheetData>
    <row r="1" spans="1:37" ht="15" x14ac:dyDescent="0.25">
      <c r="A1" s="19"/>
      <c r="B1" s="19">
        <v>2015</v>
      </c>
      <c r="C1" s="19">
        <f>B1+1</f>
        <v>2016</v>
      </c>
      <c r="D1" s="19">
        <f t="shared" ref="D1:AH1" si="0">C1+1</f>
        <v>2017</v>
      </c>
      <c r="E1" s="19">
        <f t="shared" si="0"/>
        <v>2018</v>
      </c>
      <c r="F1" s="19">
        <f t="shared" si="0"/>
        <v>2019</v>
      </c>
      <c r="G1" s="19">
        <f t="shared" si="0"/>
        <v>2020</v>
      </c>
      <c r="H1" s="19">
        <f t="shared" si="0"/>
        <v>2021</v>
      </c>
      <c r="I1" s="19">
        <f t="shared" si="0"/>
        <v>2022</v>
      </c>
      <c r="J1" s="19">
        <f t="shared" si="0"/>
        <v>2023</v>
      </c>
      <c r="K1" s="19">
        <f t="shared" si="0"/>
        <v>2024</v>
      </c>
      <c r="L1" s="19">
        <f t="shared" si="0"/>
        <v>2025</v>
      </c>
      <c r="M1" s="19">
        <f t="shared" si="0"/>
        <v>2026</v>
      </c>
      <c r="N1" s="19">
        <f t="shared" si="0"/>
        <v>2027</v>
      </c>
      <c r="O1" s="19">
        <f t="shared" si="0"/>
        <v>2028</v>
      </c>
      <c r="P1" s="19">
        <f t="shared" si="0"/>
        <v>2029</v>
      </c>
      <c r="Q1" s="19">
        <f t="shared" si="0"/>
        <v>2030</v>
      </c>
      <c r="R1" s="19">
        <f t="shared" si="0"/>
        <v>2031</v>
      </c>
      <c r="S1" s="19">
        <f t="shared" si="0"/>
        <v>2032</v>
      </c>
      <c r="T1" s="19">
        <f t="shared" si="0"/>
        <v>2033</v>
      </c>
      <c r="U1" s="19">
        <f t="shared" si="0"/>
        <v>2034</v>
      </c>
      <c r="V1" s="19">
        <f>U1+1</f>
        <v>2035</v>
      </c>
      <c r="W1" s="19">
        <f t="shared" si="0"/>
        <v>2036</v>
      </c>
      <c r="X1" s="19">
        <f t="shared" si="0"/>
        <v>2037</v>
      </c>
      <c r="Y1" s="19">
        <f t="shared" si="0"/>
        <v>2038</v>
      </c>
      <c r="Z1" s="19">
        <f t="shared" si="0"/>
        <v>2039</v>
      </c>
      <c r="AA1" s="19">
        <f t="shared" si="0"/>
        <v>2040</v>
      </c>
      <c r="AB1" s="19">
        <f>AA1+1</f>
        <v>2041</v>
      </c>
      <c r="AC1" s="19">
        <f t="shared" si="0"/>
        <v>2042</v>
      </c>
      <c r="AD1" s="19">
        <f t="shared" si="0"/>
        <v>2043</v>
      </c>
      <c r="AE1" s="19">
        <f t="shared" si="0"/>
        <v>2044</v>
      </c>
      <c r="AF1" s="19">
        <f t="shared" si="0"/>
        <v>2045</v>
      </c>
      <c r="AG1" s="19">
        <f t="shared" si="0"/>
        <v>2046</v>
      </c>
      <c r="AH1" s="19">
        <f t="shared" si="0"/>
        <v>2047</v>
      </c>
      <c r="AI1" s="19">
        <f>AH1+1</f>
        <v>2048</v>
      </c>
      <c r="AJ1" s="19">
        <f>AI1+1</f>
        <v>2049</v>
      </c>
      <c r="AK1" s="19">
        <f t="shared" ref="AK1" si="1">AJ1+1</f>
        <v>2050</v>
      </c>
    </row>
    <row r="2" spans="1:37" ht="15" x14ac:dyDescent="0.25">
      <c r="A2" s="19"/>
      <c r="B2" s="19" t="s">
        <v>75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</row>
    <row r="3" spans="1:37" ht="15" x14ac:dyDescent="0.25">
      <c r="A3" s="19" t="str">
        <f>B26</f>
        <v xml:space="preserve">Coal </v>
      </c>
      <c r="B3" s="19">
        <f>B7*'Unit conversions'!A35</f>
        <v>29612206365812.66</v>
      </c>
      <c r="C3" s="19">
        <f>B3-($B$3-$Q$3)/15</f>
        <v>29276601360333.449</v>
      </c>
      <c r="D3" s="19">
        <f t="shared" ref="D3:P3" si="2">C3-($B$3-$Q$3)/15</f>
        <v>28940996354854.238</v>
      </c>
      <c r="E3" s="19">
        <f t="shared" si="2"/>
        <v>28605391349375.027</v>
      </c>
      <c r="F3" s="19">
        <f t="shared" si="2"/>
        <v>28269786343895.816</v>
      </c>
      <c r="G3" s="19">
        <f t="shared" si="2"/>
        <v>27934181338416.605</v>
      </c>
      <c r="H3" s="19">
        <f t="shared" si="2"/>
        <v>27598576332937.395</v>
      </c>
      <c r="I3" s="19">
        <f t="shared" si="2"/>
        <v>27262971327458.184</v>
      </c>
      <c r="J3" s="19">
        <f t="shared" si="2"/>
        <v>26927366321978.973</v>
      </c>
      <c r="K3" s="19">
        <f t="shared" si="2"/>
        <v>26591761316499.762</v>
      </c>
      <c r="L3" s="19">
        <f t="shared" si="2"/>
        <v>26256156311020.551</v>
      </c>
      <c r="M3" s="19">
        <f t="shared" si="2"/>
        <v>25920551305541.34</v>
      </c>
      <c r="N3" s="19">
        <f t="shared" si="2"/>
        <v>25584946300062.129</v>
      </c>
      <c r="O3" s="19">
        <f t="shared" si="2"/>
        <v>25249341294582.918</v>
      </c>
      <c r="P3" s="19">
        <f t="shared" si="2"/>
        <v>24913736289103.707</v>
      </c>
      <c r="Q3" s="19">
        <f>B3-B39*B3</f>
        <v>24578131283624.508</v>
      </c>
      <c r="R3" s="19">
        <f>Q3-($Q$3-$AF$3)/15</f>
        <v>24299579129076.762</v>
      </c>
      <c r="S3" s="19">
        <f t="shared" ref="S3:AE3" si="3">R3-($Q$3-$AF$3)/15</f>
        <v>24021026974529.016</v>
      </c>
      <c r="T3" s="19">
        <f t="shared" si="3"/>
        <v>23742474819981.27</v>
      </c>
      <c r="U3" s="19">
        <f t="shared" si="3"/>
        <v>23463922665433.523</v>
      </c>
      <c r="V3" s="19">
        <f t="shared" si="3"/>
        <v>23185370510885.777</v>
      </c>
      <c r="W3" s="19">
        <f t="shared" si="3"/>
        <v>22906818356338.031</v>
      </c>
      <c r="X3" s="19">
        <f t="shared" si="3"/>
        <v>22628266201790.285</v>
      </c>
      <c r="Y3" s="19">
        <f t="shared" si="3"/>
        <v>22349714047242.539</v>
      </c>
      <c r="Z3" s="19">
        <f t="shared" si="3"/>
        <v>22071161892694.793</v>
      </c>
      <c r="AA3" s="19">
        <f t="shared" si="3"/>
        <v>21792609738147.047</v>
      </c>
      <c r="AB3" s="19">
        <f t="shared" si="3"/>
        <v>21514057583599.301</v>
      </c>
      <c r="AC3" s="19">
        <f t="shared" si="3"/>
        <v>21235505429051.555</v>
      </c>
      <c r="AD3" s="19">
        <f t="shared" si="3"/>
        <v>20956953274503.809</v>
      </c>
      <c r="AE3" s="19">
        <f t="shared" si="3"/>
        <v>20678401119956.062</v>
      </c>
      <c r="AF3" s="19">
        <f>Q3-Q3*B39</f>
        <v>20399848965408.34</v>
      </c>
      <c r="AG3" s="19">
        <f>AF3</f>
        <v>20399848965408.34</v>
      </c>
      <c r="AH3" s="19">
        <f t="shared" ref="AH3:AK3" si="4">AG3</f>
        <v>20399848965408.34</v>
      </c>
      <c r="AI3" s="19">
        <f t="shared" si="4"/>
        <v>20399848965408.34</v>
      </c>
      <c r="AJ3" s="19">
        <f t="shared" si="4"/>
        <v>20399848965408.34</v>
      </c>
      <c r="AK3" s="19">
        <f t="shared" si="4"/>
        <v>20399848965408.34</v>
      </c>
    </row>
    <row r="4" spans="1:37" ht="15" x14ac:dyDescent="0.25">
      <c r="A4" s="19" t="str">
        <f>B27</f>
        <v>Natural Gas</v>
      </c>
      <c r="B4" s="19">
        <v>2878964507787.3428</v>
      </c>
      <c r="C4" s="19">
        <f>B4-($B$4-$Q$4)/15</f>
        <v>2846336243365.7529</v>
      </c>
      <c r="D4" s="19">
        <f t="shared" ref="D4:P4" si="5">C4-($B$4-$Q$4)/15</f>
        <v>2813707978944.1631</v>
      </c>
      <c r="E4" s="19">
        <f t="shared" si="5"/>
        <v>2781079714522.5732</v>
      </c>
      <c r="F4" s="19">
        <f t="shared" si="5"/>
        <v>2748451450100.9834</v>
      </c>
      <c r="G4" s="19">
        <f t="shared" si="5"/>
        <v>2715823185679.3936</v>
      </c>
      <c r="H4" s="19">
        <f t="shared" si="5"/>
        <v>2683194921257.8037</v>
      </c>
      <c r="I4" s="19">
        <f t="shared" si="5"/>
        <v>2650566656836.2139</v>
      </c>
      <c r="J4" s="19">
        <f t="shared" si="5"/>
        <v>2617938392414.624</v>
      </c>
      <c r="K4" s="19">
        <f t="shared" si="5"/>
        <v>2585310127993.0342</v>
      </c>
      <c r="L4" s="19">
        <f t="shared" si="5"/>
        <v>2552681863571.4443</v>
      </c>
      <c r="M4" s="19">
        <f t="shared" si="5"/>
        <v>2520053599149.8545</v>
      </c>
      <c r="N4" s="19">
        <f t="shared" si="5"/>
        <v>2487425334728.2646</v>
      </c>
      <c r="O4" s="19">
        <f t="shared" si="5"/>
        <v>2454797070306.6748</v>
      </c>
      <c r="P4" s="19">
        <f t="shared" si="5"/>
        <v>2422168805885.085</v>
      </c>
      <c r="Q4" s="19">
        <f>B4-B4*B39</f>
        <v>2389540541463.4946</v>
      </c>
      <c r="R4" s="19">
        <f>Q4-($Q$4-$AF$4)/15</f>
        <v>2362459081993.5752</v>
      </c>
      <c r="S4" s="19">
        <f t="shared" ref="S4:AE4" si="6">R4-($Q$4-$AF$4)/15</f>
        <v>2335377622523.6558</v>
      </c>
      <c r="T4" s="19">
        <f t="shared" si="6"/>
        <v>2308296163053.7363</v>
      </c>
      <c r="U4" s="19">
        <f t="shared" si="6"/>
        <v>2281214703583.8169</v>
      </c>
      <c r="V4" s="19">
        <f t="shared" si="6"/>
        <v>2254133244113.8975</v>
      </c>
      <c r="W4" s="19">
        <f t="shared" si="6"/>
        <v>2227051784643.978</v>
      </c>
      <c r="X4" s="19">
        <f t="shared" si="6"/>
        <v>2199970325174.0586</v>
      </c>
      <c r="Y4" s="19">
        <f t="shared" si="6"/>
        <v>2172888865704.1389</v>
      </c>
      <c r="Z4" s="19">
        <f t="shared" si="6"/>
        <v>2145807406234.2192</v>
      </c>
      <c r="AA4" s="19">
        <f t="shared" si="6"/>
        <v>2118725946764.2996</v>
      </c>
      <c r="AB4" s="19">
        <f t="shared" si="6"/>
        <v>2091644487294.3799</v>
      </c>
      <c r="AC4" s="19">
        <f t="shared" si="6"/>
        <v>2064563027824.4602</v>
      </c>
      <c r="AD4" s="19">
        <f t="shared" si="6"/>
        <v>2037481568354.5405</v>
      </c>
      <c r="AE4" s="19">
        <f t="shared" si="6"/>
        <v>2010400108884.6208</v>
      </c>
      <c r="AF4" s="19">
        <f>Q4-Q4*B39</f>
        <v>1983318649414.7004</v>
      </c>
      <c r="AG4" s="19">
        <f t="shared" ref="AG4:AK4" si="7">AF4</f>
        <v>1983318649414.7004</v>
      </c>
      <c r="AH4" s="19">
        <f t="shared" si="7"/>
        <v>1983318649414.7004</v>
      </c>
      <c r="AI4" s="19">
        <f t="shared" si="7"/>
        <v>1983318649414.7004</v>
      </c>
      <c r="AJ4" s="19">
        <f t="shared" si="7"/>
        <v>1983318649414.7004</v>
      </c>
      <c r="AK4" s="19">
        <f t="shared" si="7"/>
        <v>1983318649414.7004</v>
      </c>
    </row>
    <row r="5" spans="1:37" ht="15" x14ac:dyDescent="0.25">
      <c r="A5" s="19" t="s">
        <v>162</v>
      </c>
      <c r="B5" s="19">
        <f>B9*'Unit conversions'!B21</f>
        <v>4572269784200</v>
      </c>
      <c r="C5" s="19">
        <f>B5-(B5-Q5)/15</f>
        <v>4541787985638.667</v>
      </c>
      <c r="D5" s="19">
        <f t="shared" ref="D5:P5" si="8">C5-(C5-R5)/15</f>
        <v>4511509399067.7422</v>
      </c>
      <c r="E5" s="19">
        <f t="shared" si="8"/>
        <v>4481420477021.1992</v>
      </c>
      <c r="F5" s="19">
        <f t="shared" si="8"/>
        <v>4451508575197.4121</v>
      </c>
      <c r="G5" s="19">
        <f t="shared" si="8"/>
        <v>4421761892248.1982</v>
      </c>
      <c r="H5" s="19">
        <f t="shared" si="8"/>
        <v>4392169413581.9185</v>
      </c>
      <c r="I5" s="19">
        <f t="shared" si="8"/>
        <v>4362720858913.0439</v>
      </c>
      <c r="J5" s="19">
        <f t="shared" si="8"/>
        <v>4333406633308.4141</v>
      </c>
      <c r="K5" s="19">
        <f t="shared" si="8"/>
        <v>4304217781497.0796</v>
      </c>
      <c r="L5" s="19">
        <f t="shared" si="8"/>
        <v>4275145945226.1543</v>
      </c>
      <c r="M5" s="19">
        <f t="shared" si="8"/>
        <v>4246183323459.6104</v>
      </c>
      <c r="N5" s="19">
        <f t="shared" si="8"/>
        <v>4217322635230.4897</v>
      </c>
      <c r="O5" s="19">
        <f t="shared" si="8"/>
        <v>4188557084969.6304</v>
      </c>
      <c r="P5" s="19">
        <f t="shared" si="8"/>
        <v>4159880330145.8149</v>
      </c>
      <c r="Q5" s="19">
        <f>B5-B5*B40</f>
        <v>4115042805780</v>
      </c>
      <c r="R5" s="19">
        <f>Q5-($Q$5-$AF$5)/15</f>
        <v>4087609187074.7998</v>
      </c>
      <c r="S5" s="19">
        <f t="shared" ref="S5:AE5" si="9">R5-($Q$5-$AF$5)/15</f>
        <v>4060175568369.5996</v>
      </c>
      <c r="T5" s="19">
        <f t="shared" si="9"/>
        <v>4032741949664.3994</v>
      </c>
      <c r="U5" s="19">
        <f t="shared" si="9"/>
        <v>4005308330959.1992</v>
      </c>
      <c r="V5" s="19">
        <f t="shared" si="9"/>
        <v>3977874712253.999</v>
      </c>
      <c r="W5" s="19">
        <f t="shared" si="9"/>
        <v>3950441093548.7988</v>
      </c>
      <c r="X5" s="19">
        <f t="shared" si="9"/>
        <v>3923007474843.5986</v>
      </c>
      <c r="Y5" s="19">
        <f t="shared" si="9"/>
        <v>3895573856138.3984</v>
      </c>
      <c r="Z5" s="19">
        <f t="shared" si="9"/>
        <v>3868140237433.1982</v>
      </c>
      <c r="AA5" s="19">
        <f t="shared" si="9"/>
        <v>3840706618727.998</v>
      </c>
      <c r="AB5" s="19">
        <f t="shared" si="9"/>
        <v>3813273000022.7979</v>
      </c>
      <c r="AC5" s="19">
        <f t="shared" si="9"/>
        <v>3785839381317.5977</v>
      </c>
      <c r="AD5" s="19">
        <f t="shared" si="9"/>
        <v>3758405762612.3975</v>
      </c>
      <c r="AE5" s="19">
        <f t="shared" si="9"/>
        <v>3730972143907.1973</v>
      </c>
      <c r="AF5" s="19">
        <f>Q5-Q5*B40</f>
        <v>3703538525202</v>
      </c>
      <c r="AG5" s="19">
        <f t="shared" ref="AG5:AK5" si="10">AF5</f>
        <v>3703538525202</v>
      </c>
      <c r="AH5" s="19">
        <f t="shared" si="10"/>
        <v>3703538525202</v>
      </c>
      <c r="AI5" s="19">
        <f t="shared" si="10"/>
        <v>3703538525202</v>
      </c>
      <c r="AJ5" s="19">
        <f t="shared" si="10"/>
        <v>3703538525202</v>
      </c>
      <c r="AK5" s="19">
        <f t="shared" si="10"/>
        <v>3703538525202</v>
      </c>
    </row>
    <row r="6" spans="1:37" ht="15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</row>
    <row r="7" spans="1:37" ht="15" x14ac:dyDescent="0.25">
      <c r="A7" s="19" t="s">
        <v>163</v>
      </c>
      <c r="B7" s="19">
        <f>C26</f>
        <v>31.24253164556962</v>
      </c>
      <c r="C7" s="19" t="s">
        <v>164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</row>
    <row r="8" spans="1:37" ht="15" x14ac:dyDescent="0.25">
      <c r="A8" s="19" t="s">
        <v>105</v>
      </c>
      <c r="B8" s="19">
        <f>C27</f>
        <v>3.0374683544303807</v>
      </c>
      <c r="C8" s="19" t="s">
        <v>164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</row>
    <row r="9" spans="1:37" ht="15" x14ac:dyDescent="0.25">
      <c r="A9" s="19" t="s">
        <v>162</v>
      </c>
      <c r="B9" s="19">
        <v>1340</v>
      </c>
      <c r="C9" s="19" t="s">
        <v>60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</row>
    <row r="10" spans="1:37" ht="15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 spans="1:37" ht="15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</row>
    <row r="12" spans="1:37" ht="15" x14ac:dyDescent="0.25">
      <c r="A12" s="19" t="s">
        <v>165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</row>
    <row r="13" spans="1:37" x14ac:dyDescent="0.35">
      <c r="A13" s="19" t="s">
        <v>166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</row>
    <row r="14" spans="1:37" x14ac:dyDescent="0.35">
      <c r="A14" s="19" t="s">
        <v>167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</row>
    <row r="15" spans="1:37" x14ac:dyDescent="0.35">
      <c r="A15" s="19" t="s">
        <v>168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</row>
    <row r="16" spans="1:37" x14ac:dyDescent="0.3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</row>
    <row r="17" spans="1:37" x14ac:dyDescent="0.35">
      <c r="A17" s="19" t="s">
        <v>169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</row>
    <row r="18" spans="1:37" x14ac:dyDescent="0.35">
      <c r="A18" s="19" t="s">
        <v>170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</row>
    <row r="19" spans="1:37" ht="43.5" x14ac:dyDescent="0.35">
      <c r="A19" s="19"/>
      <c r="B19" s="19"/>
      <c r="C19" s="20" t="s">
        <v>171</v>
      </c>
      <c r="D19" s="19" t="s">
        <v>172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</row>
    <row r="20" spans="1:37" x14ac:dyDescent="0.35">
      <c r="A20" s="19"/>
      <c r="B20" s="19" t="s">
        <v>173</v>
      </c>
      <c r="C20" s="21">
        <v>0.72</v>
      </c>
      <c r="D20" s="19">
        <f>C20/0.79</f>
        <v>0.91139240506329111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</row>
    <row r="21" spans="1:37" x14ac:dyDescent="0.35">
      <c r="A21" s="19"/>
      <c r="B21" s="19" t="s">
        <v>174</v>
      </c>
      <c r="C21" s="19">
        <v>7</v>
      </c>
      <c r="D21" s="19">
        <f>1-D20</f>
        <v>8.8607594936708889E-2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</row>
    <row r="22" spans="1:37" x14ac:dyDescent="0.3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</row>
    <row r="23" spans="1:37" x14ac:dyDescent="0.35">
      <c r="A23" s="19" t="s">
        <v>175</v>
      </c>
      <c r="B23" s="19"/>
      <c r="C23" s="19" t="s">
        <v>176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</row>
    <row r="24" spans="1:37" x14ac:dyDescent="0.3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</row>
    <row r="25" spans="1:37" x14ac:dyDescent="0.35">
      <c r="A25" s="19"/>
      <c r="B25" s="19"/>
      <c r="C25" s="19">
        <v>34.28</v>
      </c>
      <c r="D25" s="19" t="s">
        <v>177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</row>
    <row r="26" spans="1:37" x14ac:dyDescent="0.35">
      <c r="A26" s="19"/>
      <c r="B26" s="19" t="s">
        <v>163</v>
      </c>
      <c r="C26" s="19">
        <f>D20*C25</f>
        <v>31.24253164556962</v>
      </c>
      <c r="D26" s="19" t="s">
        <v>164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</row>
    <row r="27" spans="1:37" x14ac:dyDescent="0.35">
      <c r="A27" s="19"/>
      <c r="B27" s="19" t="s">
        <v>105</v>
      </c>
      <c r="C27" s="19">
        <f>D21*C25</f>
        <v>3.0374683544303807</v>
      </c>
      <c r="D27" s="19" t="s">
        <v>164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</row>
    <row r="28" spans="1:37" x14ac:dyDescent="0.3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</row>
    <row r="29" spans="1:37" x14ac:dyDescent="0.3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</row>
    <row r="30" spans="1:37" x14ac:dyDescent="0.35">
      <c r="A30" s="19" t="s">
        <v>178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</row>
    <row r="31" spans="1:37" x14ac:dyDescent="0.3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</row>
    <row r="32" spans="1:37" x14ac:dyDescent="0.35">
      <c r="A32" s="19" t="s">
        <v>179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</row>
    <row r="33" spans="1:37" x14ac:dyDescent="0.35">
      <c r="A33" s="19" t="s">
        <v>180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</row>
    <row r="34" spans="1:37" x14ac:dyDescent="0.35">
      <c r="A34" s="19" t="s">
        <v>181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</row>
    <row r="35" spans="1:37" x14ac:dyDescent="0.35">
      <c r="A35" s="19" t="s">
        <v>182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</row>
    <row r="36" spans="1:37" x14ac:dyDescent="0.35">
      <c r="A36" s="19" t="s">
        <v>183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</row>
    <row r="37" spans="1:37" x14ac:dyDescent="0.3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</row>
    <row r="38" spans="1:37" x14ac:dyDescent="0.35">
      <c r="A38" s="19" t="s">
        <v>184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</row>
    <row r="39" spans="1:37" x14ac:dyDescent="0.35">
      <c r="A39" s="19" t="s">
        <v>185</v>
      </c>
      <c r="B39" s="22">
        <v>0.17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</row>
    <row r="40" spans="1:37" x14ac:dyDescent="0.35">
      <c r="A40" s="19" t="s">
        <v>186</v>
      </c>
      <c r="B40" s="22">
        <v>0.1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3"/>
  <sheetViews>
    <sheetView topLeftCell="A13" workbookViewId="0">
      <selection activeCell="B38" sqref="B38"/>
    </sheetView>
  </sheetViews>
  <sheetFormatPr defaultRowHeight="14.5" x14ac:dyDescent="0.35"/>
  <cols>
    <col min="1" max="1" width="36.54296875" customWidth="1"/>
  </cols>
  <sheetData>
    <row r="1" spans="1:37" ht="15" x14ac:dyDescent="0.25">
      <c r="A1" t="s">
        <v>107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ht="15" x14ac:dyDescent="0.25">
      <c r="A2" t="s">
        <v>108</v>
      </c>
      <c r="B2">
        <v>116.01324910514199</v>
      </c>
      <c r="C2">
        <v>118.91993000572801</v>
      </c>
      <c r="D2">
        <v>119.6452079844</v>
      </c>
      <c r="E2">
        <v>119.994584820469</v>
      </c>
      <c r="F2">
        <v>119.644504266845</v>
      </c>
      <c r="G2">
        <v>119.00613736830699</v>
      </c>
      <c r="H2">
        <v>118.113104542165</v>
      </c>
      <c r="I2">
        <v>116.724587122969</v>
      </c>
      <c r="J2">
        <v>114.94590289759</v>
      </c>
      <c r="K2">
        <v>112.82495628282</v>
      </c>
      <c r="L2">
        <v>113.03363449368</v>
      </c>
      <c r="M2">
        <v>113.24231270454</v>
      </c>
      <c r="N2">
        <v>113.4509909154</v>
      </c>
      <c r="O2">
        <v>113.65966912626</v>
      </c>
      <c r="P2">
        <v>113.86834733712</v>
      </c>
      <c r="Q2">
        <v>114.07702554798</v>
      </c>
      <c r="R2">
        <v>114.28570375884</v>
      </c>
      <c r="S2">
        <v>114.4943819697</v>
      </c>
      <c r="T2">
        <v>114.70306018056</v>
      </c>
      <c r="U2">
        <v>114.91173839142</v>
      </c>
      <c r="V2">
        <v>115.12041660228</v>
      </c>
      <c r="W2">
        <v>115.32909481314</v>
      </c>
      <c r="X2">
        <v>115.537773024</v>
      </c>
      <c r="Y2">
        <v>115.74645123486</v>
      </c>
      <c r="Z2">
        <v>115.95512944572</v>
      </c>
      <c r="AA2">
        <v>116.16380765658</v>
      </c>
      <c r="AB2">
        <v>116.37248586744001</v>
      </c>
      <c r="AC2">
        <v>116.58116407830001</v>
      </c>
      <c r="AD2">
        <v>116.78984228916001</v>
      </c>
      <c r="AE2">
        <v>116.99852050002001</v>
      </c>
      <c r="AF2">
        <v>117.20719871087999</v>
      </c>
      <c r="AG2">
        <v>117.41587692173999</v>
      </c>
      <c r="AH2">
        <v>117.62455513259999</v>
      </c>
      <c r="AI2">
        <v>117.83323334345999</v>
      </c>
      <c r="AJ2">
        <v>118.04191155432</v>
      </c>
      <c r="AK2">
        <v>118.25058976518</v>
      </c>
    </row>
    <row r="3" spans="1:37" ht="15" x14ac:dyDescent="0.25">
      <c r="A3" t="s">
        <v>110</v>
      </c>
      <c r="B3">
        <v>728.02861242252402</v>
      </c>
      <c r="C3">
        <v>730.53418251272001</v>
      </c>
      <c r="D3">
        <v>733.25271060987097</v>
      </c>
      <c r="E3">
        <v>735.00182794720195</v>
      </c>
      <c r="F3">
        <v>735.73261175092102</v>
      </c>
      <c r="G3">
        <v>735.39472827213297</v>
      </c>
      <c r="H3">
        <v>734.44373122648801</v>
      </c>
      <c r="I3">
        <v>732.77663638197998</v>
      </c>
      <c r="J3">
        <v>730.28989015967795</v>
      </c>
      <c r="K3">
        <v>726.70481639935099</v>
      </c>
      <c r="L3">
        <v>730.02211223460301</v>
      </c>
      <c r="M3">
        <v>732.08320039427394</v>
      </c>
      <c r="N3">
        <v>732.95339174075605</v>
      </c>
      <c r="O3">
        <v>732.83260751867601</v>
      </c>
      <c r="P3">
        <v>731.99960982488801</v>
      </c>
      <c r="Q3">
        <v>730.74862028869904</v>
      </c>
      <c r="R3">
        <v>729.34988993217996</v>
      </c>
      <c r="S3">
        <v>728.032326705272</v>
      </c>
      <c r="T3">
        <v>726.98241325393406</v>
      </c>
      <c r="U3">
        <v>726.34875937581899</v>
      </c>
      <c r="V3">
        <v>726.24899441617595</v>
      </c>
      <c r="W3">
        <v>726.77157371122496</v>
      </c>
      <c r="X3">
        <v>727.98020587247504</v>
      </c>
      <c r="Y3">
        <v>729.91179744379201</v>
      </c>
      <c r="Z3">
        <v>732.57830421706603</v>
      </c>
      <c r="AA3">
        <v>735.964274943644</v>
      </c>
      <c r="AB3">
        <v>740.03264899687099</v>
      </c>
      <c r="AC3">
        <v>744.72651414056998</v>
      </c>
      <c r="AD3">
        <v>749.97572902586205</v>
      </c>
      <c r="AE3">
        <v>755.70239613177205</v>
      </c>
      <c r="AF3">
        <v>761.82739338497004</v>
      </c>
      <c r="AG3">
        <v>768.27501714355299</v>
      </c>
      <c r="AH3">
        <v>774.97694065811697</v>
      </c>
      <c r="AI3">
        <v>781.87418333305698</v>
      </c>
      <c r="AJ3">
        <v>788.91810954494804</v>
      </c>
      <c r="AK3">
        <v>796.07003343451402</v>
      </c>
    </row>
    <row r="4" spans="1:37" ht="15" x14ac:dyDescent="0.25">
      <c r="A4" t="s">
        <v>111</v>
      </c>
      <c r="B4">
        <v>796.63366365579395</v>
      </c>
      <c r="C4">
        <v>793.17563266683499</v>
      </c>
      <c r="D4">
        <v>789.73136790040996</v>
      </c>
      <c r="E4">
        <v>785.16983194592297</v>
      </c>
      <c r="F4">
        <v>779.31499708319598</v>
      </c>
      <c r="G4">
        <v>771.68777631049204</v>
      </c>
      <c r="H4">
        <v>762.57231573248305</v>
      </c>
      <c r="I4">
        <v>752.30201142302201</v>
      </c>
      <c r="J4">
        <v>741.42732905062599</v>
      </c>
      <c r="K4">
        <v>730.25106722589396</v>
      </c>
      <c r="L4">
        <v>722.83922050511603</v>
      </c>
      <c r="M4">
        <v>715.33617116469702</v>
      </c>
      <c r="N4">
        <v>707.79449864140702</v>
      </c>
      <c r="O4">
        <v>700.25998417296898</v>
      </c>
      <c r="P4">
        <v>692.75971638820295</v>
      </c>
      <c r="Q4">
        <v>685.33391433419695</v>
      </c>
      <c r="R4">
        <v>689.87216797812403</v>
      </c>
      <c r="S4">
        <v>694.48711973315505</v>
      </c>
      <c r="T4">
        <v>699.18576305525596</v>
      </c>
      <c r="U4">
        <v>703.97882290269899</v>
      </c>
      <c r="V4">
        <v>708.878784089497</v>
      </c>
      <c r="W4">
        <v>713.94303797915995</v>
      </c>
      <c r="X4">
        <v>719.18809360205705</v>
      </c>
      <c r="Y4">
        <v>724.62957908598196</v>
      </c>
      <c r="Z4">
        <v>730.28504104703302</v>
      </c>
      <c r="AA4">
        <v>736.16885830672095</v>
      </c>
      <c r="AB4">
        <v>742.29095756166396</v>
      </c>
      <c r="AC4">
        <v>748.65880788028903</v>
      </c>
      <c r="AD4">
        <v>755.276283014868</v>
      </c>
      <c r="AE4">
        <v>762.142981663211</v>
      </c>
      <c r="AF4">
        <v>769.25419767576795</v>
      </c>
      <c r="AG4">
        <v>776.59971329483301</v>
      </c>
      <c r="AH4">
        <v>784.16586351700403</v>
      </c>
      <c r="AI4">
        <v>791.933187645114</v>
      </c>
      <c r="AJ4">
        <v>799.87893989863801</v>
      </c>
      <c r="AK4">
        <v>807.97714004135605</v>
      </c>
    </row>
    <row r="5" spans="1:37" ht="15" x14ac:dyDescent="0.25">
      <c r="A5" t="s">
        <v>112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ht="15" x14ac:dyDescent="0.25">
      <c r="A6" t="s">
        <v>113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ht="15" x14ac:dyDescent="0.25">
      <c r="A7" t="s">
        <v>114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ht="15" x14ac:dyDescent="0.25">
      <c r="A8" t="s">
        <v>115</v>
      </c>
      <c r="B8">
        <v>434.323791483653</v>
      </c>
      <c r="C8">
        <v>441.2827176047</v>
      </c>
      <c r="D8">
        <v>448.212978226921</v>
      </c>
      <c r="E8">
        <v>454.000437698756</v>
      </c>
      <c r="F8">
        <v>457.83378929158499</v>
      </c>
      <c r="G8">
        <v>458.65296291720301</v>
      </c>
      <c r="H8">
        <v>456.34226209124699</v>
      </c>
      <c r="I8">
        <v>451.784616676562</v>
      </c>
      <c r="J8">
        <v>446.28012133197302</v>
      </c>
      <c r="K8">
        <v>440.60027722345899</v>
      </c>
      <c r="L8">
        <v>435.14899093669402</v>
      </c>
      <c r="M8">
        <v>430.08884946252601</v>
      </c>
      <c r="N8">
        <v>425.55941968268002</v>
      </c>
      <c r="O8">
        <v>421.70067562099302</v>
      </c>
      <c r="P8">
        <v>418.65091573189102</v>
      </c>
      <c r="Q8">
        <v>416.529687851061</v>
      </c>
      <c r="R8">
        <v>415.41101192640798</v>
      </c>
      <c r="S8">
        <v>415.31104352170502</v>
      </c>
      <c r="T8">
        <v>416.18405693864003</v>
      </c>
      <c r="U8">
        <v>417.93216927223699</v>
      </c>
      <c r="V8">
        <v>420.42300442939802</v>
      </c>
      <c r="W8">
        <v>423.50869848106402</v>
      </c>
      <c r="X8">
        <v>427.04581453030403</v>
      </c>
      <c r="Y8">
        <v>430.90863006445602</v>
      </c>
      <c r="Z8">
        <v>434.99517418746899</v>
      </c>
      <c r="AA8">
        <v>439.22859517595498</v>
      </c>
      <c r="AB8">
        <v>443.55441379591201</v>
      </c>
      <c r="AC8">
        <v>447.93623920740498</v>
      </c>
      <c r="AD8">
        <v>452.35129887711997</v>
      </c>
      <c r="AE8">
        <v>456.78652238680002</v>
      </c>
      <c r="AF8">
        <v>461.23465315772103</v>
      </c>
      <c r="AG8">
        <v>465.691432462801</v>
      </c>
      <c r="AH8">
        <v>470.15441249917399</v>
      </c>
      <c r="AI8">
        <v>474.62238663107399</v>
      </c>
      <c r="AJ8">
        <v>479.094835002602</v>
      </c>
      <c r="AK8">
        <v>483.571550283433</v>
      </c>
    </row>
    <row r="9" spans="1:37" ht="15" x14ac:dyDescent="0.25">
      <c r="A9" t="s">
        <v>116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ht="15" x14ac:dyDescent="0.25">
      <c r="A10" t="s">
        <v>117</v>
      </c>
      <c r="B10">
        <v>150.62390767064599</v>
      </c>
      <c r="C10">
        <v>152.46076817679801</v>
      </c>
      <c r="D10">
        <v>153.378286171566</v>
      </c>
      <c r="E10">
        <v>154.77370370504801</v>
      </c>
      <c r="F10">
        <v>155.332373100806</v>
      </c>
      <c r="G10">
        <v>155.29350878993</v>
      </c>
      <c r="H10">
        <v>155.85933436654801</v>
      </c>
      <c r="I10">
        <v>155.869894192152</v>
      </c>
      <c r="J10">
        <v>155.64541186826199</v>
      </c>
      <c r="K10">
        <v>155.438886424114</v>
      </c>
      <c r="L10">
        <v>154.96069880033701</v>
      </c>
      <c r="M10">
        <v>154.441638713462</v>
      </c>
      <c r="N10">
        <v>153.88208563491099</v>
      </c>
      <c r="O10">
        <v>153.282419902774</v>
      </c>
      <c r="P10">
        <v>152.643022721801</v>
      </c>
      <c r="Q10">
        <v>151.964276163406</v>
      </c>
      <c r="R10">
        <v>155.772318686094</v>
      </c>
      <c r="S10">
        <v>159.412738699317</v>
      </c>
      <c r="T10">
        <v>162.92133737205799</v>
      </c>
      <c r="U10">
        <v>166.263522490132</v>
      </c>
      <c r="V10">
        <v>169.47421946520001</v>
      </c>
      <c r="W10">
        <v>172.519715307052</v>
      </c>
      <c r="X10">
        <v>175.43405967002701</v>
      </c>
      <c r="Y10">
        <v>178.200701114374</v>
      </c>
      <c r="Z10">
        <v>180.80396655765901</v>
      </c>
      <c r="AA10">
        <v>183.276592018234</v>
      </c>
      <c r="AB10">
        <v>185.58706256583201</v>
      </c>
      <c r="AC10">
        <v>187.767238461483</v>
      </c>
      <c r="AD10">
        <v>189.78648399889599</v>
      </c>
      <c r="AE10">
        <v>191.67578368177999</v>
      </c>
      <c r="AF10">
        <v>193.42012774566501</v>
      </c>
      <c r="AG10">
        <v>195.00538478339499</v>
      </c>
      <c r="AH10">
        <v>196.46122566269699</v>
      </c>
      <c r="AI10">
        <v>197.75921273721599</v>
      </c>
      <c r="AJ10">
        <v>198.928141117358</v>
      </c>
      <c r="AK10">
        <v>199.94045238074401</v>
      </c>
    </row>
    <row r="11" spans="1:37" ht="15" x14ac:dyDescent="0.25">
      <c r="A11" t="s">
        <v>118</v>
      </c>
      <c r="B11">
        <v>25.290831659301301</v>
      </c>
      <c r="C11">
        <v>23.313786267732301</v>
      </c>
      <c r="D11">
        <v>21.4827237360407</v>
      </c>
      <c r="E11">
        <v>21.618437528790899</v>
      </c>
      <c r="F11">
        <v>20.5109475562051</v>
      </c>
      <c r="G11">
        <v>22.9663707425177</v>
      </c>
      <c r="H11">
        <v>18.588768732998901</v>
      </c>
      <c r="I11">
        <v>17.519821006134801</v>
      </c>
      <c r="J11">
        <v>16.5578966544943</v>
      </c>
      <c r="K11">
        <v>15.3456714009303</v>
      </c>
      <c r="L11">
        <v>13.885207534778299</v>
      </c>
      <c r="M11">
        <v>12.7223218068671</v>
      </c>
      <c r="N11">
        <v>11.572375548264599</v>
      </c>
      <c r="O11">
        <v>10.435368758970499</v>
      </c>
      <c r="P11">
        <v>9.3113014389850495</v>
      </c>
      <c r="Q11">
        <v>8.2001735883080595</v>
      </c>
      <c r="R11">
        <v>7.3200214328471302</v>
      </c>
      <c r="S11">
        <v>6.4382273278526903</v>
      </c>
      <c r="T11">
        <v>5.5580751723917601</v>
      </c>
      <c r="U11">
        <v>4.6779230169308299</v>
      </c>
      <c r="V11">
        <v>3.79777086146989</v>
      </c>
      <c r="W11">
        <v>2.9159767564754602</v>
      </c>
      <c r="X11">
        <v>2.23874578628581</v>
      </c>
      <c r="Y11">
        <v>2.4735445695766498</v>
      </c>
      <c r="Z11">
        <v>2.7083433528674901</v>
      </c>
      <c r="AA11">
        <v>2.9415001866248298</v>
      </c>
      <c r="AB11">
        <v>3.1762989699156798</v>
      </c>
      <c r="AC11">
        <v>3.4110977532065201</v>
      </c>
      <c r="AD11">
        <v>3.6458965364973599</v>
      </c>
      <c r="AE11">
        <v>3.8790533702547001</v>
      </c>
      <c r="AF11">
        <v>4.1138521535455403</v>
      </c>
      <c r="AG11">
        <v>4.3486509368363802</v>
      </c>
      <c r="AH11">
        <v>4.58344972012722</v>
      </c>
      <c r="AI11">
        <v>4.8166065538845597</v>
      </c>
      <c r="AJ11">
        <v>5.0514053371754004</v>
      </c>
      <c r="AK11">
        <v>5.2862041204662402</v>
      </c>
    </row>
    <row r="12" spans="1:37" ht="15" x14ac:dyDescent="0.25">
      <c r="A12" t="s">
        <v>23</v>
      </c>
      <c r="B12">
        <v>69.091217013623606</v>
      </c>
      <c r="C12">
        <v>66.229821785358197</v>
      </c>
      <c r="D12">
        <v>62.926385688146603</v>
      </c>
      <c r="E12">
        <v>65.066278311826196</v>
      </c>
      <c r="F12">
        <v>63.264286270723197</v>
      </c>
      <c r="G12">
        <v>72.879695997072304</v>
      </c>
      <c r="H12">
        <v>60.439681748451797</v>
      </c>
      <c r="I12">
        <v>58.5010764722836</v>
      </c>
      <c r="J12">
        <v>56.689934624453002</v>
      </c>
      <c r="K12">
        <v>53.711340488648801</v>
      </c>
      <c r="L12">
        <v>54.279651797890899</v>
      </c>
      <c r="M12">
        <v>52.7314059090548</v>
      </c>
      <c r="N12">
        <v>51.197248764568201</v>
      </c>
      <c r="O12">
        <v>49.677180364431202</v>
      </c>
      <c r="P12">
        <v>48.171200708643703</v>
      </c>
      <c r="Q12">
        <v>46.679309797205697</v>
      </c>
      <c r="R12">
        <v>45.465329659086798</v>
      </c>
      <c r="S12">
        <v>44.251349520967999</v>
      </c>
      <c r="T12">
        <v>43.0373693828491</v>
      </c>
      <c r="U12">
        <v>41.823389244730301</v>
      </c>
      <c r="V12">
        <v>40.609409106611402</v>
      </c>
      <c r="W12">
        <v>39.395428968492503</v>
      </c>
      <c r="X12">
        <v>38.181448830373697</v>
      </c>
      <c r="Y12">
        <v>36.967468692254798</v>
      </c>
      <c r="Z12">
        <v>35.753488554135899</v>
      </c>
      <c r="AA12">
        <v>34.5395084160171</v>
      </c>
      <c r="AB12">
        <v>33.325528277898201</v>
      </c>
      <c r="AC12">
        <v>32.111548139779302</v>
      </c>
      <c r="AD12">
        <v>30.897568001660499</v>
      </c>
      <c r="AE12">
        <v>29.6835878635416</v>
      </c>
      <c r="AF12">
        <v>28.469607725422801</v>
      </c>
      <c r="AG12">
        <v>27.255627587303898</v>
      </c>
      <c r="AH12">
        <v>26.041647449185</v>
      </c>
      <c r="AI12">
        <v>24.8276673110662</v>
      </c>
      <c r="AJ12">
        <v>23.613687172947301</v>
      </c>
      <c r="AK12">
        <v>22.399707034828399</v>
      </c>
    </row>
    <row r="13" spans="1:37" ht="15" x14ac:dyDescent="0.25">
      <c r="A13" t="s">
        <v>119</v>
      </c>
      <c r="B13">
        <v>424.919322423506</v>
      </c>
      <c r="C13">
        <v>421.78528335343299</v>
      </c>
      <c r="D13">
        <v>417.74231147943902</v>
      </c>
      <c r="E13">
        <v>416.16694565611499</v>
      </c>
      <c r="F13">
        <v>412.277392714602</v>
      </c>
      <c r="G13">
        <v>405.98031857853198</v>
      </c>
      <c r="H13">
        <v>400.38510276977098</v>
      </c>
      <c r="I13">
        <v>394.05994412450002</v>
      </c>
      <c r="J13">
        <v>387.70481332558398</v>
      </c>
      <c r="K13">
        <v>380.81734377606</v>
      </c>
      <c r="L13">
        <v>381.14086335232503</v>
      </c>
      <c r="M13">
        <v>379.438435516536</v>
      </c>
      <c r="N13">
        <v>377.73093929420401</v>
      </c>
      <c r="O13">
        <v>376.01837468532602</v>
      </c>
      <c r="P13">
        <v>374.30074168990399</v>
      </c>
      <c r="Q13">
        <v>372.57804030793699</v>
      </c>
      <c r="R13">
        <v>373.01476628187299</v>
      </c>
      <c r="S13">
        <v>373.451492255809</v>
      </c>
      <c r="T13">
        <v>373.88821822974597</v>
      </c>
      <c r="U13">
        <v>374.32494420368198</v>
      </c>
      <c r="V13">
        <v>374.76167017761799</v>
      </c>
      <c r="W13">
        <v>375.19839615155399</v>
      </c>
      <c r="X13">
        <v>375.63512212549102</v>
      </c>
      <c r="Y13">
        <v>376.07184809942697</v>
      </c>
      <c r="Z13">
        <v>376.50857407336298</v>
      </c>
      <c r="AA13">
        <v>376.94530004730001</v>
      </c>
      <c r="AB13">
        <v>377.38202602123602</v>
      </c>
      <c r="AC13">
        <v>377.81875199517202</v>
      </c>
      <c r="AD13">
        <v>378.25547796910899</v>
      </c>
      <c r="AE13">
        <v>378.692203943045</v>
      </c>
      <c r="AF13">
        <v>379.12892991698101</v>
      </c>
      <c r="AG13">
        <v>379.56565589091701</v>
      </c>
      <c r="AH13">
        <v>380.00238186485399</v>
      </c>
      <c r="AI13">
        <v>380.43910783878999</v>
      </c>
      <c r="AJ13">
        <v>380.875833812726</v>
      </c>
      <c r="AK13">
        <v>381.31255978666297</v>
      </c>
    </row>
    <row r="14" spans="1:37" ht="15" x14ac:dyDescent="0.25">
      <c r="A14" t="s">
        <v>120</v>
      </c>
      <c r="B14">
        <v>290.96129099731598</v>
      </c>
      <c r="C14">
        <v>288.37195022962698</v>
      </c>
      <c r="D14">
        <v>285.34465942822197</v>
      </c>
      <c r="E14">
        <v>284.17281047880101</v>
      </c>
      <c r="F14">
        <v>281.40927990133201</v>
      </c>
      <c r="G14">
        <v>277.85257016542897</v>
      </c>
      <c r="H14">
        <v>274.77177170243198</v>
      </c>
      <c r="I14">
        <v>271.13197812881901</v>
      </c>
      <c r="J14">
        <v>267.43177594828001</v>
      </c>
      <c r="K14">
        <v>263.34646199672301</v>
      </c>
      <c r="L14">
        <v>264.02508770972202</v>
      </c>
      <c r="M14">
        <v>263.48417443366998</v>
      </c>
      <c r="N14">
        <v>262.94126498366501</v>
      </c>
      <c r="O14">
        <v>262.39635935970801</v>
      </c>
      <c r="P14">
        <v>261.84945756179798</v>
      </c>
      <c r="Q14">
        <v>261.30055958993501</v>
      </c>
      <c r="R14">
        <v>264.69078433119699</v>
      </c>
      <c r="S14">
        <v>268.08100907245898</v>
      </c>
      <c r="T14">
        <v>271.47123381372103</v>
      </c>
      <c r="U14">
        <v>274.86145855498302</v>
      </c>
      <c r="V14">
        <v>278.25168329624501</v>
      </c>
      <c r="W14">
        <v>281.64190803750699</v>
      </c>
      <c r="X14">
        <v>285.01571328343402</v>
      </c>
      <c r="Y14">
        <v>288.40593802469698</v>
      </c>
      <c r="Z14">
        <v>291.79616276595902</v>
      </c>
      <c r="AA14">
        <v>295.18638750722101</v>
      </c>
      <c r="AB14">
        <v>298.576612248483</v>
      </c>
      <c r="AC14">
        <v>301.96683698974499</v>
      </c>
      <c r="AD14">
        <v>305.35706173100698</v>
      </c>
      <c r="AE14">
        <v>308.74728647226902</v>
      </c>
      <c r="AF14">
        <v>312.13751121353101</v>
      </c>
      <c r="AG14">
        <v>315.527735954793</v>
      </c>
      <c r="AH14">
        <v>318.91796069605499</v>
      </c>
      <c r="AI14">
        <v>322.30818543731698</v>
      </c>
      <c r="AJ14">
        <v>325.69841017857902</v>
      </c>
      <c r="AK14">
        <v>329.072215424506</v>
      </c>
    </row>
    <row r="15" spans="1:37" ht="15" x14ac:dyDescent="0.25">
      <c r="A15" t="s">
        <v>121</v>
      </c>
      <c r="B15">
        <v>34.651218585513099</v>
      </c>
      <c r="C15">
        <v>34.053282474123399</v>
      </c>
      <c r="D15">
        <v>33.482376988586601</v>
      </c>
      <c r="E15">
        <v>33.068306622106697</v>
      </c>
      <c r="F15">
        <v>32.505795760028903</v>
      </c>
      <c r="G15">
        <v>31.7950800626849</v>
      </c>
      <c r="H15">
        <v>31.126082684198501</v>
      </c>
      <c r="I15">
        <v>30.404345714571502</v>
      </c>
      <c r="J15">
        <v>29.683365384138401</v>
      </c>
      <c r="K15">
        <v>28.913162297693098</v>
      </c>
      <c r="L15">
        <v>28.480449859380698</v>
      </c>
      <c r="M15">
        <v>28.0371203012098</v>
      </c>
      <c r="N15">
        <v>27.5969974596848</v>
      </c>
      <c r="O15">
        <v>27.1600813348056</v>
      </c>
      <c r="P15">
        <v>26.726371926572298</v>
      </c>
      <c r="Q15">
        <v>26.295869234984799</v>
      </c>
      <c r="R15">
        <v>26.019557150666099</v>
      </c>
      <c r="S15">
        <v>25.743245066347299</v>
      </c>
      <c r="T15">
        <v>25.466932982028499</v>
      </c>
      <c r="U15">
        <v>25.190620897709799</v>
      </c>
      <c r="V15">
        <v>24.914308813390999</v>
      </c>
      <c r="W15">
        <v>24.637996729072199</v>
      </c>
      <c r="X15">
        <v>24.361684644753499</v>
      </c>
      <c r="Y15">
        <v>24.085372560434699</v>
      </c>
      <c r="Z15">
        <v>23.809060476115899</v>
      </c>
      <c r="AA15">
        <v>23.532748391797199</v>
      </c>
      <c r="AB15">
        <v>23.256436307478399</v>
      </c>
      <c r="AC15">
        <v>22.980124223159599</v>
      </c>
      <c r="AD15">
        <v>22.703812138840899</v>
      </c>
      <c r="AE15">
        <v>22.427500054522099</v>
      </c>
      <c r="AF15">
        <v>22.151187970203399</v>
      </c>
      <c r="AG15">
        <v>21.874875885884599</v>
      </c>
      <c r="AH15">
        <v>21.598563801565799</v>
      </c>
      <c r="AI15">
        <v>21.322251717247099</v>
      </c>
      <c r="AJ15">
        <v>21.045939632928299</v>
      </c>
      <c r="AK15">
        <v>20.769627548609499</v>
      </c>
    </row>
    <row r="16" spans="1:37" x14ac:dyDescent="0.35">
      <c r="A16" t="s">
        <v>122</v>
      </c>
      <c r="B16">
        <v>6.6034083541208899</v>
      </c>
      <c r="C16">
        <v>6.4863395188806496</v>
      </c>
      <c r="D16">
        <v>6.3812441269519402</v>
      </c>
      <c r="E16">
        <v>6.2987250708774596</v>
      </c>
      <c r="F16">
        <v>6.19517154856368</v>
      </c>
      <c r="G16">
        <v>6.0592429407323296</v>
      </c>
      <c r="H16">
        <v>5.9357691372157602</v>
      </c>
      <c r="I16">
        <v>5.8036195800866404</v>
      </c>
      <c r="J16">
        <v>5.6632065273966399</v>
      </c>
      <c r="K16">
        <v>5.5250003833740102</v>
      </c>
      <c r="L16">
        <v>5.4539897899510104</v>
      </c>
      <c r="M16">
        <v>5.3740265182625304</v>
      </c>
      <c r="N16">
        <v>5.2946213678235701</v>
      </c>
      <c r="O16">
        <v>5.2157743386341302</v>
      </c>
      <c r="P16">
        <v>5.1374854306942099</v>
      </c>
      <c r="Q16">
        <v>5.0597546440038101</v>
      </c>
      <c r="R16">
        <v>5.0116631963366496</v>
      </c>
      <c r="S16">
        <v>4.9635717486694899</v>
      </c>
      <c r="T16">
        <v>4.9154803010023302</v>
      </c>
      <c r="U16">
        <v>4.8673888533351697</v>
      </c>
      <c r="V16">
        <v>4.81929740566801</v>
      </c>
      <c r="W16">
        <v>4.7712059580008503</v>
      </c>
      <c r="X16">
        <v>4.7231145103336898</v>
      </c>
      <c r="Y16">
        <v>4.6750230626665203</v>
      </c>
      <c r="Z16">
        <v>4.6269316149993696</v>
      </c>
      <c r="AA16">
        <v>4.5788401673322001</v>
      </c>
      <c r="AB16">
        <v>4.5307487196650396</v>
      </c>
      <c r="AC16">
        <v>4.4826572719978799</v>
      </c>
      <c r="AD16">
        <v>4.4345658243307202</v>
      </c>
      <c r="AE16">
        <v>4.3864743766635597</v>
      </c>
      <c r="AF16">
        <v>4.3383829289964</v>
      </c>
      <c r="AG16">
        <v>4.2902914813292403</v>
      </c>
      <c r="AH16">
        <v>4.2422000336620798</v>
      </c>
      <c r="AI16">
        <v>4.1941085859949201</v>
      </c>
      <c r="AJ16">
        <v>4.1460171383277604</v>
      </c>
      <c r="AK16">
        <v>4.0979256906605999</v>
      </c>
    </row>
    <row r="17" spans="1:37" x14ac:dyDescent="0.35">
      <c r="A17" t="s">
        <v>123</v>
      </c>
      <c r="B17">
        <v>2.5457584395516499</v>
      </c>
      <c r="C17">
        <v>2.5447364419974701</v>
      </c>
      <c r="D17">
        <v>2.5326065211051101</v>
      </c>
      <c r="E17">
        <v>2.5204855259555901</v>
      </c>
      <c r="F17">
        <v>2.50837345654889</v>
      </c>
      <c r="G17">
        <v>2.48265429299656</v>
      </c>
      <c r="H17">
        <v>2.4570759921098402</v>
      </c>
      <c r="I17">
        <v>2.4316384078311102</v>
      </c>
      <c r="J17">
        <v>2.4063413941027698</v>
      </c>
      <c r="K17">
        <v>2.37041021298998</v>
      </c>
      <c r="L17">
        <v>2.3752498715125498</v>
      </c>
      <c r="M17">
        <v>2.3560018935984899</v>
      </c>
      <c r="N17">
        <v>2.3368203093901498</v>
      </c>
      <c r="O17">
        <v>2.3177051188875302</v>
      </c>
      <c r="P17">
        <v>2.2986563220906402</v>
      </c>
      <c r="Q17">
        <v>2.2796739189994701</v>
      </c>
      <c r="R17">
        <v>2.2739529946895898</v>
      </c>
      <c r="S17">
        <v>2.2682320703797201</v>
      </c>
      <c r="T17">
        <v>2.2625111460698402</v>
      </c>
      <c r="U17">
        <v>2.25679022175997</v>
      </c>
      <c r="V17">
        <v>2.2510692974500901</v>
      </c>
      <c r="W17">
        <v>2.2453483731402102</v>
      </c>
      <c r="X17">
        <v>2.23962744883034</v>
      </c>
      <c r="Y17">
        <v>2.2339065245204601</v>
      </c>
      <c r="Z17">
        <v>2.2281856002105802</v>
      </c>
      <c r="AA17">
        <v>2.2224646759007101</v>
      </c>
      <c r="AB17">
        <v>2.2167437515908301</v>
      </c>
      <c r="AC17">
        <v>2.21102282728096</v>
      </c>
      <c r="AD17">
        <v>2.2053019029710801</v>
      </c>
      <c r="AE17">
        <v>2.1995809786612002</v>
      </c>
      <c r="AF17">
        <v>2.19386005435133</v>
      </c>
      <c r="AG17">
        <v>2.1881391300414501</v>
      </c>
      <c r="AH17">
        <v>2.1824182057315702</v>
      </c>
      <c r="AI17">
        <v>2.1766972814217</v>
      </c>
      <c r="AJ17">
        <v>2.1709763571118201</v>
      </c>
      <c r="AK17">
        <v>2.16525543280195</v>
      </c>
    </row>
    <row r="18" spans="1:37" x14ac:dyDescent="0.35">
      <c r="A18" t="s">
        <v>124</v>
      </c>
      <c r="B18">
        <v>3.3239378752224602</v>
      </c>
      <c r="C18">
        <v>3.28944440425603</v>
      </c>
      <c r="D18">
        <v>3.23317868624419</v>
      </c>
      <c r="E18">
        <v>3.1881451800925</v>
      </c>
      <c r="F18">
        <v>3.1326870015347201</v>
      </c>
      <c r="G18">
        <v>3.37964295127993</v>
      </c>
      <c r="H18">
        <v>3.60321618589232</v>
      </c>
      <c r="I18">
        <v>3.81405455231801</v>
      </c>
      <c r="J18">
        <v>4.0221220330007501</v>
      </c>
      <c r="K18">
        <v>4.1974964765362097</v>
      </c>
      <c r="L18">
        <v>4.4763896861410304</v>
      </c>
      <c r="M18">
        <v>4.7306257052672702</v>
      </c>
      <c r="N18">
        <v>4.98498315069107</v>
      </c>
      <c r="O18">
        <v>5.2394620224124502</v>
      </c>
      <c r="P18">
        <v>5.4940623204314001</v>
      </c>
      <c r="Q18">
        <v>5.7487840447479197</v>
      </c>
      <c r="R18">
        <v>6.9533638002323803</v>
      </c>
      <c r="S18">
        <v>8.1415240603818102</v>
      </c>
      <c r="T18">
        <v>9.3461038158662806</v>
      </c>
      <c r="U18">
        <v>10.550683571350699</v>
      </c>
      <c r="V18">
        <v>11.7388438315001</v>
      </c>
      <c r="W18">
        <v>12.943423586984601</v>
      </c>
      <c r="X18">
        <v>14.148003342469099</v>
      </c>
      <c r="Y18">
        <v>15.3361636026185</v>
      </c>
      <c r="Z18">
        <v>16.540743358103001</v>
      </c>
      <c r="AA18">
        <v>17.728903618252399</v>
      </c>
      <c r="AB18">
        <v>18.933483373736902</v>
      </c>
      <c r="AC18">
        <v>20.138063129221301</v>
      </c>
      <c r="AD18">
        <v>21.3262233893707</v>
      </c>
      <c r="AE18">
        <v>22.530803144855199</v>
      </c>
      <c r="AF18">
        <v>23.735382900339701</v>
      </c>
      <c r="AG18">
        <v>24.9235431604891</v>
      </c>
      <c r="AH18">
        <v>26.128122915973599</v>
      </c>
      <c r="AI18">
        <v>27.332702671458001</v>
      </c>
      <c r="AJ18">
        <v>28.5208629316075</v>
      </c>
      <c r="AK18">
        <v>29.725442687091899</v>
      </c>
    </row>
    <row r="19" spans="1:37" x14ac:dyDescent="0.35">
      <c r="A19" t="s">
        <v>31</v>
      </c>
      <c r="B19">
        <v>51.748932472108898</v>
      </c>
      <c r="C19">
        <v>50.934200803309203</v>
      </c>
      <c r="D19">
        <v>50.334112196759399</v>
      </c>
      <c r="E19">
        <v>50.096600947744598</v>
      </c>
      <c r="F19">
        <v>49.608847739860799</v>
      </c>
      <c r="G19">
        <v>49.021598604116299</v>
      </c>
      <c r="H19">
        <v>48.497250843726697</v>
      </c>
      <c r="I19">
        <v>47.856562940567699</v>
      </c>
      <c r="J19">
        <v>47.186058035868903</v>
      </c>
      <c r="K19">
        <v>46.426093407691802</v>
      </c>
      <c r="L19">
        <v>46.129867155045702</v>
      </c>
      <c r="M19">
        <v>45.848685911896403</v>
      </c>
      <c r="N19">
        <v>45.569522033690802</v>
      </c>
      <c r="O19">
        <v>45.292375520428898</v>
      </c>
      <c r="P19">
        <v>45.017246372110698</v>
      </c>
      <c r="Q19">
        <v>44.744134588736301</v>
      </c>
      <c r="R19">
        <v>45.227084789485602</v>
      </c>
      <c r="S19">
        <v>45.710034990234902</v>
      </c>
      <c r="T19">
        <v>46.176565695649202</v>
      </c>
      <c r="U19">
        <v>46.659515896398503</v>
      </c>
      <c r="V19">
        <v>47.142466097147803</v>
      </c>
      <c r="W19">
        <v>47.625416297897097</v>
      </c>
      <c r="X19">
        <v>48.108366498646397</v>
      </c>
      <c r="Y19">
        <v>48.574897204060598</v>
      </c>
      <c r="Z19">
        <v>49.057847404809898</v>
      </c>
      <c r="AA19">
        <v>49.540797605559199</v>
      </c>
      <c r="AB19">
        <v>50.023747806308499</v>
      </c>
      <c r="AC19">
        <v>50.5066980070578</v>
      </c>
      <c r="AD19">
        <v>50.9732287124721</v>
      </c>
      <c r="AE19">
        <v>51.4561789132214</v>
      </c>
      <c r="AF19">
        <v>51.939129113970601</v>
      </c>
      <c r="AG19">
        <v>52.418795415652902</v>
      </c>
      <c r="AH19">
        <v>52.898461717335202</v>
      </c>
      <c r="AI19">
        <v>53.378128019017502</v>
      </c>
      <c r="AJ19">
        <v>53.857794320699803</v>
      </c>
      <c r="AK19">
        <v>54.337460622382103</v>
      </c>
    </row>
    <row r="20" spans="1:37" x14ac:dyDescent="0.35">
      <c r="A20" t="s">
        <v>125</v>
      </c>
      <c r="B20">
        <v>29.315131026627501</v>
      </c>
      <c r="C20">
        <v>28.734660747944002</v>
      </c>
      <c r="D20">
        <v>28.280054326576501</v>
      </c>
      <c r="E20">
        <v>28.0575792403401</v>
      </c>
      <c r="F20">
        <v>27.694941572046002</v>
      </c>
      <c r="G20">
        <v>27.341761182013801</v>
      </c>
      <c r="H20">
        <v>27.019435382149599</v>
      </c>
      <c r="I20">
        <v>26.643520145033602</v>
      </c>
      <c r="J20">
        <v>26.2570534820772</v>
      </c>
      <c r="K20">
        <v>25.8198604066584</v>
      </c>
      <c r="L20">
        <v>25.583370051850402</v>
      </c>
      <c r="M20">
        <v>25.398006671961198</v>
      </c>
      <c r="N20">
        <v>25.2147774156801</v>
      </c>
      <c r="O20">
        <v>25.033682283007099</v>
      </c>
      <c r="P20">
        <v>24.854721273942101</v>
      </c>
      <c r="Q20">
        <v>24.6778943884852</v>
      </c>
      <c r="R20">
        <v>25.101525398318898</v>
      </c>
      <c r="S20">
        <v>25.541575903487601</v>
      </c>
      <c r="T20">
        <v>25.9652069133213</v>
      </c>
      <c r="U20">
        <v>26.388837923154998</v>
      </c>
      <c r="V20">
        <v>26.8288884283238</v>
      </c>
      <c r="W20">
        <v>27.252519438157499</v>
      </c>
      <c r="X20">
        <v>27.676150447991201</v>
      </c>
      <c r="Y20">
        <v>28.1162009531599</v>
      </c>
      <c r="Z20">
        <v>28.539831962993599</v>
      </c>
      <c r="AA20">
        <v>28.963462972827301</v>
      </c>
      <c r="AB20">
        <v>29.4035134779961</v>
      </c>
      <c r="AC20">
        <v>29.827144487829798</v>
      </c>
      <c r="AD20">
        <v>30.250775497663501</v>
      </c>
      <c r="AE20">
        <v>30.682616255164699</v>
      </c>
      <c r="AF20">
        <v>31.112815063132398</v>
      </c>
      <c r="AG20">
        <v>31.5413719215667</v>
      </c>
      <c r="AH20">
        <v>31.969928780000899</v>
      </c>
      <c r="AI20">
        <v>32.398485638435098</v>
      </c>
      <c r="AJ20">
        <v>32.828684446402796</v>
      </c>
      <c r="AK20">
        <v>33.257241304837002</v>
      </c>
    </row>
    <row r="21" spans="1:37" x14ac:dyDescent="0.35">
      <c r="A21" t="s">
        <v>33</v>
      </c>
      <c r="B21">
        <v>11.550406195171</v>
      </c>
      <c r="C21">
        <v>11.297801590894901</v>
      </c>
      <c r="D21">
        <v>11.026138260554299</v>
      </c>
      <c r="E21">
        <v>10.800212315376699</v>
      </c>
      <c r="F21">
        <v>10.5237820801502</v>
      </c>
      <c r="G21">
        <v>10.198174332694</v>
      </c>
      <c r="H21">
        <v>9.9090138228812901</v>
      </c>
      <c r="I21">
        <v>9.5952877813500201</v>
      </c>
      <c r="J21">
        <v>9.2973714728736407</v>
      </c>
      <c r="K21">
        <v>8.9768877985790105</v>
      </c>
      <c r="L21">
        <v>8.8982295627459003</v>
      </c>
      <c r="M21">
        <v>8.7683164739201391</v>
      </c>
      <c r="N21">
        <v>8.6393423866838308</v>
      </c>
      <c r="O21">
        <v>8.5113073010369593</v>
      </c>
      <c r="P21">
        <v>8.3842112169795406</v>
      </c>
      <c r="Q21">
        <v>8.2580541345115606</v>
      </c>
      <c r="R21">
        <v>8.18978650896244</v>
      </c>
      <c r="S21">
        <v>8.1216830783666705</v>
      </c>
      <c r="T21">
        <v>8.0534154528175499</v>
      </c>
      <c r="U21">
        <v>7.9853120222217902</v>
      </c>
      <c r="V21">
        <v>7.9170443966726696</v>
      </c>
      <c r="W21">
        <v>7.8489409660769001</v>
      </c>
      <c r="X21">
        <v>7.7806733405277804</v>
      </c>
      <c r="Y21">
        <v>7.7125699099320197</v>
      </c>
      <c r="Z21">
        <v>7.6443022843829</v>
      </c>
      <c r="AA21">
        <v>7.5761988537871297</v>
      </c>
      <c r="AB21">
        <v>7.5079312282380197</v>
      </c>
      <c r="AC21">
        <v>7.4398277976422502</v>
      </c>
      <c r="AD21">
        <v>7.3715601720931296</v>
      </c>
      <c r="AE21">
        <v>7.3034567414973601</v>
      </c>
      <c r="AF21">
        <v>7.2351891159482404</v>
      </c>
      <c r="AG21">
        <v>7.1670856853524798</v>
      </c>
      <c r="AH21">
        <v>7.0988180598033601</v>
      </c>
      <c r="AI21">
        <v>7.0307146292075897</v>
      </c>
      <c r="AJ21">
        <v>6.96244700365847</v>
      </c>
      <c r="AK21">
        <v>6.8943435730627103</v>
      </c>
    </row>
    <row r="22" spans="1:37" x14ac:dyDescent="0.35">
      <c r="A22" t="s">
        <v>126</v>
      </c>
      <c r="B22">
        <v>661.80825949078201</v>
      </c>
      <c r="C22">
        <v>665.000383921138</v>
      </c>
      <c r="D22">
        <v>662.15859791081004</v>
      </c>
      <c r="E22">
        <v>663.803444726566</v>
      </c>
      <c r="F22">
        <v>664.20052238868095</v>
      </c>
      <c r="G22">
        <v>661.96020714317297</v>
      </c>
      <c r="H22">
        <v>661.41682016397999</v>
      </c>
      <c r="I22">
        <v>659.38829724582502</v>
      </c>
      <c r="J22">
        <v>656.88112030063701</v>
      </c>
      <c r="K22">
        <v>653.22930276202703</v>
      </c>
      <c r="L22">
        <v>659.95128332801403</v>
      </c>
      <c r="M22">
        <v>663.20786908243599</v>
      </c>
      <c r="N22">
        <v>666.388016100257</v>
      </c>
      <c r="O22">
        <v>669.49172438148003</v>
      </c>
      <c r="P22">
        <v>672.51899392610301</v>
      </c>
      <c r="Q22">
        <v>675.46982473412595</v>
      </c>
      <c r="R22">
        <v>683.05788508654598</v>
      </c>
      <c r="S22">
        <v>690.62952594363003</v>
      </c>
      <c r="T22">
        <v>698.21758629604903</v>
      </c>
      <c r="U22">
        <v>705.78922715313399</v>
      </c>
      <c r="V22">
        <v>713.377287505553</v>
      </c>
      <c r="W22">
        <v>720.96534785797303</v>
      </c>
      <c r="X22">
        <v>728.53698871505696</v>
      </c>
      <c r="Y22">
        <v>736.12504906747597</v>
      </c>
      <c r="Z22">
        <v>743.69668992456104</v>
      </c>
      <c r="AA22">
        <v>751.28475027698005</v>
      </c>
      <c r="AB22">
        <v>758.87281062939996</v>
      </c>
      <c r="AC22">
        <v>766.44445148648401</v>
      </c>
      <c r="AD22">
        <v>774.03251183890302</v>
      </c>
      <c r="AE22">
        <v>781.60415269598798</v>
      </c>
      <c r="AF22">
        <v>789.19221304840698</v>
      </c>
      <c r="AG22">
        <v>796.78027340082599</v>
      </c>
      <c r="AH22">
        <v>804.35191425791095</v>
      </c>
      <c r="AI22">
        <v>811.93997461032995</v>
      </c>
      <c r="AJ22">
        <v>819.51161546741503</v>
      </c>
      <c r="AK22">
        <v>827.09967581983403</v>
      </c>
    </row>
    <row r="23" spans="1:37" x14ac:dyDescent="0.35">
      <c r="A23" t="s">
        <v>35</v>
      </c>
      <c r="B23">
        <v>23.103122471581099</v>
      </c>
      <c r="C23">
        <v>23.194701985229798</v>
      </c>
      <c r="D23">
        <v>23.106213927386399</v>
      </c>
      <c r="E23">
        <v>23.2427795485739</v>
      </c>
      <c r="F23">
        <v>23.330116528361501</v>
      </c>
      <c r="G23">
        <v>23.305331656521801</v>
      </c>
      <c r="H23">
        <v>23.325584466789</v>
      </c>
      <c r="I23">
        <v>23.2861122581857</v>
      </c>
      <c r="J23">
        <v>23.209535275668902</v>
      </c>
      <c r="K23">
        <v>23.107272432582501</v>
      </c>
      <c r="L23">
        <v>23.399224331029099</v>
      </c>
      <c r="M23">
        <v>23.577690039321201</v>
      </c>
      <c r="N23">
        <v>23.752634958712299</v>
      </c>
      <c r="O23">
        <v>23.924059089202402</v>
      </c>
      <c r="P23">
        <v>24.091962430791501</v>
      </c>
      <c r="Q23">
        <v>24.2563449834797</v>
      </c>
      <c r="R23">
        <v>24.559719627114699</v>
      </c>
      <c r="S23">
        <v>24.863094270749698</v>
      </c>
      <c r="T23">
        <v>25.166468914384701</v>
      </c>
      <c r="U23">
        <v>25.4698435580198</v>
      </c>
      <c r="V23">
        <v>25.773218201654799</v>
      </c>
      <c r="W23">
        <v>26.076592845289799</v>
      </c>
      <c r="X23">
        <v>26.379967488924802</v>
      </c>
      <c r="Y23">
        <v>26.683342132559901</v>
      </c>
      <c r="Z23">
        <v>26.9867167761949</v>
      </c>
      <c r="AA23">
        <v>27.290091419829899</v>
      </c>
      <c r="AB23">
        <v>27.593466063464898</v>
      </c>
      <c r="AC23">
        <v>27.896840707099901</v>
      </c>
      <c r="AD23">
        <v>28.200215350735</v>
      </c>
      <c r="AE23">
        <v>28.50358999437</v>
      </c>
      <c r="AF23">
        <v>28.806964638004999</v>
      </c>
      <c r="AG23">
        <v>29.110339281640002</v>
      </c>
      <c r="AH23">
        <v>29.413713925275101</v>
      </c>
      <c r="AI23">
        <v>29.7170885689101</v>
      </c>
      <c r="AJ23">
        <v>30.020463212545099</v>
      </c>
      <c r="AK23">
        <v>30.323837856180099</v>
      </c>
    </row>
    <row r="24" spans="1:37" x14ac:dyDescent="0.35">
      <c r="A24" t="s">
        <v>127</v>
      </c>
      <c r="B24">
        <v>54.4947941951188</v>
      </c>
      <c r="C24">
        <v>54.684052537421699</v>
      </c>
      <c r="D24">
        <v>54.9508967539781</v>
      </c>
      <c r="E24">
        <v>55.628336938491202</v>
      </c>
      <c r="F24">
        <v>55.9833438709408</v>
      </c>
      <c r="G24">
        <v>56.070149401219602</v>
      </c>
      <c r="H24">
        <v>56.2822888253434</v>
      </c>
      <c r="I24">
        <v>56.388442871798802</v>
      </c>
      <c r="J24">
        <v>56.487922970379699</v>
      </c>
      <c r="K24">
        <v>56.494537644142</v>
      </c>
      <c r="L24">
        <v>56.495284040646801</v>
      </c>
      <c r="M24">
        <v>56.579499497425999</v>
      </c>
      <c r="N24">
        <v>56.659684856267702</v>
      </c>
      <c r="O24">
        <v>56.735840117172003</v>
      </c>
      <c r="P24">
        <v>56.807965280138802</v>
      </c>
      <c r="Q24">
        <v>56.876060345168199</v>
      </c>
      <c r="R24">
        <v>57.420354394797997</v>
      </c>
      <c r="S24">
        <v>57.966290393961302</v>
      </c>
      <c r="T24">
        <v>58.5105844435911</v>
      </c>
      <c r="U24">
        <v>59.056520442754298</v>
      </c>
      <c r="V24">
        <v>59.600814492384103</v>
      </c>
      <c r="W24">
        <v>60.146750491547401</v>
      </c>
      <c r="X24">
        <v>60.691044541177199</v>
      </c>
      <c r="Y24">
        <v>61.236980540340397</v>
      </c>
      <c r="Z24">
        <v>61.781274589970202</v>
      </c>
      <c r="AA24">
        <v>62.3272105891335</v>
      </c>
      <c r="AB24">
        <v>62.871504638763199</v>
      </c>
      <c r="AC24">
        <v>63.417440637926497</v>
      </c>
      <c r="AD24">
        <v>63.961734687556302</v>
      </c>
      <c r="AE24">
        <v>64.507670686719607</v>
      </c>
      <c r="AF24">
        <v>65.051964736349305</v>
      </c>
      <c r="AG24">
        <v>65.597900735512596</v>
      </c>
      <c r="AH24">
        <v>66.142194785142394</v>
      </c>
      <c r="AI24">
        <v>66.688130784305699</v>
      </c>
      <c r="AJ24">
        <v>67.232424833935497</v>
      </c>
      <c r="AK24">
        <v>67.778360833098702</v>
      </c>
    </row>
    <row r="25" spans="1:37" x14ac:dyDescent="0.35">
      <c r="A25" t="s">
        <v>37</v>
      </c>
      <c r="B25">
        <v>576.96446709687302</v>
      </c>
      <c r="C25">
        <v>567.74935599054299</v>
      </c>
      <c r="D25">
        <v>559.29134705340505</v>
      </c>
      <c r="E25">
        <v>554.90876911844998</v>
      </c>
      <c r="F25">
        <v>547.14563925600396</v>
      </c>
      <c r="G25">
        <v>536.12700415319296</v>
      </c>
      <c r="H25">
        <v>526.31752658723599</v>
      </c>
      <c r="I25">
        <v>515.571885389832</v>
      </c>
      <c r="J25">
        <v>504.750321214454</v>
      </c>
      <c r="K25">
        <v>493.13470182237597</v>
      </c>
      <c r="L25">
        <v>492.22072087766702</v>
      </c>
      <c r="M25">
        <v>491.86538786115699</v>
      </c>
      <c r="N25">
        <v>491.48260288540098</v>
      </c>
      <c r="O25">
        <v>491.07236595039598</v>
      </c>
      <c r="P25">
        <v>490.63467705614499</v>
      </c>
      <c r="Q25">
        <v>490.16953620264599</v>
      </c>
      <c r="R25">
        <v>492.53498002446997</v>
      </c>
      <c r="S25">
        <v>494.90042384629498</v>
      </c>
      <c r="T25">
        <v>497.26586766811999</v>
      </c>
      <c r="U25">
        <v>499.63131148994501</v>
      </c>
      <c r="V25">
        <v>501.99675531176899</v>
      </c>
      <c r="W25">
        <v>504.362199133594</v>
      </c>
      <c r="X25">
        <v>506.72764295541901</v>
      </c>
      <c r="Y25">
        <v>509.09308677724403</v>
      </c>
      <c r="Z25">
        <v>511.45853059906801</v>
      </c>
      <c r="AA25">
        <v>513.82397442089302</v>
      </c>
      <c r="AB25">
        <v>516.18941824271803</v>
      </c>
      <c r="AC25">
        <v>518.55486206454304</v>
      </c>
      <c r="AD25">
        <v>520.92030588636806</v>
      </c>
      <c r="AE25">
        <v>523.28574970819204</v>
      </c>
      <c r="AF25">
        <v>525.65119353001705</v>
      </c>
      <c r="AG25">
        <v>528.01663735184195</v>
      </c>
      <c r="AH25">
        <v>530.38208117366696</v>
      </c>
      <c r="AI25">
        <v>532.74752499549095</v>
      </c>
      <c r="AJ25">
        <v>535.11296881731596</v>
      </c>
      <c r="AK25">
        <v>537.47841263914097</v>
      </c>
    </row>
    <row r="26" spans="1:37" x14ac:dyDescent="0.35">
      <c r="A26" t="s">
        <v>38</v>
      </c>
      <c r="B26">
        <v>219.66893776173799</v>
      </c>
      <c r="C26">
        <v>220.080808801849</v>
      </c>
      <c r="D26">
        <v>220.82551588355801</v>
      </c>
      <c r="E26">
        <v>223.23507260397</v>
      </c>
      <c r="F26">
        <v>224.31074132128299</v>
      </c>
      <c r="G26">
        <v>224.15609752922401</v>
      </c>
      <c r="H26">
        <v>224.482411430502</v>
      </c>
      <c r="I26">
        <v>224.40860275854499</v>
      </c>
      <c r="J26">
        <v>224.32087897763901</v>
      </c>
      <c r="K26">
        <v>223.89601912820899</v>
      </c>
      <c r="L26">
        <v>223.32252579023699</v>
      </c>
      <c r="M26">
        <v>223.159881129383</v>
      </c>
      <c r="N26">
        <v>222.98479760776701</v>
      </c>
      <c r="O26">
        <v>222.79727522538801</v>
      </c>
      <c r="P26">
        <v>222.59731398224599</v>
      </c>
      <c r="Q26">
        <v>222.384913878341</v>
      </c>
      <c r="R26">
        <v>223.45672904741099</v>
      </c>
      <c r="S26">
        <v>224.52854421647999</v>
      </c>
      <c r="T26">
        <v>225.60035938555001</v>
      </c>
      <c r="U26">
        <v>226.67217455462</v>
      </c>
      <c r="V26">
        <v>227.743989723689</v>
      </c>
      <c r="W26">
        <v>228.81580489275899</v>
      </c>
      <c r="X26">
        <v>229.88762006182799</v>
      </c>
      <c r="Y26">
        <v>230.95943523089801</v>
      </c>
      <c r="Z26">
        <v>232.031250399968</v>
      </c>
      <c r="AA26">
        <v>233.103065569037</v>
      </c>
      <c r="AB26">
        <v>234.17488073810699</v>
      </c>
      <c r="AC26">
        <v>235.24669590717599</v>
      </c>
      <c r="AD26">
        <v>236.31851107624601</v>
      </c>
      <c r="AE26">
        <v>237.390326245316</v>
      </c>
      <c r="AF26">
        <v>238.462141414385</v>
      </c>
      <c r="AG26">
        <v>239.53395658345499</v>
      </c>
      <c r="AH26">
        <v>240.60577175252399</v>
      </c>
      <c r="AI26">
        <v>241.67758692159401</v>
      </c>
      <c r="AJ26">
        <v>242.74940209066401</v>
      </c>
      <c r="AK26">
        <v>243.821217259733</v>
      </c>
    </row>
    <row r="27" spans="1:37" x14ac:dyDescent="0.35">
      <c r="A27" t="s">
        <v>128</v>
      </c>
      <c r="B27">
        <v>118.039389451769</v>
      </c>
      <c r="C27">
        <v>116.766801970846</v>
      </c>
      <c r="D27">
        <v>115.043029787493</v>
      </c>
      <c r="E27">
        <v>113.98985403846901</v>
      </c>
      <c r="F27">
        <v>112.408045495186</v>
      </c>
      <c r="G27">
        <v>111.00064144845901</v>
      </c>
      <c r="H27">
        <v>109.87092464372699</v>
      </c>
      <c r="I27">
        <v>108.512653923415</v>
      </c>
      <c r="J27">
        <v>107.119265054547</v>
      </c>
      <c r="K27">
        <v>105.506230193832</v>
      </c>
      <c r="L27">
        <v>106.744058422541</v>
      </c>
      <c r="M27">
        <v>107.427058085669</v>
      </c>
      <c r="N27">
        <v>108.103061838146</v>
      </c>
      <c r="O27">
        <v>108.77206967997201</v>
      </c>
      <c r="P27">
        <v>109.434081611145</v>
      </c>
      <c r="Q27">
        <v>110.089097631667</v>
      </c>
      <c r="R27">
        <v>113.483226139772</v>
      </c>
      <c r="S27">
        <v>116.860935152541</v>
      </c>
      <c r="T27">
        <v>120.25506366064501</v>
      </c>
      <c r="U27">
        <v>123.632772673414</v>
      </c>
      <c r="V27">
        <v>127.026901181518</v>
      </c>
      <c r="W27">
        <v>130.40461019428699</v>
      </c>
      <c r="X27">
        <v>133.798738702392</v>
      </c>
      <c r="Y27">
        <v>137.19286721049599</v>
      </c>
      <c r="Z27">
        <v>140.57057622326499</v>
      </c>
      <c r="AA27">
        <v>143.96470473136901</v>
      </c>
      <c r="AB27">
        <v>147.34241374413801</v>
      </c>
      <c r="AC27">
        <v>150.736542252243</v>
      </c>
      <c r="AD27">
        <v>154.114251265012</v>
      </c>
      <c r="AE27">
        <v>157.50837977311599</v>
      </c>
      <c r="AF27">
        <v>160.90250828122001</v>
      </c>
      <c r="AG27">
        <v>164.28021729398901</v>
      </c>
      <c r="AH27">
        <v>167.674345802094</v>
      </c>
      <c r="AI27">
        <v>171.052054814863</v>
      </c>
      <c r="AJ27">
        <v>174.44618332296699</v>
      </c>
      <c r="AK27">
        <v>177.82389233573599</v>
      </c>
    </row>
    <row r="28" spans="1:37" x14ac:dyDescent="0.35">
      <c r="A28" t="s">
        <v>129</v>
      </c>
      <c r="B28">
        <v>101.264367678502</v>
      </c>
      <c r="C28">
        <v>100.900767182083</v>
      </c>
      <c r="D28">
        <v>100.30053067223</v>
      </c>
      <c r="E28">
        <v>100.18551925186399</v>
      </c>
      <c r="F28">
        <v>99.537257447646297</v>
      </c>
      <c r="G28">
        <v>98.354780244760704</v>
      </c>
      <c r="H28">
        <v>97.384073540299497</v>
      </c>
      <c r="I28">
        <v>96.237070596082404</v>
      </c>
      <c r="J28">
        <v>95.058589012922695</v>
      </c>
      <c r="K28">
        <v>93.708420904258602</v>
      </c>
      <c r="L28">
        <v>94.356468440525902</v>
      </c>
      <c r="M28">
        <v>94.738339542553504</v>
      </c>
      <c r="N28">
        <v>95.109844408849099</v>
      </c>
      <c r="O28">
        <v>95.470983039412701</v>
      </c>
      <c r="P28">
        <v>95.821755434244096</v>
      </c>
      <c r="Q28">
        <v>96.162161593343598</v>
      </c>
      <c r="R28">
        <v>97.055385572255901</v>
      </c>
      <c r="S28">
        <v>97.948609551168303</v>
      </c>
      <c r="T28">
        <v>98.841833530080706</v>
      </c>
      <c r="U28">
        <v>99.735057508992995</v>
      </c>
      <c r="V28">
        <v>100.628281487905</v>
      </c>
      <c r="W28">
        <v>101.521505466817</v>
      </c>
      <c r="X28">
        <v>102.41472944573</v>
      </c>
      <c r="Y28">
        <v>103.30795342464199</v>
      </c>
      <c r="Z28">
        <v>104.201177403554</v>
      </c>
      <c r="AA28">
        <v>105.094401382467</v>
      </c>
      <c r="AB28">
        <v>105.987625361379</v>
      </c>
      <c r="AC28">
        <v>106.880849340292</v>
      </c>
      <c r="AD28">
        <v>107.77407331920401</v>
      </c>
      <c r="AE28">
        <v>108.667297298116</v>
      </c>
      <c r="AF28">
        <v>109.560521277029</v>
      </c>
      <c r="AG28">
        <v>110.453745255941</v>
      </c>
      <c r="AH28">
        <v>111.34696923485301</v>
      </c>
      <c r="AI28">
        <v>112.24019321376601</v>
      </c>
      <c r="AJ28">
        <v>113.133417192678</v>
      </c>
      <c r="AK28">
        <v>114.026641171591</v>
      </c>
    </row>
    <row r="29" spans="1:37" x14ac:dyDescent="0.35">
      <c r="A29" t="s">
        <v>41</v>
      </c>
      <c r="B29">
        <v>19.901149770996199</v>
      </c>
      <c r="C29">
        <v>20.0150898650875</v>
      </c>
      <c r="D29">
        <v>19.961009379429399</v>
      </c>
      <c r="E29">
        <v>19.862144258642498</v>
      </c>
      <c r="F29">
        <v>19.719432878922099</v>
      </c>
      <c r="G29">
        <v>19.501944761739399</v>
      </c>
      <c r="H29">
        <v>19.337861382989999</v>
      </c>
      <c r="I29">
        <v>19.141984567996101</v>
      </c>
      <c r="J29">
        <v>18.925805588493599</v>
      </c>
      <c r="K29">
        <v>18.690137019451999</v>
      </c>
      <c r="L29">
        <v>18.872810451606298</v>
      </c>
      <c r="M29">
        <v>18.861817198879098</v>
      </c>
      <c r="N29">
        <v>18.849741537417099</v>
      </c>
      <c r="O29">
        <v>18.836583467220201</v>
      </c>
      <c r="P29">
        <v>18.8223429882886</v>
      </c>
      <c r="Q29">
        <v>18.807020100622101</v>
      </c>
      <c r="R29">
        <v>18.900287653272599</v>
      </c>
      <c r="S29">
        <v>18.993555205923201</v>
      </c>
      <c r="T29">
        <v>19.0868227585737</v>
      </c>
      <c r="U29">
        <v>19.180090311224301</v>
      </c>
      <c r="V29">
        <v>19.273357863874899</v>
      </c>
      <c r="W29">
        <v>19.366625416525402</v>
      </c>
      <c r="X29">
        <v>19.459892969176</v>
      </c>
      <c r="Y29">
        <v>19.553160521826499</v>
      </c>
      <c r="Z29">
        <v>19.6464280744771</v>
      </c>
      <c r="AA29">
        <v>19.739695627127698</v>
      </c>
      <c r="AB29">
        <v>19.832963179778201</v>
      </c>
      <c r="AC29">
        <v>19.926230732428799</v>
      </c>
      <c r="AD29">
        <v>20.019498285079301</v>
      </c>
      <c r="AE29">
        <v>20.112765837729899</v>
      </c>
      <c r="AF29">
        <v>20.206033390380401</v>
      </c>
      <c r="AG29">
        <v>20.299300943031</v>
      </c>
      <c r="AH29">
        <v>20.392568495681601</v>
      </c>
      <c r="AI29">
        <v>20.4858360483321</v>
      </c>
      <c r="AJ29">
        <v>20.579103600982702</v>
      </c>
      <c r="AK29">
        <v>20.6723711536332</v>
      </c>
    </row>
    <row r="30" spans="1:37" x14ac:dyDescent="0.35">
      <c r="A30" t="s">
        <v>130</v>
      </c>
      <c r="B30">
        <v>30.935097173355999</v>
      </c>
      <c r="C30">
        <v>30.874526880028199</v>
      </c>
      <c r="D30">
        <v>30.833987687249302</v>
      </c>
      <c r="E30">
        <v>31.020057819634399</v>
      </c>
      <c r="F30">
        <v>31.027689387216899</v>
      </c>
      <c r="G30">
        <v>30.8564053453855</v>
      </c>
      <c r="H30">
        <v>30.7350487757396</v>
      </c>
      <c r="I30">
        <v>30.536563747274201</v>
      </c>
      <c r="J30">
        <v>30.335823708735902</v>
      </c>
      <c r="K30">
        <v>30.082017108511899</v>
      </c>
      <c r="L30">
        <v>30.180782381167202</v>
      </c>
      <c r="M30">
        <v>30.214024622231701</v>
      </c>
      <c r="N30">
        <v>30.2450019304774</v>
      </c>
      <c r="O30">
        <v>30.2737143059042</v>
      </c>
      <c r="P30">
        <v>30.300161748512199</v>
      </c>
      <c r="Q30">
        <v>30.324344258301199</v>
      </c>
      <c r="R30">
        <v>30.535104490096</v>
      </c>
      <c r="S30">
        <v>30.745864721890701</v>
      </c>
      <c r="T30">
        <v>30.956624953685498</v>
      </c>
      <c r="U30">
        <v>31.1673851854802</v>
      </c>
      <c r="V30">
        <v>31.378145417275</v>
      </c>
      <c r="W30">
        <v>31.588905649069702</v>
      </c>
      <c r="X30">
        <v>31.799665880864499</v>
      </c>
      <c r="Y30">
        <v>32.010426112659196</v>
      </c>
      <c r="Z30">
        <v>32.221186344453997</v>
      </c>
      <c r="AA30">
        <v>32.431946576248698</v>
      </c>
      <c r="AB30">
        <v>32.642706808043499</v>
      </c>
      <c r="AC30">
        <v>32.8534670398382</v>
      </c>
      <c r="AD30">
        <v>33.064227271633001</v>
      </c>
      <c r="AE30">
        <v>33.274987503427802</v>
      </c>
      <c r="AF30">
        <v>33.485747735222503</v>
      </c>
      <c r="AG30">
        <v>33.696507967017297</v>
      </c>
      <c r="AH30">
        <v>33.907268198811998</v>
      </c>
      <c r="AI30">
        <v>34.118028430606799</v>
      </c>
      <c r="AJ30">
        <v>34.3287886624015</v>
      </c>
      <c r="AK30">
        <v>34.539548894196301</v>
      </c>
    </row>
    <row r="31" spans="1:37" x14ac:dyDescent="0.35">
      <c r="A31" t="s">
        <v>43</v>
      </c>
      <c r="B31">
        <v>20.019443050382399</v>
      </c>
      <c r="C31">
        <v>20.008813557443201</v>
      </c>
      <c r="D31">
        <v>19.9965704567256</v>
      </c>
      <c r="E31">
        <v>20.135253547834299</v>
      </c>
      <c r="F31">
        <v>20.162045806900899</v>
      </c>
      <c r="G31">
        <v>20.0658383814594</v>
      </c>
      <c r="H31">
        <v>19.988567065551798</v>
      </c>
      <c r="I31">
        <v>19.877339084532299</v>
      </c>
      <c r="J31">
        <v>19.7539575279819</v>
      </c>
      <c r="K31">
        <v>19.598498986441999</v>
      </c>
      <c r="L31">
        <v>19.689313767843402</v>
      </c>
      <c r="M31">
        <v>19.724930578028001</v>
      </c>
      <c r="N31">
        <v>19.7588840977585</v>
      </c>
      <c r="O31">
        <v>19.791174327034799</v>
      </c>
      <c r="P31">
        <v>19.821801265856902</v>
      </c>
      <c r="Q31">
        <v>19.8507649142249</v>
      </c>
      <c r="R31">
        <v>19.994085108357499</v>
      </c>
      <c r="S31">
        <v>20.137405302490102</v>
      </c>
      <c r="T31">
        <v>20.280725496622601</v>
      </c>
      <c r="U31">
        <v>20.4240456907552</v>
      </c>
      <c r="V31">
        <v>20.5673658848877</v>
      </c>
      <c r="W31">
        <v>20.710686079020299</v>
      </c>
      <c r="X31">
        <v>20.854006273152901</v>
      </c>
      <c r="Y31">
        <v>20.997326467285401</v>
      </c>
      <c r="Z31">
        <v>21.140646661418</v>
      </c>
      <c r="AA31">
        <v>21.283966855550599</v>
      </c>
      <c r="AB31">
        <v>21.427287049683098</v>
      </c>
      <c r="AC31">
        <v>21.570607243815701</v>
      </c>
      <c r="AD31">
        <v>21.7139274379482</v>
      </c>
      <c r="AE31">
        <v>21.857247632080799</v>
      </c>
      <c r="AF31">
        <v>22.000567826213398</v>
      </c>
      <c r="AG31">
        <v>22.143888020345901</v>
      </c>
      <c r="AH31">
        <v>22.2872082144785</v>
      </c>
      <c r="AI31">
        <v>22.430528408611</v>
      </c>
      <c r="AJ31">
        <v>22.573848602743599</v>
      </c>
      <c r="AK31">
        <v>22.717168796876201</v>
      </c>
    </row>
    <row r="32" spans="1:37" x14ac:dyDescent="0.35">
      <c r="A32" t="s">
        <v>131</v>
      </c>
      <c r="B32">
        <v>5.2355123135647403</v>
      </c>
      <c r="C32">
        <v>5.3445175285885798</v>
      </c>
      <c r="D32">
        <v>5.4187086152618997</v>
      </c>
      <c r="E32">
        <v>5.5023284857447701</v>
      </c>
      <c r="F32">
        <v>5.5518676859582303</v>
      </c>
      <c r="G32">
        <v>5.5910673806623699</v>
      </c>
      <c r="H32">
        <v>5.6491724141945197</v>
      </c>
      <c r="I32">
        <v>5.6837092345593403</v>
      </c>
      <c r="J32">
        <v>5.7263818485703499</v>
      </c>
      <c r="K32">
        <v>5.7463165165229499</v>
      </c>
      <c r="L32">
        <v>5.82650896772941</v>
      </c>
      <c r="M32">
        <v>5.8984714527550404</v>
      </c>
      <c r="N32">
        <v>5.9692450673995499</v>
      </c>
      <c r="O32">
        <v>6.0388298116629198</v>
      </c>
      <c r="P32">
        <v>6.1072256855451599</v>
      </c>
      <c r="Q32">
        <v>6.1744326890462702</v>
      </c>
      <c r="R32">
        <v>6.27687368688707</v>
      </c>
      <c r="S32">
        <v>6.3793146847278601</v>
      </c>
      <c r="T32">
        <v>6.48175568256866</v>
      </c>
      <c r="U32">
        <v>6.5841966804094501</v>
      </c>
      <c r="V32">
        <v>6.6866376782502499</v>
      </c>
      <c r="W32">
        <v>6.78907867609104</v>
      </c>
      <c r="X32">
        <v>6.8915196739318398</v>
      </c>
      <c r="Y32">
        <v>6.9939606717726299</v>
      </c>
      <c r="Z32">
        <v>7.0964016696134298</v>
      </c>
      <c r="AA32">
        <v>7.1988426674542199</v>
      </c>
      <c r="AB32">
        <v>7.3012836652950197</v>
      </c>
      <c r="AC32">
        <v>7.4037246631358098</v>
      </c>
      <c r="AD32">
        <v>7.5061656609766096</v>
      </c>
      <c r="AE32">
        <v>7.6086066588173997</v>
      </c>
      <c r="AF32">
        <v>7.7110476566581898</v>
      </c>
      <c r="AG32">
        <v>7.8134886544989897</v>
      </c>
      <c r="AH32">
        <v>7.9159296523397797</v>
      </c>
      <c r="AI32">
        <v>8.0183706501805805</v>
      </c>
      <c r="AJ32">
        <v>8.1208116480213697</v>
      </c>
      <c r="AK32">
        <v>8.2232526458621695</v>
      </c>
    </row>
    <row r="33" spans="1:37" x14ac:dyDescent="0.35">
      <c r="A33" t="s">
        <v>132</v>
      </c>
      <c r="B33">
        <v>51.2991280830176</v>
      </c>
      <c r="C33">
        <v>50.063134675856602</v>
      </c>
      <c r="D33">
        <v>49.037747807935602</v>
      </c>
      <c r="E33">
        <v>48.498358307175501</v>
      </c>
      <c r="F33">
        <v>47.746351970398699</v>
      </c>
      <c r="G33">
        <v>46.9201006223063</v>
      </c>
      <c r="H33">
        <v>46.267998578613998</v>
      </c>
      <c r="I33">
        <v>45.526799095032999</v>
      </c>
      <c r="J33">
        <v>44.741034621495601</v>
      </c>
      <c r="K33">
        <v>43.853579264866703</v>
      </c>
      <c r="L33">
        <v>43.061347971661498</v>
      </c>
      <c r="M33">
        <v>42.608613062322299</v>
      </c>
      <c r="N33">
        <v>42.158455589343099</v>
      </c>
      <c r="O33">
        <v>41.710875552723799</v>
      </c>
      <c r="P33">
        <v>41.265872952464498</v>
      </c>
      <c r="Q33">
        <v>40.823447788565097</v>
      </c>
      <c r="R33">
        <v>40.673604468356402</v>
      </c>
      <c r="S33">
        <v>40.523761148147798</v>
      </c>
      <c r="T33">
        <v>40.373917827939103</v>
      </c>
      <c r="U33">
        <v>40.2240745077304</v>
      </c>
      <c r="V33">
        <v>40.074231187521697</v>
      </c>
      <c r="W33">
        <v>39.924387867313001</v>
      </c>
      <c r="X33">
        <v>39.774544547104298</v>
      </c>
      <c r="Y33">
        <v>39.624701226895603</v>
      </c>
      <c r="Z33">
        <v>39.4748579066869</v>
      </c>
      <c r="AA33">
        <v>39.325014586478197</v>
      </c>
      <c r="AB33">
        <v>39.175171266269601</v>
      </c>
      <c r="AC33">
        <v>39.025327946060898</v>
      </c>
      <c r="AD33">
        <v>38.875484625852202</v>
      </c>
      <c r="AE33">
        <v>38.725641305643499</v>
      </c>
      <c r="AF33">
        <v>38.575797985434797</v>
      </c>
      <c r="AG33">
        <v>38.425954665226101</v>
      </c>
      <c r="AH33">
        <v>38.276111345017398</v>
      </c>
      <c r="AI33">
        <v>38.126268024808702</v>
      </c>
      <c r="AJ33">
        <v>37.976424704599999</v>
      </c>
      <c r="AK33">
        <v>37.826581384391297</v>
      </c>
    </row>
    <row r="34" spans="1:37" x14ac:dyDescent="0.35">
      <c r="A34" t="s">
        <v>46</v>
      </c>
      <c r="B34">
        <v>3.60185910224775</v>
      </c>
      <c r="C34">
        <v>3.5424785891988</v>
      </c>
      <c r="D34">
        <v>3.4726734037437499</v>
      </c>
      <c r="E34">
        <v>3.4143311557071701</v>
      </c>
      <c r="F34">
        <v>3.33513956285839</v>
      </c>
      <c r="G34">
        <v>3.2495886661148301</v>
      </c>
      <c r="H34">
        <v>3.1757722017942802</v>
      </c>
      <c r="I34">
        <v>3.0928866090809999</v>
      </c>
      <c r="J34">
        <v>3.0014315720698002</v>
      </c>
      <c r="K34">
        <v>2.91170293743127</v>
      </c>
      <c r="L34">
        <v>2.9002500009896299</v>
      </c>
      <c r="M34">
        <v>2.8602999436077701</v>
      </c>
      <c r="N34">
        <v>2.8206175073692998</v>
      </c>
      <c r="O34">
        <v>2.7812026922742401</v>
      </c>
      <c r="P34">
        <v>2.7420554983225802</v>
      </c>
      <c r="Q34">
        <v>2.7031759255143202</v>
      </c>
      <c r="R34">
        <v>2.6801159036579199</v>
      </c>
      <c r="S34">
        <v>2.65705588180152</v>
      </c>
      <c r="T34">
        <v>2.6339958599451201</v>
      </c>
      <c r="U34">
        <v>2.6109358380887202</v>
      </c>
      <c r="V34">
        <v>2.5878758162323199</v>
      </c>
      <c r="W34">
        <v>2.56481579437592</v>
      </c>
      <c r="X34">
        <v>2.5417557725195201</v>
      </c>
      <c r="Y34">
        <v>2.5186957506631198</v>
      </c>
      <c r="Z34">
        <v>2.4956357288067199</v>
      </c>
      <c r="AA34">
        <v>2.47257570695032</v>
      </c>
      <c r="AB34">
        <v>2.4495156850939201</v>
      </c>
      <c r="AC34">
        <v>2.4264556632375198</v>
      </c>
      <c r="AD34">
        <v>2.4033956413811199</v>
      </c>
      <c r="AE34">
        <v>2.3803356195247201</v>
      </c>
      <c r="AF34">
        <v>2.3572755976683202</v>
      </c>
      <c r="AG34">
        <v>2.3342155758119199</v>
      </c>
      <c r="AH34">
        <v>2.31115555395552</v>
      </c>
      <c r="AI34">
        <v>2.2880955320991201</v>
      </c>
      <c r="AJ34">
        <v>2.2650355102427202</v>
      </c>
      <c r="AK34">
        <v>2.2419754883863199</v>
      </c>
    </row>
    <row r="35" spans="1:37" x14ac:dyDescent="0.35">
      <c r="A35" t="s">
        <v>47</v>
      </c>
      <c r="B35">
        <v>931.036110199674</v>
      </c>
      <c r="C35">
        <v>927.88424816735096</v>
      </c>
      <c r="D35">
        <v>924.73461757073403</v>
      </c>
      <c r="E35">
        <v>929.35964073376294</v>
      </c>
      <c r="F35">
        <v>929.541048275977</v>
      </c>
      <c r="G35">
        <v>923.55377945585599</v>
      </c>
      <c r="H35">
        <v>919.22215901537299</v>
      </c>
      <c r="I35">
        <v>912.70051030099603</v>
      </c>
      <c r="J35">
        <v>906.19562252216701</v>
      </c>
      <c r="K35">
        <v>898.63002188579105</v>
      </c>
      <c r="L35">
        <v>896.89361871543599</v>
      </c>
      <c r="M35">
        <v>892.09366611105304</v>
      </c>
      <c r="N35">
        <v>887.29085857732503</v>
      </c>
      <c r="O35">
        <v>882.48519611425195</v>
      </c>
      <c r="P35">
        <v>877.67667872183495</v>
      </c>
      <c r="Q35">
        <v>872.86530640007095</v>
      </c>
      <c r="R35">
        <v>873.13626377821697</v>
      </c>
      <c r="S35">
        <v>873.40738535131504</v>
      </c>
      <c r="T35">
        <v>873.67834272946095</v>
      </c>
      <c r="U35">
        <v>873.94946430255902</v>
      </c>
      <c r="V35">
        <v>874.22042168070504</v>
      </c>
      <c r="W35">
        <v>874.491543253803</v>
      </c>
      <c r="X35">
        <v>874.76250063194902</v>
      </c>
      <c r="Y35">
        <v>875.033622205048</v>
      </c>
      <c r="Z35">
        <v>875.304579583193</v>
      </c>
      <c r="AA35">
        <v>875.57570115629198</v>
      </c>
      <c r="AB35">
        <v>875.84665853443698</v>
      </c>
      <c r="AC35">
        <v>876.11778010753596</v>
      </c>
      <c r="AD35">
        <v>876.38873748568096</v>
      </c>
      <c r="AE35">
        <v>876.65985905877994</v>
      </c>
      <c r="AF35">
        <v>876.93081643692597</v>
      </c>
      <c r="AG35">
        <v>877.20193801002404</v>
      </c>
      <c r="AH35">
        <v>877.47289538816995</v>
      </c>
      <c r="AI35">
        <v>877.74401696126802</v>
      </c>
      <c r="AJ35">
        <v>878.01497433941404</v>
      </c>
      <c r="AK35">
        <v>878.286095912512</v>
      </c>
    </row>
    <row r="36" spans="1:37" x14ac:dyDescent="0.35">
      <c r="A36" t="s">
        <v>48</v>
      </c>
      <c r="B36">
        <v>6.7034599958499896</v>
      </c>
      <c r="C36">
        <v>6.6625250894899297</v>
      </c>
      <c r="D36">
        <v>6.6200026970810901</v>
      </c>
      <c r="E36">
        <v>6.6184552316890199</v>
      </c>
      <c r="F36">
        <v>6.5721228727631402</v>
      </c>
      <c r="G36">
        <v>6.4783496676133296</v>
      </c>
      <c r="H36">
        <v>6.4040626528003699</v>
      </c>
      <c r="I36">
        <v>6.3086455300503603</v>
      </c>
      <c r="J36">
        <v>6.2030206577547702</v>
      </c>
      <c r="K36">
        <v>6.09725709569254</v>
      </c>
      <c r="L36">
        <v>6.1632649779865698</v>
      </c>
      <c r="M36">
        <v>6.1813470011727798</v>
      </c>
      <c r="N36">
        <v>6.1988297357750097</v>
      </c>
      <c r="O36">
        <v>6.2157131817932498</v>
      </c>
      <c r="P36">
        <v>6.2319973392275001</v>
      </c>
      <c r="Q36">
        <v>6.2476822080777596</v>
      </c>
      <c r="R36">
        <v>6.2993209077312704</v>
      </c>
      <c r="S36">
        <v>6.3509596073847696</v>
      </c>
      <c r="T36">
        <v>6.4025983070382697</v>
      </c>
      <c r="U36">
        <v>6.4542370066917698</v>
      </c>
      <c r="V36">
        <v>6.5058757063452699</v>
      </c>
      <c r="W36">
        <v>6.5575144059987798</v>
      </c>
      <c r="X36">
        <v>6.6091531056522799</v>
      </c>
      <c r="Y36">
        <v>6.66079180530578</v>
      </c>
      <c r="Z36">
        <v>6.7124305049592801</v>
      </c>
      <c r="AA36">
        <v>6.7640692046127802</v>
      </c>
      <c r="AB36">
        <v>6.81570790426629</v>
      </c>
      <c r="AC36">
        <v>6.8673466039197901</v>
      </c>
      <c r="AD36">
        <v>6.9189853035732902</v>
      </c>
      <c r="AE36">
        <v>6.9706240032267903</v>
      </c>
      <c r="AF36">
        <v>7.0222627028802904</v>
      </c>
      <c r="AG36">
        <v>7.0739014025337896</v>
      </c>
      <c r="AH36">
        <v>7.1255401021873004</v>
      </c>
      <c r="AI36">
        <v>7.1771788018407996</v>
      </c>
      <c r="AJ36">
        <v>7.2288175014942997</v>
      </c>
      <c r="AK36">
        <v>7.2804562011477998</v>
      </c>
    </row>
    <row r="37" spans="1:37" x14ac:dyDescent="0.35">
      <c r="A37" t="s">
        <v>133</v>
      </c>
      <c r="B37">
        <v>3338.27839787328</v>
      </c>
      <c r="C37">
        <v>3280.6866380474398</v>
      </c>
      <c r="D37">
        <v>3223.14369228121</v>
      </c>
      <c r="E37">
        <v>3165.6495605745999</v>
      </c>
      <c r="F37">
        <v>3108.2042429275998</v>
      </c>
      <c r="G37">
        <v>3050.80773934022</v>
      </c>
      <c r="H37">
        <v>2993.4600498124601</v>
      </c>
      <c r="I37">
        <v>2936.16117434432</v>
      </c>
      <c r="J37">
        <v>2878.9111129357998</v>
      </c>
      <c r="K37">
        <v>2821.7098655868899</v>
      </c>
      <c r="L37">
        <v>2821.7098655868899</v>
      </c>
      <c r="M37">
        <v>2821.7098655868899</v>
      </c>
      <c r="N37">
        <v>2821.7098655868899</v>
      </c>
      <c r="O37">
        <v>2821.7098655868899</v>
      </c>
      <c r="P37">
        <v>2821.7098655868899</v>
      </c>
      <c r="Q37">
        <v>2821.7098655868899</v>
      </c>
      <c r="R37">
        <v>2842.5761980734601</v>
      </c>
      <c r="S37">
        <v>2863.4425305600198</v>
      </c>
      <c r="T37">
        <v>2884.30886304659</v>
      </c>
      <c r="U37">
        <v>2905.1751955331601</v>
      </c>
      <c r="V37">
        <v>2926.0415280197199</v>
      </c>
      <c r="W37">
        <v>2946.90786050629</v>
      </c>
      <c r="X37">
        <v>2967.7741929928602</v>
      </c>
      <c r="Y37">
        <v>2988.6405254794199</v>
      </c>
      <c r="Z37">
        <v>3009.5068579659901</v>
      </c>
      <c r="AA37">
        <v>3030.3731904525598</v>
      </c>
      <c r="AB37">
        <v>3051.23952293913</v>
      </c>
      <c r="AC37">
        <v>3072.1058554256902</v>
      </c>
      <c r="AD37">
        <v>3092.9721879122599</v>
      </c>
      <c r="AE37">
        <v>3113.83852039883</v>
      </c>
      <c r="AF37">
        <v>3134.7048528853902</v>
      </c>
      <c r="AG37">
        <v>3155.5711853719599</v>
      </c>
      <c r="AH37">
        <v>3176.4375178585301</v>
      </c>
      <c r="AI37">
        <v>3197.3038503450998</v>
      </c>
      <c r="AJ37">
        <v>3218.17018283166</v>
      </c>
      <c r="AK37">
        <v>3239.0365153182302</v>
      </c>
    </row>
    <row r="38" spans="1:37" x14ac:dyDescent="0.35">
      <c r="A38" t="s">
        <v>134</v>
      </c>
      <c r="B38">
        <v>883.98863994883095</v>
      </c>
      <c r="C38">
        <v>880.06812340455701</v>
      </c>
      <c r="D38">
        <v>876.14760686028205</v>
      </c>
      <c r="E38">
        <v>872.227090316008</v>
      </c>
      <c r="F38">
        <v>868.30657377173395</v>
      </c>
      <c r="G38">
        <v>864.38605722746001</v>
      </c>
      <c r="H38">
        <v>860.46554068318596</v>
      </c>
      <c r="I38">
        <v>856.54502413891203</v>
      </c>
      <c r="J38">
        <v>852.62450759463798</v>
      </c>
      <c r="K38">
        <v>848.70399105036404</v>
      </c>
      <c r="L38">
        <v>844.78347450608999</v>
      </c>
      <c r="M38">
        <v>840.86295796181605</v>
      </c>
      <c r="N38">
        <v>836.942441417542</v>
      </c>
      <c r="O38">
        <v>833.02192487326795</v>
      </c>
      <c r="P38">
        <v>829.10140832899299</v>
      </c>
      <c r="Q38">
        <v>825.18089178471905</v>
      </c>
      <c r="R38">
        <v>834.51886285509897</v>
      </c>
      <c r="S38">
        <v>843.85683392547901</v>
      </c>
      <c r="T38">
        <v>853.19480499585904</v>
      </c>
      <c r="U38">
        <v>862.53277606623897</v>
      </c>
      <c r="V38">
        <v>871.870747136619</v>
      </c>
      <c r="W38">
        <v>881.20871820699904</v>
      </c>
      <c r="X38">
        <v>890.54668927737896</v>
      </c>
      <c r="Y38">
        <v>899.884660347759</v>
      </c>
      <c r="Z38">
        <v>909.22263141813903</v>
      </c>
      <c r="AA38">
        <v>918.56060248851895</v>
      </c>
      <c r="AB38">
        <v>927.89857355889899</v>
      </c>
      <c r="AC38">
        <v>937.23654462927902</v>
      </c>
      <c r="AD38">
        <v>946.57451569965895</v>
      </c>
      <c r="AE38">
        <v>955.91248677003898</v>
      </c>
      <c r="AF38">
        <v>965.25045784041902</v>
      </c>
      <c r="AG38">
        <v>974.58842891079905</v>
      </c>
      <c r="AH38">
        <v>983.92639998117897</v>
      </c>
      <c r="AI38">
        <v>993.26437105155901</v>
      </c>
      <c r="AJ38">
        <v>1002.60234212194</v>
      </c>
      <c r="AK38">
        <v>1011.94031319231</v>
      </c>
    </row>
    <row r="39" spans="1:37" x14ac:dyDescent="0.35">
      <c r="A39" t="s">
        <v>135</v>
      </c>
      <c r="B39">
        <v>2317.9058719688001</v>
      </c>
      <c r="C39">
        <v>2264.7600571836301</v>
      </c>
      <c r="D39">
        <v>2210.14207753968</v>
      </c>
      <c r="E39">
        <v>2149.9507925503699</v>
      </c>
      <c r="F39">
        <v>2092.1452933768001</v>
      </c>
      <c r="G39">
        <v>2030.2026252410501</v>
      </c>
      <c r="H39">
        <v>2000.09868266687</v>
      </c>
      <c r="I39">
        <v>1965.5054243563</v>
      </c>
      <c r="J39">
        <v>1930.75212596238</v>
      </c>
      <c r="K39">
        <v>1896.7045729219601</v>
      </c>
      <c r="L39">
        <v>1864.1302588753799</v>
      </c>
      <c r="M39">
        <v>1833.32892842722</v>
      </c>
      <c r="N39">
        <v>1804.6191937847</v>
      </c>
      <c r="O39">
        <v>1777.7686193786201</v>
      </c>
      <c r="P39">
        <v>1752.3462529836399</v>
      </c>
      <c r="Q39">
        <v>1728.87218201775</v>
      </c>
      <c r="R39">
        <v>1707.1954227229501</v>
      </c>
      <c r="S39">
        <v>1688.3408826212799</v>
      </c>
      <c r="T39">
        <v>1672.13965844788</v>
      </c>
      <c r="U39">
        <v>1657.4703653302499</v>
      </c>
      <c r="V39">
        <v>1644.8348607099099</v>
      </c>
      <c r="W39">
        <v>1633.8455803496599</v>
      </c>
      <c r="X39">
        <v>1624.92120139438</v>
      </c>
      <c r="Y39">
        <v>1618.04937864608</v>
      </c>
      <c r="Z39">
        <v>1612.6923566923499</v>
      </c>
      <c r="AA39">
        <v>1608.5172631704199</v>
      </c>
      <c r="AB39">
        <v>1605.58150773081</v>
      </c>
      <c r="AC39">
        <v>1603.55648340428</v>
      </c>
      <c r="AD39">
        <v>1602.2246203469299</v>
      </c>
      <c r="AE39">
        <v>1601.3948716494001</v>
      </c>
      <c r="AF39">
        <v>1600.87387276097</v>
      </c>
      <c r="AG39">
        <v>1600.49810421606</v>
      </c>
      <c r="AH39">
        <v>1600.2247372276499</v>
      </c>
      <c r="AI39">
        <v>1600.0317302363001</v>
      </c>
      <c r="AJ39">
        <v>1599.86341244506</v>
      </c>
      <c r="AK39">
        <v>1599.5523264505</v>
      </c>
    </row>
    <row r="40" spans="1:37" x14ac:dyDescent="0.35">
      <c r="A40" t="s">
        <v>136</v>
      </c>
      <c r="B40">
        <v>1856.65451007159</v>
      </c>
      <c r="C40">
        <v>1869.98456813339</v>
      </c>
      <c r="D40">
        <v>1882.2194883147999</v>
      </c>
      <c r="E40">
        <v>1889.56030549808</v>
      </c>
      <c r="F40">
        <v>1898.2672778206299</v>
      </c>
      <c r="G40">
        <v>1903.1463987955599</v>
      </c>
      <c r="H40">
        <v>1903.5878764772999</v>
      </c>
      <c r="I40">
        <v>1900.3516420624701</v>
      </c>
      <c r="J40">
        <v>1896.4460544041499</v>
      </c>
      <c r="K40">
        <v>1891.6419356680201</v>
      </c>
      <c r="L40">
        <v>1892.54150196415</v>
      </c>
      <c r="M40">
        <v>1893.0738557764801</v>
      </c>
      <c r="N40">
        <v>1893.6682404052699</v>
      </c>
      <c r="O40">
        <v>1893.9497158957199</v>
      </c>
      <c r="P40">
        <v>1893.3994904099</v>
      </c>
      <c r="Q40">
        <v>1892.78724701493</v>
      </c>
      <c r="R40">
        <v>1891.8740299246399</v>
      </c>
      <c r="S40">
        <v>1892.12220203058</v>
      </c>
      <c r="T40">
        <v>1893.01721426937</v>
      </c>
      <c r="U40">
        <v>1893.14575603913</v>
      </c>
      <c r="V40">
        <v>1893.37829973925</v>
      </c>
      <c r="W40">
        <v>1893.0867450011499</v>
      </c>
      <c r="X40">
        <v>1893.2480688431999</v>
      </c>
      <c r="Y40">
        <v>1893.9042771070201</v>
      </c>
      <c r="Z40">
        <v>1894.84397805455</v>
      </c>
      <c r="AA40">
        <v>1896.0231576579599</v>
      </c>
      <c r="AB40">
        <v>1897.5884621253899</v>
      </c>
      <c r="AC40">
        <v>1899.4810093532201</v>
      </c>
      <c r="AD40">
        <v>1901.63806305244</v>
      </c>
      <c r="AE40">
        <v>1903.9345875845599</v>
      </c>
      <c r="AF40">
        <v>1906.28991945343</v>
      </c>
      <c r="AG40">
        <v>1908.5863171139899</v>
      </c>
      <c r="AH40">
        <v>1910.7780903212199</v>
      </c>
      <c r="AI40">
        <v>1912.8953925390699</v>
      </c>
      <c r="AJ40">
        <v>1914.8517310135301</v>
      </c>
      <c r="AK40">
        <v>1916.42083992829</v>
      </c>
    </row>
    <row r="41" spans="1:37" x14ac:dyDescent="0.35">
      <c r="A41" t="s">
        <v>137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 x14ac:dyDescent="0.35">
      <c r="A42" t="s">
        <v>138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1:37" x14ac:dyDescent="0.35">
      <c r="A43" t="s">
        <v>139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1:37" x14ac:dyDescent="0.35">
      <c r="A44" t="s">
        <v>140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 x14ac:dyDescent="0.35">
      <c r="A45" t="s">
        <v>141</v>
      </c>
      <c r="B45">
        <v>273.22433640774398</v>
      </c>
      <c r="C45">
        <v>274.418680457709</v>
      </c>
      <c r="D45">
        <v>275.501305744457</v>
      </c>
      <c r="E45">
        <v>275.97182300321299</v>
      </c>
      <c r="F45">
        <v>276.76166697078799</v>
      </c>
      <c r="G45">
        <v>277.24352254443397</v>
      </c>
      <c r="H45">
        <v>277.37584439055797</v>
      </c>
      <c r="I45">
        <v>277.22828001509498</v>
      </c>
      <c r="J45">
        <v>277.166072593698</v>
      </c>
      <c r="K45">
        <v>277.09871597556599</v>
      </c>
      <c r="L45">
        <v>277.05048955979902</v>
      </c>
      <c r="M45">
        <v>277.03751374613103</v>
      </c>
      <c r="N45">
        <v>277.10670796098401</v>
      </c>
      <c r="O45">
        <v>277.21849211256</v>
      </c>
      <c r="P45">
        <v>277.30006050988902</v>
      </c>
      <c r="Q45">
        <v>277.433423024901</v>
      </c>
      <c r="R45">
        <v>277.586076251196</v>
      </c>
      <c r="S45">
        <v>277.91700447560203</v>
      </c>
      <c r="T45">
        <v>278.392090615423</v>
      </c>
      <c r="U45">
        <v>278.81899732770501</v>
      </c>
      <c r="V45">
        <v>279.28412600757798</v>
      </c>
      <c r="W45">
        <v>279.734131422953</v>
      </c>
      <c r="X45">
        <v>280.25533695159203</v>
      </c>
      <c r="Y45">
        <v>280.87084004665599</v>
      </c>
      <c r="Z45">
        <v>281.52034156014099</v>
      </c>
      <c r="AA45">
        <v>282.18186768336301</v>
      </c>
      <c r="AB45">
        <v>282.89738304337499</v>
      </c>
      <c r="AC45">
        <v>283.64276347846902</v>
      </c>
      <c r="AD45">
        <v>284.40811180294901</v>
      </c>
      <c r="AE45">
        <v>285.18333576162701</v>
      </c>
      <c r="AF45">
        <v>285.95337661690297</v>
      </c>
      <c r="AG45">
        <v>286.70355124727598</v>
      </c>
      <c r="AH45">
        <v>287.43521779429602</v>
      </c>
      <c r="AI45">
        <v>288.15076409396198</v>
      </c>
      <c r="AJ45">
        <v>288.84467467184697</v>
      </c>
      <c r="AK45">
        <v>289.49093476504601</v>
      </c>
    </row>
    <row r="46" spans="1:37" x14ac:dyDescent="0.35">
      <c r="A46" t="s">
        <v>142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</row>
    <row r="47" spans="1:37" x14ac:dyDescent="0.35">
      <c r="A47" t="s">
        <v>143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</row>
    <row r="48" spans="1:37" x14ac:dyDescent="0.35">
      <c r="A48" t="s">
        <v>144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</row>
    <row r="49" spans="1:37" x14ac:dyDescent="0.35">
      <c r="A49" t="s">
        <v>145</v>
      </c>
      <c r="B49">
        <v>441.78864864295798</v>
      </c>
      <c r="C49">
        <v>445.32358141377</v>
      </c>
      <c r="D49">
        <v>448.68742127024598</v>
      </c>
      <c r="E49">
        <v>451.04723459002099</v>
      </c>
      <c r="F49">
        <v>454.040677249672</v>
      </c>
      <c r="G49">
        <v>456.65617447467901</v>
      </c>
      <c r="H49">
        <v>458.84516392353601</v>
      </c>
      <c r="I49">
        <v>460.66469320231698</v>
      </c>
      <c r="J49">
        <v>462.65243928949002</v>
      </c>
      <c r="K49">
        <v>464.57949321089501</v>
      </c>
      <c r="L49">
        <v>466.44665141442903</v>
      </c>
      <c r="M49">
        <v>468.259650857471</v>
      </c>
      <c r="N49">
        <v>470.08894134466198</v>
      </c>
      <c r="O49">
        <v>471.86171283565102</v>
      </c>
      <c r="P49">
        <v>473.45100805498498</v>
      </c>
      <c r="Q49">
        <v>475.002600480718</v>
      </c>
      <c r="R49">
        <v>476.46269258222497</v>
      </c>
      <c r="S49">
        <v>478.11326035377999</v>
      </c>
      <c r="T49">
        <v>479.894011611758</v>
      </c>
      <c r="U49">
        <v>481.47239776979598</v>
      </c>
      <c r="V49">
        <v>482.99853763484498</v>
      </c>
      <c r="W49">
        <v>484.38180787143301</v>
      </c>
      <c r="X49">
        <v>485.780429393063</v>
      </c>
      <c r="Y49">
        <v>487.24494255194003</v>
      </c>
      <c r="Z49">
        <v>488.68642758760598</v>
      </c>
      <c r="AA49">
        <v>490.08380134746199</v>
      </c>
      <c r="AB49">
        <v>491.53003128382602</v>
      </c>
      <c r="AC49">
        <v>493.002152664888</v>
      </c>
      <c r="AD49">
        <v>494.49911359897197</v>
      </c>
      <c r="AE49">
        <v>496.016486398935</v>
      </c>
      <c r="AF49">
        <v>497.537297935852</v>
      </c>
      <c r="AG49">
        <v>499.04113186432801</v>
      </c>
      <c r="AH49">
        <v>500.53266659413202</v>
      </c>
      <c r="AI49">
        <v>502.01523192404198</v>
      </c>
      <c r="AJ49">
        <v>503.47765987590799</v>
      </c>
      <c r="AK49">
        <v>504.87258426849002</v>
      </c>
    </row>
    <row r="50" spans="1:37" x14ac:dyDescent="0.35">
      <c r="A50" t="s">
        <v>146</v>
      </c>
      <c r="B50">
        <v>189.235161752175</v>
      </c>
      <c r="C50">
        <v>190.067091517291</v>
      </c>
      <c r="D50">
        <v>190.78861878551999</v>
      </c>
      <c r="E50">
        <v>191.30677115444001</v>
      </c>
      <c r="F50">
        <v>191.942241935905</v>
      </c>
      <c r="G50">
        <v>192.53924841584899</v>
      </c>
      <c r="H50">
        <v>193.49449692238801</v>
      </c>
      <c r="I50">
        <v>194.454233100701</v>
      </c>
      <c r="J50">
        <v>195.41055580095701</v>
      </c>
      <c r="K50">
        <v>196.364172332354</v>
      </c>
      <c r="L50">
        <v>197.298753231402</v>
      </c>
      <c r="M50">
        <v>198.20927595268299</v>
      </c>
      <c r="N50">
        <v>199.12342977517301</v>
      </c>
      <c r="O50">
        <v>200.006920975356</v>
      </c>
      <c r="P50">
        <v>200.80211049471899</v>
      </c>
      <c r="Q50">
        <v>201.57228188578301</v>
      </c>
      <c r="R50">
        <v>202.29224593094901</v>
      </c>
      <c r="S50">
        <v>203.08462613335499</v>
      </c>
      <c r="T50">
        <v>203.92021481133199</v>
      </c>
      <c r="U50">
        <v>204.65061203723499</v>
      </c>
      <c r="V50">
        <v>205.336859102842</v>
      </c>
      <c r="W50">
        <v>205.935815905543</v>
      </c>
      <c r="X50">
        <v>206.511153100076</v>
      </c>
      <c r="Y50">
        <v>207.079885110048</v>
      </c>
      <c r="Z50">
        <v>207.59919939378199</v>
      </c>
      <c r="AA50">
        <v>208.056611250423</v>
      </c>
      <c r="AB50">
        <v>208.49131565513099</v>
      </c>
      <c r="AC50">
        <v>208.89307937944301</v>
      </c>
      <c r="AD50">
        <v>209.263279305374</v>
      </c>
      <c r="AE50">
        <v>209.603445997834</v>
      </c>
      <c r="AF50">
        <v>209.91014898052401</v>
      </c>
      <c r="AG50">
        <v>210.17945997280299</v>
      </c>
      <c r="AH50">
        <v>210.418136038201</v>
      </c>
      <c r="AI50">
        <v>210.632183265452</v>
      </c>
      <c r="AJ50">
        <v>210.821001685346</v>
      </c>
      <c r="AK50">
        <v>210.968207803821</v>
      </c>
    </row>
    <row r="51" spans="1:37" x14ac:dyDescent="0.35">
      <c r="A51" t="s">
        <v>147</v>
      </c>
      <c r="B51">
        <v>132.657000752941</v>
      </c>
      <c r="C51">
        <v>136.28126157983101</v>
      </c>
      <c r="D51">
        <v>136.790408480672</v>
      </c>
      <c r="E51">
        <v>136.88481945546201</v>
      </c>
      <c r="F51">
        <v>137.564634504201</v>
      </c>
      <c r="G51">
        <v>136.62954562689001</v>
      </c>
      <c r="H51">
        <v>135.87980482352901</v>
      </c>
      <c r="I51">
        <v>133.915216094117</v>
      </c>
      <c r="J51">
        <v>131.63590543865499</v>
      </c>
      <c r="K51">
        <v>128.74183085714199</v>
      </c>
      <c r="L51">
        <v>126.66815122689</v>
      </c>
      <c r="M51">
        <v>124.594471596638</v>
      </c>
      <c r="N51">
        <v>122.520791966386</v>
      </c>
      <c r="O51">
        <v>120.447112336134</v>
      </c>
      <c r="P51">
        <v>118.373432705882</v>
      </c>
      <c r="Q51">
        <v>116.29975307562999</v>
      </c>
      <c r="R51">
        <v>117.31808541663899</v>
      </c>
      <c r="S51">
        <v>118.33641775764799</v>
      </c>
      <c r="T51">
        <v>119.35475009865699</v>
      </c>
      <c r="U51">
        <v>120.37308243966601</v>
      </c>
      <c r="V51">
        <v>121.39141478067501</v>
      </c>
      <c r="W51">
        <v>122.40974712168401</v>
      </c>
      <c r="X51">
        <v>123.42807946269301</v>
      </c>
      <c r="Y51">
        <v>124.44641180370201</v>
      </c>
      <c r="Z51">
        <v>125.46474414471101</v>
      </c>
      <c r="AA51">
        <v>126.48307648572001</v>
      </c>
      <c r="AB51">
        <v>127.501408826729</v>
      </c>
      <c r="AC51">
        <v>128.519741167738</v>
      </c>
      <c r="AD51">
        <v>129.538073508747</v>
      </c>
      <c r="AE51">
        <v>130.556405849756</v>
      </c>
      <c r="AF51">
        <v>131.574738190765</v>
      </c>
      <c r="AG51">
        <v>132.593070531774</v>
      </c>
      <c r="AH51">
        <v>133.611402872783</v>
      </c>
      <c r="AI51">
        <v>134.629735213792</v>
      </c>
      <c r="AJ51">
        <v>135.648067554801</v>
      </c>
      <c r="AK51">
        <v>136.66639989581</v>
      </c>
    </row>
    <row r="52" spans="1:37" x14ac:dyDescent="0.35">
      <c r="A52" t="s">
        <v>148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</row>
    <row r="53" spans="1:37" x14ac:dyDescent="0.35">
      <c r="A53" t="s">
        <v>149</v>
      </c>
      <c r="B53" t="s">
        <v>109</v>
      </c>
      <c r="C53" t="s">
        <v>109</v>
      </c>
      <c r="D53" t="s">
        <v>109</v>
      </c>
      <c r="E53" t="s">
        <v>109</v>
      </c>
      <c r="F53" t="s">
        <v>109</v>
      </c>
      <c r="G53" t="s">
        <v>109</v>
      </c>
      <c r="H53" t="s">
        <v>109</v>
      </c>
      <c r="I53" t="s">
        <v>109</v>
      </c>
      <c r="J53" t="s">
        <v>109</v>
      </c>
      <c r="K53" t="s">
        <v>109</v>
      </c>
      <c r="L53" t="s">
        <v>109</v>
      </c>
      <c r="M53" t="s">
        <v>109</v>
      </c>
      <c r="N53" t="s">
        <v>109</v>
      </c>
      <c r="O53" t="s">
        <v>109</v>
      </c>
      <c r="P53" t="s">
        <v>109</v>
      </c>
      <c r="Q53" t="s">
        <v>109</v>
      </c>
      <c r="R53" t="s">
        <v>109</v>
      </c>
      <c r="S53" t="s">
        <v>109</v>
      </c>
      <c r="T53" t="s">
        <v>109</v>
      </c>
      <c r="U53" t="s">
        <v>109</v>
      </c>
      <c r="V53" t="s">
        <v>109</v>
      </c>
      <c r="W53" t="s">
        <v>109</v>
      </c>
      <c r="X53" t="s">
        <v>109</v>
      </c>
      <c r="Y53" t="s">
        <v>109</v>
      </c>
      <c r="Z53" t="s">
        <v>109</v>
      </c>
      <c r="AA53" t="s">
        <v>109</v>
      </c>
      <c r="AB53" t="s">
        <v>109</v>
      </c>
      <c r="AC53" t="s">
        <v>109</v>
      </c>
      <c r="AD53" t="s">
        <v>109</v>
      </c>
      <c r="AE53" t="s">
        <v>109</v>
      </c>
      <c r="AF53" t="s">
        <v>109</v>
      </c>
      <c r="AG53" t="s">
        <v>109</v>
      </c>
      <c r="AH53" t="s">
        <v>109</v>
      </c>
      <c r="AI53" t="s">
        <v>109</v>
      </c>
      <c r="AJ53" t="s">
        <v>109</v>
      </c>
      <c r="AK53" t="s">
        <v>109</v>
      </c>
    </row>
    <row r="54" spans="1:37" x14ac:dyDescent="0.35">
      <c r="A54" t="s">
        <v>150</v>
      </c>
      <c r="B54" t="s">
        <v>109</v>
      </c>
      <c r="C54" t="s">
        <v>109</v>
      </c>
      <c r="D54" t="s">
        <v>109</v>
      </c>
      <c r="E54" t="s">
        <v>109</v>
      </c>
      <c r="F54" t="s">
        <v>109</v>
      </c>
      <c r="G54" t="s">
        <v>109</v>
      </c>
      <c r="H54" t="s">
        <v>109</v>
      </c>
      <c r="I54" t="s">
        <v>109</v>
      </c>
      <c r="J54" t="s">
        <v>109</v>
      </c>
      <c r="K54" t="s">
        <v>109</v>
      </c>
      <c r="L54" t="s">
        <v>109</v>
      </c>
      <c r="M54" t="s">
        <v>109</v>
      </c>
      <c r="N54" t="s">
        <v>109</v>
      </c>
      <c r="O54" t="s">
        <v>109</v>
      </c>
      <c r="P54" t="s">
        <v>109</v>
      </c>
      <c r="Q54" t="s">
        <v>109</v>
      </c>
      <c r="R54" t="s">
        <v>109</v>
      </c>
      <c r="S54" t="s">
        <v>109</v>
      </c>
      <c r="T54" t="s">
        <v>109</v>
      </c>
      <c r="U54" t="s">
        <v>109</v>
      </c>
      <c r="V54" t="s">
        <v>109</v>
      </c>
      <c r="W54" t="s">
        <v>109</v>
      </c>
      <c r="X54" t="s">
        <v>109</v>
      </c>
      <c r="Y54" t="s">
        <v>109</v>
      </c>
      <c r="Z54" t="s">
        <v>109</v>
      </c>
      <c r="AA54" t="s">
        <v>109</v>
      </c>
      <c r="AB54" t="s">
        <v>109</v>
      </c>
      <c r="AC54" t="s">
        <v>109</v>
      </c>
      <c r="AD54" t="s">
        <v>109</v>
      </c>
      <c r="AE54" t="s">
        <v>109</v>
      </c>
      <c r="AF54" t="s">
        <v>109</v>
      </c>
      <c r="AG54" t="s">
        <v>109</v>
      </c>
      <c r="AH54" t="s">
        <v>109</v>
      </c>
      <c r="AI54" t="s">
        <v>109</v>
      </c>
      <c r="AJ54" t="s">
        <v>109</v>
      </c>
      <c r="AK54" t="s">
        <v>109</v>
      </c>
    </row>
    <row r="55" spans="1:37" x14ac:dyDescent="0.35">
      <c r="A55" t="s">
        <v>151</v>
      </c>
      <c r="B55" t="s">
        <v>109</v>
      </c>
      <c r="C55" t="s">
        <v>109</v>
      </c>
      <c r="D55" t="s">
        <v>109</v>
      </c>
      <c r="E55" t="s">
        <v>109</v>
      </c>
      <c r="F55" t="s">
        <v>109</v>
      </c>
      <c r="G55" t="s">
        <v>109</v>
      </c>
      <c r="H55" t="s">
        <v>109</v>
      </c>
      <c r="I55" t="s">
        <v>109</v>
      </c>
      <c r="J55" t="s">
        <v>109</v>
      </c>
      <c r="K55" t="s">
        <v>109</v>
      </c>
      <c r="L55" t="s">
        <v>109</v>
      </c>
      <c r="M55" t="s">
        <v>109</v>
      </c>
      <c r="N55" t="s">
        <v>109</v>
      </c>
      <c r="O55" t="s">
        <v>109</v>
      </c>
      <c r="P55" t="s">
        <v>109</v>
      </c>
      <c r="Q55" t="s">
        <v>109</v>
      </c>
      <c r="R55" t="s">
        <v>109</v>
      </c>
      <c r="S55" t="s">
        <v>109</v>
      </c>
      <c r="T55" t="s">
        <v>109</v>
      </c>
      <c r="U55" t="s">
        <v>109</v>
      </c>
      <c r="V55" t="s">
        <v>109</v>
      </c>
      <c r="W55" t="s">
        <v>109</v>
      </c>
      <c r="X55" t="s">
        <v>109</v>
      </c>
      <c r="Y55" t="s">
        <v>109</v>
      </c>
      <c r="Z55" t="s">
        <v>109</v>
      </c>
      <c r="AA55" t="s">
        <v>109</v>
      </c>
      <c r="AB55" t="s">
        <v>109</v>
      </c>
      <c r="AC55" t="s">
        <v>109</v>
      </c>
      <c r="AD55" t="s">
        <v>109</v>
      </c>
      <c r="AE55" t="s">
        <v>109</v>
      </c>
      <c r="AF55" t="s">
        <v>109</v>
      </c>
      <c r="AG55" t="s">
        <v>109</v>
      </c>
      <c r="AH55" t="s">
        <v>109</v>
      </c>
      <c r="AI55" t="s">
        <v>109</v>
      </c>
      <c r="AJ55" t="s">
        <v>109</v>
      </c>
      <c r="AK55" t="s">
        <v>109</v>
      </c>
    </row>
    <row r="56" spans="1:37" x14ac:dyDescent="0.35">
      <c r="A56" t="s">
        <v>152</v>
      </c>
      <c r="B56" t="s">
        <v>109</v>
      </c>
      <c r="C56" t="s">
        <v>109</v>
      </c>
      <c r="D56" t="s">
        <v>109</v>
      </c>
      <c r="E56" t="s">
        <v>109</v>
      </c>
      <c r="F56" t="s">
        <v>109</v>
      </c>
      <c r="G56" t="s">
        <v>109</v>
      </c>
      <c r="H56" t="s">
        <v>109</v>
      </c>
      <c r="I56" t="s">
        <v>109</v>
      </c>
      <c r="J56" t="s">
        <v>109</v>
      </c>
      <c r="K56" t="s">
        <v>109</v>
      </c>
      <c r="L56" t="s">
        <v>109</v>
      </c>
      <c r="M56" t="s">
        <v>109</v>
      </c>
      <c r="N56" t="s">
        <v>109</v>
      </c>
      <c r="O56" t="s">
        <v>109</v>
      </c>
      <c r="P56" t="s">
        <v>109</v>
      </c>
      <c r="Q56" t="s">
        <v>109</v>
      </c>
      <c r="R56" t="s">
        <v>109</v>
      </c>
      <c r="S56" t="s">
        <v>109</v>
      </c>
      <c r="T56" t="s">
        <v>109</v>
      </c>
      <c r="U56" t="s">
        <v>109</v>
      </c>
      <c r="V56" t="s">
        <v>109</v>
      </c>
      <c r="W56" t="s">
        <v>109</v>
      </c>
      <c r="X56" t="s">
        <v>109</v>
      </c>
      <c r="Y56" t="s">
        <v>109</v>
      </c>
      <c r="Z56" t="s">
        <v>109</v>
      </c>
      <c r="AA56" t="s">
        <v>109</v>
      </c>
      <c r="AB56" t="s">
        <v>109</v>
      </c>
      <c r="AC56" t="s">
        <v>109</v>
      </c>
      <c r="AD56" t="s">
        <v>109</v>
      </c>
      <c r="AE56" t="s">
        <v>109</v>
      </c>
      <c r="AF56" t="s">
        <v>109</v>
      </c>
      <c r="AG56" t="s">
        <v>109</v>
      </c>
      <c r="AH56" t="s">
        <v>109</v>
      </c>
      <c r="AI56" t="s">
        <v>109</v>
      </c>
      <c r="AJ56" t="s">
        <v>109</v>
      </c>
      <c r="AK56" t="s">
        <v>109</v>
      </c>
    </row>
    <row r="57" spans="1:37" x14ac:dyDescent="0.35">
      <c r="A57" t="s">
        <v>153</v>
      </c>
      <c r="B57" t="s">
        <v>109</v>
      </c>
      <c r="C57" t="s">
        <v>109</v>
      </c>
      <c r="D57" t="s">
        <v>109</v>
      </c>
      <c r="E57" t="s">
        <v>109</v>
      </c>
      <c r="F57" t="s">
        <v>109</v>
      </c>
      <c r="G57" t="s">
        <v>109</v>
      </c>
      <c r="H57" t="s">
        <v>109</v>
      </c>
      <c r="I57" t="s">
        <v>109</v>
      </c>
      <c r="J57" t="s">
        <v>109</v>
      </c>
      <c r="K57" t="s">
        <v>109</v>
      </c>
      <c r="L57" t="s">
        <v>109</v>
      </c>
      <c r="M57" t="s">
        <v>109</v>
      </c>
      <c r="N57" t="s">
        <v>109</v>
      </c>
      <c r="O57" t="s">
        <v>109</v>
      </c>
      <c r="P57" t="s">
        <v>109</v>
      </c>
      <c r="Q57" t="s">
        <v>109</v>
      </c>
      <c r="R57" t="s">
        <v>109</v>
      </c>
      <c r="S57" t="s">
        <v>109</v>
      </c>
      <c r="T57" t="s">
        <v>109</v>
      </c>
      <c r="U57" t="s">
        <v>109</v>
      </c>
      <c r="V57" t="s">
        <v>109</v>
      </c>
      <c r="W57" t="s">
        <v>109</v>
      </c>
      <c r="X57" t="s">
        <v>109</v>
      </c>
      <c r="Y57" t="s">
        <v>109</v>
      </c>
      <c r="Z57" t="s">
        <v>109</v>
      </c>
      <c r="AA57" t="s">
        <v>109</v>
      </c>
      <c r="AB57" t="s">
        <v>109</v>
      </c>
      <c r="AC57" t="s">
        <v>109</v>
      </c>
      <c r="AD57" t="s">
        <v>109</v>
      </c>
      <c r="AE57" t="s">
        <v>109</v>
      </c>
      <c r="AF57" t="s">
        <v>109</v>
      </c>
      <c r="AG57" t="s">
        <v>109</v>
      </c>
      <c r="AH57" t="s">
        <v>109</v>
      </c>
      <c r="AI57" t="s">
        <v>109</v>
      </c>
      <c r="AJ57" t="s">
        <v>109</v>
      </c>
      <c r="AK57" t="s">
        <v>109</v>
      </c>
    </row>
    <row r="58" spans="1:37" x14ac:dyDescent="0.35">
      <c r="A58" t="s">
        <v>154</v>
      </c>
      <c r="B58" t="s">
        <v>109</v>
      </c>
      <c r="C58" t="s">
        <v>109</v>
      </c>
      <c r="D58" t="s">
        <v>109</v>
      </c>
      <c r="E58" t="s">
        <v>109</v>
      </c>
      <c r="F58" t="s">
        <v>109</v>
      </c>
      <c r="G58" t="s">
        <v>109</v>
      </c>
      <c r="H58" t="s">
        <v>109</v>
      </c>
      <c r="I58" t="s">
        <v>109</v>
      </c>
      <c r="J58" t="s">
        <v>109</v>
      </c>
      <c r="K58" t="s">
        <v>109</v>
      </c>
      <c r="L58" t="s">
        <v>109</v>
      </c>
      <c r="M58" t="s">
        <v>109</v>
      </c>
      <c r="N58" t="s">
        <v>109</v>
      </c>
      <c r="O58" t="s">
        <v>109</v>
      </c>
      <c r="P58" t="s">
        <v>109</v>
      </c>
      <c r="Q58" t="s">
        <v>109</v>
      </c>
      <c r="R58" t="s">
        <v>109</v>
      </c>
      <c r="S58" t="s">
        <v>109</v>
      </c>
      <c r="T58" t="s">
        <v>109</v>
      </c>
      <c r="U58" t="s">
        <v>109</v>
      </c>
      <c r="V58" t="s">
        <v>109</v>
      </c>
      <c r="W58" t="s">
        <v>109</v>
      </c>
      <c r="X58" t="s">
        <v>109</v>
      </c>
      <c r="Y58" t="s">
        <v>109</v>
      </c>
      <c r="Z58" t="s">
        <v>109</v>
      </c>
      <c r="AA58" t="s">
        <v>109</v>
      </c>
      <c r="AB58" t="s">
        <v>109</v>
      </c>
      <c r="AC58" t="s">
        <v>109</v>
      </c>
      <c r="AD58" t="s">
        <v>109</v>
      </c>
      <c r="AE58" t="s">
        <v>109</v>
      </c>
      <c r="AF58" t="s">
        <v>109</v>
      </c>
      <c r="AG58" t="s">
        <v>109</v>
      </c>
      <c r="AH58" t="s">
        <v>109</v>
      </c>
      <c r="AI58" t="s">
        <v>109</v>
      </c>
      <c r="AJ58" t="s">
        <v>109</v>
      </c>
      <c r="AK58" t="s">
        <v>109</v>
      </c>
    </row>
    <row r="59" spans="1:37" x14ac:dyDescent="0.35">
      <c r="A59" t="s">
        <v>155</v>
      </c>
      <c r="B59" t="s">
        <v>109</v>
      </c>
      <c r="C59" t="s">
        <v>109</v>
      </c>
      <c r="D59" t="s">
        <v>109</v>
      </c>
      <c r="E59" t="s">
        <v>109</v>
      </c>
      <c r="F59" t="s">
        <v>109</v>
      </c>
      <c r="G59" t="s">
        <v>109</v>
      </c>
      <c r="H59" t="s">
        <v>109</v>
      </c>
      <c r="I59" t="s">
        <v>109</v>
      </c>
      <c r="J59" t="s">
        <v>109</v>
      </c>
      <c r="K59" t="s">
        <v>109</v>
      </c>
      <c r="L59" t="s">
        <v>109</v>
      </c>
      <c r="M59" t="s">
        <v>109</v>
      </c>
      <c r="N59" t="s">
        <v>109</v>
      </c>
      <c r="O59" t="s">
        <v>109</v>
      </c>
      <c r="P59" t="s">
        <v>109</v>
      </c>
      <c r="Q59" t="s">
        <v>109</v>
      </c>
      <c r="R59" t="s">
        <v>109</v>
      </c>
      <c r="S59" t="s">
        <v>109</v>
      </c>
      <c r="T59" t="s">
        <v>109</v>
      </c>
      <c r="U59" t="s">
        <v>109</v>
      </c>
      <c r="V59" t="s">
        <v>109</v>
      </c>
      <c r="W59" t="s">
        <v>109</v>
      </c>
      <c r="X59" t="s">
        <v>109</v>
      </c>
      <c r="Y59" t="s">
        <v>109</v>
      </c>
      <c r="Z59" t="s">
        <v>109</v>
      </c>
      <c r="AA59" t="s">
        <v>109</v>
      </c>
      <c r="AB59" t="s">
        <v>109</v>
      </c>
      <c r="AC59" t="s">
        <v>109</v>
      </c>
      <c r="AD59" t="s">
        <v>109</v>
      </c>
      <c r="AE59" t="s">
        <v>109</v>
      </c>
      <c r="AF59" t="s">
        <v>109</v>
      </c>
      <c r="AG59" t="s">
        <v>109</v>
      </c>
      <c r="AH59" t="s">
        <v>109</v>
      </c>
      <c r="AI59" t="s">
        <v>109</v>
      </c>
      <c r="AJ59" t="s">
        <v>109</v>
      </c>
      <c r="AK59" t="s">
        <v>109</v>
      </c>
    </row>
    <row r="60" spans="1:37" x14ac:dyDescent="0.35">
      <c r="A60" t="s">
        <v>156</v>
      </c>
      <c r="B60" t="s">
        <v>109</v>
      </c>
      <c r="C60" t="s">
        <v>109</v>
      </c>
      <c r="D60" t="s">
        <v>109</v>
      </c>
      <c r="E60" t="s">
        <v>109</v>
      </c>
      <c r="F60" t="s">
        <v>109</v>
      </c>
      <c r="G60" t="s">
        <v>109</v>
      </c>
      <c r="H60" t="s">
        <v>109</v>
      </c>
      <c r="I60" t="s">
        <v>109</v>
      </c>
      <c r="J60" t="s">
        <v>109</v>
      </c>
      <c r="K60" t="s">
        <v>109</v>
      </c>
      <c r="L60" t="s">
        <v>109</v>
      </c>
      <c r="M60" t="s">
        <v>109</v>
      </c>
      <c r="N60" t="s">
        <v>109</v>
      </c>
      <c r="O60" t="s">
        <v>109</v>
      </c>
      <c r="P60" t="s">
        <v>109</v>
      </c>
      <c r="Q60" t="s">
        <v>109</v>
      </c>
      <c r="R60" t="s">
        <v>109</v>
      </c>
      <c r="S60" t="s">
        <v>109</v>
      </c>
      <c r="T60" t="s">
        <v>109</v>
      </c>
      <c r="U60" t="s">
        <v>109</v>
      </c>
      <c r="V60" t="s">
        <v>109</v>
      </c>
      <c r="W60" t="s">
        <v>109</v>
      </c>
      <c r="X60" t="s">
        <v>109</v>
      </c>
      <c r="Y60" t="s">
        <v>109</v>
      </c>
      <c r="Z60" t="s">
        <v>109</v>
      </c>
      <c r="AA60" t="s">
        <v>109</v>
      </c>
      <c r="AB60" t="s">
        <v>109</v>
      </c>
      <c r="AC60" t="s">
        <v>109</v>
      </c>
      <c r="AD60" t="s">
        <v>109</v>
      </c>
      <c r="AE60" t="s">
        <v>109</v>
      </c>
      <c r="AF60" t="s">
        <v>109</v>
      </c>
      <c r="AG60" t="s">
        <v>109</v>
      </c>
      <c r="AH60" t="s">
        <v>109</v>
      </c>
      <c r="AI60" t="s">
        <v>109</v>
      </c>
      <c r="AJ60" t="s">
        <v>109</v>
      </c>
      <c r="AK60" t="s">
        <v>109</v>
      </c>
    </row>
    <row r="61" spans="1:37" x14ac:dyDescent="0.35">
      <c r="A61" t="s">
        <v>157</v>
      </c>
      <c r="B61" t="s">
        <v>109</v>
      </c>
      <c r="C61" t="s">
        <v>109</v>
      </c>
      <c r="D61" t="s">
        <v>109</v>
      </c>
      <c r="E61" t="s">
        <v>109</v>
      </c>
      <c r="F61" t="s">
        <v>109</v>
      </c>
      <c r="G61" t="s">
        <v>109</v>
      </c>
      <c r="H61" t="s">
        <v>109</v>
      </c>
      <c r="I61" t="s">
        <v>109</v>
      </c>
      <c r="J61" t="s">
        <v>109</v>
      </c>
      <c r="K61" t="s">
        <v>109</v>
      </c>
      <c r="L61" t="s">
        <v>109</v>
      </c>
      <c r="M61" t="s">
        <v>109</v>
      </c>
      <c r="N61" t="s">
        <v>109</v>
      </c>
      <c r="O61" t="s">
        <v>109</v>
      </c>
      <c r="P61" t="s">
        <v>109</v>
      </c>
      <c r="Q61" t="s">
        <v>109</v>
      </c>
      <c r="R61" t="s">
        <v>109</v>
      </c>
      <c r="S61" t="s">
        <v>109</v>
      </c>
      <c r="T61" t="s">
        <v>109</v>
      </c>
      <c r="U61" t="s">
        <v>109</v>
      </c>
      <c r="V61" t="s">
        <v>109</v>
      </c>
      <c r="W61" t="s">
        <v>109</v>
      </c>
      <c r="X61" t="s">
        <v>109</v>
      </c>
      <c r="Y61" t="s">
        <v>109</v>
      </c>
      <c r="Z61" t="s">
        <v>109</v>
      </c>
      <c r="AA61" t="s">
        <v>109</v>
      </c>
      <c r="AB61" t="s">
        <v>109</v>
      </c>
      <c r="AC61" t="s">
        <v>109</v>
      </c>
      <c r="AD61" t="s">
        <v>109</v>
      </c>
      <c r="AE61" t="s">
        <v>109</v>
      </c>
      <c r="AF61" t="s">
        <v>109</v>
      </c>
      <c r="AG61" t="s">
        <v>109</v>
      </c>
      <c r="AH61" t="s">
        <v>109</v>
      </c>
      <c r="AI61" t="s">
        <v>109</v>
      </c>
      <c r="AJ61" t="s">
        <v>109</v>
      </c>
      <c r="AK61" t="s">
        <v>109</v>
      </c>
    </row>
    <row r="62" spans="1:37" x14ac:dyDescent="0.35">
      <c r="A62" t="s">
        <v>158</v>
      </c>
      <c r="B62" t="s">
        <v>109</v>
      </c>
      <c r="C62" t="s">
        <v>109</v>
      </c>
      <c r="D62" t="s">
        <v>109</v>
      </c>
      <c r="E62" t="s">
        <v>109</v>
      </c>
      <c r="F62" t="s">
        <v>109</v>
      </c>
      <c r="G62" t="s">
        <v>109</v>
      </c>
      <c r="H62" t="s">
        <v>109</v>
      </c>
      <c r="I62" t="s">
        <v>109</v>
      </c>
      <c r="J62" t="s">
        <v>109</v>
      </c>
      <c r="K62" t="s">
        <v>109</v>
      </c>
      <c r="L62" t="s">
        <v>109</v>
      </c>
      <c r="M62" t="s">
        <v>109</v>
      </c>
      <c r="N62" t="s">
        <v>109</v>
      </c>
      <c r="O62" t="s">
        <v>109</v>
      </c>
      <c r="P62" t="s">
        <v>109</v>
      </c>
      <c r="Q62" t="s">
        <v>109</v>
      </c>
      <c r="R62" t="s">
        <v>109</v>
      </c>
      <c r="S62" t="s">
        <v>109</v>
      </c>
      <c r="T62" t="s">
        <v>109</v>
      </c>
      <c r="U62" t="s">
        <v>109</v>
      </c>
      <c r="V62" t="s">
        <v>109</v>
      </c>
      <c r="W62" t="s">
        <v>109</v>
      </c>
      <c r="X62" t="s">
        <v>109</v>
      </c>
      <c r="Y62" t="s">
        <v>109</v>
      </c>
      <c r="Z62" t="s">
        <v>109</v>
      </c>
      <c r="AA62" t="s">
        <v>109</v>
      </c>
      <c r="AB62" t="s">
        <v>109</v>
      </c>
      <c r="AC62" t="s">
        <v>109</v>
      </c>
      <c r="AD62" t="s">
        <v>109</v>
      </c>
      <c r="AE62" t="s">
        <v>109</v>
      </c>
      <c r="AF62" t="s">
        <v>109</v>
      </c>
      <c r="AG62" t="s">
        <v>109</v>
      </c>
      <c r="AH62" t="s">
        <v>109</v>
      </c>
      <c r="AI62" t="s">
        <v>109</v>
      </c>
      <c r="AJ62" t="s">
        <v>109</v>
      </c>
      <c r="AK62" t="s">
        <v>109</v>
      </c>
    </row>
    <row r="63" spans="1:37" x14ac:dyDescent="0.35">
      <c r="A63" t="s">
        <v>159</v>
      </c>
      <c r="B63">
        <v>15433.4323446336</v>
      </c>
      <c r="C63">
        <v>15327.776747064099</v>
      </c>
      <c r="D63">
        <v>15206.1584112157</v>
      </c>
      <c r="E63">
        <v>15101.997655904201</v>
      </c>
      <c r="F63">
        <v>14975.2937544014</v>
      </c>
      <c r="G63">
        <v>14828.794821031899</v>
      </c>
      <c r="H63">
        <v>14683.131648405501</v>
      </c>
      <c r="I63">
        <v>14528.706785177599</v>
      </c>
      <c r="J63">
        <v>14369.798079063699</v>
      </c>
      <c r="K63">
        <v>14201.5003255068</v>
      </c>
      <c r="L63">
        <v>14161.4396221719</v>
      </c>
      <c r="M63">
        <v>14110.156708695</v>
      </c>
      <c r="N63">
        <v>14060.271168269301</v>
      </c>
      <c r="O63">
        <v>14011.4149983594</v>
      </c>
      <c r="P63">
        <v>13962.8255832618</v>
      </c>
      <c r="Q63">
        <v>13916.5381309477</v>
      </c>
      <c r="R63">
        <v>13953.846477471399</v>
      </c>
      <c r="S63">
        <v>13996.556038860301</v>
      </c>
      <c r="T63">
        <v>14044.091899117</v>
      </c>
      <c r="U63">
        <v>14093.242396285499</v>
      </c>
      <c r="V63">
        <v>14145.7554029856</v>
      </c>
      <c r="W63">
        <v>14200.3454559652</v>
      </c>
      <c r="X63">
        <v>14258.8895191381</v>
      </c>
      <c r="Y63">
        <v>14322.162412384499</v>
      </c>
      <c r="Z63">
        <v>14388.1860061103</v>
      </c>
      <c r="AA63">
        <v>14456.517821850601</v>
      </c>
      <c r="AB63">
        <v>14527.422257644401</v>
      </c>
      <c r="AC63">
        <v>14600.3699882889</v>
      </c>
      <c r="AD63">
        <v>14674.931099445401</v>
      </c>
      <c r="AE63">
        <v>14750.792320909301</v>
      </c>
      <c r="AF63">
        <v>14827.5111397525</v>
      </c>
      <c r="AG63">
        <v>14904.612712027099</v>
      </c>
      <c r="AH63">
        <v>14982.016787283999</v>
      </c>
      <c r="AI63">
        <v>15059.62099481</v>
      </c>
      <c r="AJ63">
        <v>15137.2073471575</v>
      </c>
      <c r="AK63">
        <v>15214.215359145899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3"/>
  <sheetViews>
    <sheetView topLeftCell="A22" workbookViewId="0">
      <selection activeCell="B2" sqref="B2:AK2"/>
    </sheetView>
  </sheetViews>
  <sheetFormatPr defaultRowHeight="14.5" x14ac:dyDescent="0.35"/>
  <cols>
    <col min="1" max="1" width="28" customWidth="1"/>
  </cols>
  <sheetData>
    <row r="1" spans="1:37" ht="15" x14ac:dyDescent="0.25">
      <c r="A1" t="s">
        <v>107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ht="15" x14ac:dyDescent="0.25">
      <c r="A2" t="s">
        <v>108</v>
      </c>
      <c r="B2" s="7">
        <v>22031.991972335702</v>
      </c>
      <c r="C2" s="7">
        <v>22306.2623583401</v>
      </c>
      <c r="D2" s="7">
        <v>22561.969029325399</v>
      </c>
      <c r="E2" s="7">
        <v>22810.378554305</v>
      </c>
      <c r="F2" s="7">
        <v>23041.006764891499</v>
      </c>
      <c r="G2" s="7">
        <v>23137.045531510699</v>
      </c>
      <c r="H2" s="7">
        <v>23214.008786030299</v>
      </c>
      <c r="I2" s="7">
        <v>23270.147225163098</v>
      </c>
      <c r="J2" s="7">
        <v>23305.439023008901</v>
      </c>
      <c r="K2" s="7">
        <v>23319.2581192</v>
      </c>
      <c r="L2" s="7">
        <v>23409.959315885499</v>
      </c>
      <c r="M2" s="7">
        <v>23498.527792265799</v>
      </c>
      <c r="N2" s="7">
        <v>23584.9635483411</v>
      </c>
      <c r="O2" s="7">
        <v>23669.266584111199</v>
      </c>
      <c r="P2" s="7">
        <v>23751.4368995763</v>
      </c>
      <c r="Q2" s="7">
        <v>23831.474494736201</v>
      </c>
      <c r="R2" s="7">
        <v>23909.379369591101</v>
      </c>
      <c r="S2" s="7">
        <v>23985.151524140801</v>
      </c>
      <c r="T2" s="7">
        <v>24058.790958385402</v>
      </c>
      <c r="U2" s="7">
        <v>24130.297672324901</v>
      </c>
      <c r="V2" s="7">
        <v>24199.671665959399</v>
      </c>
      <c r="W2" s="7">
        <v>24355.9888536734</v>
      </c>
      <c r="X2" s="7">
        <v>24511.621909426602</v>
      </c>
      <c r="Y2" s="7">
        <v>24666.570833218699</v>
      </c>
      <c r="Z2" s="7">
        <v>24820.835625049898</v>
      </c>
      <c r="AA2" s="7">
        <v>24974.416284920098</v>
      </c>
      <c r="AB2" s="7">
        <v>25127.312812829401</v>
      </c>
      <c r="AC2" s="7">
        <v>25279.525208777701</v>
      </c>
      <c r="AD2" s="7">
        <v>25431.053472765001</v>
      </c>
      <c r="AE2" s="7">
        <v>25581.8976047914</v>
      </c>
      <c r="AF2" s="7">
        <v>25732.0576048568</v>
      </c>
      <c r="AG2" s="7">
        <v>25881.5334729612</v>
      </c>
      <c r="AH2" s="7">
        <v>26030.325209104602</v>
      </c>
      <c r="AI2" s="7">
        <v>26178.432813287101</v>
      </c>
      <c r="AJ2" s="7">
        <v>26325.856285508598</v>
      </c>
      <c r="AK2" s="7">
        <v>26472.595625769201</v>
      </c>
    </row>
    <row r="3" spans="1:37" ht="15" x14ac:dyDescent="0.25">
      <c r="A3" t="s">
        <v>110</v>
      </c>
      <c r="B3">
        <v>1326.7265407954001</v>
      </c>
      <c r="C3">
        <v>1334.75357160559</v>
      </c>
      <c r="D3">
        <v>1342.9833883927099</v>
      </c>
      <c r="E3">
        <v>1349.18760235544</v>
      </c>
      <c r="F3">
        <v>1353.2339142117</v>
      </c>
      <c r="G3">
        <v>1354.96584900422</v>
      </c>
      <c r="H3">
        <v>1355.0904602867299</v>
      </c>
      <c r="I3">
        <v>1353.1031758039701</v>
      </c>
      <c r="J3">
        <v>1348.15512505477</v>
      </c>
      <c r="K3">
        <v>1338.5334899648799</v>
      </c>
      <c r="L3">
        <v>1337.0538546578</v>
      </c>
      <c r="M3">
        <v>1326.3381561707099</v>
      </c>
      <c r="N3">
        <v>1304.78287815719</v>
      </c>
      <c r="O3">
        <v>1272.86041973076</v>
      </c>
      <c r="P3">
        <v>1233.2723190439999</v>
      </c>
      <c r="Q3">
        <v>1189.7489495576201</v>
      </c>
      <c r="R3">
        <v>1145.60857626143</v>
      </c>
      <c r="S3">
        <v>1103.0900863577699</v>
      </c>
      <c r="T3">
        <v>1063.4154284848</v>
      </c>
      <c r="U3">
        <v>1027.12933226359</v>
      </c>
      <c r="V3">
        <v>994.37041034752599</v>
      </c>
      <c r="W3">
        <v>965.10003592653004</v>
      </c>
      <c r="X3">
        <v>939.191808916377</v>
      </c>
      <c r="Y3">
        <v>916.498283316742</v>
      </c>
      <c r="Z3">
        <v>896.86974130912597</v>
      </c>
      <c r="AA3">
        <v>880.15217508752096</v>
      </c>
      <c r="AB3">
        <v>866.17815450020703</v>
      </c>
      <c r="AC3">
        <v>854.76762810935702</v>
      </c>
      <c r="AD3">
        <v>845.71103414773995</v>
      </c>
      <c r="AE3">
        <v>838.78091809359</v>
      </c>
      <c r="AF3">
        <v>833.72903288824295</v>
      </c>
      <c r="AG3">
        <v>830.29982126181301</v>
      </c>
      <c r="AH3">
        <v>828.24004595555505</v>
      </c>
      <c r="AI3">
        <v>827.31241276506205</v>
      </c>
      <c r="AJ3">
        <v>827.30442410258502</v>
      </c>
      <c r="AK3">
        <v>828.03612155984399</v>
      </c>
    </row>
    <row r="4" spans="1:37" ht="15" x14ac:dyDescent="0.25">
      <c r="A4" t="s">
        <v>111</v>
      </c>
      <c r="B4">
        <v>1439.3034399667199</v>
      </c>
      <c r="C4">
        <v>1455.82961267109</v>
      </c>
      <c r="D4">
        <v>1472.7820225175401</v>
      </c>
      <c r="E4">
        <v>1487.86334969213</v>
      </c>
      <c r="F4">
        <v>1501.07556548091</v>
      </c>
      <c r="G4">
        <v>1500.67959744584</v>
      </c>
      <c r="H4">
        <v>1488.41706564829</v>
      </c>
      <c r="I4">
        <v>1465.42281085029</v>
      </c>
      <c r="J4">
        <v>1433.2234208888699</v>
      </c>
      <c r="K4">
        <v>1393.43495331348</v>
      </c>
      <c r="L4">
        <v>1354.93984277711</v>
      </c>
      <c r="M4">
        <v>1311.8205141625799</v>
      </c>
      <c r="N4">
        <v>1265.5447050284399</v>
      </c>
      <c r="O4">
        <v>1217.35547312779</v>
      </c>
      <c r="P4">
        <v>1168.25412057168</v>
      </c>
      <c r="Q4">
        <v>1119.0016940590699</v>
      </c>
      <c r="R4">
        <v>1070.1954895332899</v>
      </c>
      <c r="S4">
        <v>1022.30368869232</v>
      </c>
      <c r="T4">
        <v>975.73363775259497</v>
      </c>
      <c r="U4">
        <v>930.83910661917298</v>
      </c>
      <c r="V4">
        <v>887.94808092823303</v>
      </c>
      <c r="W4">
        <v>850.38502458430196</v>
      </c>
      <c r="X4">
        <v>817.45773052954496</v>
      </c>
      <c r="Y4">
        <v>788.62922652324903</v>
      </c>
      <c r="Z4">
        <v>763.46128729276802</v>
      </c>
      <c r="AA4">
        <v>741.58634477412102</v>
      </c>
      <c r="AB4">
        <v>722.67702193152797</v>
      </c>
      <c r="AC4">
        <v>706.44825376288998</v>
      </c>
      <c r="AD4">
        <v>692.64432083720601</v>
      </c>
      <c r="AE4">
        <v>681.03752447059605</v>
      </c>
      <c r="AF4">
        <v>671.42149828676395</v>
      </c>
      <c r="AG4">
        <v>663.61673437037803</v>
      </c>
      <c r="AH4">
        <v>657.45716388365599</v>
      </c>
      <c r="AI4">
        <v>652.79426613199803</v>
      </c>
      <c r="AJ4">
        <v>649.49132957040104</v>
      </c>
      <c r="AK4">
        <v>647.41761976801104</v>
      </c>
    </row>
    <row r="5" spans="1:37" ht="15" x14ac:dyDescent="0.25">
      <c r="A5" t="s">
        <v>112</v>
      </c>
      <c r="B5" s="7">
        <v>23448.062777499399</v>
      </c>
      <c r="C5" s="7">
        <v>23459.144052509298</v>
      </c>
      <c r="D5" s="7">
        <v>23468.861945471799</v>
      </c>
      <c r="E5" s="7">
        <v>23439.527002434301</v>
      </c>
      <c r="F5" s="7">
        <v>23357.7979840853</v>
      </c>
      <c r="G5" s="7">
        <v>23212.016502046001</v>
      </c>
      <c r="H5" s="7">
        <v>23021.019407396801</v>
      </c>
      <c r="I5" s="7">
        <v>22803.4186713749</v>
      </c>
      <c r="J5" s="7">
        <v>22584.987230078201</v>
      </c>
      <c r="K5" s="7">
        <v>22378.086995524998</v>
      </c>
      <c r="L5" s="7">
        <v>22305.830490674001</v>
      </c>
      <c r="M5" s="7">
        <v>22250.494880058199</v>
      </c>
      <c r="N5" s="7">
        <v>22211.0759723265</v>
      </c>
      <c r="O5" s="7">
        <v>22186.011399323601</v>
      </c>
      <c r="P5" s="7">
        <v>22173.861996018699</v>
      </c>
      <c r="Q5" s="7">
        <v>22174.3254638453</v>
      </c>
      <c r="R5" s="7">
        <v>22187.1627397456</v>
      </c>
      <c r="S5" s="7">
        <v>22212.779546491001</v>
      </c>
      <c r="T5" s="7">
        <v>22252.114018825301</v>
      </c>
      <c r="U5" s="7">
        <v>22306.335550072701</v>
      </c>
      <c r="V5" s="7">
        <v>22376.6076574578</v>
      </c>
      <c r="W5" s="7">
        <v>22463.7488643867</v>
      </c>
      <c r="X5" s="7">
        <v>22568.120176304099</v>
      </c>
      <c r="Y5" s="7">
        <v>22689.4799965034</v>
      </c>
      <c r="Z5" s="7">
        <v>22827.054080271198</v>
      </c>
      <c r="AA5" s="7">
        <v>22979.593947056899</v>
      </c>
      <c r="AB5" s="7">
        <v>23145.5474905511</v>
      </c>
      <c r="AC5" s="7">
        <v>23323.214374464598</v>
      </c>
      <c r="AD5" s="7">
        <v>23510.895414586601</v>
      </c>
      <c r="AE5" s="7">
        <v>23706.9929453769</v>
      </c>
      <c r="AF5" s="7">
        <v>23910.098740433001</v>
      </c>
      <c r="AG5" s="7">
        <v>24118.995357876502</v>
      </c>
      <c r="AH5" s="7">
        <v>24332.667504244098</v>
      </c>
      <c r="AI5" s="7">
        <v>24550.257015442799</v>
      </c>
      <c r="AJ5" s="7">
        <v>24771.0664433206</v>
      </c>
      <c r="AK5" s="7">
        <v>24994.514944627001</v>
      </c>
    </row>
    <row r="6" spans="1:37" ht="15" x14ac:dyDescent="0.25">
      <c r="A6" t="s">
        <v>113</v>
      </c>
      <c r="B6" s="7">
        <v>37016.603249308399</v>
      </c>
      <c r="C6" s="7">
        <v>36528.887652765901</v>
      </c>
      <c r="D6" s="7">
        <v>36155.863802954198</v>
      </c>
      <c r="E6" s="7">
        <v>35815.164873158697</v>
      </c>
      <c r="F6" s="7">
        <v>35471.895332605098</v>
      </c>
      <c r="G6" s="7">
        <v>35093.0269518282</v>
      </c>
      <c r="H6" s="7">
        <v>34685.793547842499</v>
      </c>
      <c r="I6" s="7">
        <v>34198.608106230502</v>
      </c>
      <c r="J6" s="7">
        <v>33572.135071826502</v>
      </c>
      <c r="K6" s="7">
        <v>32742.893409115801</v>
      </c>
      <c r="L6" s="7">
        <v>31671.2350440843</v>
      </c>
      <c r="M6" s="7">
        <v>30344.159270566201</v>
      </c>
      <c r="N6" s="7">
        <v>28785.5153448565</v>
      </c>
      <c r="O6" s="7">
        <v>27055.518458614599</v>
      </c>
      <c r="P6" s="7">
        <v>25240.688913856698</v>
      </c>
      <c r="Q6" s="7">
        <v>23436.134803704099</v>
      </c>
      <c r="R6" s="7">
        <v>21771.028489547101</v>
      </c>
      <c r="S6" s="7">
        <v>20292.396178669202</v>
      </c>
      <c r="T6" s="7">
        <v>19023.322040454401</v>
      </c>
      <c r="U6" s="7">
        <v>17966.729640944599</v>
      </c>
      <c r="V6" s="7">
        <v>17111.822062162999</v>
      </c>
      <c r="W6" s="7">
        <v>16439.986079403199</v>
      </c>
      <c r="X6" s="7">
        <v>15929.066279844399</v>
      </c>
      <c r="Y6" s="7">
        <v>15556.1729488869</v>
      </c>
      <c r="Z6" s="7">
        <v>15299.247269761399</v>
      </c>
      <c r="AA6" s="7">
        <v>15137.878170869</v>
      </c>
      <c r="AB6" s="7">
        <v>15053.6887304514</v>
      </c>
      <c r="AC6" s="7">
        <v>15030.5416380611</v>
      </c>
      <c r="AD6" s="7">
        <v>15054.6066364258</v>
      </c>
      <c r="AE6" s="7">
        <v>15114.3365927461</v>
      </c>
      <c r="AF6" s="7">
        <v>15200.3718589775</v>
      </c>
      <c r="AG6" s="7">
        <v>15305.374010501801</v>
      </c>
      <c r="AH6" s="7">
        <v>15423.728522379801</v>
      </c>
      <c r="AI6" s="7">
        <v>15551.306645029101</v>
      </c>
      <c r="AJ6" s="7">
        <v>15685.1330706399</v>
      </c>
      <c r="AK6" s="7">
        <v>15823.127770249401</v>
      </c>
    </row>
    <row r="7" spans="1:37" ht="15" x14ac:dyDescent="0.25">
      <c r="A7" t="s">
        <v>114</v>
      </c>
      <c r="B7">
        <v>8216.2489886889798</v>
      </c>
      <c r="C7">
        <v>8343.7174154079003</v>
      </c>
      <c r="D7">
        <v>8470.7301260680506</v>
      </c>
      <c r="E7">
        <v>8577.1097020035595</v>
      </c>
      <c r="F7">
        <v>8649.2636113712906</v>
      </c>
      <c r="G7">
        <v>8669.2316814414498</v>
      </c>
      <c r="H7">
        <v>8636.00861829104</v>
      </c>
      <c r="I7">
        <v>8564.4652707115401</v>
      </c>
      <c r="J7">
        <v>8476.6744280078401</v>
      </c>
      <c r="K7">
        <v>8385.6893234902709</v>
      </c>
      <c r="L7">
        <v>8298.52697674919</v>
      </c>
      <c r="M7">
        <v>8217.7705184220904</v>
      </c>
      <c r="N7">
        <v>8145.6814648582003</v>
      </c>
      <c r="O7">
        <v>8084.5074595978003</v>
      </c>
      <c r="P7">
        <v>8036.4872905156699</v>
      </c>
      <c r="Q7">
        <v>8003.6016727544602</v>
      </c>
      <c r="R7">
        <v>7987.1469724892704</v>
      </c>
      <c r="S7">
        <v>7987.5240482278496</v>
      </c>
      <c r="T7">
        <v>8004.1646199166098</v>
      </c>
      <c r="U7">
        <v>8035.6646884137099</v>
      </c>
      <c r="V7">
        <v>8080.0545843700102</v>
      </c>
      <c r="W7">
        <v>8135.0869914468603</v>
      </c>
      <c r="X7">
        <v>8198.5368267619397</v>
      </c>
      <c r="Y7">
        <v>8268.4024889125794</v>
      </c>
      <c r="Z7">
        <v>8343.0067030616501</v>
      </c>
      <c r="AA7">
        <v>8421.0197795513504</v>
      </c>
      <c r="AB7">
        <v>8501.4336841096101</v>
      </c>
      <c r="AC7">
        <v>8583.5114006775602</v>
      </c>
      <c r="AD7">
        <v>8666.7308607991199</v>
      </c>
      <c r="AE7">
        <v>8750.7369925611602</v>
      </c>
      <c r="AF7">
        <v>8835.2902773112801</v>
      </c>
      <c r="AG7">
        <v>8920.2233334809007</v>
      </c>
      <c r="AH7">
        <v>9005.42158631243</v>
      </c>
      <c r="AI7">
        <v>9090.8111211658106</v>
      </c>
      <c r="AJ7">
        <v>9176.3461887420799</v>
      </c>
      <c r="AK7">
        <v>9261.9990641846398</v>
      </c>
    </row>
    <row r="8" spans="1:37" ht="15" x14ac:dyDescent="0.25">
      <c r="A8" t="s">
        <v>115</v>
      </c>
      <c r="B8">
        <v>1930.78364591121</v>
      </c>
      <c r="C8">
        <v>1962.1445972172301</v>
      </c>
      <c r="D8">
        <v>1994.07959216019</v>
      </c>
      <c r="E8">
        <v>2022.63131792323</v>
      </c>
      <c r="F8">
        <v>2046.1881660982499</v>
      </c>
      <c r="G8">
        <v>2062.65182622867</v>
      </c>
      <c r="H8">
        <v>2072.5239340911098</v>
      </c>
      <c r="I8">
        <v>2077.3876399466099</v>
      </c>
      <c r="J8">
        <v>2079.8375359674301</v>
      </c>
      <c r="K8">
        <v>2081.2928022761098</v>
      </c>
      <c r="L8">
        <v>2082.7105379739501</v>
      </c>
      <c r="M8">
        <v>2084.41771676599</v>
      </c>
      <c r="N8">
        <v>2086.8013817125302</v>
      </c>
      <c r="O8">
        <v>2090.2776725615099</v>
      </c>
      <c r="P8">
        <v>2095.2823378076801</v>
      </c>
      <c r="Q8">
        <v>2102.22212809539</v>
      </c>
      <c r="R8">
        <v>2111.3969065552401</v>
      </c>
      <c r="S8">
        <v>2122.9540471249402</v>
      </c>
      <c r="T8">
        <v>2136.8662742901502</v>
      </c>
      <c r="U8">
        <v>2152.9499129697201</v>
      </c>
      <c r="V8">
        <v>2170.9098125321002</v>
      </c>
      <c r="W8">
        <v>2190.3921711613002</v>
      </c>
      <c r="X8">
        <v>2211.0414392339699</v>
      </c>
      <c r="Y8">
        <v>2232.5398166049699</v>
      </c>
      <c r="Z8">
        <v>2254.6266223779699</v>
      </c>
      <c r="AA8">
        <v>2277.10412582145</v>
      </c>
      <c r="AB8">
        <v>2299.8316489009899</v>
      </c>
      <c r="AC8">
        <v>2322.7150348629698</v>
      </c>
      <c r="AD8">
        <v>2345.6953007510301</v>
      </c>
      <c r="AE8">
        <v>2368.7385751637798</v>
      </c>
      <c r="AF8">
        <v>2391.8260478512598</v>
      </c>
      <c r="AG8">
        <v>2414.9466778159799</v>
      </c>
      <c r="AH8">
        <v>2438.0941185250499</v>
      </c>
      <c r="AI8">
        <v>2461.2652413865499</v>
      </c>
      <c r="AJ8">
        <v>2484.45869849173</v>
      </c>
      <c r="AK8">
        <v>2507.67395226179</v>
      </c>
    </row>
    <row r="9" spans="1:37" ht="15" x14ac:dyDescent="0.25">
      <c r="A9" t="s">
        <v>116</v>
      </c>
      <c r="B9" s="7">
        <v>10511.6692460206</v>
      </c>
      <c r="C9" s="7">
        <v>10586.6951167592</v>
      </c>
      <c r="D9" s="7">
        <v>10662.668220358701</v>
      </c>
      <c r="E9" s="7">
        <v>10720.960688094199</v>
      </c>
      <c r="F9" s="7">
        <v>10757.6361590498</v>
      </c>
      <c r="G9" s="7">
        <v>10765.8650302062</v>
      </c>
      <c r="H9" s="7">
        <v>10750.6239429383</v>
      </c>
      <c r="I9" s="7">
        <v>10718.1020597398</v>
      </c>
      <c r="J9" s="7">
        <v>10677.9905125609</v>
      </c>
      <c r="K9" s="7">
        <v>10635.492298212601</v>
      </c>
      <c r="L9" s="7">
        <v>10594.627323869499</v>
      </c>
      <c r="M9" s="7">
        <v>10556.757384009599</v>
      </c>
      <c r="N9" s="7">
        <v>10522.9657943535</v>
      </c>
      <c r="O9" s="7">
        <v>10493.8554853163</v>
      </c>
      <c r="P9" s="7">
        <v>10469.678596539001</v>
      </c>
      <c r="Q9" s="7">
        <v>10450.3998172761</v>
      </c>
      <c r="R9" s="7">
        <v>10434.889458801499</v>
      </c>
      <c r="S9" s="7">
        <v>10422.732407334601</v>
      </c>
      <c r="T9" s="7">
        <v>10413.415630794399</v>
      </c>
      <c r="U9" s="7">
        <v>10406.4129433216</v>
      </c>
      <c r="V9" s="7">
        <v>10401.341751817101</v>
      </c>
      <c r="W9" s="7">
        <v>10397.983565750799</v>
      </c>
      <c r="X9" s="7">
        <v>10396.332475543901</v>
      </c>
      <c r="Y9" s="7">
        <v>10396.5557426175</v>
      </c>
      <c r="Z9" s="7">
        <v>10398.8945753187</v>
      </c>
      <c r="AA9" s="7">
        <v>10403.648176291799</v>
      </c>
      <c r="AB9" s="7">
        <v>10414.946875383799</v>
      </c>
      <c r="AC9" s="7">
        <v>10432.830261639499</v>
      </c>
      <c r="AD9" s="7">
        <v>10457.2078310008</v>
      </c>
      <c r="AE9" s="7">
        <v>10487.8858425503</v>
      </c>
      <c r="AF9" s="7">
        <v>10524.5172031857</v>
      </c>
      <c r="AG9" s="7">
        <v>10566.732432786899</v>
      </c>
      <c r="AH9" s="7">
        <v>10614.102676307501</v>
      </c>
      <c r="AI9" s="7">
        <v>10666.1971486233</v>
      </c>
      <c r="AJ9" s="7">
        <v>10722.609720485099</v>
      </c>
      <c r="AK9" s="7">
        <v>10783.007129973799</v>
      </c>
    </row>
    <row r="10" spans="1:37" x14ac:dyDescent="0.35">
      <c r="A10" t="s">
        <v>117</v>
      </c>
      <c r="B10" s="7">
        <v>23058.8862725492</v>
      </c>
      <c r="C10" s="7">
        <v>23548.799378584699</v>
      </c>
      <c r="D10" s="7">
        <v>24121.060475713901</v>
      </c>
      <c r="E10" s="7">
        <v>24735.2272748367</v>
      </c>
      <c r="F10" s="7">
        <v>25437.923959069401</v>
      </c>
      <c r="G10" s="7">
        <v>25907.636583306499</v>
      </c>
      <c r="H10" s="7">
        <v>26158.873367884298</v>
      </c>
      <c r="I10" s="7">
        <v>26396.6850210351</v>
      </c>
      <c r="J10" s="7">
        <v>26628.036701530498</v>
      </c>
      <c r="K10" s="7">
        <v>26849.6927567446</v>
      </c>
      <c r="L10" s="7">
        <v>27069.006504396501</v>
      </c>
      <c r="M10" s="7">
        <v>27280.275787641702</v>
      </c>
      <c r="N10" s="7">
        <v>27483.292208720399</v>
      </c>
      <c r="O10" s="7">
        <v>27677.8469827306</v>
      </c>
      <c r="P10" s="7">
        <v>27863.730937626999</v>
      </c>
      <c r="Q10" s="7">
        <v>28040.734514221898</v>
      </c>
      <c r="R10" s="7">
        <v>28208.6477661848</v>
      </c>
      <c r="S10" s="7">
        <v>28367.260360042499</v>
      </c>
      <c r="T10" s="7">
        <v>28516.361575178998</v>
      </c>
      <c r="U10" s="7">
        <v>28655.740303835599</v>
      </c>
      <c r="V10" s="7">
        <v>28785.185051110999</v>
      </c>
      <c r="W10" s="7">
        <v>28904.483934960801</v>
      </c>
      <c r="X10" s="7">
        <v>29013.424686198399</v>
      </c>
      <c r="Y10" s="7">
        <v>29111.794648494</v>
      </c>
      <c r="Z10" s="7">
        <v>29199.380778375398</v>
      </c>
      <c r="AA10" s="7">
        <v>29275.9696452274</v>
      </c>
      <c r="AB10" s="7">
        <v>29341.347431292201</v>
      </c>
      <c r="AC10" s="7">
        <v>29395.299931669499</v>
      </c>
      <c r="AD10" s="7">
        <v>29437.612554315801</v>
      </c>
      <c r="AE10" s="7">
        <v>29468.070320045201</v>
      </c>
      <c r="AF10" s="7">
        <v>29486.457862529001</v>
      </c>
      <c r="AG10" s="7">
        <v>29492.559428295801</v>
      </c>
      <c r="AH10" s="7">
        <v>29486.158876731399</v>
      </c>
      <c r="AI10" s="7">
        <v>29467.039680078899</v>
      </c>
      <c r="AJ10" s="7">
        <v>29434.984923438598</v>
      </c>
      <c r="AK10" s="7">
        <v>29389.7773047683</v>
      </c>
    </row>
    <row r="11" spans="1:37" x14ac:dyDescent="0.35">
      <c r="A11" t="s">
        <v>118</v>
      </c>
      <c r="B11">
        <v>399.56527215196201</v>
      </c>
      <c r="C11">
        <v>393.98601977785802</v>
      </c>
      <c r="D11">
        <v>387.10496784868099</v>
      </c>
      <c r="E11">
        <v>378.27626667159802</v>
      </c>
      <c r="F11">
        <v>369.80963963234501</v>
      </c>
      <c r="G11">
        <v>360.31028217301798</v>
      </c>
      <c r="H11">
        <v>349.79587767080699</v>
      </c>
      <c r="I11">
        <v>340.36920499856598</v>
      </c>
      <c r="J11">
        <v>331.15339551821103</v>
      </c>
      <c r="K11">
        <v>322.42447599733202</v>
      </c>
      <c r="L11">
        <v>316.07530681888198</v>
      </c>
      <c r="M11">
        <v>308.951376090829</v>
      </c>
      <c r="N11">
        <v>301.88803006423097</v>
      </c>
      <c r="O11">
        <v>294.88526873908899</v>
      </c>
      <c r="P11">
        <v>287.94309211540201</v>
      </c>
      <c r="Q11">
        <v>281.06150019317101</v>
      </c>
      <c r="R11">
        <v>275.84111841775899</v>
      </c>
      <c r="S11">
        <v>270.62073664234799</v>
      </c>
      <c r="T11">
        <v>265.40035486693603</v>
      </c>
      <c r="U11">
        <v>260.179973091524</v>
      </c>
      <c r="V11">
        <v>254.95959131611301</v>
      </c>
      <c r="W11">
        <v>249.73920954070101</v>
      </c>
      <c r="X11">
        <v>244.51882776528899</v>
      </c>
      <c r="Y11">
        <v>239.29844598987799</v>
      </c>
      <c r="Z11">
        <v>234.078064214466</v>
      </c>
      <c r="AA11">
        <v>228.857682439054</v>
      </c>
      <c r="AB11">
        <v>223.637300663643</v>
      </c>
      <c r="AC11">
        <v>218.41691888823101</v>
      </c>
      <c r="AD11">
        <v>213.19653711281899</v>
      </c>
      <c r="AE11">
        <v>207.97615533740799</v>
      </c>
      <c r="AF11">
        <v>202.75577356199599</v>
      </c>
      <c r="AG11">
        <v>197.535391786584</v>
      </c>
      <c r="AH11">
        <v>192.315010011173</v>
      </c>
      <c r="AI11">
        <v>187.09462823576101</v>
      </c>
      <c r="AJ11">
        <v>181.87424646034901</v>
      </c>
      <c r="AK11">
        <v>176.65386468493799</v>
      </c>
    </row>
    <row r="12" spans="1:37" x14ac:dyDescent="0.35">
      <c r="A12" t="s">
        <v>23</v>
      </c>
      <c r="B12">
        <v>1122.11309768976</v>
      </c>
      <c r="C12">
        <v>1131.64608939604</v>
      </c>
      <c r="D12">
        <v>1133.60618103452</v>
      </c>
      <c r="E12">
        <v>1127.3623347160201</v>
      </c>
      <c r="F12">
        <v>1120.3900560176201</v>
      </c>
      <c r="G12">
        <v>1112.4552660342899</v>
      </c>
      <c r="H12">
        <v>1100.9023709186199</v>
      </c>
      <c r="I12">
        <v>1092.9744266082901</v>
      </c>
      <c r="J12">
        <v>1084.3263078642699</v>
      </c>
      <c r="K12">
        <v>1074.2828936131</v>
      </c>
      <c r="L12">
        <v>1085.53191916435</v>
      </c>
      <c r="M12">
        <v>1084.9511490975799</v>
      </c>
      <c r="N12">
        <v>1084.30753611364</v>
      </c>
      <c r="O12">
        <v>1083.60108021254</v>
      </c>
      <c r="P12">
        <v>1082.8317813942699</v>
      </c>
      <c r="Q12">
        <v>1081.9996396588299</v>
      </c>
      <c r="R12">
        <v>1087.41460435452</v>
      </c>
      <c r="S12">
        <v>1092.82956905021</v>
      </c>
      <c r="T12">
        <v>1098.2445337459001</v>
      </c>
      <c r="U12">
        <v>1103.6594984415899</v>
      </c>
      <c r="V12">
        <v>1109.07446313727</v>
      </c>
      <c r="W12">
        <v>1114.48942783296</v>
      </c>
      <c r="X12">
        <v>1119.9043925286501</v>
      </c>
      <c r="Y12">
        <v>1125.3193572243399</v>
      </c>
      <c r="Z12">
        <v>1130.73432192003</v>
      </c>
      <c r="AA12">
        <v>1136.14928661571</v>
      </c>
      <c r="AB12">
        <v>1141.5642513114001</v>
      </c>
      <c r="AC12">
        <v>1146.9792160070899</v>
      </c>
      <c r="AD12">
        <v>1152.39418070278</v>
      </c>
      <c r="AE12">
        <v>1157.80914539847</v>
      </c>
      <c r="AF12">
        <v>1163.2241100941501</v>
      </c>
      <c r="AG12">
        <v>1168.6390747898399</v>
      </c>
      <c r="AH12">
        <v>1174.05403948553</v>
      </c>
      <c r="AI12">
        <v>1179.46900418122</v>
      </c>
      <c r="AJ12">
        <v>1184.8839688769001</v>
      </c>
      <c r="AK12">
        <v>1190.2989335725899</v>
      </c>
    </row>
    <row r="13" spans="1:37" x14ac:dyDescent="0.35">
      <c r="A13" t="s">
        <v>119</v>
      </c>
      <c r="B13">
        <v>4143.7533149999999</v>
      </c>
      <c r="C13">
        <v>4129.5170507713901</v>
      </c>
      <c r="D13">
        <v>4108.5307811427901</v>
      </c>
      <c r="E13">
        <v>4074.2492818056198</v>
      </c>
      <c r="F13">
        <v>4039.3694715657898</v>
      </c>
      <c r="G13">
        <v>3982.0632577297902</v>
      </c>
      <c r="H13">
        <v>3926.7326158138799</v>
      </c>
      <c r="I13">
        <v>3870.4824154819498</v>
      </c>
      <c r="J13">
        <v>3813.3563564799902</v>
      </c>
      <c r="K13">
        <v>3756.09398879436</v>
      </c>
      <c r="L13">
        <v>3752.0765039836601</v>
      </c>
      <c r="M13">
        <v>3724.38842409987</v>
      </c>
      <c r="N13">
        <v>3696.7744056950901</v>
      </c>
      <c r="O13">
        <v>3669.2344487693399</v>
      </c>
      <c r="P13">
        <v>3641.7685533226099</v>
      </c>
      <c r="Q13">
        <v>3614.3767193548902</v>
      </c>
      <c r="R13">
        <v>3607.9950885794201</v>
      </c>
      <c r="S13">
        <v>3601.61345780395</v>
      </c>
      <c r="T13">
        <v>3595.23182702848</v>
      </c>
      <c r="U13">
        <v>3588.8501962530099</v>
      </c>
      <c r="V13">
        <v>3582.4685654775399</v>
      </c>
      <c r="W13">
        <v>3576.0869347020698</v>
      </c>
      <c r="X13">
        <v>3569.7053039266002</v>
      </c>
      <c r="Y13">
        <v>3563.3236731511302</v>
      </c>
      <c r="Z13">
        <v>3556.9420423756601</v>
      </c>
      <c r="AA13">
        <v>3550.56041160019</v>
      </c>
      <c r="AB13">
        <v>3544.17878082472</v>
      </c>
      <c r="AC13">
        <v>3537.7971500492499</v>
      </c>
      <c r="AD13">
        <v>3531.4155192737799</v>
      </c>
      <c r="AE13">
        <v>3525.0338884983098</v>
      </c>
      <c r="AF13">
        <v>3518.6522577228402</v>
      </c>
      <c r="AG13">
        <v>3512.2706269473802</v>
      </c>
      <c r="AH13">
        <v>3505.8889961719101</v>
      </c>
      <c r="AI13">
        <v>3499.50736539644</v>
      </c>
      <c r="AJ13">
        <v>3493.12573462097</v>
      </c>
      <c r="AK13">
        <v>3486.7441038454999</v>
      </c>
    </row>
    <row r="14" spans="1:37" x14ac:dyDescent="0.35">
      <c r="A14" t="s">
        <v>120</v>
      </c>
      <c r="B14">
        <v>1085.2508682</v>
      </c>
      <c r="C14">
        <v>1084.98695190126</v>
      </c>
      <c r="D14">
        <v>1080.9578636327899</v>
      </c>
      <c r="E14">
        <v>1072.4818631584001</v>
      </c>
      <c r="F14">
        <v>1064.03620062348</v>
      </c>
      <c r="G14">
        <v>1049.86294397696</v>
      </c>
      <c r="H14">
        <v>1035.8114978516101</v>
      </c>
      <c r="I14">
        <v>1021.88136580843</v>
      </c>
      <c r="J14">
        <v>1007.3680904786499</v>
      </c>
      <c r="K14">
        <v>992.99036485368094</v>
      </c>
      <c r="L14">
        <v>997.24954353701003</v>
      </c>
      <c r="M14">
        <v>991.67513711291099</v>
      </c>
      <c r="N14">
        <v>986.10017286770699</v>
      </c>
      <c r="O14">
        <v>980.524650801397</v>
      </c>
      <c r="P14">
        <v>974.94857091398296</v>
      </c>
      <c r="Q14">
        <v>969.37193320546305</v>
      </c>
      <c r="R14">
        <v>969.41999879067805</v>
      </c>
      <c r="S14">
        <v>969.46806437589305</v>
      </c>
      <c r="T14">
        <v>969.51612996110805</v>
      </c>
      <c r="U14">
        <v>969.56419554632305</v>
      </c>
      <c r="V14">
        <v>969.61226113153805</v>
      </c>
      <c r="W14">
        <v>969.66032671675305</v>
      </c>
      <c r="X14">
        <v>969.70839230196805</v>
      </c>
      <c r="Y14">
        <v>969.75645788718305</v>
      </c>
      <c r="Z14">
        <v>969.80452347239805</v>
      </c>
      <c r="AA14">
        <v>969.85258905761305</v>
      </c>
      <c r="AB14">
        <v>969.90065464282804</v>
      </c>
      <c r="AC14">
        <v>969.94872022804304</v>
      </c>
      <c r="AD14">
        <v>969.99678581325804</v>
      </c>
      <c r="AE14">
        <v>970.04485139847304</v>
      </c>
      <c r="AF14">
        <v>970.09291698368804</v>
      </c>
      <c r="AG14">
        <v>970.14098256890304</v>
      </c>
      <c r="AH14">
        <v>970.18904815411804</v>
      </c>
      <c r="AI14">
        <v>970.23711373933304</v>
      </c>
      <c r="AJ14">
        <v>970.28517932454804</v>
      </c>
      <c r="AK14">
        <v>970.33324490976304</v>
      </c>
    </row>
    <row r="15" spans="1:37" x14ac:dyDescent="0.35">
      <c r="A15" t="s">
        <v>121</v>
      </c>
      <c r="B15">
        <v>121.1250969</v>
      </c>
      <c r="C15">
        <v>119.69690992911799</v>
      </c>
      <c r="D15">
        <v>118.425313050174</v>
      </c>
      <c r="E15">
        <v>117.01228301475101</v>
      </c>
      <c r="F15">
        <v>115.607160945654</v>
      </c>
      <c r="G15">
        <v>113.659935958573</v>
      </c>
      <c r="H15">
        <v>111.806549439931</v>
      </c>
      <c r="I15">
        <v>109.901707449535</v>
      </c>
      <c r="J15">
        <v>108.018243829992</v>
      </c>
      <c r="K15">
        <v>106.22610995518301</v>
      </c>
      <c r="L15">
        <v>104.566534149497</v>
      </c>
      <c r="M15">
        <v>103.16335536629499</v>
      </c>
      <c r="N15">
        <v>101.76940362894899</v>
      </c>
      <c r="O15">
        <v>100.38467893746</v>
      </c>
      <c r="P15">
        <v>99.009181291827105</v>
      </c>
      <c r="Q15">
        <v>97.642910692050705</v>
      </c>
      <c r="R15">
        <v>96.847846907419395</v>
      </c>
      <c r="S15">
        <v>96.052783122788099</v>
      </c>
      <c r="T15">
        <v>95.257719338156804</v>
      </c>
      <c r="U15">
        <v>94.462655553525494</v>
      </c>
      <c r="V15">
        <v>93.667591768894198</v>
      </c>
      <c r="W15">
        <v>92.872527984263002</v>
      </c>
      <c r="X15">
        <v>92.077464199631706</v>
      </c>
      <c r="Y15">
        <v>91.282400415000396</v>
      </c>
      <c r="Z15">
        <v>90.4873366303691</v>
      </c>
      <c r="AA15">
        <v>89.692272845737804</v>
      </c>
      <c r="AB15">
        <v>88.897209061106494</v>
      </c>
      <c r="AC15">
        <v>88.102145276475198</v>
      </c>
      <c r="AD15">
        <v>87.307081491843903</v>
      </c>
      <c r="AE15">
        <v>86.512017707212607</v>
      </c>
      <c r="AF15">
        <v>85.716953922581297</v>
      </c>
      <c r="AG15">
        <v>84.921890137950101</v>
      </c>
      <c r="AH15">
        <v>84.126826353318805</v>
      </c>
      <c r="AI15">
        <v>83.331762568687495</v>
      </c>
      <c r="AJ15">
        <v>82.536698784056199</v>
      </c>
      <c r="AK15">
        <v>81.741634999424903</v>
      </c>
    </row>
    <row r="16" spans="1:37" x14ac:dyDescent="0.35">
      <c r="A16" t="s">
        <v>122</v>
      </c>
      <c r="B16">
        <v>50.220040175999998</v>
      </c>
      <c r="C16">
        <v>49.267636413744199</v>
      </c>
      <c r="D16">
        <v>48.4109000993557</v>
      </c>
      <c r="E16">
        <v>47.256383747576699</v>
      </c>
      <c r="F16">
        <v>46.147077692965901</v>
      </c>
      <c r="G16">
        <v>44.902240425225699</v>
      </c>
      <c r="H16">
        <v>43.682558850950002</v>
      </c>
      <c r="I16">
        <v>42.480549379159797</v>
      </c>
      <c r="J16">
        <v>41.239468450428298</v>
      </c>
      <c r="K16">
        <v>40.009966216629202</v>
      </c>
      <c r="L16">
        <v>39.148601984061699</v>
      </c>
      <c r="M16">
        <v>38.182044679198398</v>
      </c>
      <c r="N16">
        <v>37.223946291292101</v>
      </c>
      <c r="O16">
        <v>36.274306820343099</v>
      </c>
      <c r="P16">
        <v>35.333126266351101</v>
      </c>
      <c r="Q16">
        <v>34.400404629316299</v>
      </c>
      <c r="R16">
        <v>33.671527951510399</v>
      </c>
      <c r="S16">
        <v>32.942651273704499</v>
      </c>
      <c r="T16">
        <v>32.213774595898698</v>
      </c>
      <c r="U16">
        <v>31.484897918092798</v>
      </c>
      <c r="V16">
        <v>30.756021240286898</v>
      </c>
      <c r="W16">
        <v>30.027144562480999</v>
      </c>
      <c r="X16">
        <v>29.298267884675099</v>
      </c>
      <c r="Y16">
        <v>28.569391206869302</v>
      </c>
      <c r="Z16">
        <v>27.840514529063402</v>
      </c>
      <c r="AA16">
        <v>27.111637851257498</v>
      </c>
      <c r="AB16">
        <v>26.382761173451598</v>
      </c>
      <c r="AC16">
        <v>25.653884495645801</v>
      </c>
      <c r="AD16">
        <v>24.925007817839901</v>
      </c>
      <c r="AE16">
        <v>24.196131140034002</v>
      </c>
      <c r="AF16">
        <v>23.467254462228102</v>
      </c>
      <c r="AG16">
        <v>22.738377784422301</v>
      </c>
      <c r="AH16">
        <v>22.009501106616401</v>
      </c>
      <c r="AI16">
        <v>21.280624428810501</v>
      </c>
      <c r="AJ16">
        <v>20.551747751004601</v>
      </c>
      <c r="AK16">
        <v>19.822871073198801</v>
      </c>
    </row>
    <row r="17" spans="1:37" x14ac:dyDescent="0.35">
      <c r="A17" t="s">
        <v>123</v>
      </c>
      <c r="B17">
        <v>188.043952935042</v>
      </c>
      <c r="C17">
        <v>186.46780549547</v>
      </c>
      <c r="D17">
        <v>184.452434305944</v>
      </c>
      <c r="E17">
        <v>182.004332332514</v>
      </c>
      <c r="F17">
        <v>179.64494529186101</v>
      </c>
      <c r="G17">
        <v>176.405700890124</v>
      </c>
      <c r="H17">
        <v>173.34889426899301</v>
      </c>
      <c r="I17">
        <v>170.18460249928299</v>
      </c>
      <c r="J17">
        <v>167.12875883737499</v>
      </c>
      <c r="K17">
        <v>164.039298245016</v>
      </c>
      <c r="L17">
        <v>162.70564622973299</v>
      </c>
      <c r="M17">
        <v>160.71603058281599</v>
      </c>
      <c r="N17">
        <v>158.73857488982199</v>
      </c>
      <c r="O17">
        <v>156.77327915075199</v>
      </c>
      <c r="P17">
        <v>154.82014336560599</v>
      </c>
      <c r="Q17">
        <v>152.87916753438401</v>
      </c>
      <c r="R17">
        <v>151.83138483796299</v>
      </c>
      <c r="S17">
        <v>150.78360214154199</v>
      </c>
      <c r="T17">
        <v>149.735819445121</v>
      </c>
      <c r="U17">
        <v>148.6880367487</v>
      </c>
      <c r="V17">
        <v>147.640254052279</v>
      </c>
      <c r="W17">
        <v>146.59247135585801</v>
      </c>
      <c r="X17">
        <v>145.54468865943701</v>
      </c>
      <c r="Y17">
        <v>144.49690596301599</v>
      </c>
      <c r="Z17">
        <v>143.449123266595</v>
      </c>
      <c r="AA17">
        <v>142.40134057017499</v>
      </c>
      <c r="AB17">
        <v>141.353557873754</v>
      </c>
      <c r="AC17">
        <v>140.305775177333</v>
      </c>
      <c r="AD17">
        <v>139.25799248091201</v>
      </c>
      <c r="AE17">
        <v>138.21020978449101</v>
      </c>
      <c r="AF17">
        <v>137.16242708806999</v>
      </c>
      <c r="AG17">
        <v>136.11464439164899</v>
      </c>
      <c r="AH17">
        <v>135.066861695228</v>
      </c>
      <c r="AI17">
        <v>134.019078998807</v>
      </c>
      <c r="AJ17">
        <v>132.97129630238601</v>
      </c>
      <c r="AK17">
        <v>131.92351360596501</v>
      </c>
    </row>
    <row r="18" spans="1:37" x14ac:dyDescent="0.35">
      <c r="A18" t="s">
        <v>124</v>
      </c>
      <c r="B18">
        <v>436.65034931999998</v>
      </c>
      <c r="C18">
        <v>435.77794424665899</v>
      </c>
      <c r="D18">
        <v>430.88222732717202</v>
      </c>
      <c r="E18">
        <v>422.09260800131602</v>
      </c>
      <c r="F18">
        <v>413.95500315373698</v>
      </c>
      <c r="G18">
        <v>404.60858552986298</v>
      </c>
      <c r="H18">
        <v>395.46013392116299</v>
      </c>
      <c r="I18">
        <v>386.36381651208598</v>
      </c>
      <c r="J18">
        <v>377.03829824908797</v>
      </c>
      <c r="K18">
        <v>367.70356580979899</v>
      </c>
      <c r="L18">
        <v>370.52471186747402</v>
      </c>
      <c r="M18">
        <v>365.63677084455998</v>
      </c>
      <c r="N18">
        <v>360.78057102341501</v>
      </c>
      <c r="O18">
        <v>355.956112404039</v>
      </c>
      <c r="P18">
        <v>351.16339498643299</v>
      </c>
      <c r="Q18">
        <v>346.40241877059498</v>
      </c>
      <c r="R18">
        <v>343.66738521814199</v>
      </c>
      <c r="S18">
        <v>340.93235166568797</v>
      </c>
      <c r="T18">
        <v>338.19731811323402</v>
      </c>
      <c r="U18">
        <v>335.46228456078001</v>
      </c>
      <c r="V18">
        <v>332.72725100832599</v>
      </c>
      <c r="W18">
        <v>329.992217455873</v>
      </c>
      <c r="X18">
        <v>327.25718390341899</v>
      </c>
      <c r="Y18">
        <v>324.52215035096498</v>
      </c>
      <c r="Z18">
        <v>321.78711679851102</v>
      </c>
      <c r="AA18">
        <v>319.05208324605701</v>
      </c>
      <c r="AB18">
        <v>316.31704969360402</v>
      </c>
      <c r="AC18">
        <v>313.58201614115001</v>
      </c>
      <c r="AD18">
        <v>310.84698258869599</v>
      </c>
      <c r="AE18">
        <v>308.11194903624198</v>
      </c>
      <c r="AF18">
        <v>305.37691548378803</v>
      </c>
      <c r="AG18">
        <v>302.64188193133498</v>
      </c>
      <c r="AH18">
        <v>299.90684837888102</v>
      </c>
      <c r="AI18">
        <v>297.17181482642701</v>
      </c>
      <c r="AJ18">
        <v>294.436781273973</v>
      </c>
      <c r="AK18">
        <v>291.70174772151898</v>
      </c>
    </row>
    <row r="19" spans="1:37" x14ac:dyDescent="0.35">
      <c r="A19" t="s">
        <v>31</v>
      </c>
      <c r="B19">
        <v>532.72542618</v>
      </c>
      <c r="C19">
        <v>523.611633348346</v>
      </c>
      <c r="D19">
        <v>516.64348584987397</v>
      </c>
      <c r="E19">
        <v>509.06138619753301</v>
      </c>
      <c r="F19">
        <v>501.535200020339</v>
      </c>
      <c r="G19">
        <v>491.65704291784198</v>
      </c>
      <c r="H19">
        <v>481.83722444154398</v>
      </c>
      <c r="I19">
        <v>471.93807057806998</v>
      </c>
      <c r="J19">
        <v>461.829433202529</v>
      </c>
      <c r="K19">
        <v>451.66040453927297</v>
      </c>
      <c r="L19">
        <v>445.392709193131</v>
      </c>
      <c r="M19">
        <v>439.370946151064</v>
      </c>
      <c r="N19">
        <v>433.388995774634</v>
      </c>
      <c r="O19">
        <v>427.44685806384098</v>
      </c>
      <c r="P19">
        <v>421.54453301868398</v>
      </c>
      <c r="Q19">
        <v>415.68202063916499</v>
      </c>
      <c r="R19">
        <v>412.25149595013698</v>
      </c>
      <c r="S19">
        <v>408.82097126111</v>
      </c>
      <c r="T19">
        <v>405.390446572082</v>
      </c>
      <c r="U19">
        <v>401.95992188305502</v>
      </c>
      <c r="V19">
        <v>398.52939719402701</v>
      </c>
      <c r="W19">
        <v>395.09887250499901</v>
      </c>
      <c r="X19">
        <v>391.66834781597203</v>
      </c>
      <c r="Y19">
        <v>388.23782312694402</v>
      </c>
      <c r="Z19">
        <v>384.80729843791698</v>
      </c>
      <c r="AA19">
        <v>381.37677374888898</v>
      </c>
      <c r="AB19">
        <v>377.946249059862</v>
      </c>
      <c r="AC19">
        <v>374.51572437083399</v>
      </c>
      <c r="AD19">
        <v>371.08519968180701</v>
      </c>
      <c r="AE19">
        <v>367.65467499277901</v>
      </c>
      <c r="AF19">
        <v>364.22415030375203</v>
      </c>
      <c r="AG19">
        <v>360.79362561472402</v>
      </c>
      <c r="AH19">
        <v>357.36310092569698</v>
      </c>
      <c r="AI19">
        <v>353.93257623666898</v>
      </c>
      <c r="AJ19">
        <v>350.502051547642</v>
      </c>
      <c r="AK19">
        <v>347.07152685861399</v>
      </c>
    </row>
    <row r="20" spans="1:37" x14ac:dyDescent="0.35">
      <c r="A20" t="s">
        <v>125</v>
      </c>
      <c r="B20">
        <v>474.0003792</v>
      </c>
      <c r="C20">
        <v>467.04520245357099</v>
      </c>
      <c r="D20">
        <v>460.73224656633499</v>
      </c>
      <c r="E20">
        <v>454.16835736627002</v>
      </c>
      <c r="F20">
        <v>447.79668866539703</v>
      </c>
      <c r="G20">
        <v>438.98975314818398</v>
      </c>
      <c r="H20">
        <v>430.43936594248999</v>
      </c>
      <c r="I20">
        <v>422.06922606234599</v>
      </c>
      <c r="J20">
        <v>413.806888828046</v>
      </c>
      <c r="K20">
        <v>405.71962309651798</v>
      </c>
      <c r="L20">
        <v>399.907077210686</v>
      </c>
      <c r="M20">
        <v>394.90313841518599</v>
      </c>
      <c r="N20">
        <v>389.93037720416697</v>
      </c>
      <c r="O20">
        <v>384.98879357763002</v>
      </c>
      <c r="P20">
        <v>380.078387535574</v>
      </c>
      <c r="Q20">
        <v>375.19915907799901</v>
      </c>
      <c r="R20">
        <v>372.51269054851502</v>
      </c>
      <c r="S20">
        <v>369.82622201903001</v>
      </c>
      <c r="T20">
        <v>367.139753489545</v>
      </c>
      <c r="U20">
        <v>364.45328496006101</v>
      </c>
      <c r="V20">
        <v>361.766816430576</v>
      </c>
      <c r="W20">
        <v>359.08034790109201</v>
      </c>
      <c r="X20">
        <v>356.393879371607</v>
      </c>
      <c r="Y20">
        <v>353.70741084212301</v>
      </c>
      <c r="Z20">
        <v>351.020942312638</v>
      </c>
      <c r="AA20">
        <v>348.33447378315299</v>
      </c>
      <c r="AB20">
        <v>345.648005253669</v>
      </c>
      <c r="AC20">
        <v>342.96153672418399</v>
      </c>
      <c r="AD20">
        <v>340.2750681947</v>
      </c>
      <c r="AE20">
        <v>337.58859966521499</v>
      </c>
      <c r="AF20">
        <v>334.90213113572997</v>
      </c>
      <c r="AG20">
        <v>332.21566260624598</v>
      </c>
      <c r="AH20">
        <v>329.52919407676097</v>
      </c>
      <c r="AI20">
        <v>326.84272554727698</v>
      </c>
      <c r="AJ20">
        <v>324.15625701779197</v>
      </c>
      <c r="AK20">
        <v>321.46978848830798</v>
      </c>
    </row>
    <row r="21" spans="1:37" x14ac:dyDescent="0.35">
      <c r="A21" t="s">
        <v>33</v>
      </c>
      <c r="B21">
        <v>460.1253681</v>
      </c>
      <c r="C21">
        <v>453.963747171899</v>
      </c>
      <c r="D21">
        <v>447.32433086991801</v>
      </c>
      <c r="E21">
        <v>439.18517418335301</v>
      </c>
      <c r="F21">
        <v>431.25836390411501</v>
      </c>
      <c r="G21">
        <v>421.37575609024702</v>
      </c>
      <c r="H21">
        <v>411.850268813784</v>
      </c>
      <c r="I21">
        <v>402.46129852251897</v>
      </c>
      <c r="J21">
        <v>393.06814031575999</v>
      </c>
      <c r="K21">
        <v>383.74383985367098</v>
      </c>
      <c r="L21">
        <v>378.52832446030101</v>
      </c>
      <c r="M21">
        <v>372.18957812330899</v>
      </c>
      <c r="N21">
        <v>365.89851633962201</v>
      </c>
      <c r="O21">
        <v>359.65513910923897</v>
      </c>
      <c r="P21">
        <v>353.45944643216097</v>
      </c>
      <c r="Q21">
        <v>347.31143830838698</v>
      </c>
      <c r="R21">
        <v>343.202619298645</v>
      </c>
      <c r="S21">
        <v>339.09380028890303</v>
      </c>
      <c r="T21">
        <v>334.98498127916099</v>
      </c>
      <c r="U21">
        <v>330.87616226941901</v>
      </c>
      <c r="V21">
        <v>326.76734325967698</v>
      </c>
      <c r="W21">
        <v>322.658524249935</v>
      </c>
      <c r="X21">
        <v>318.54970524019302</v>
      </c>
      <c r="Y21">
        <v>314.44088623045201</v>
      </c>
      <c r="Z21">
        <v>310.33206722070997</v>
      </c>
      <c r="AA21">
        <v>306.22324821096799</v>
      </c>
      <c r="AB21">
        <v>302.11442920122602</v>
      </c>
      <c r="AC21">
        <v>298.00561019148398</v>
      </c>
      <c r="AD21">
        <v>293.896791181742</v>
      </c>
      <c r="AE21">
        <v>289.78797217200002</v>
      </c>
      <c r="AF21">
        <v>285.67915316225799</v>
      </c>
      <c r="AG21">
        <v>281.57033415251601</v>
      </c>
      <c r="AH21">
        <v>277.46151514277398</v>
      </c>
      <c r="AI21">
        <v>273.352696133032</v>
      </c>
      <c r="AJ21">
        <v>269.24387712329002</v>
      </c>
      <c r="AK21">
        <v>265.13505811354798</v>
      </c>
    </row>
    <row r="22" spans="1:37" x14ac:dyDescent="0.35">
      <c r="A22" t="s">
        <v>126</v>
      </c>
      <c r="B22">
        <v>2893.0415894314201</v>
      </c>
      <c r="C22">
        <v>2891.2370737403498</v>
      </c>
      <c r="D22">
        <v>2871.4496208624901</v>
      </c>
      <c r="E22">
        <v>2847.2655390647501</v>
      </c>
      <c r="F22">
        <v>2831.2001483652398</v>
      </c>
      <c r="G22">
        <v>2801.9188652031198</v>
      </c>
      <c r="H22">
        <v>2775.5889043656198</v>
      </c>
      <c r="I22">
        <v>2748.5817097255299</v>
      </c>
      <c r="J22">
        <v>2720.22762856496</v>
      </c>
      <c r="K22">
        <v>2691.9555141035999</v>
      </c>
      <c r="L22">
        <v>2696.2354662641401</v>
      </c>
      <c r="M22">
        <v>2688.9438587642198</v>
      </c>
      <c r="N22">
        <v>2681.5625038786302</v>
      </c>
      <c r="O22">
        <v>2674.0914016073798</v>
      </c>
      <c r="P22">
        <v>2666.53055195047</v>
      </c>
      <c r="Q22">
        <v>2658.8799549078799</v>
      </c>
      <c r="R22">
        <v>2666.61318797271</v>
      </c>
      <c r="S22">
        <v>2674.34642103754</v>
      </c>
      <c r="T22">
        <v>2682.0796541023601</v>
      </c>
      <c r="U22">
        <v>2689.8128871671902</v>
      </c>
      <c r="V22">
        <v>2697.5461202320098</v>
      </c>
      <c r="W22">
        <v>2705.2793532968399</v>
      </c>
      <c r="X22">
        <v>2713.0125863616699</v>
      </c>
      <c r="Y22">
        <v>2720.74581942649</v>
      </c>
      <c r="Z22">
        <v>2728.4790524913201</v>
      </c>
      <c r="AA22">
        <v>2736.2122855561402</v>
      </c>
      <c r="AB22">
        <v>2743.9455186209698</v>
      </c>
      <c r="AC22">
        <v>2751.6787516857999</v>
      </c>
      <c r="AD22">
        <v>2759.4119847506199</v>
      </c>
      <c r="AE22">
        <v>2767.14521781545</v>
      </c>
      <c r="AF22">
        <v>2774.8784508802701</v>
      </c>
      <c r="AG22">
        <v>2782.6116839451001</v>
      </c>
      <c r="AH22">
        <v>2790.3449170099302</v>
      </c>
      <c r="AI22">
        <v>2798.0781500747498</v>
      </c>
      <c r="AJ22">
        <v>2805.8113831395799</v>
      </c>
      <c r="AK22">
        <v>2813.5446162044</v>
      </c>
    </row>
    <row r="23" spans="1:37" x14ac:dyDescent="0.35">
      <c r="A23" t="s">
        <v>35</v>
      </c>
      <c r="B23">
        <v>1861.5014891999999</v>
      </c>
      <c r="C23">
        <v>1922.47852373402</v>
      </c>
      <c r="D23">
        <v>1951.4937462212099</v>
      </c>
      <c r="E23">
        <v>1985.2073941746901</v>
      </c>
      <c r="F23">
        <v>2034.5231364593401</v>
      </c>
      <c r="G23">
        <v>2077.5637511577402</v>
      </c>
      <c r="H23">
        <v>2124.2559300511498</v>
      </c>
      <c r="I23">
        <v>2168.06653110964</v>
      </c>
      <c r="J23">
        <v>2206.2572216542399</v>
      </c>
      <c r="K23">
        <v>2243.13925879928</v>
      </c>
      <c r="L23">
        <v>2306.6899891871599</v>
      </c>
      <c r="M23">
        <v>2358.1918491390102</v>
      </c>
      <c r="N23">
        <v>2408.9620322258202</v>
      </c>
      <c r="O23">
        <v>2459.0005384475999</v>
      </c>
      <c r="P23">
        <v>2508.3073678043602</v>
      </c>
      <c r="Q23">
        <v>2556.8825202960802</v>
      </c>
      <c r="R23">
        <v>2619.9286768328302</v>
      </c>
      <c r="S23">
        <v>2682.9748333695802</v>
      </c>
      <c r="T23">
        <v>2746.0209899063202</v>
      </c>
      <c r="U23">
        <v>2809.0671464430702</v>
      </c>
      <c r="V23">
        <v>2872.1133029798202</v>
      </c>
      <c r="W23">
        <v>2935.1594595165702</v>
      </c>
      <c r="X23">
        <v>2998.2056160533202</v>
      </c>
      <c r="Y23">
        <v>3061.2517725900698</v>
      </c>
      <c r="Z23">
        <v>3124.2979291268198</v>
      </c>
      <c r="AA23">
        <v>3187.3440856635598</v>
      </c>
      <c r="AB23">
        <v>3250.3902422003098</v>
      </c>
      <c r="AC23">
        <v>3313.4363987370598</v>
      </c>
      <c r="AD23">
        <v>3376.4825552738098</v>
      </c>
      <c r="AE23">
        <v>3439.5287118105598</v>
      </c>
      <c r="AF23">
        <v>3502.5748683473098</v>
      </c>
      <c r="AG23">
        <v>3565.6210248840598</v>
      </c>
      <c r="AH23">
        <v>3628.6671814207998</v>
      </c>
      <c r="AI23">
        <v>3691.7133379575498</v>
      </c>
      <c r="AJ23">
        <v>3754.7594944942998</v>
      </c>
      <c r="AK23">
        <v>3817.8056510310498</v>
      </c>
    </row>
    <row r="24" spans="1:37" x14ac:dyDescent="0.35">
      <c r="A24" t="s">
        <v>127</v>
      </c>
      <c r="B24">
        <v>437.74412019501602</v>
      </c>
      <c r="C24">
        <v>434.81784107730698</v>
      </c>
      <c r="D24">
        <v>432.49378676166202</v>
      </c>
      <c r="E24">
        <v>429.58049357605199</v>
      </c>
      <c r="F24">
        <v>426.748700916497</v>
      </c>
      <c r="G24">
        <v>421.53900460330902</v>
      </c>
      <c r="H24">
        <v>416.58491548766301</v>
      </c>
      <c r="I24">
        <v>411.59434865033899</v>
      </c>
      <c r="J24">
        <v>406.64000250680999</v>
      </c>
      <c r="K24">
        <v>401.65196685183997</v>
      </c>
      <c r="L24">
        <v>398.55341387641499</v>
      </c>
      <c r="M24">
        <v>395.618375791365</v>
      </c>
      <c r="N24">
        <v>392.69113607789802</v>
      </c>
      <c r="O24">
        <v>389.77169473601202</v>
      </c>
      <c r="P24">
        <v>386.86005176571001</v>
      </c>
      <c r="Q24">
        <v>383.95620716698897</v>
      </c>
      <c r="R24">
        <v>383.28424748230202</v>
      </c>
      <c r="S24">
        <v>382.61228779761501</v>
      </c>
      <c r="T24">
        <v>381.94032811292698</v>
      </c>
      <c r="U24">
        <v>381.26836842824002</v>
      </c>
      <c r="V24">
        <v>380.59640874355301</v>
      </c>
      <c r="W24">
        <v>379.92444905886498</v>
      </c>
      <c r="X24">
        <v>379.25248937417803</v>
      </c>
      <c r="Y24">
        <v>378.58052968949102</v>
      </c>
      <c r="Z24">
        <v>377.90857000480298</v>
      </c>
      <c r="AA24">
        <v>377.23661032011597</v>
      </c>
      <c r="AB24">
        <v>376.56465063542902</v>
      </c>
      <c r="AC24">
        <v>375.89269095074098</v>
      </c>
      <c r="AD24">
        <v>375.22073126605397</v>
      </c>
      <c r="AE24">
        <v>374.548771581366</v>
      </c>
      <c r="AF24">
        <v>373.87681189667899</v>
      </c>
      <c r="AG24">
        <v>373.20485221199198</v>
      </c>
      <c r="AH24">
        <v>372.532892527304</v>
      </c>
      <c r="AI24">
        <v>371.86093284261699</v>
      </c>
      <c r="AJ24">
        <v>371.18897315792998</v>
      </c>
      <c r="AK24">
        <v>370.517013473242</v>
      </c>
    </row>
    <row r="25" spans="1:37" x14ac:dyDescent="0.35">
      <c r="A25" t="s">
        <v>37</v>
      </c>
      <c r="B25">
        <v>3587.2528698000001</v>
      </c>
      <c r="C25">
        <v>3655.5030673174901</v>
      </c>
      <c r="D25">
        <v>3732.2234629643799</v>
      </c>
      <c r="E25">
        <v>3796.6273415524402</v>
      </c>
      <c r="F25">
        <v>3848.92800469344</v>
      </c>
      <c r="G25">
        <v>3886.1826485337001</v>
      </c>
      <c r="H25">
        <v>3928.8569390185799</v>
      </c>
      <c r="I25">
        <v>3973.1853154451001</v>
      </c>
      <c r="J25">
        <v>4015.57625059982</v>
      </c>
      <c r="K25">
        <v>4056.0499111805798</v>
      </c>
      <c r="L25">
        <v>4102.2379452376799</v>
      </c>
      <c r="M25">
        <v>4160.7580365885397</v>
      </c>
      <c r="N25">
        <v>4218.3520068192302</v>
      </c>
      <c r="O25">
        <v>4275.0198559297496</v>
      </c>
      <c r="P25">
        <v>4330.7615839201098</v>
      </c>
      <c r="Q25">
        <v>4385.5771907902999</v>
      </c>
      <c r="R25">
        <v>4465.3779606446396</v>
      </c>
      <c r="S25">
        <v>4545.1787304989803</v>
      </c>
      <c r="T25">
        <v>4624.97950035333</v>
      </c>
      <c r="U25">
        <v>4704.7802702076697</v>
      </c>
      <c r="V25">
        <v>4784.5810400620203</v>
      </c>
      <c r="W25">
        <v>4864.38180991636</v>
      </c>
      <c r="X25">
        <v>4944.1825797706997</v>
      </c>
      <c r="Y25">
        <v>5023.9833496250503</v>
      </c>
      <c r="Z25">
        <v>5103.78411947939</v>
      </c>
      <c r="AA25">
        <v>5183.5848893337297</v>
      </c>
      <c r="AB25">
        <v>5263.3856591880804</v>
      </c>
      <c r="AC25">
        <v>5343.1864290424201</v>
      </c>
      <c r="AD25">
        <v>5422.9871988967698</v>
      </c>
      <c r="AE25">
        <v>5502.7879687511104</v>
      </c>
      <c r="AF25">
        <v>5582.5887386054501</v>
      </c>
      <c r="AG25">
        <v>5662.3895084597998</v>
      </c>
      <c r="AH25">
        <v>5742.1902783141404</v>
      </c>
      <c r="AI25">
        <v>5821.9910481684901</v>
      </c>
      <c r="AJ25">
        <v>5901.7918180228298</v>
      </c>
      <c r="AK25">
        <v>5981.5925878771704</v>
      </c>
    </row>
    <row r="26" spans="1:37" x14ac:dyDescent="0.35">
      <c r="A26" t="s">
        <v>38</v>
      </c>
      <c r="B26">
        <v>4384.1918823507003</v>
      </c>
      <c r="C26">
        <v>4366.8401206905501</v>
      </c>
      <c r="D26">
        <v>4353.1665929634801</v>
      </c>
      <c r="E26">
        <v>4335.7246512193196</v>
      </c>
      <c r="F26">
        <v>4318.2466374415399</v>
      </c>
      <c r="G26">
        <v>4273.6337772390798</v>
      </c>
      <c r="H26">
        <v>4236.4567676711504</v>
      </c>
      <c r="I26">
        <v>4195.7954994062802</v>
      </c>
      <c r="J26">
        <v>4158.81820745601</v>
      </c>
      <c r="K26">
        <v>4118.4334453004103</v>
      </c>
      <c r="L26">
        <v>4090.4004573120901</v>
      </c>
      <c r="M26">
        <v>4069.62867232497</v>
      </c>
      <c r="N26">
        <v>4048.83086409016</v>
      </c>
      <c r="O26">
        <v>4028.0070326076502</v>
      </c>
      <c r="P26">
        <v>4007.1571778774401</v>
      </c>
      <c r="Q26">
        <v>3986.28129989953</v>
      </c>
      <c r="R26">
        <v>3988.5236364093798</v>
      </c>
      <c r="S26">
        <v>3990.7659729192301</v>
      </c>
      <c r="T26">
        <v>3993.0083094290799</v>
      </c>
      <c r="U26">
        <v>3995.2506459389301</v>
      </c>
      <c r="V26">
        <v>3997.4929824487799</v>
      </c>
      <c r="W26">
        <v>3999.7353189586402</v>
      </c>
      <c r="X26">
        <v>4001.97765546849</v>
      </c>
      <c r="Y26">
        <v>4004.2199919783402</v>
      </c>
      <c r="Z26">
        <v>4006.46232848819</v>
      </c>
      <c r="AA26">
        <v>4008.7046649980398</v>
      </c>
      <c r="AB26">
        <v>4010.94700150789</v>
      </c>
      <c r="AC26">
        <v>4013.1893380177398</v>
      </c>
      <c r="AD26">
        <v>4015.4316745275901</v>
      </c>
      <c r="AE26">
        <v>4017.6740110374399</v>
      </c>
      <c r="AF26">
        <v>4019.9163475472901</v>
      </c>
      <c r="AG26">
        <v>4022.1586840571399</v>
      </c>
      <c r="AH26">
        <v>4024.4010205669902</v>
      </c>
      <c r="AI26">
        <v>4026.6433570768399</v>
      </c>
      <c r="AJ26">
        <v>4028.8856935866902</v>
      </c>
      <c r="AK26">
        <v>4031.12803009654</v>
      </c>
    </row>
    <row r="27" spans="1:37" x14ac:dyDescent="0.35">
      <c r="A27" t="s">
        <v>128</v>
      </c>
      <c r="B27">
        <v>710.24658569681401</v>
      </c>
      <c r="C27">
        <v>705.928067692122</v>
      </c>
      <c r="D27">
        <v>701.17553469345899</v>
      </c>
      <c r="E27">
        <v>695.54768517682305</v>
      </c>
      <c r="F27">
        <v>690.08976729561198</v>
      </c>
      <c r="G27">
        <v>681.28522114159398</v>
      </c>
      <c r="H27">
        <v>673.06345600934105</v>
      </c>
      <c r="I27">
        <v>664.905973322975</v>
      </c>
      <c r="J27">
        <v>656.66958596308598</v>
      </c>
      <c r="K27">
        <v>648.428691832445</v>
      </c>
      <c r="L27">
        <v>643.500370313095</v>
      </c>
      <c r="M27">
        <v>637.73150564610705</v>
      </c>
      <c r="N27">
        <v>631.98691436112597</v>
      </c>
      <c r="O27">
        <v>626.26659645815096</v>
      </c>
      <c r="P27">
        <v>620.57055193718304</v>
      </c>
      <c r="Q27">
        <v>614.89878079822199</v>
      </c>
      <c r="R27">
        <v>612.80722438197597</v>
      </c>
      <c r="S27">
        <v>610.71566796572904</v>
      </c>
      <c r="T27">
        <v>608.62411154948302</v>
      </c>
      <c r="U27">
        <v>606.53255513323597</v>
      </c>
      <c r="V27">
        <v>604.44099871698904</v>
      </c>
      <c r="W27">
        <v>602.34944230074302</v>
      </c>
      <c r="X27">
        <v>600.25788588449598</v>
      </c>
      <c r="Y27">
        <v>598.16632946824996</v>
      </c>
      <c r="Z27">
        <v>596.07477305200302</v>
      </c>
      <c r="AA27">
        <v>593.98321663575598</v>
      </c>
      <c r="AB27">
        <v>591.89166021950996</v>
      </c>
      <c r="AC27">
        <v>589.80010380326303</v>
      </c>
      <c r="AD27">
        <v>587.70854738701598</v>
      </c>
      <c r="AE27">
        <v>585.61699097076996</v>
      </c>
      <c r="AF27">
        <v>583.52543455452303</v>
      </c>
      <c r="AG27">
        <v>581.43387813827701</v>
      </c>
      <c r="AH27">
        <v>579.34232172202996</v>
      </c>
      <c r="AI27">
        <v>577.25076530578303</v>
      </c>
      <c r="AJ27">
        <v>575.15920888953701</v>
      </c>
      <c r="AK27">
        <v>573.06765247328997</v>
      </c>
    </row>
    <row r="28" spans="1:37" x14ac:dyDescent="0.35">
      <c r="A28" t="s">
        <v>129</v>
      </c>
      <c r="B28">
        <v>1709.59321767348</v>
      </c>
      <c r="C28">
        <v>1725.8713373292401</v>
      </c>
      <c r="D28">
        <v>1737.4251586406899</v>
      </c>
      <c r="E28">
        <v>1740.63557193829</v>
      </c>
      <c r="F28">
        <v>1744.44454654572</v>
      </c>
      <c r="G28">
        <v>1739.30098698804</v>
      </c>
      <c r="H28">
        <v>1736.1144194828</v>
      </c>
      <c r="I28">
        <v>1733.39554275928</v>
      </c>
      <c r="J28">
        <v>1729.0160050076299</v>
      </c>
      <c r="K28">
        <v>1723.72036570195</v>
      </c>
      <c r="L28">
        <v>1739.16520178104</v>
      </c>
      <c r="M28">
        <v>1746.2341008547201</v>
      </c>
      <c r="N28">
        <v>1753.11158720658</v>
      </c>
      <c r="O28">
        <v>1759.79766083662</v>
      </c>
      <c r="P28">
        <v>1766.2923217448499</v>
      </c>
      <c r="Q28">
        <v>1772.5955699312699</v>
      </c>
      <c r="R28">
        <v>1789.0889661277499</v>
      </c>
      <c r="S28">
        <v>1805.58236232423</v>
      </c>
      <c r="T28">
        <v>1822.0757585207</v>
      </c>
      <c r="U28">
        <v>1838.56915471718</v>
      </c>
      <c r="V28">
        <v>1855.0625509136601</v>
      </c>
      <c r="W28">
        <v>1871.5559471101401</v>
      </c>
      <c r="X28">
        <v>1888.0493433066199</v>
      </c>
      <c r="Y28">
        <v>1904.5427395030999</v>
      </c>
      <c r="Z28">
        <v>1921.03613569958</v>
      </c>
      <c r="AA28">
        <v>1937.52953189606</v>
      </c>
      <c r="AB28">
        <v>1954.02292809254</v>
      </c>
      <c r="AC28">
        <v>1970.5163242890201</v>
      </c>
      <c r="AD28">
        <v>1987.0097204855001</v>
      </c>
      <c r="AE28">
        <v>2003.5031166819799</v>
      </c>
      <c r="AF28">
        <v>2019.99651287846</v>
      </c>
      <c r="AG28">
        <v>2036.48990907494</v>
      </c>
      <c r="AH28">
        <v>2052.9833052714198</v>
      </c>
      <c r="AI28">
        <v>2069.4767014679001</v>
      </c>
      <c r="AJ28">
        <v>2085.9700976643799</v>
      </c>
      <c r="AK28">
        <v>2102.4634938608501</v>
      </c>
    </row>
    <row r="29" spans="1:37" x14ac:dyDescent="0.35">
      <c r="A29" t="s">
        <v>41</v>
      </c>
      <c r="B29">
        <v>872.33792286977996</v>
      </c>
      <c r="C29">
        <v>863.72082199757904</v>
      </c>
      <c r="D29">
        <v>855.14641755343598</v>
      </c>
      <c r="E29">
        <v>845.87530804430503</v>
      </c>
      <c r="F29">
        <v>836.65401103457305</v>
      </c>
      <c r="G29">
        <v>822.96898547047294</v>
      </c>
      <c r="H29">
        <v>810.15405918771205</v>
      </c>
      <c r="I29">
        <v>797.47269006009299</v>
      </c>
      <c r="J29">
        <v>784.21831235097204</v>
      </c>
      <c r="K29">
        <v>771.80935858722103</v>
      </c>
      <c r="L29">
        <v>762.86000448189895</v>
      </c>
      <c r="M29">
        <v>754.09938146319905</v>
      </c>
      <c r="N29">
        <v>745.38933062848605</v>
      </c>
      <c r="O29">
        <v>736.72985197775904</v>
      </c>
      <c r="P29">
        <v>728.12094551101995</v>
      </c>
      <c r="Q29">
        <v>719.56261122826697</v>
      </c>
      <c r="R29">
        <v>715.20497470807697</v>
      </c>
      <c r="S29">
        <v>710.847338187888</v>
      </c>
      <c r="T29">
        <v>706.48970166769902</v>
      </c>
      <c r="U29">
        <v>702.13206514750902</v>
      </c>
      <c r="V29">
        <v>697.77442862732005</v>
      </c>
      <c r="W29">
        <v>693.41679210713096</v>
      </c>
      <c r="X29">
        <v>689.05915558694096</v>
      </c>
      <c r="Y29">
        <v>684.70151906675198</v>
      </c>
      <c r="Z29">
        <v>680.34388254656301</v>
      </c>
      <c r="AA29">
        <v>675.98624602637301</v>
      </c>
      <c r="AB29">
        <v>671.62860950618403</v>
      </c>
      <c r="AC29">
        <v>667.27097298599404</v>
      </c>
      <c r="AD29">
        <v>662.91333646580495</v>
      </c>
      <c r="AE29">
        <v>658.55569994561597</v>
      </c>
      <c r="AF29">
        <v>654.19806342542699</v>
      </c>
      <c r="AG29">
        <v>649.840426905237</v>
      </c>
      <c r="AH29">
        <v>645.48279038504802</v>
      </c>
      <c r="AI29">
        <v>641.12515386485802</v>
      </c>
      <c r="AJ29">
        <v>636.76751734466905</v>
      </c>
      <c r="AK29">
        <v>632.40988082447996</v>
      </c>
    </row>
    <row r="30" spans="1:37" x14ac:dyDescent="0.35">
      <c r="A30" t="s">
        <v>130</v>
      </c>
      <c r="B30">
        <v>2352.0018816000002</v>
      </c>
      <c r="C30">
        <v>2330.1145690180301</v>
      </c>
      <c r="D30">
        <v>2310.5579570986201</v>
      </c>
      <c r="E30">
        <v>2289.5981826142802</v>
      </c>
      <c r="F30">
        <v>2269.4691075925002</v>
      </c>
      <c r="G30">
        <v>2236.42398114659</v>
      </c>
      <c r="H30">
        <v>2204.4218567207499</v>
      </c>
      <c r="I30">
        <v>2172.72208500133</v>
      </c>
      <c r="J30">
        <v>2141.3232574263802</v>
      </c>
      <c r="K30">
        <v>2110.2239654339401</v>
      </c>
      <c r="L30">
        <v>2084.8362043465299</v>
      </c>
      <c r="M30">
        <v>2061.3196642675998</v>
      </c>
      <c r="N30">
        <v>2037.9365073071001</v>
      </c>
      <c r="O30">
        <v>2014.6867334650301</v>
      </c>
      <c r="P30">
        <v>1991.5703427414001</v>
      </c>
      <c r="Q30">
        <v>1968.5873351361899</v>
      </c>
      <c r="R30">
        <v>1957.0941564314101</v>
      </c>
      <c r="S30">
        <v>1945.6009777266399</v>
      </c>
      <c r="T30">
        <v>1934.10779902186</v>
      </c>
      <c r="U30">
        <v>1922.6146203170899</v>
      </c>
      <c r="V30">
        <v>1911.12144161231</v>
      </c>
      <c r="W30">
        <v>1899.6282629075399</v>
      </c>
      <c r="X30">
        <v>1888.13508420276</v>
      </c>
      <c r="Y30">
        <v>1876.6419054979899</v>
      </c>
      <c r="Z30">
        <v>1865.14872679321</v>
      </c>
      <c r="AA30">
        <v>1853.6555480884399</v>
      </c>
      <c r="AB30">
        <v>1842.16236938366</v>
      </c>
      <c r="AC30">
        <v>1830.6691906788899</v>
      </c>
      <c r="AD30">
        <v>1819.17601197411</v>
      </c>
      <c r="AE30">
        <v>1807.6828332693301</v>
      </c>
      <c r="AF30">
        <v>1796.18965456456</v>
      </c>
      <c r="AG30">
        <v>1784.6964758597801</v>
      </c>
      <c r="AH30">
        <v>1773.20329715501</v>
      </c>
      <c r="AI30">
        <v>1761.7101184502301</v>
      </c>
      <c r="AJ30">
        <v>1750.21693974546</v>
      </c>
      <c r="AK30">
        <v>1738.7237610406801</v>
      </c>
    </row>
    <row r="31" spans="1:37" x14ac:dyDescent="0.35">
      <c r="A31" t="s">
        <v>43</v>
      </c>
      <c r="B31">
        <v>1662.0013296</v>
      </c>
      <c r="C31">
        <v>1644.83071405025</v>
      </c>
      <c r="D31">
        <v>1629.97465939055</v>
      </c>
      <c r="E31">
        <v>1613.6993023934001</v>
      </c>
      <c r="F31">
        <v>1597.49926433465</v>
      </c>
      <c r="G31">
        <v>1573.4813991165699</v>
      </c>
      <c r="H31">
        <v>1549.70058086888</v>
      </c>
      <c r="I31">
        <v>1526.1556651349999</v>
      </c>
      <c r="J31">
        <v>1502.8455074583201</v>
      </c>
      <c r="K31">
        <v>1479.7689633822499</v>
      </c>
      <c r="L31">
        <v>1460.02257733805</v>
      </c>
      <c r="M31">
        <v>1442.1313303412201</v>
      </c>
      <c r="N31">
        <v>1424.3496262968399</v>
      </c>
      <c r="O31">
        <v>1406.67746520491</v>
      </c>
      <c r="P31">
        <v>1389.11484706542</v>
      </c>
      <c r="Q31">
        <v>1371.66177187839</v>
      </c>
      <c r="R31">
        <v>1362.2228208090401</v>
      </c>
      <c r="S31">
        <v>1352.7838697396901</v>
      </c>
      <c r="T31">
        <v>1343.3449186703399</v>
      </c>
      <c r="U31">
        <v>1333.9059676009899</v>
      </c>
      <c r="V31">
        <v>1324.46701653164</v>
      </c>
      <c r="W31">
        <v>1315.02806546229</v>
      </c>
      <c r="X31">
        <v>1305.58911439294</v>
      </c>
      <c r="Y31">
        <v>1296.1501633236001</v>
      </c>
      <c r="Z31">
        <v>1286.7112122542501</v>
      </c>
      <c r="AA31">
        <v>1277.2722611848999</v>
      </c>
      <c r="AB31">
        <v>1267.8333101155499</v>
      </c>
      <c r="AC31">
        <v>1258.3943590462</v>
      </c>
      <c r="AD31">
        <v>1248.95540797685</v>
      </c>
      <c r="AE31">
        <v>1239.5164569075</v>
      </c>
      <c r="AF31">
        <v>1230.07750583815</v>
      </c>
      <c r="AG31">
        <v>1220.6385547688001</v>
      </c>
      <c r="AH31">
        <v>1211.1996036994501</v>
      </c>
      <c r="AI31">
        <v>1201.7606526300999</v>
      </c>
      <c r="AJ31">
        <v>1192.3217015607599</v>
      </c>
      <c r="AK31">
        <v>1182.88275049141</v>
      </c>
    </row>
    <row r="32" spans="1:37" x14ac:dyDescent="0.35">
      <c r="A32" t="s">
        <v>131</v>
      </c>
      <c r="B32">
        <v>302.25024180000003</v>
      </c>
      <c r="C32">
        <v>312.15165345696897</v>
      </c>
      <c r="D32">
        <v>320.55920094455502</v>
      </c>
      <c r="E32">
        <v>325.18823183403703</v>
      </c>
      <c r="F32">
        <v>330.29276784114899</v>
      </c>
      <c r="G32">
        <v>334.76769059416699</v>
      </c>
      <c r="H32">
        <v>339.772759674344</v>
      </c>
      <c r="I32">
        <v>344.499794344799</v>
      </c>
      <c r="J32">
        <v>348.95374348143099</v>
      </c>
      <c r="K32">
        <v>353.28072007465602</v>
      </c>
      <c r="L32">
        <v>359.60805384017402</v>
      </c>
      <c r="M32">
        <v>365.17582454611801</v>
      </c>
      <c r="N32">
        <v>370.65744437488303</v>
      </c>
      <c r="O32">
        <v>376.05291332646999</v>
      </c>
      <c r="P32">
        <v>381.36223140087998</v>
      </c>
      <c r="Q32">
        <v>386.58539859810998</v>
      </c>
      <c r="R32">
        <v>394.00873251496199</v>
      </c>
      <c r="S32">
        <v>401.43206643181298</v>
      </c>
      <c r="T32">
        <v>408.855400348665</v>
      </c>
      <c r="U32">
        <v>416.27873426551599</v>
      </c>
      <c r="V32">
        <v>423.70206818236801</v>
      </c>
      <c r="W32">
        <v>431.125402099219</v>
      </c>
      <c r="X32">
        <v>438.54873601607102</v>
      </c>
      <c r="Y32">
        <v>445.97206993292201</v>
      </c>
      <c r="Z32">
        <v>453.39540384977403</v>
      </c>
      <c r="AA32">
        <v>460.81873776662502</v>
      </c>
      <c r="AB32">
        <v>468.24207168347601</v>
      </c>
      <c r="AC32">
        <v>475.66540560032797</v>
      </c>
      <c r="AD32">
        <v>483.08873951717902</v>
      </c>
      <c r="AE32">
        <v>490.51207343403098</v>
      </c>
      <c r="AF32">
        <v>497.93540735088197</v>
      </c>
      <c r="AG32">
        <v>505.35874126773399</v>
      </c>
      <c r="AH32">
        <v>512.78207518458498</v>
      </c>
      <c r="AI32">
        <v>520.20540910143598</v>
      </c>
      <c r="AJ32">
        <v>527.62874301828799</v>
      </c>
      <c r="AK32">
        <v>535.05207693513898</v>
      </c>
    </row>
    <row r="33" spans="1:37" x14ac:dyDescent="0.35">
      <c r="A33" t="s">
        <v>132</v>
      </c>
      <c r="B33">
        <v>1274.12359429806</v>
      </c>
      <c r="C33">
        <v>1259.08498740251</v>
      </c>
      <c r="D33">
        <v>1245.6178321774601</v>
      </c>
      <c r="E33">
        <v>1231.48309189368</v>
      </c>
      <c r="F33">
        <v>1218.16271763339</v>
      </c>
      <c r="G33">
        <v>1197.6136533521801</v>
      </c>
      <c r="H33">
        <v>1178.01550697427</v>
      </c>
      <c r="I33">
        <v>1158.6315013497599</v>
      </c>
      <c r="J33">
        <v>1139.4604648346001</v>
      </c>
      <c r="K33">
        <v>1120.50122578471</v>
      </c>
      <c r="L33">
        <v>1104.4723048184301</v>
      </c>
      <c r="M33">
        <v>1090.6242044484</v>
      </c>
      <c r="N33">
        <v>1076.86252986008</v>
      </c>
      <c r="O33">
        <v>1063.1872810534701</v>
      </c>
      <c r="P33">
        <v>1049.5984580285599</v>
      </c>
      <c r="Q33">
        <v>1036.0960607853699</v>
      </c>
      <c r="R33">
        <v>1028.6490392615599</v>
      </c>
      <c r="S33">
        <v>1021.20201773776</v>
      </c>
      <c r="T33">
        <v>1013.75499621396</v>
      </c>
      <c r="U33">
        <v>1006.30797469016</v>
      </c>
      <c r="V33">
        <v>998.86095316636204</v>
      </c>
      <c r="W33">
        <v>991.41393164256101</v>
      </c>
      <c r="X33">
        <v>983.96691011875896</v>
      </c>
      <c r="Y33">
        <v>976.51988859495702</v>
      </c>
      <c r="Z33">
        <v>969.072867071156</v>
      </c>
      <c r="AA33">
        <v>961.62584554735395</v>
      </c>
      <c r="AB33">
        <v>954.17882402355201</v>
      </c>
      <c r="AC33">
        <v>946.73180249974996</v>
      </c>
      <c r="AD33">
        <v>939.28478097594905</v>
      </c>
      <c r="AE33">
        <v>931.837759452147</v>
      </c>
      <c r="AF33">
        <v>924.39073792834495</v>
      </c>
      <c r="AG33">
        <v>916.94371640454403</v>
      </c>
      <c r="AH33">
        <v>909.49669488074198</v>
      </c>
      <c r="AI33">
        <v>902.04967335694005</v>
      </c>
      <c r="AJ33">
        <v>894.60265183313902</v>
      </c>
      <c r="AK33">
        <v>887.15563030933697</v>
      </c>
    </row>
    <row r="34" spans="1:37" x14ac:dyDescent="0.35">
      <c r="A34" t="s">
        <v>46</v>
      </c>
      <c r="B34">
        <v>186.82514946000001</v>
      </c>
      <c r="C34">
        <v>184.778210041199</v>
      </c>
      <c r="D34">
        <v>181.85043295439601</v>
      </c>
      <c r="E34">
        <v>176.944535285515</v>
      </c>
      <c r="F34">
        <v>172.44443567877099</v>
      </c>
      <c r="G34">
        <v>167.71831297139499</v>
      </c>
      <c r="H34">
        <v>163.277920646523</v>
      </c>
      <c r="I34">
        <v>158.68768951753299</v>
      </c>
      <c r="J34">
        <v>153.67102744535299</v>
      </c>
      <c r="K34">
        <v>148.522578046842</v>
      </c>
      <c r="L34">
        <v>148.07770834180499</v>
      </c>
      <c r="M34">
        <v>144.93370846594399</v>
      </c>
      <c r="N34">
        <v>141.81589734476799</v>
      </c>
      <c r="O34">
        <v>138.724274978278</v>
      </c>
      <c r="P34">
        <v>135.65884136647301</v>
      </c>
      <c r="Q34">
        <v>132.61959650935299</v>
      </c>
      <c r="R34">
        <v>130.362998813963</v>
      </c>
      <c r="S34">
        <v>128.10640111857299</v>
      </c>
      <c r="T34">
        <v>125.849803423183</v>
      </c>
      <c r="U34">
        <v>123.59320572779301</v>
      </c>
      <c r="V34">
        <v>121.33660803240301</v>
      </c>
      <c r="W34">
        <v>119.08001033701299</v>
      </c>
      <c r="X34">
        <v>116.82341264162299</v>
      </c>
      <c r="Y34">
        <v>114.56681494623299</v>
      </c>
      <c r="Z34">
        <v>112.310217250843</v>
      </c>
      <c r="AA34">
        <v>110.053619555453</v>
      </c>
      <c r="AB34">
        <v>107.797021860063</v>
      </c>
      <c r="AC34">
        <v>105.540424164673</v>
      </c>
      <c r="AD34">
        <v>103.283826469283</v>
      </c>
      <c r="AE34">
        <v>101.027228773893</v>
      </c>
      <c r="AF34">
        <v>98.770631078503101</v>
      </c>
      <c r="AG34">
        <v>96.514033383113002</v>
      </c>
      <c r="AH34">
        <v>94.257435687723003</v>
      </c>
      <c r="AI34">
        <v>92.000837992332904</v>
      </c>
      <c r="AJ34">
        <v>89.744240296942905</v>
      </c>
      <c r="AK34">
        <v>87.487642601552906</v>
      </c>
    </row>
    <row r="35" spans="1:37" x14ac:dyDescent="0.35">
      <c r="A35" t="s">
        <v>47</v>
      </c>
      <c r="B35">
        <v>3631.86605549052</v>
      </c>
      <c r="C35">
        <v>3608.4282296441202</v>
      </c>
      <c r="D35">
        <v>3589.1338556148598</v>
      </c>
      <c r="E35">
        <v>3568.0093826274601</v>
      </c>
      <c r="F35">
        <v>3546.9209816736602</v>
      </c>
      <c r="G35">
        <v>3504.0884786800102</v>
      </c>
      <c r="H35">
        <v>3460.1332698538599</v>
      </c>
      <c r="I35">
        <v>3413.6735515985201</v>
      </c>
      <c r="J35">
        <v>3366.20883407572</v>
      </c>
      <c r="K35">
        <v>3318.1310817348299</v>
      </c>
      <c r="L35">
        <v>3329.79928230428</v>
      </c>
      <c r="M35">
        <v>3310.8894857811301</v>
      </c>
      <c r="N35">
        <v>3291.98119473513</v>
      </c>
      <c r="O35">
        <v>3273.07440916626</v>
      </c>
      <c r="P35">
        <v>3254.1691290745298</v>
      </c>
      <c r="Q35">
        <v>3235.2653544599402</v>
      </c>
      <c r="R35">
        <v>3235.1356325130901</v>
      </c>
      <c r="S35">
        <v>3235.0059105662399</v>
      </c>
      <c r="T35">
        <v>3234.8761886193902</v>
      </c>
      <c r="U35">
        <v>3234.74646667254</v>
      </c>
      <c r="V35">
        <v>3234.6167447256898</v>
      </c>
      <c r="W35">
        <v>3234.4870227788401</v>
      </c>
      <c r="X35">
        <v>3234.35730083199</v>
      </c>
      <c r="Y35">
        <v>3234.2275788851298</v>
      </c>
      <c r="Z35">
        <v>3234.0978569382801</v>
      </c>
      <c r="AA35">
        <v>3233.9681349914299</v>
      </c>
      <c r="AB35">
        <v>3233.8384130445802</v>
      </c>
      <c r="AC35">
        <v>3233.70869109773</v>
      </c>
      <c r="AD35">
        <v>3233.5789691508799</v>
      </c>
      <c r="AE35">
        <v>3233.4492472040301</v>
      </c>
      <c r="AF35">
        <v>3233.31952525718</v>
      </c>
      <c r="AG35">
        <v>3233.1898033103298</v>
      </c>
      <c r="AH35">
        <v>3233.0600813634801</v>
      </c>
      <c r="AI35">
        <v>3232.9303594166299</v>
      </c>
      <c r="AJ35">
        <v>3232.8006374697702</v>
      </c>
      <c r="AK35">
        <v>3232.67091552292</v>
      </c>
    </row>
    <row r="36" spans="1:37" x14ac:dyDescent="0.35">
      <c r="A36" t="s">
        <v>48</v>
      </c>
      <c r="B36">
        <v>498.37539870000001</v>
      </c>
      <c r="C36">
        <v>501.75332870206603</v>
      </c>
      <c r="D36">
        <v>504.46267730807398</v>
      </c>
      <c r="E36">
        <v>505.77749177170398</v>
      </c>
      <c r="F36">
        <v>506.60044479670103</v>
      </c>
      <c r="G36">
        <v>504.02967458132701</v>
      </c>
      <c r="H36">
        <v>501.34561122928602</v>
      </c>
      <c r="I36">
        <v>498.268582341566</v>
      </c>
      <c r="J36">
        <v>494.95140228560501</v>
      </c>
      <c r="K36">
        <v>491.47110099668402</v>
      </c>
      <c r="L36">
        <v>498.63253424548498</v>
      </c>
      <c r="M36">
        <v>500.290882386703</v>
      </c>
      <c r="N36">
        <v>501.89852898833198</v>
      </c>
      <c r="O36">
        <v>503.45547405037399</v>
      </c>
      <c r="P36">
        <v>504.96171757282798</v>
      </c>
      <c r="Q36">
        <v>506.41725955569302</v>
      </c>
      <c r="R36">
        <v>510.78604221686402</v>
      </c>
      <c r="S36">
        <v>515.15482487803399</v>
      </c>
      <c r="T36">
        <v>519.52360753920402</v>
      </c>
      <c r="U36">
        <v>523.89239020037496</v>
      </c>
      <c r="V36">
        <v>528.26117286154499</v>
      </c>
      <c r="W36">
        <v>532.62995552271605</v>
      </c>
      <c r="X36">
        <v>536.99873818388596</v>
      </c>
      <c r="Y36">
        <v>541.36752084505599</v>
      </c>
      <c r="Z36">
        <v>545.73630350622705</v>
      </c>
      <c r="AA36">
        <v>550.10508616739696</v>
      </c>
      <c r="AB36">
        <v>554.47386882856699</v>
      </c>
      <c r="AC36">
        <v>558.84265148973805</v>
      </c>
      <c r="AD36">
        <v>563.21143415090796</v>
      </c>
      <c r="AE36">
        <v>567.58021681207799</v>
      </c>
      <c r="AF36">
        <v>571.94899947324905</v>
      </c>
      <c r="AG36">
        <v>576.31778213441896</v>
      </c>
      <c r="AH36">
        <v>580.68656479558899</v>
      </c>
      <c r="AI36">
        <v>585.05534745676005</v>
      </c>
      <c r="AJ36">
        <v>589.42413011792996</v>
      </c>
      <c r="AK36">
        <v>593.79291277909999</v>
      </c>
    </row>
    <row r="37" spans="1:37" x14ac:dyDescent="0.35">
      <c r="A37" t="s">
        <v>133</v>
      </c>
      <c r="B37">
        <v>5832.5244595287704</v>
      </c>
      <c r="C37">
        <v>5824.8548104143401</v>
      </c>
      <c r="D37">
        <v>5816.6850992129903</v>
      </c>
      <c r="E37">
        <v>5809.1798284755196</v>
      </c>
      <c r="F37">
        <v>5801.6730702513196</v>
      </c>
      <c r="G37">
        <v>5794.1648377151196</v>
      </c>
      <c r="H37">
        <v>5785.72149952988</v>
      </c>
      <c r="I37">
        <v>5777.3819996660604</v>
      </c>
      <c r="J37">
        <v>5769.0468825996604</v>
      </c>
      <c r="K37">
        <v>5760.9353495955502</v>
      </c>
      <c r="L37">
        <v>5811.2433193644802</v>
      </c>
      <c r="M37">
        <v>5861.5512891334101</v>
      </c>
      <c r="N37">
        <v>5911.8592589023501</v>
      </c>
      <c r="O37">
        <v>5962.1672286712801</v>
      </c>
      <c r="P37">
        <v>6012.4751984402101</v>
      </c>
      <c r="Q37">
        <v>6062.7831682091501</v>
      </c>
      <c r="R37">
        <v>6113.09113797808</v>
      </c>
      <c r="S37">
        <v>6163.39910774701</v>
      </c>
      <c r="T37">
        <v>6213.70707751595</v>
      </c>
      <c r="U37">
        <v>6264.01504728488</v>
      </c>
      <c r="V37">
        <v>6314.32301705381</v>
      </c>
      <c r="W37">
        <v>6364.6309868227499</v>
      </c>
      <c r="X37">
        <v>6414.9389565916799</v>
      </c>
      <c r="Y37">
        <v>6465.2469263606099</v>
      </c>
      <c r="Z37">
        <v>6515.5548961295499</v>
      </c>
      <c r="AA37">
        <v>6565.8628658984799</v>
      </c>
      <c r="AB37">
        <v>6616.1708356674098</v>
      </c>
      <c r="AC37">
        <v>6666.4788054363498</v>
      </c>
      <c r="AD37">
        <v>6716.7867752052798</v>
      </c>
      <c r="AE37">
        <v>6767.0947449742098</v>
      </c>
      <c r="AF37">
        <v>6817.4027147431398</v>
      </c>
      <c r="AG37">
        <v>6867.7106845120798</v>
      </c>
      <c r="AH37">
        <v>6918.0186542810097</v>
      </c>
      <c r="AI37">
        <v>6968.3266240499397</v>
      </c>
      <c r="AJ37">
        <v>7018.6345938188797</v>
      </c>
      <c r="AK37">
        <v>7068.9425635878097</v>
      </c>
    </row>
    <row r="38" spans="1:37" x14ac:dyDescent="0.35">
      <c r="A38" t="s">
        <v>134</v>
      </c>
      <c r="B38">
        <v>7488.4764208791603</v>
      </c>
      <c r="C38">
        <v>7491.4280361369601</v>
      </c>
      <c r="D38">
        <v>7489.3608301733902</v>
      </c>
      <c r="E38">
        <v>7485.7748057884401</v>
      </c>
      <c r="F38">
        <v>7481.6699637821202</v>
      </c>
      <c r="G38">
        <v>7478.0463049544396</v>
      </c>
      <c r="H38">
        <v>7480.63179088774</v>
      </c>
      <c r="I38">
        <v>7483.3140510920202</v>
      </c>
      <c r="J38">
        <v>7485.9963112962896</v>
      </c>
      <c r="K38">
        <v>7488.6785715005599</v>
      </c>
      <c r="L38">
        <v>7491.3608317048402</v>
      </c>
      <c r="M38">
        <v>7494.0430919091104</v>
      </c>
      <c r="N38">
        <v>7496.7253521133898</v>
      </c>
      <c r="O38">
        <v>7499.4076123176601</v>
      </c>
      <c r="P38">
        <v>7502.0898725219404</v>
      </c>
      <c r="Q38">
        <v>7504.7721327262097</v>
      </c>
      <c r="R38">
        <v>7507.45439293048</v>
      </c>
      <c r="S38">
        <v>7510.1366531347603</v>
      </c>
      <c r="T38">
        <v>7512.8189133390297</v>
      </c>
      <c r="U38">
        <v>7515.50117354331</v>
      </c>
      <c r="V38">
        <v>7518.1834337475802</v>
      </c>
      <c r="W38">
        <v>7520.8656939518496</v>
      </c>
      <c r="X38">
        <v>7523.5479541561299</v>
      </c>
      <c r="Y38">
        <v>7526.2302143604002</v>
      </c>
      <c r="Z38">
        <v>7528.9124745646805</v>
      </c>
      <c r="AA38">
        <v>7531.5947347689498</v>
      </c>
      <c r="AB38">
        <v>7534.2769949732301</v>
      </c>
      <c r="AC38">
        <v>7536.9592551775004</v>
      </c>
      <c r="AD38">
        <v>7539.6415153817698</v>
      </c>
      <c r="AE38">
        <v>7542.32377558605</v>
      </c>
      <c r="AF38">
        <v>7545.0060357903203</v>
      </c>
      <c r="AG38">
        <v>7547.6882959945997</v>
      </c>
      <c r="AH38">
        <v>7550.37055619887</v>
      </c>
      <c r="AI38">
        <v>7553.0528164031402</v>
      </c>
      <c r="AJ38">
        <v>7555.7350766074196</v>
      </c>
      <c r="AK38">
        <v>7558.4173368116899</v>
      </c>
    </row>
    <row r="39" spans="1:37" x14ac:dyDescent="0.35">
      <c r="A39" t="s">
        <v>135</v>
      </c>
      <c r="B39">
        <v>1949.34483330432</v>
      </c>
      <c r="C39">
        <v>1910.3407298919701</v>
      </c>
      <c r="D39">
        <v>1868.37095805136</v>
      </c>
      <c r="E39">
        <v>1820.4808664965699</v>
      </c>
      <c r="F39">
        <v>1774.2134686065599</v>
      </c>
      <c r="G39">
        <v>1725.20608754823</v>
      </c>
      <c r="H39">
        <v>1704.6861375125</v>
      </c>
      <c r="I39">
        <v>1681.4156445682199</v>
      </c>
      <c r="J39">
        <v>1658.37385478284</v>
      </c>
      <c r="K39">
        <v>1635.8286070596801</v>
      </c>
      <c r="L39">
        <v>1614.31991282175</v>
      </c>
      <c r="M39">
        <v>1594.1312514352401</v>
      </c>
      <c r="N39">
        <v>1575.60461094934</v>
      </c>
      <c r="O39">
        <v>1558.5713316425099</v>
      </c>
      <c r="P39">
        <v>1542.6746562543001</v>
      </c>
      <c r="Q39">
        <v>1528.3795606024401</v>
      </c>
      <c r="R39">
        <v>1515.5526046796299</v>
      </c>
      <c r="S39">
        <v>1505.10618794078</v>
      </c>
      <c r="T39">
        <v>1496.90469106928</v>
      </c>
      <c r="U39">
        <v>1489.9785543124001</v>
      </c>
      <c r="V39">
        <v>1484.79410305277</v>
      </c>
      <c r="W39">
        <v>1481.0278139753</v>
      </c>
      <c r="X39">
        <v>1479.0634534907099</v>
      </c>
      <c r="Y39">
        <v>1478.89491969184</v>
      </c>
      <c r="Z39">
        <v>1480.0459680906199</v>
      </c>
      <c r="AA39">
        <v>1482.2134606716099</v>
      </c>
      <c r="AB39">
        <v>1485.4367903872101</v>
      </c>
      <c r="AC39">
        <v>1489.4117144511199</v>
      </c>
      <c r="AD39">
        <v>1493.93347590144</v>
      </c>
      <c r="AE39">
        <v>1498.8221200855801</v>
      </c>
      <c r="AF39">
        <v>1503.8985156554199</v>
      </c>
      <c r="AG39">
        <v>1509.01237667383</v>
      </c>
      <c r="AH39">
        <v>1514.1228182089101</v>
      </c>
      <c r="AI39">
        <v>1519.20884346721</v>
      </c>
      <c r="AJ39">
        <v>1524.2198116787199</v>
      </c>
      <c r="AK39">
        <v>1529.00620123358</v>
      </c>
    </row>
    <row r="40" spans="1:37" x14ac:dyDescent="0.35">
      <c r="A40" t="s">
        <v>136</v>
      </c>
      <c r="B40">
        <v>3456.2218396307298</v>
      </c>
      <c r="C40">
        <v>3470.8380256238102</v>
      </c>
      <c r="D40">
        <v>3484.3748774678502</v>
      </c>
      <c r="E40">
        <v>3490.76738441406</v>
      </c>
      <c r="F40">
        <v>3503.44132041082</v>
      </c>
      <c r="G40">
        <v>3515.3044559663499</v>
      </c>
      <c r="H40">
        <v>3526.6127004439099</v>
      </c>
      <c r="I40">
        <v>3537.39783970607</v>
      </c>
      <c r="J40">
        <v>3551.2109653614998</v>
      </c>
      <c r="K40">
        <v>3565.5533532383702</v>
      </c>
      <c r="L40">
        <v>3591.9485930789101</v>
      </c>
      <c r="M40">
        <v>3618.5456729155499</v>
      </c>
      <c r="N40">
        <v>3645.9463800359599</v>
      </c>
      <c r="O40">
        <v>3673.13758069197</v>
      </c>
      <c r="P40">
        <v>3698.8329571450599</v>
      </c>
      <c r="Q40">
        <v>3724.5358835923798</v>
      </c>
      <c r="R40">
        <v>3749.5468573344201</v>
      </c>
      <c r="S40">
        <v>3776.9072056402201</v>
      </c>
      <c r="T40">
        <v>3805.2555884291701</v>
      </c>
      <c r="U40">
        <v>3831.4206791786501</v>
      </c>
      <c r="V40">
        <v>3857.06945859493</v>
      </c>
      <c r="W40">
        <v>3880.5911524411799</v>
      </c>
      <c r="X40">
        <v>3903.9649103248298</v>
      </c>
      <c r="Y40">
        <v>3927.0634085659599</v>
      </c>
      <c r="Z40">
        <v>3949.3561003115801</v>
      </c>
      <c r="AA40">
        <v>3970.7260446372602</v>
      </c>
      <c r="AB40">
        <v>3991.4199230489999</v>
      </c>
      <c r="AC40">
        <v>4011.3969693372401</v>
      </c>
      <c r="AD40">
        <v>4030.6373270173199</v>
      </c>
      <c r="AE40">
        <v>4049.0079873274099</v>
      </c>
      <c r="AF40">
        <v>4066.4984773470301</v>
      </c>
      <c r="AG40">
        <v>4083.02366680778</v>
      </c>
      <c r="AH40">
        <v>4098.6339676056496</v>
      </c>
      <c r="AI40">
        <v>4113.5313279243401</v>
      </c>
      <c r="AJ40">
        <v>4127.6392469601797</v>
      </c>
      <c r="AK40">
        <v>4140.5699075417597</v>
      </c>
    </row>
    <row r="41" spans="1:37" x14ac:dyDescent="0.35">
      <c r="A41" t="s">
        <v>137</v>
      </c>
      <c r="B41">
        <v>6417.4081280556202</v>
      </c>
      <c r="C41">
        <v>6389.50146865857</v>
      </c>
      <c r="D41">
        <v>6362.5434252991299</v>
      </c>
      <c r="E41">
        <v>6325.5586727084001</v>
      </c>
      <c r="F41">
        <v>6303.0752089920397</v>
      </c>
      <c r="G41">
        <v>6283.124048789</v>
      </c>
      <c r="H41">
        <v>6265.7794716103799</v>
      </c>
      <c r="I41">
        <v>6250.4388001080497</v>
      </c>
      <c r="J41">
        <v>6241.4946592807601</v>
      </c>
      <c r="K41">
        <v>6233.2302252780901</v>
      </c>
      <c r="L41">
        <v>6251.8865947062504</v>
      </c>
      <c r="M41">
        <v>6266.4176699371001</v>
      </c>
      <c r="N41">
        <v>6275.1739516459702</v>
      </c>
      <c r="O41">
        <v>6274.2951118586097</v>
      </c>
      <c r="P41">
        <v>6260.9944112936701</v>
      </c>
      <c r="Q41">
        <v>6234.6137140481096</v>
      </c>
      <c r="R41">
        <v>6193.6321191565303</v>
      </c>
      <c r="S41">
        <v>6139.8760588654604</v>
      </c>
      <c r="T41">
        <v>6072.4545861079796</v>
      </c>
      <c r="U41">
        <v>5991.0716985552299</v>
      </c>
      <c r="V41">
        <v>5899.0759433167796</v>
      </c>
      <c r="W41">
        <v>5798.3067560044001</v>
      </c>
      <c r="X41">
        <v>5692.3846005839996</v>
      </c>
      <c r="Y41">
        <v>5584.4191854481196</v>
      </c>
      <c r="Z41">
        <v>5476.6976575603603</v>
      </c>
      <c r="AA41">
        <v>5371.5165587754</v>
      </c>
      <c r="AB41">
        <v>5270.8053119902797</v>
      </c>
      <c r="AC41">
        <v>5176.1252961677101</v>
      </c>
      <c r="AD41">
        <v>5088.3545301522799</v>
      </c>
      <c r="AE41">
        <v>5008.1462154318797</v>
      </c>
      <c r="AF41">
        <v>4935.7920589743599</v>
      </c>
      <c r="AG41">
        <v>4871.5396210844701</v>
      </c>
      <c r="AH41">
        <v>4815.2907089472601</v>
      </c>
      <c r="AI41">
        <v>4766.85270751392</v>
      </c>
      <c r="AJ41">
        <v>4725.8005350365502</v>
      </c>
      <c r="AK41">
        <v>4691.4483696001698</v>
      </c>
    </row>
    <row r="42" spans="1:37" x14ac:dyDescent="0.35">
      <c r="A42" t="s">
        <v>138</v>
      </c>
      <c r="B42">
        <v>539.71191651835102</v>
      </c>
      <c r="C42">
        <v>541.369408396425</v>
      </c>
      <c r="D42">
        <v>542.94806926096999</v>
      </c>
      <c r="E42">
        <v>543.45155593983202</v>
      </c>
      <c r="F42">
        <v>544.97826561351906</v>
      </c>
      <c r="G42">
        <v>546.48314245346603</v>
      </c>
      <c r="H42">
        <v>548.03060160752796</v>
      </c>
      <c r="I42">
        <v>549.67405563511102</v>
      </c>
      <c r="J42">
        <v>551.96828504764301</v>
      </c>
      <c r="K42">
        <v>554.53755796097596</v>
      </c>
      <c r="L42">
        <v>557.30445903983104</v>
      </c>
      <c r="M42">
        <v>560.21649879866004</v>
      </c>
      <c r="N42">
        <v>563.28217725916795</v>
      </c>
      <c r="O42">
        <v>566.29640614351604</v>
      </c>
      <c r="P42">
        <v>569.10243929977605</v>
      </c>
      <c r="Q42">
        <v>571.732231677855</v>
      </c>
      <c r="R42">
        <v>574.05211560965199</v>
      </c>
      <c r="S42">
        <v>576.23974514012696</v>
      </c>
      <c r="T42">
        <v>578.10432272396395</v>
      </c>
      <c r="U42">
        <v>579.41323429228805</v>
      </c>
      <c r="V42">
        <v>580.29526518877299</v>
      </c>
      <c r="W42">
        <v>580.65923248431898</v>
      </c>
      <c r="X42">
        <v>580.64107864107496</v>
      </c>
      <c r="Y42">
        <v>580.34648576388702</v>
      </c>
      <c r="Z42">
        <v>579.77716702337705</v>
      </c>
      <c r="AA42">
        <v>579.00129818143296</v>
      </c>
      <c r="AB42">
        <v>578.11798796014295</v>
      </c>
      <c r="AC42">
        <v>577.18301290598697</v>
      </c>
      <c r="AD42">
        <v>576.24867316135999</v>
      </c>
      <c r="AE42">
        <v>575.38073494744299</v>
      </c>
      <c r="AF42">
        <v>574.594313069534</v>
      </c>
      <c r="AG42">
        <v>573.92957210946497</v>
      </c>
      <c r="AH42">
        <v>573.416499472743</v>
      </c>
      <c r="AI42">
        <v>573.06903994440199</v>
      </c>
      <c r="AJ42">
        <v>572.89018337298899</v>
      </c>
      <c r="AK42">
        <v>572.85800818609096</v>
      </c>
    </row>
    <row r="43" spans="1:37" x14ac:dyDescent="0.35">
      <c r="A43" t="s">
        <v>139</v>
      </c>
      <c r="B43" s="7">
        <v>13990.614681268</v>
      </c>
      <c r="C43" s="7">
        <v>13519.298231102999</v>
      </c>
      <c r="D43" s="7">
        <v>13097.5961789507</v>
      </c>
      <c r="E43" s="7">
        <v>12707.8326074292</v>
      </c>
      <c r="F43" s="7">
        <v>12382.967720685599</v>
      </c>
      <c r="G43" s="7">
        <v>12025.405073052299</v>
      </c>
      <c r="H43" s="7">
        <v>11582.8920375748</v>
      </c>
      <c r="I43" s="7">
        <v>11007.6198223805</v>
      </c>
      <c r="J43" s="7">
        <v>10316.4130559245</v>
      </c>
      <c r="K43">
        <v>9576.3795652657009</v>
      </c>
      <c r="L43">
        <v>8892.8311006233707</v>
      </c>
      <c r="M43">
        <v>8308.1515848195104</v>
      </c>
      <c r="N43">
        <v>7831.7773913299798</v>
      </c>
      <c r="O43">
        <v>7449.6765133204799</v>
      </c>
      <c r="P43">
        <v>7140.7184922828401</v>
      </c>
      <c r="Q43">
        <v>6888.6339704992897</v>
      </c>
      <c r="R43">
        <v>6684.0140648922097</v>
      </c>
      <c r="S43">
        <v>6519.2113989318595</v>
      </c>
      <c r="T43">
        <v>6384.5377415743196</v>
      </c>
      <c r="U43">
        <v>6268.6771415561097</v>
      </c>
      <c r="V43">
        <v>6168.9244260535597</v>
      </c>
      <c r="W43">
        <v>6080.38912299</v>
      </c>
      <c r="X43">
        <v>6002.6551345861799</v>
      </c>
      <c r="Y43">
        <v>5934.4526475925404</v>
      </c>
      <c r="Z43">
        <v>5873.02366160165</v>
      </c>
      <c r="AA43">
        <v>5816.9529623403196</v>
      </c>
      <c r="AB43">
        <v>5766.6765318057496</v>
      </c>
      <c r="AC43">
        <v>5721.2117676304997</v>
      </c>
      <c r="AD43">
        <v>5680.0539997896703</v>
      </c>
      <c r="AE43">
        <v>5642.7816807904701</v>
      </c>
      <c r="AF43">
        <v>5608.9076159448996</v>
      </c>
      <c r="AG43">
        <v>5577.9861692453196</v>
      </c>
      <c r="AH43">
        <v>5549.9846631556402</v>
      </c>
      <c r="AI43">
        <v>5524.8849028655104</v>
      </c>
      <c r="AJ43">
        <v>5502.5039192092599</v>
      </c>
      <c r="AK43">
        <v>5482.1854214621999</v>
      </c>
    </row>
    <row r="44" spans="1:37" x14ac:dyDescent="0.35">
      <c r="A44" t="s">
        <v>140</v>
      </c>
      <c r="B44">
        <v>797.59618027759097</v>
      </c>
      <c r="C44">
        <v>775.95304489504394</v>
      </c>
      <c r="D44">
        <v>752.18274615476105</v>
      </c>
      <c r="E44">
        <v>725.88118721801197</v>
      </c>
      <c r="F44">
        <v>701.18853798043006</v>
      </c>
      <c r="G44">
        <v>676.49840211419803</v>
      </c>
      <c r="H44">
        <v>651.66471022395206</v>
      </c>
      <c r="I44">
        <v>627.53382391495995</v>
      </c>
      <c r="J44">
        <v>605.44880530157297</v>
      </c>
      <c r="K44">
        <v>585.63545212009001</v>
      </c>
      <c r="L44">
        <v>568.12211764065398</v>
      </c>
      <c r="M44">
        <v>552.77128281333603</v>
      </c>
      <c r="N44">
        <v>539.46104143731304</v>
      </c>
      <c r="O44">
        <v>527.93233370896905</v>
      </c>
      <c r="P44">
        <v>517.88875385243796</v>
      </c>
      <c r="Q44">
        <v>509.31461154559298</v>
      </c>
      <c r="R44">
        <v>502.02709532483902</v>
      </c>
      <c r="S44">
        <v>496.17994500856901</v>
      </c>
      <c r="T44">
        <v>491.612078399464</v>
      </c>
      <c r="U44">
        <v>487.89690975219997</v>
      </c>
      <c r="V44">
        <v>485.07994147082098</v>
      </c>
      <c r="W44">
        <v>482.96785251033401</v>
      </c>
      <c r="X44">
        <v>481.60619191993698</v>
      </c>
      <c r="Y44">
        <v>480.93422292810601</v>
      </c>
      <c r="Z44">
        <v>480.75277211125501</v>
      </c>
      <c r="AA44">
        <v>480.93366638234102</v>
      </c>
      <c r="AB44">
        <v>481.469565983302</v>
      </c>
      <c r="AC44">
        <v>482.25041289179001</v>
      </c>
      <c r="AD44">
        <v>483.20434377240798</v>
      </c>
      <c r="AE44">
        <v>484.27041316492699</v>
      </c>
      <c r="AF44">
        <v>485.391010754712</v>
      </c>
      <c r="AG44">
        <v>486.517650486104</v>
      </c>
      <c r="AH44">
        <v>487.63674322885799</v>
      </c>
      <c r="AI44">
        <v>488.74264669242001</v>
      </c>
      <c r="AJ44">
        <v>489.81921840520698</v>
      </c>
      <c r="AK44">
        <v>490.81752169938801</v>
      </c>
    </row>
    <row r="45" spans="1:37" x14ac:dyDescent="0.35">
      <c r="A45" t="s">
        <v>141</v>
      </c>
      <c r="B45">
        <v>5577.2271198295603</v>
      </c>
      <c r="C45">
        <v>5606.60748408777</v>
      </c>
      <c r="D45">
        <v>5633.3278156504202</v>
      </c>
      <c r="E45">
        <v>5647.21379195184</v>
      </c>
      <c r="F45">
        <v>5668.93013103662</v>
      </c>
      <c r="G45">
        <v>5686.7262916549698</v>
      </c>
      <c r="H45">
        <v>5700.01950367887</v>
      </c>
      <c r="I45">
        <v>5707.96411233665</v>
      </c>
      <c r="J45">
        <v>5714.8388101966202</v>
      </c>
      <c r="K45">
        <v>5715.5764687581895</v>
      </c>
      <c r="L45">
        <v>5708.37990872303</v>
      </c>
      <c r="M45">
        <v>5691.9372734929802</v>
      </c>
      <c r="N45">
        <v>5666.2139946821899</v>
      </c>
      <c r="O45">
        <v>5630.3385134790697</v>
      </c>
      <c r="P45">
        <v>5583.7861285011504</v>
      </c>
      <c r="Q45">
        <v>5529.5415369682796</v>
      </c>
      <c r="R45">
        <v>5468.9246547787598</v>
      </c>
      <c r="S45">
        <v>5406.5263359479604</v>
      </c>
      <c r="T45">
        <v>5343.5292758127398</v>
      </c>
      <c r="U45">
        <v>5278.3370188332501</v>
      </c>
      <c r="V45">
        <v>5213.4958592416097</v>
      </c>
      <c r="W45">
        <v>5149.0718807102103</v>
      </c>
      <c r="X45">
        <v>5087.1866552132597</v>
      </c>
      <c r="Y45">
        <v>5028.8602588604399</v>
      </c>
      <c r="Z45">
        <v>4973.75944225074</v>
      </c>
      <c r="AA45">
        <v>4922.1467259429801</v>
      </c>
      <c r="AB45">
        <v>4875.2481528853696</v>
      </c>
      <c r="AC45">
        <v>4833.2082208198899</v>
      </c>
      <c r="AD45">
        <v>4796.30646687649</v>
      </c>
      <c r="AE45">
        <v>4764.7058153347798</v>
      </c>
      <c r="AF45">
        <v>4738.3356334826303</v>
      </c>
      <c r="AG45">
        <v>4716.9893122806197</v>
      </c>
      <c r="AH45">
        <v>4700.5669230465701</v>
      </c>
      <c r="AI45">
        <v>4688.8404108293998</v>
      </c>
      <c r="AJ45">
        <v>4681.3578195311302</v>
      </c>
      <c r="AK45">
        <v>4677.2644692342701</v>
      </c>
    </row>
    <row r="46" spans="1:37" x14ac:dyDescent="0.35">
      <c r="A46" t="s">
        <v>142</v>
      </c>
      <c r="B46">
        <v>2323.2146617346998</v>
      </c>
      <c r="C46">
        <v>2298.0772766557602</v>
      </c>
      <c r="D46">
        <v>2271.76104709947</v>
      </c>
      <c r="E46">
        <v>2238.5072348840999</v>
      </c>
      <c r="F46">
        <v>2200.4090069069598</v>
      </c>
      <c r="G46">
        <v>2147.9187500261601</v>
      </c>
      <c r="H46">
        <v>2080.1351226372499</v>
      </c>
      <c r="I46">
        <v>2004.3365749110999</v>
      </c>
      <c r="J46">
        <v>1930.1550341689299</v>
      </c>
      <c r="K46">
        <v>1861.6165857047699</v>
      </c>
      <c r="L46">
        <v>1800.07148216936</v>
      </c>
      <c r="M46">
        <v>1745.40788012452</v>
      </c>
      <c r="N46">
        <v>1697.1578267924999</v>
      </c>
      <c r="O46">
        <v>1654.3677657032199</v>
      </c>
      <c r="P46">
        <v>1615.9878343753201</v>
      </c>
      <c r="Q46">
        <v>1581.8382590587401</v>
      </c>
      <c r="R46">
        <v>1551.3645516219401</v>
      </c>
      <c r="S46">
        <v>1525.1377282722301</v>
      </c>
      <c r="T46">
        <v>1502.8616538112401</v>
      </c>
      <c r="U46">
        <v>1483.5179508328999</v>
      </c>
      <c r="V46">
        <v>1467.4932023179899</v>
      </c>
      <c r="W46">
        <v>1454.4235968103101</v>
      </c>
      <c r="X46">
        <v>1444.60362416319</v>
      </c>
      <c r="Y46">
        <v>1437.9293511368901</v>
      </c>
      <c r="Z46">
        <v>1433.80494366988</v>
      </c>
      <c r="AA46">
        <v>1431.77932091617</v>
      </c>
      <c r="AB46">
        <v>1431.7134431090501</v>
      </c>
      <c r="AC46">
        <v>1433.1372016998</v>
      </c>
      <c r="AD46">
        <v>1435.6865624874899</v>
      </c>
      <c r="AE46">
        <v>1439.03972959926</v>
      </c>
      <c r="AF46">
        <v>1442.9000994491701</v>
      </c>
      <c r="AG46">
        <v>1447.02345751962</v>
      </c>
      <c r="AH46">
        <v>1451.2934308767201</v>
      </c>
      <c r="AI46">
        <v>1455.6351976723099</v>
      </c>
      <c r="AJ46">
        <v>1459.9628441662001</v>
      </c>
      <c r="AK46">
        <v>1464.1083442008101</v>
      </c>
    </row>
    <row r="47" spans="1:37" x14ac:dyDescent="0.35">
      <c r="A47" t="s">
        <v>143</v>
      </c>
      <c r="B47" s="7">
        <v>13822.7548248413</v>
      </c>
      <c r="C47" s="7">
        <v>13773.4545155668</v>
      </c>
      <c r="D47" s="7">
        <v>13722.341171346599</v>
      </c>
      <c r="E47" s="7">
        <v>13647.301459853299</v>
      </c>
      <c r="F47" s="7">
        <v>13593.8787088755</v>
      </c>
      <c r="G47" s="7">
        <v>13537.061802132201</v>
      </c>
      <c r="H47" s="7">
        <v>13476.4239388023</v>
      </c>
      <c r="I47" s="7">
        <v>13411.2250660216</v>
      </c>
      <c r="J47" s="7">
        <v>13352.4514043361</v>
      </c>
      <c r="K47" s="7">
        <v>13290.8635430669</v>
      </c>
      <c r="L47" s="7">
        <v>13225.0893010202</v>
      </c>
      <c r="M47" s="7">
        <v>13155.526773507399</v>
      </c>
      <c r="N47" s="7">
        <v>13085.5537088613</v>
      </c>
      <c r="O47" s="7">
        <v>13015.5966988977</v>
      </c>
      <c r="P47" s="7">
        <v>12944.777759778301</v>
      </c>
      <c r="Q47" s="7">
        <v>12878.413699119001</v>
      </c>
      <c r="R47" s="7">
        <v>12816.0513417567</v>
      </c>
      <c r="S47" s="7">
        <v>12764.747599075399</v>
      </c>
      <c r="T47" s="7">
        <v>12722.6453181629</v>
      </c>
      <c r="U47" s="7">
        <v>12680.920846213099</v>
      </c>
      <c r="V47" s="7">
        <v>12642.507375748901</v>
      </c>
      <c r="W47" s="7">
        <v>12604.5609039062</v>
      </c>
      <c r="X47" s="7">
        <v>12570.451525017599</v>
      </c>
      <c r="Y47" s="7">
        <v>12541.1840816316</v>
      </c>
      <c r="Z47" s="7">
        <v>12514.4721851049</v>
      </c>
      <c r="AA47" s="7">
        <v>12489.9538047518</v>
      </c>
      <c r="AB47" s="7">
        <v>12470.2214568125</v>
      </c>
      <c r="AC47" s="7">
        <v>12455.0560319949</v>
      </c>
      <c r="AD47" s="7">
        <v>12444.789597053699</v>
      </c>
      <c r="AE47" s="7">
        <v>12439.6288270307</v>
      </c>
      <c r="AF47" s="7">
        <v>12439.3214904422</v>
      </c>
      <c r="AG47" s="7">
        <v>12443.387968482901</v>
      </c>
      <c r="AH47" s="7">
        <v>12451.7806436355</v>
      </c>
      <c r="AI47" s="7">
        <v>12464.322098848999</v>
      </c>
      <c r="AJ47" s="7">
        <v>12480.3105821837</v>
      </c>
      <c r="AK47" s="7">
        <v>12498.095088165401</v>
      </c>
    </row>
    <row r="48" spans="1:37" x14ac:dyDescent="0.35">
      <c r="A48" t="s">
        <v>144</v>
      </c>
      <c r="B48">
        <v>2425.9398674490999</v>
      </c>
      <c r="C48">
        <v>2411.9592284280002</v>
      </c>
      <c r="D48">
        <v>2398.0172154544198</v>
      </c>
      <c r="E48">
        <v>2380.6440709824701</v>
      </c>
      <c r="F48">
        <v>2366.7707863492501</v>
      </c>
      <c r="G48">
        <v>2352.4420525691198</v>
      </c>
      <c r="H48">
        <v>2337.4926240834602</v>
      </c>
      <c r="I48">
        <v>2321.6928859808299</v>
      </c>
      <c r="J48">
        <v>2306.7418292134798</v>
      </c>
      <c r="K48">
        <v>2291.12560709234</v>
      </c>
      <c r="L48">
        <v>2274.5333745917501</v>
      </c>
      <c r="M48">
        <v>2256.8555488991401</v>
      </c>
      <c r="N48">
        <v>2238.4286141375901</v>
      </c>
      <c r="O48">
        <v>2219.1280971055198</v>
      </c>
      <c r="P48">
        <v>2198.80255123692</v>
      </c>
      <c r="Q48">
        <v>2178.4910482146902</v>
      </c>
      <c r="R48">
        <v>2158.4335297931698</v>
      </c>
      <c r="S48">
        <v>2140.1343435347198</v>
      </c>
      <c r="T48">
        <v>2123.64049884426</v>
      </c>
      <c r="U48">
        <v>2107.8462004923099</v>
      </c>
      <c r="V48">
        <v>2093.36077373234</v>
      </c>
      <c r="W48">
        <v>2079.75350672064</v>
      </c>
      <c r="X48">
        <v>2067.4809155037701</v>
      </c>
      <c r="Y48">
        <v>2056.5530849300699</v>
      </c>
      <c r="Z48">
        <v>2046.4330504048601</v>
      </c>
      <c r="AA48">
        <v>2036.87700908017</v>
      </c>
      <c r="AB48">
        <v>2028.1017242687999</v>
      </c>
      <c r="AC48">
        <v>2019.9169705654999</v>
      </c>
      <c r="AD48">
        <v>2012.2846155606001</v>
      </c>
      <c r="AE48">
        <v>2005.1863088959001</v>
      </c>
      <c r="AF48">
        <v>1998.5900043468901</v>
      </c>
      <c r="AG48">
        <v>1992.46874749668</v>
      </c>
      <c r="AH48">
        <v>1986.9150328368</v>
      </c>
      <c r="AI48">
        <v>1982.01050797263</v>
      </c>
      <c r="AJ48">
        <v>1977.76808338397</v>
      </c>
      <c r="AK48">
        <v>1974.0542365639301</v>
      </c>
    </row>
    <row r="49" spans="1:37" x14ac:dyDescent="0.35">
      <c r="A49" t="s">
        <v>145</v>
      </c>
      <c r="B49">
        <v>3420.02916741938</v>
      </c>
      <c r="C49">
        <v>3449.3802308467698</v>
      </c>
      <c r="D49">
        <v>3477.5576253102699</v>
      </c>
      <c r="E49">
        <v>3498.2216562847302</v>
      </c>
      <c r="F49">
        <v>3524.9303949047899</v>
      </c>
      <c r="G49">
        <v>3550.4689430257399</v>
      </c>
      <c r="H49">
        <v>3574.9132214194801</v>
      </c>
      <c r="I49">
        <v>3598.29127403025</v>
      </c>
      <c r="J49">
        <v>3624.2287516707402</v>
      </c>
      <c r="K49">
        <v>3650.2454528425801</v>
      </c>
      <c r="L49">
        <v>3676.0453586485301</v>
      </c>
      <c r="M49">
        <v>3701.5347396305501</v>
      </c>
      <c r="N49">
        <v>3727.2320431582598</v>
      </c>
      <c r="O49">
        <v>3752.4911447365398</v>
      </c>
      <c r="P49">
        <v>3776.2222962353899</v>
      </c>
      <c r="Q49">
        <v>3799.6152085343601</v>
      </c>
      <c r="R49">
        <v>3822.1891015462502</v>
      </c>
      <c r="S49">
        <v>3846.26657401276</v>
      </c>
      <c r="T49">
        <v>3871.2918483131102</v>
      </c>
      <c r="U49">
        <v>3894.4357410191301</v>
      </c>
      <c r="V49">
        <v>3916.8704720678002</v>
      </c>
      <c r="W49">
        <v>3937.74872180701</v>
      </c>
      <c r="X49">
        <v>3958.2921299869799</v>
      </c>
      <c r="Y49">
        <v>3978.82137305587</v>
      </c>
      <c r="Z49">
        <v>3998.5113187495599</v>
      </c>
      <c r="AA49">
        <v>4017.1257874879898</v>
      </c>
      <c r="AB49">
        <v>4035.40094419058</v>
      </c>
      <c r="AC49">
        <v>4053.1462221225802</v>
      </c>
      <c r="AD49">
        <v>4070.3845682886399</v>
      </c>
      <c r="AE49">
        <v>4087.1378196648898</v>
      </c>
      <c r="AF49">
        <v>4103.3415685459404</v>
      </c>
      <c r="AG49">
        <v>4118.9167741327001</v>
      </c>
      <c r="AH49">
        <v>4133.9929527689201</v>
      </c>
      <c r="AI49">
        <v>4148.68576612775</v>
      </c>
      <c r="AJ49">
        <v>4162.9799842847697</v>
      </c>
      <c r="AK49">
        <v>4176.5490471250696</v>
      </c>
    </row>
    <row r="50" spans="1:37" x14ac:dyDescent="0.35">
      <c r="A50" t="s">
        <v>146</v>
      </c>
      <c r="B50" s="7">
        <v>35058.069206362503</v>
      </c>
      <c r="C50" s="7">
        <v>36281.645947677702</v>
      </c>
      <c r="D50" s="7">
        <v>37452.935280916303</v>
      </c>
      <c r="E50" s="7">
        <v>38527.473034587099</v>
      </c>
      <c r="F50" s="7">
        <v>39501.694442977903</v>
      </c>
      <c r="G50" s="7">
        <v>40369.079507278402</v>
      </c>
      <c r="H50" s="7">
        <v>40710.169193084999</v>
      </c>
      <c r="I50" s="7">
        <v>41054.521992217</v>
      </c>
      <c r="J50" s="7">
        <v>41400.608190153303</v>
      </c>
      <c r="K50" s="7">
        <v>41748.498145124497</v>
      </c>
      <c r="L50" s="7">
        <v>42094.507645458703</v>
      </c>
      <c r="M50" s="7">
        <v>42437.495081714696</v>
      </c>
      <c r="N50" s="7">
        <v>42784.786604385801</v>
      </c>
      <c r="O50" s="7">
        <v>43127.208539138301</v>
      </c>
      <c r="P50" s="7">
        <v>43451.635235034999</v>
      </c>
      <c r="Q50" s="7">
        <v>43773.348153114297</v>
      </c>
      <c r="R50" s="7">
        <v>44085.577088605001</v>
      </c>
      <c r="S50" s="7">
        <v>44420.196194696502</v>
      </c>
      <c r="T50" s="7">
        <v>44767.031252526001</v>
      </c>
      <c r="U50" s="7">
        <v>45091.6687167704</v>
      </c>
      <c r="V50" s="7">
        <v>45409.752485049903</v>
      </c>
      <c r="W50" s="7">
        <v>45707.959271171698</v>
      </c>
      <c r="X50" s="7">
        <v>46004.664232082701</v>
      </c>
      <c r="Y50" s="7">
        <v>46301.622501946498</v>
      </c>
      <c r="Z50" s="7">
        <v>46590.343231026403</v>
      </c>
      <c r="AA50" s="7">
        <v>46868.722482621299</v>
      </c>
      <c r="AB50" s="7">
        <v>47143.308015900802</v>
      </c>
      <c r="AC50" s="7">
        <v>47412.612526540201</v>
      </c>
      <c r="AD50" s="7">
        <v>47676.805318306499</v>
      </c>
      <c r="AE50" s="7">
        <v>47935.8656894464</v>
      </c>
      <c r="AF50" s="7">
        <v>48189.258274792497</v>
      </c>
      <c r="AG50" s="7">
        <v>48436.142029587398</v>
      </c>
      <c r="AH50" s="7">
        <v>48677.5699064121</v>
      </c>
      <c r="AI50" s="7">
        <v>48915.284347016597</v>
      </c>
      <c r="AJ50" s="7">
        <v>49148.796164003703</v>
      </c>
      <c r="AK50" s="7">
        <v>49374.024884904902</v>
      </c>
    </row>
    <row r="51" spans="1:37" x14ac:dyDescent="0.35">
      <c r="A51" t="s">
        <v>147</v>
      </c>
      <c r="B51" s="7">
        <v>15316.2584345335</v>
      </c>
      <c r="C51" s="7">
        <v>15548.0043615016</v>
      </c>
      <c r="D51" s="7">
        <v>15769.027349202501</v>
      </c>
      <c r="E51" s="7">
        <v>15950.7788746727</v>
      </c>
      <c r="F51" s="7">
        <v>16151.841486806799</v>
      </c>
      <c r="G51" s="7">
        <v>16376.6856930578</v>
      </c>
      <c r="H51" s="7">
        <v>16670.285523258099</v>
      </c>
      <c r="I51" s="7">
        <v>17009.806777948099</v>
      </c>
      <c r="J51" s="7">
        <v>17347.107913445001</v>
      </c>
      <c r="K51" s="7">
        <v>17694.9601331665</v>
      </c>
      <c r="L51" s="7">
        <v>18051.420625592498</v>
      </c>
      <c r="M51" s="7">
        <v>18418.974585706099</v>
      </c>
      <c r="N51" s="7">
        <v>18797.634050155</v>
      </c>
      <c r="O51" s="7">
        <v>19187.424793878501</v>
      </c>
      <c r="P51" s="7">
        <v>19588.3868315531</v>
      </c>
      <c r="Q51" s="7">
        <v>20000.5762859405</v>
      </c>
      <c r="R51" s="7">
        <v>20302.530344292001</v>
      </c>
      <c r="S51" s="7">
        <v>20603.6691954614</v>
      </c>
      <c r="T51" s="7">
        <v>20903.9927945895</v>
      </c>
      <c r="U51" s="7">
        <v>21203.501097295</v>
      </c>
      <c r="V51" s="7">
        <v>21502.194059664202</v>
      </c>
      <c r="W51" s="7">
        <v>21800.071638220001</v>
      </c>
      <c r="X51" s="7">
        <v>22097.1337899422</v>
      </c>
      <c r="Y51" s="7">
        <v>22393.380472236899</v>
      </c>
      <c r="Z51" s="7">
        <v>22688.811642918601</v>
      </c>
      <c r="AA51" s="7">
        <v>22983.427260256201</v>
      </c>
      <c r="AB51" s="7">
        <v>23278.6548307189</v>
      </c>
      <c r="AC51" s="7">
        <v>23573.054767614802</v>
      </c>
      <c r="AD51" s="7">
        <v>23866.6270474706</v>
      </c>
      <c r="AE51" s="7">
        <v>24159.3716470297</v>
      </c>
      <c r="AF51" s="7">
        <v>24451.288543268802</v>
      </c>
      <c r="AG51" s="7">
        <v>24742.377713398</v>
      </c>
      <c r="AH51" s="7">
        <v>25032.639134913701</v>
      </c>
      <c r="AI51" s="7">
        <v>25322.072785435099</v>
      </c>
      <c r="AJ51" s="7">
        <v>25610.678642901599</v>
      </c>
      <c r="AK51" s="7">
        <v>25898.456685439</v>
      </c>
    </row>
    <row r="52" spans="1:37" x14ac:dyDescent="0.35">
      <c r="A52" t="s">
        <v>148</v>
      </c>
      <c r="B52">
        <v>1343.6038098961899</v>
      </c>
      <c r="C52">
        <v>1320.17815101562</v>
      </c>
      <c r="D52">
        <v>1294.63920449805</v>
      </c>
      <c r="E52">
        <v>1267.8626316802499</v>
      </c>
      <c r="F52">
        <v>1239.92309325821</v>
      </c>
      <c r="G52">
        <v>1210.8952499279101</v>
      </c>
      <c r="H52">
        <v>1180.8537623853299</v>
      </c>
      <c r="I52">
        <v>1149.87329132646</v>
      </c>
      <c r="J52">
        <v>1118.02849744729</v>
      </c>
      <c r="K52">
        <v>1085.39404144379</v>
      </c>
      <c r="L52">
        <v>1052.0156723441501</v>
      </c>
      <c r="M52">
        <v>1018.88617223113</v>
      </c>
      <c r="N52">
        <v>986.00554110472206</v>
      </c>
      <c r="O52">
        <v>953.37377896491898</v>
      </c>
      <c r="P52">
        <v>920.99088581172703</v>
      </c>
      <c r="Q52">
        <v>888.85686164514402</v>
      </c>
      <c r="R52">
        <v>856.97170646517202</v>
      </c>
      <c r="S52">
        <v>825.33542027180897</v>
      </c>
      <c r="T52">
        <v>793.94800306505704</v>
      </c>
      <c r="U52">
        <v>762.80945484491497</v>
      </c>
      <c r="V52">
        <v>731.91977561138197</v>
      </c>
      <c r="W52">
        <v>701.27896536445996</v>
      </c>
      <c r="X52">
        <v>670.88702410414805</v>
      </c>
      <c r="Y52">
        <v>640.74395183044498</v>
      </c>
      <c r="Z52">
        <v>610.84974854335303</v>
      </c>
      <c r="AA52">
        <v>581.20441424287105</v>
      </c>
      <c r="AB52">
        <v>551.80794892899905</v>
      </c>
      <c r="AC52">
        <v>522.66035260173703</v>
      </c>
      <c r="AD52">
        <v>493.76162526108499</v>
      </c>
      <c r="AE52">
        <v>465.11176690704298</v>
      </c>
      <c r="AF52">
        <v>436.710777539611</v>
      </c>
      <c r="AG52">
        <v>408.558657158789</v>
      </c>
      <c r="AH52">
        <v>380.65540576457698</v>
      </c>
      <c r="AI52">
        <v>353.001023356975</v>
      </c>
      <c r="AJ52">
        <v>325.59550993598299</v>
      </c>
      <c r="AK52">
        <v>298.43886550160101</v>
      </c>
    </row>
    <row r="53" spans="1:37" x14ac:dyDescent="0.35">
      <c r="A53" t="s">
        <v>149</v>
      </c>
      <c r="B53">
        <v>214.28851153148901</v>
      </c>
      <c r="C53">
        <v>314.70547931934499</v>
      </c>
      <c r="D53">
        <v>444.043935489006</v>
      </c>
      <c r="E53">
        <v>705.53039033474704</v>
      </c>
      <c r="F53">
        <v>1064.06844942728</v>
      </c>
      <c r="G53">
        <v>1415.75210805863</v>
      </c>
      <c r="H53">
        <v>1548.9918171623499</v>
      </c>
      <c r="I53">
        <v>1900.0428651847801</v>
      </c>
      <c r="J53">
        <v>2427.4826434668798</v>
      </c>
      <c r="K53">
        <v>3057.8160843493802</v>
      </c>
      <c r="L53">
        <v>3749.8909060065298</v>
      </c>
      <c r="M53">
        <v>4447.4022184034402</v>
      </c>
      <c r="N53">
        <v>5125.7055267302803</v>
      </c>
      <c r="O53">
        <v>5864.79336622969</v>
      </c>
      <c r="P53">
        <v>6646.1132875250996</v>
      </c>
      <c r="Q53">
        <v>7458.1061133867297</v>
      </c>
      <c r="R53">
        <v>8264.7150357566006</v>
      </c>
      <c r="S53">
        <v>9013.1324104002506</v>
      </c>
      <c r="T53">
        <v>9767.0232633947398</v>
      </c>
      <c r="U53" s="7">
        <v>10531.674064944</v>
      </c>
      <c r="V53" s="7">
        <v>11321.144273902</v>
      </c>
      <c r="W53" s="7">
        <v>12113.889553524999</v>
      </c>
      <c r="X53" s="7">
        <v>12933.7706584272</v>
      </c>
      <c r="Y53" s="7">
        <v>13773.2127360787</v>
      </c>
      <c r="Z53" s="7">
        <v>14621.9628468681</v>
      </c>
      <c r="AA53" s="7">
        <v>15478.7325087593</v>
      </c>
      <c r="AB53" s="7">
        <v>16485.543645723999</v>
      </c>
      <c r="AC53" s="7">
        <v>17472.335887269099</v>
      </c>
      <c r="AD53" s="7">
        <v>18435.8734555341</v>
      </c>
      <c r="AE53" s="7">
        <v>19370.670510470201</v>
      </c>
      <c r="AF53" s="7">
        <v>20052.475524892201</v>
      </c>
      <c r="AG53" s="7">
        <v>20727.358796722001</v>
      </c>
      <c r="AH53" s="7">
        <v>21382.958657589799</v>
      </c>
      <c r="AI53" s="7">
        <v>22013.666458703199</v>
      </c>
      <c r="AJ53" s="7">
        <v>22613.893406656902</v>
      </c>
      <c r="AK53" s="7">
        <v>23173.8417638801</v>
      </c>
    </row>
    <row r="54" spans="1:37" x14ac:dyDescent="0.35">
      <c r="A54" t="s">
        <v>150</v>
      </c>
      <c r="B54">
        <v>0.35349773729622902</v>
      </c>
      <c r="C54">
        <v>0.72539255381603995</v>
      </c>
      <c r="D54">
        <v>1.5255757631428</v>
      </c>
      <c r="E54">
        <v>3.3209938685229998</v>
      </c>
      <c r="F54">
        <v>6.8494463688077403</v>
      </c>
      <c r="G54">
        <v>13.4990413085269</v>
      </c>
      <c r="H54">
        <v>24.984284840392299</v>
      </c>
      <c r="I54">
        <v>50.654401748876701</v>
      </c>
      <c r="J54">
        <v>86.371955276690798</v>
      </c>
      <c r="K54">
        <v>152.51589001232</v>
      </c>
      <c r="L54">
        <v>234.299933959469</v>
      </c>
      <c r="M54">
        <v>332.88946418575699</v>
      </c>
      <c r="N54">
        <v>436.83230962828299</v>
      </c>
      <c r="O54">
        <v>528.898241322942</v>
      </c>
      <c r="P54">
        <v>614.57578927549696</v>
      </c>
      <c r="Q54">
        <v>696.38602786813203</v>
      </c>
      <c r="R54">
        <v>803.12921576982399</v>
      </c>
      <c r="S54">
        <v>914.09948909062098</v>
      </c>
      <c r="T54">
        <v>1026.9926338548901</v>
      </c>
      <c r="U54">
        <v>1145.6717836236501</v>
      </c>
      <c r="V54">
        <v>1274.0615492654999</v>
      </c>
      <c r="W54">
        <v>1407.8724068281699</v>
      </c>
      <c r="X54">
        <v>1545.6630146621401</v>
      </c>
      <c r="Y54">
        <v>1687.2161112561901</v>
      </c>
      <c r="Z54">
        <v>1828.8226952279099</v>
      </c>
      <c r="AA54">
        <v>1968.5366518728399</v>
      </c>
      <c r="AB54">
        <v>2091.7594866925101</v>
      </c>
      <c r="AC54">
        <v>2209.3066020398801</v>
      </c>
      <c r="AD54">
        <v>2319.8765941209999</v>
      </c>
      <c r="AE54">
        <v>2420.7359049069801</v>
      </c>
      <c r="AF54">
        <v>2512.9945669005801</v>
      </c>
      <c r="AG54">
        <v>2598.1994049984801</v>
      </c>
      <c r="AH54">
        <v>2677.9185005671502</v>
      </c>
      <c r="AI54">
        <v>2753.45713329911</v>
      </c>
      <c r="AJ54">
        <v>2827.2116459405702</v>
      </c>
      <c r="AK54">
        <v>2901.5772291278099</v>
      </c>
    </row>
    <row r="55" spans="1:37" x14ac:dyDescent="0.35">
      <c r="A55" t="s">
        <v>151</v>
      </c>
      <c r="B55">
        <v>7.8290457547520495E-2</v>
      </c>
      <c r="C55">
        <v>0.12714519920026501</v>
      </c>
      <c r="D55">
        <v>2.2638356773116302</v>
      </c>
      <c r="E55">
        <v>7.0819616451509901</v>
      </c>
      <c r="F55">
        <v>15.144106073202</v>
      </c>
      <c r="G55">
        <v>25.3253487090014</v>
      </c>
      <c r="H55">
        <v>33.165571902478298</v>
      </c>
      <c r="I55">
        <v>46.652982153063199</v>
      </c>
      <c r="J55">
        <v>59.716701553942201</v>
      </c>
      <c r="K55">
        <v>85.986188710124395</v>
      </c>
      <c r="L55">
        <v>116.225539052432</v>
      </c>
      <c r="M55">
        <v>150.29730383094599</v>
      </c>
      <c r="N55">
        <v>186.65566756606401</v>
      </c>
      <c r="O55">
        <v>227.21782113414801</v>
      </c>
      <c r="P55">
        <v>274.43291697360797</v>
      </c>
      <c r="Q55">
        <v>328.07506532563798</v>
      </c>
      <c r="R55">
        <v>383.38281391871601</v>
      </c>
      <c r="S55">
        <v>439.58841927792901</v>
      </c>
      <c r="T55">
        <v>497.775402189761</v>
      </c>
      <c r="U55">
        <v>561.61394767573097</v>
      </c>
      <c r="V55">
        <v>633.44365189123505</v>
      </c>
      <c r="W55">
        <v>708.32678328958298</v>
      </c>
      <c r="X55">
        <v>793.41038664658299</v>
      </c>
      <c r="Y55">
        <v>886.30896840718003</v>
      </c>
      <c r="Z55">
        <v>988.84568430601303</v>
      </c>
      <c r="AA55">
        <v>1098.9079881887701</v>
      </c>
      <c r="AB55">
        <v>1202.44696655301</v>
      </c>
      <c r="AC55">
        <v>1311.88874101439</v>
      </c>
      <c r="AD55">
        <v>1424.68982724687</v>
      </c>
      <c r="AE55">
        <v>1539.8206627541399</v>
      </c>
      <c r="AF55">
        <v>1656.0507692026599</v>
      </c>
      <c r="AG55">
        <v>1772.99019174821</v>
      </c>
      <c r="AH55">
        <v>1890.0829877737699</v>
      </c>
      <c r="AI55">
        <v>2007.6137288822199</v>
      </c>
      <c r="AJ55">
        <v>2125.0467528398099</v>
      </c>
      <c r="AK55">
        <v>2243.3171035107098</v>
      </c>
    </row>
    <row r="56" spans="1:37" x14ac:dyDescent="0.35">
      <c r="A56" t="s">
        <v>152</v>
      </c>
      <c r="B56" s="7">
        <v>1.9198306861166401E-12</v>
      </c>
      <c r="C56">
        <v>2.5368591776298</v>
      </c>
      <c r="D56">
        <v>7.2843883436736201</v>
      </c>
      <c r="E56">
        <v>11.4538494976895</v>
      </c>
      <c r="F56">
        <v>16.457195643368699</v>
      </c>
      <c r="G56">
        <v>20.571929929060602</v>
      </c>
      <c r="H56">
        <v>31.020656673883099</v>
      </c>
      <c r="I56">
        <v>47.686065671746803</v>
      </c>
      <c r="J56">
        <v>62.210614924090002</v>
      </c>
      <c r="K56">
        <v>76.625709414639005</v>
      </c>
      <c r="L56">
        <v>90.167654494062305</v>
      </c>
      <c r="M56">
        <v>102.557143077506</v>
      </c>
      <c r="N56">
        <v>113.681467159463</v>
      </c>
      <c r="O56">
        <v>123.344484256564</v>
      </c>
      <c r="P56">
        <v>131.769462036482</v>
      </c>
      <c r="Q56">
        <v>139.48745258091401</v>
      </c>
      <c r="R56">
        <v>148.53321417086201</v>
      </c>
      <c r="S56">
        <v>164.81563975207899</v>
      </c>
      <c r="T56">
        <v>192.88442967520501</v>
      </c>
      <c r="U56">
        <v>225.96202266944499</v>
      </c>
      <c r="V56">
        <v>258.43849632854301</v>
      </c>
      <c r="W56">
        <v>287.37252851794898</v>
      </c>
      <c r="X56">
        <v>312.61011684233802</v>
      </c>
      <c r="Y56">
        <v>335.50298309339001</v>
      </c>
      <c r="Z56">
        <v>355.51537541730403</v>
      </c>
      <c r="AA56">
        <v>372.64129247046202</v>
      </c>
      <c r="AB56">
        <v>387.35015846192499</v>
      </c>
      <c r="AC56">
        <v>399.32673405432803</v>
      </c>
      <c r="AD56">
        <v>408.81603729770302</v>
      </c>
      <c r="AE56">
        <v>415.98090994606503</v>
      </c>
      <c r="AF56">
        <v>420.76099575757701</v>
      </c>
      <c r="AG56">
        <v>422.63276034715602</v>
      </c>
      <c r="AH56">
        <v>422.50339669084298</v>
      </c>
      <c r="AI56">
        <v>420.42978131268302</v>
      </c>
      <c r="AJ56">
        <v>417.07117124979601</v>
      </c>
      <c r="AK56">
        <v>412.792907147709</v>
      </c>
    </row>
    <row r="57" spans="1:37" x14ac:dyDescent="0.35">
      <c r="A57" t="s">
        <v>153</v>
      </c>
      <c r="B57">
        <v>0</v>
      </c>
      <c r="C57">
        <v>0</v>
      </c>
      <c r="D57">
        <v>0</v>
      </c>
      <c r="E57">
        <v>0</v>
      </c>
      <c r="F57">
        <v>0</v>
      </c>
      <c r="G57">
        <v>0.73874179925844896</v>
      </c>
      <c r="H57">
        <v>1.5309666025449999</v>
      </c>
      <c r="I57">
        <v>2.3287090130714998</v>
      </c>
      <c r="J57">
        <v>3.1486685067579101</v>
      </c>
      <c r="K57">
        <v>3.9848829595567601</v>
      </c>
      <c r="L57">
        <v>4.8429700534147004</v>
      </c>
      <c r="M57">
        <v>5.7342521639812798</v>
      </c>
      <c r="N57">
        <v>6.6576507636665898</v>
      </c>
      <c r="O57">
        <v>7.5929293634341999</v>
      </c>
      <c r="P57">
        <v>8.5425183662504605</v>
      </c>
      <c r="Q57">
        <v>9.5370283349019296</v>
      </c>
      <c r="R57">
        <v>9.7984378017132006</v>
      </c>
      <c r="S57">
        <v>11.3750169689673</v>
      </c>
      <c r="T57">
        <v>12.506531809701199</v>
      </c>
      <c r="U57">
        <v>13.6269079648601</v>
      </c>
      <c r="V57">
        <v>14.727347085216</v>
      </c>
      <c r="W57">
        <v>15.8714570512427</v>
      </c>
      <c r="X57">
        <v>17.042310540011499</v>
      </c>
      <c r="Y57">
        <v>18.2415584463124</v>
      </c>
      <c r="Z57">
        <v>19.465428337142001</v>
      </c>
      <c r="AA57">
        <v>20.712118937084998</v>
      </c>
      <c r="AB57">
        <v>21.985353917085401</v>
      </c>
      <c r="AC57">
        <v>23.2839055344927</v>
      </c>
      <c r="AD57">
        <v>24.607722938022601</v>
      </c>
      <c r="AE57">
        <v>25.956833520417</v>
      </c>
      <c r="AF57">
        <v>27.330589265899398</v>
      </c>
      <c r="AG57">
        <v>28.7281741397254</v>
      </c>
      <c r="AH57">
        <v>30.1502349502661</v>
      </c>
      <c r="AI57">
        <v>31.597434091346098</v>
      </c>
      <c r="AJ57">
        <v>33.069571560348002</v>
      </c>
      <c r="AK57">
        <v>34.563772516825999</v>
      </c>
    </row>
    <row r="58" spans="1:37" x14ac:dyDescent="0.35">
      <c r="A58" t="s">
        <v>154</v>
      </c>
      <c r="B58">
        <v>0</v>
      </c>
      <c r="C58">
        <v>0</v>
      </c>
      <c r="D58">
        <v>0</v>
      </c>
      <c r="E58">
        <v>0</v>
      </c>
      <c r="F58">
        <v>0</v>
      </c>
      <c r="G58">
        <v>10.538872626087599</v>
      </c>
      <c r="H58">
        <v>21.7304825422103</v>
      </c>
      <c r="I58">
        <v>33.529217844116701</v>
      </c>
      <c r="J58">
        <v>46.033852811415002</v>
      </c>
      <c r="K58">
        <v>59.219264282808098</v>
      </c>
      <c r="L58">
        <v>73.163880634775595</v>
      </c>
      <c r="M58">
        <v>87.791565983683398</v>
      </c>
      <c r="N58">
        <v>103.092440340251</v>
      </c>
      <c r="O58">
        <v>119.137566470596</v>
      </c>
      <c r="P58">
        <v>135.82012629780499</v>
      </c>
      <c r="Q58">
        <v>153.18604541972499</v>
      </c>
      <c r="R58">
        <v>171.11289667526299</v>
      </c>
      <c r="S58">
        <v>189.55987623615201</v>
      </c>
      <c r="T58">
        <v>208.520748483125</v>
      </c>
      <c r="U58">
        <v>227.874255085752</v>
      </c>
      <c r="V58">
        <v>247.55875117219901</v>
      </c>
      <c r="W58">
        <v>267.95201367481002</v>
      </c>
      <c r="X58">
        <v>288.929182333261</v>
      </c>
      <c r="Y58">
        <v>310.49108777049997</v>
      </c>
      <c r="Z58">
        <v>332.63856060947302</v>
      </c>
      <c r="AA58">
        <v>355.37243147312699</v>
      </c>
      <c r="AB58">
        <v>378.69353098441002</v>
      </c>
      <c r="AC58">
        <v>402.60268976626702</v>
      </c>
      <c r="AD58">
        <v>427.10073844164702</v>
      </c>
      <c r="AE58">
        <v>452.18850763349502</v>
      </c>
      <c r="AF58">
        <v>477.86682796475998</v>
      </c>
      <c r="AG58">
        <v>504.136530058387</v>
      </c>
      <c r="AH58">
        <v>530.99844453732396</v>
      </c>
      <c r="AI58">
        <v>558.45340202451803</v>
      </c>
      <c r="AJ58">
        <v>586.502233142916</v>
      </c>
      <c r="AK58">
        <v>615.14576851546406</v>
      </c>
    </row>
    <row r="59" spans="1:37" x14ac:dyDescent="0.35">
      <c r="A59" t="s">
        <v>155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</row>
    <row r="60" spans="1:37" x14ac:dyDescent="0.35">
      <c r="A60" t="s">
        <v>156</v>
      </c>
      <c r="B60">
        <v>427.01877976803002</v>
      </c>
      <c r="C60">
        <v>547.88944967359998</v>
      </c>
      <c r="D60">
        <v>667.347448040617</v>
      </c>
      <c r="E60">
        <v>840.60219914655602</v>
      </c>
      <c r="F60">
        <v>1009.007345668</v>
      </c>
      <c r="G60">
        <v>1206.5819840801801</v>
      </c>
      <c r="H60">
        <v>1313.41247966433</v>
      </c>
      <c r="I60">
        <v>1425.0302346763001</v>
      </c>
      <c r="J60">
        <v>1541.4516863551</v>
      </c>
      <c r="K60">
        <v>1671.4686768967799</v>
      </c>
      <c r="L60">
        <v>1806.0121077604099</v>
      </c>
      <c r="M60">
        <v>1956.48421658555</v>
      </c>
      <c r="N60">
        <v>2110.8522475693699</v>
      </c>
      <c r="O60">
        <v>2269.04262513087</v>
      </c>
      <c r="P60">
        <v>2430.9822262642401</v>
      </c>
      <c r="Q60">
        <v>2596.59838053884</v>
      </c>
      <c r="R60">
        <v>2779.4213882706699</v>
      </c>
      <c r="S60">
        <v>2964.7363980986102</v>
      </c>
      <c r="T60">
        <v>3152.40688463273</v>
      </c>
      <c r="U60">
        <v>3342.2967750582702</v>
      </c>
      <c r="V60">
        <v>3534.2704491356399</v>
      </c>
      <c r="W60">
        <v>3743.1378515025399</v>
      </c>
      <c r="X60">
        <v>3952.0682474335299</v>
      </c>
      <c r="Y60">
        <v>4160.8387339432102</v>
      </c>
      <c r="Z60">
        <v>4369.2268606213302</v>
      </c>
      <c r="AA60">
        <v>4577.0106296328104</v>
      </c>
      <c r="AB60">
        <v>4805.3688412291503</v>
      </c>
      <c r="AC60">
        <v>5028.4050200675902</v>
      </c>
      <c r="AD60">
        <v>5245.7183028425898</v>
      </c>
      <c r="AE60">
        <v>5456.9082788237902</v>
      </c>
      <c r="AF60">
        <v>5661.5749898559598</v>
      </c>
      <c r="AG60">
        <v>5859.3189303590898</v>
      </c>
      <c r="AH60">
        <v>6049.7410473282998</v>
      </c>
      <c r="AI60">
        <v>6232.4427403338896</v>
      </c>
      <c r="AJ60">
        <v>6407.0258615213397</v>
      </c>
      <c r="AK60">
        <v>6573.0927156112803</v>
      </c>
    </row>
    <row r="61" spans="1:37" x14ac:dyDescent="0.35">
      <c r="A61" t="s">
        <v>157</v>
      </c>
      <c r="B61">
        <v>0</v>
      </c>
      <c r="C61">
        <v>0</v>
      </c>
      <c r="D61">
        <v>0</v>
      </c>
      <c r="E61">
        <v>0</v>
      </c>
      <c r="F61">
        <v>0</v>
      </c>
      <c r="G61">
        <v>78.926197325991396</v>
      </c>
      <c r="H61">
        <v>158.61010139353601</v>
      </c>
      <c r="I61">
        <v>239.02017769072799</v>
      </c>
      <c r="J61">
        <v>320.125089875257</v>
      </c>
      <c r="K61">
        <v>401.64910952497797</v>
      </c>
      <c r="L61">
        <v>483.561296636777</v>
      </c>
      <c r="M61">
        <v>566.84188240814206</v>
      </c>
      <c r="N61">
        <v>650.38412607763996</v>
      </c>
      <c r="O61">
        <v>734.54902655005105</v>
      </c>
      <c r="P61">
        <v>819.3308955256</v>
      </c>
      <c r="Q61">
        <v>904.72424287411104</v>
      </c>
      <c r="R61">
        <v>990.67795400678096</v>
      </c>
      <c r="S61">
        <v>1077.25277552741</v>
      </c>
      <c r="T61">
        <v>1164.4495001144101</v>
      </c>
      <c r="U61">
        <v>1252.2689204461601</v>
      </c>
      <c r="V61">
        <v>1340.71182920106</v>
      </c>
      <c r="W61">
        <v>1429.7790190574999</v>
      </c>
      <c r="X61">
        <v>1519.4712826938801</v>
      </c>
      <c r="Y61">
        <v>1609.78941278858</v>
      </c>
      <c r="Z61">
        <v>1700.7342020200099</v>
      </c>
      <c r="AA61">
        <v>1792.3064430665499</v>
      </c>
      <c r="AB61">
        <v>1884.5069286066</v>
      </c>
      <c r="AC61">
        <v>1977.33645131855</v>
      </c>
      <c r="AD61">
        <v>2070.7958038808001</v>
      </c>
      <c r="AE61">
        <v>2164.8857789717399</v>
      </c>
      <c r="AF61">
        <v>2259.6071692697701</v>
      </c>
      <c r="AG61">
        <v>2354.9607674532699</v>
      </c>
      <c r="AH61">
        <v>2450.9473662006399</v>
      </c>
      <c r="AI61">
        <v>2547.5677581902701</v>
      </c>
      <c r="AJ61">
        <v>2644.8227361005702</v>
      </c>
      <c r="AK61">
        <v>2742.7130926099098</v>
      </c>
    </row>
    <row r="62" spans="1:37" x14ac:dyDescent="0.35">
      <c r="A62" t="s">
        <v>158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</row>
    <row r="63" spans="1:37" x14ac:dyDescent="0.35">
      <c r="A63" t="s">
        <v>159</v>
      </c>
      <c r="B63" s="7">
        <v>284757.93725811702</v>
      </c>
      <c r="C63" s="7">
        <v>286388.61456948402</v>
      </c>
      <c r="D63" s="7">
        <v>288140.93434820202</v>
      </c>
      <c r="E63" s="7">
        <v>289803.283897024</v>
      </c>
      <c r="F63" s="7">
        <v>291570.90808729897</v>
      </c>
      <c r="G63" s="7">
        <v>292569.371614773</v>
      </c>
      <c r="H63" s="7">
        <v>292351.52758510702</v>
      </c>
      <c r="I63" s="7">
        <v>292061.51581034902</v>
      </c>
      <c r="J63" s="7">
        <v>291650.30434508598</v>
      </c>
      <c r="K63" s="7">
        <v>291114.68129199801</v>
      </c>
      <c r="L63" s="7">
        <v>291119.93286948098</v>
      </c>
      <c r="M63" s="7">
        <v>290913.70529514301</v>
      </c>
      <c r="N63" s="7">
        <v>290590.515915228</v>
      </c>
      <c r="O63" s="7">
        <v>290247.75724626199</v>
      </c>
      <c r="P63" s="7">
        <v>289923.56326784199</v>
      </c>
      <c r="Q63" s="7">
        <v>289721.38444408099</v>
      </c>
      <c r="R63" s="7">
        <v>289831.38348982</v>
      </c>
      <c r="S63" s="7">
        <v>290185.11549805902</v>
      </c>
      <c r="T63" s="7">
        <v>290847.92294843501</v>
      </c>
      <c r="U63" s="7">
        <v>291762.49285289302</v>
      </c>
      <c r="V63" s="7">
        <v>292957.55041043402</v>
      </c>
      <c r="W63" s="7">
        <v>294463.15745845402</v>
      </c>
      <c r="X63" s="7">
        <v>296210.303770439</v>
      </c>
      <c r="Y63" s="7">
        <v>298169.52155896398</v>
      </c>
      <c r="Z63" s="7">
        <v>300287.83732601698</v>
      </c>
      <c r="AA63" s="7">
        <v>302533.31967465603</v>
      </c>
      <c r="AB63" s="7">
        <v>305038.69161842001</v>
      </c>
      <c r="AC63" s="7">
        <v>307607.94152268599</v>
      </c>
      <c r="AD63" s="7">
        <v>310217.48441522702</v>
      </c>
      <c r="AE63" s="7">
        <v>312843.39187862101</v>
      </c>
      <c r="AF63" s="7">
        <v>315247.11042712402</v>
      </c>
      <c r="AG63" s="7">
        <v>317662.87108966499</v>
      </c>
      <c r="AH63" s="7">
        <v>320072.92578192201</v>
      </c>
      <c r="AI63" s="7">
        <v>322468.25706232397</v>
      </c>
      <c r="AJ63" s="7">
        <v>324838.227748217</v>
      </c>
      <c r="AK63" s="7">
        <v>327163.62174073397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topLeftCell="O16" workbookViewId="0">
      <selection activeCell="D40" sqref="D40:AK40"/>
    </sheetView>
  </sheetViews>
  <sheetFormatPr defaultRowHeight="14.5" x14ac:dyDescent="0.35"/>
  <sheetData>
    <row r="1" spans="1:37" x14ac:dyDescent="0.35">
      <c r="A1" t="s">
        <v>81</v>
      </c>
    </row>
    <row r="2" spans="1:37" x14ac:dyDescent="0.35">
      <c r="A2" t="s">
        <v>161</v>
      </c>
    </row>
    <row r="3" spans="1:37" x14ac:dyDescent="0.35">
      <c r="A3" t="s">
        <v>107</v>
      </c>
      <c r="B3">
        <v>2015</v>
      </c>
      <c r="C3">
        <v>2016</v>
      </c>
      <c r="D3">
        <v>2017</v>
      </c>
      <c r="E3">
        <v>2018</v>
      </c>
      <c r="F3">
        <v>2019</v>
      </c>
      <c r="G3">
        <v>2020</v>
      </c>
      <c r="H3">
        <v>2021</v>
      </c>
      <c r="I3">
        <v>2022</v>
      </c>
      <c r="J3">
        <v>2023</v>
      </c>
      <c r="K3">
        <v>2024</v>
      </c>
      <c r="L3">
        <v>2025</v>
      </c>
      <c r="M3">
        <v>2026</v>
      </c>
      <c r="N3">
        <v>2027</v>
      </c>
      <c r="O3">
        <v>2028</v>
      </c>
      <c r="P3">
        <v>2029</v>
      </c>
      <c r="Q3">
        <v>2030</v>
      </c>
      <c r="R3">
        <v>2031</v>
      </c>
      <c r="S3">
        <v>2032</v>
      </c>
      <c r="T3">
        <v>2033</v>
      </c>
      <c r="U3">
        <v>2034</v>
      </c>
      <c r="V3">
        <v>2035</v>
      </c>
      <c r="W3">
        <v>2036</v>
      </c>
      <c r="X3">
        <v>2037</v>
      </c>
      <c r="Y3">
        <v>2038</v>
      </c>
      <c r="Z3">
        <v>2039</v>
      </c>
      <c r="AA3">
        <v>2040</v>
      </c>
      <c r="AB3">
        <v>2041</v>
      </c>
      <c r="AC3">
        <v>2042</v>
      </c>
      <c r="AD3">
        <v>2043</v>
      </c>
      <c r="AE3">
        <v>2044</v>
      </c>
      <c r="AF3">
        <v>2045</v>
      </c>
      <c r="AG3">
        <v>2046</v>
      </c>
      <c r="AH3">
        <v>2047</v>
      </c>
      <c r="AI3">
        <v>2048</v>
      </c>
      <c r="AJ3">
        <v>2049</v>
      </c>
      <c r="AK3">
        <v>2050</v>
      </c>
    </row>
    <row r="4" spans="1:37" x14ac:dyDescent="0.35">
      <c r="A4" t="s">
        <v>108</v>
      </c>
      <c r="B4" t="s">
        <v>109</v>
      </c>
      <c r="C4" t="s">
        <v>109</v>
      </c>
      <c r="D4" t="s">
        <v>109</v>
      </c>
      <c r="E4" t="s">
        <v>109</v>
      </c>
      <c r="F4" t="s">
        <v>109</v>
      </c>
      <c r="G4" t="s">
        <v>109</v>
      </c>
      <c r="H4" t="s">
        <v>109</v>
      </c>
      <c r="I4" t="s">
        <v>109</v>
      </c>
      <c r="J4" t="s">
        <v>109</v>
      </c>
      <c r="K4" t="s">
        <v>109</v>
      </c>
      <c r="L4" t="s">
        <v>109</v>
      </c>
      <c r="M4" t="s">
        <v>109</v>
      </c>
      <c r="N4" t="s">
        <v>109</v>
      </c>
      <c r="O4" t="s">
        <v>109</v>
      </c>
      <c r="P4" t="s">
        <v>109</v>
      </c>
      <c r="Q4" t="s">
        <v>109</v>
      </c>
      <c r="R4" t="s">
        <v>109</v>
      </c>
      <c r="S4" t="s">
        <v>109</v>
      </c>
      <c r="T4" t="s">
        <v>109</v>
      </c>
      <c r="U4" t="s">
        <v>109</v>
      </c>
      <c r="V4" t="s">
        <v>109</v>
      </c>
      <c r="W4" t="s">
        <v>109</v>
      </c>
      <c r="X4" t="s">
        <v>109</v>
      </c>
      <c r="Y4" t="s">
        <v>109</v>
      </c>
      <c r="Z4" t="s">
        <v>109</v>
      </c>
      <c r="AA4" t="s">
        <v>109</v>
      </c>
      <c r="AB4" t="s">
        <v>109</v>
      </c>
      <c r="AC4" t="s">
        <v>109</v>
      </c>
      <c r="AD4" t="s">
        <v>109</v>
      </c>
      <c r="AE4" t="s">
        <v>109</v>
      </c>
      <c r="AF4" t="s">
        <v>109</v>
      </c>
      <c r="AG4" t="s">
        <v>109</v>
      </c>
      <c r="AH4" t="s">
        <v>109</v>
      </c>
      <c r="AI4" t="s">
        <v>109</v>
      </c>
      <c r="AJ4" t="s">
        <v>109</v>
      </c>
      <c r="AK4" t="s">
        <v>109</v>
      </c>
    </row>
    <row r="5" spans="1:37" x14ac:dyDescent="0.35">
      <c r="A5" t="s">
        <v>110</v>
      </c>
      <c r="B5" t="s">
        <v>109</v>
      </c>
      <c r="C5" t="s">
        <v>109</v>
      </c>
      <c r="D5" t="s">
        <v>109</v>
      </c>
      <c r="E5" t="s">
        <v>109</v>
      </c>
      <c r="F5" t="s">
        <v>109</v>
      </c>
      <c r="G5" t="s">
        <v>109</v>
      </c>
      <c r="H5" t="s">
        <v>109</v>
      </c>
      <c r="I5" t="s">
        <v>109</v>
      </c>
      <c r="J5" t="s">
        <v>109</v>
      </c>
      <c r="K5" t="s">
        <v>109</v>
      </c>
      <c r="L5" t="s">
        <v>109</v>
      </c>
      <c r="M5" t="s">
        <v>109</v>
      </c>
      <c r="N5" t="s">
        <v>109</v>
      </c>
      <c r="O5" t="s">
        <v>109</v>
      </c>
      <c r="P5" t="s">
        <v>109</v>
      </c>
      <c r="Q5" t="s">
        <v>109</v>
      </c>
      <c r="R5" t="s">
        <v>109</v>
      </c>
      <c r="S5" t="s">
        <v>109</v>
      </c>
      <c r="T5" t="s">
        <v>109</v>
      </c>
      <c r="U5" t="s">
        <v>109</v>
      </c>
      <c r="V5" t="s">
        <v>109</v>
      </c>
      <c r="W5" t="s">
        <v>109</v>
      </c>
      <c r="X5" t="s">
        <v>109</v>
      </c>
      <c r="Y5" t="s">
        <v>109</v>
      </c>
      <c r="Z5" t="s">
        <v>109</v>
      </c>
      <c r="AA5" t="s">
        <v>109</v>
      </c>
      <c r="AB5" t="s">
        <v>109</v>
      </c>
      <c r="AC5" t="s">
        <v>109</v>
      </c>
      <c r="AD5" t="s">
        <v>109</v>
      </c>
      <c r="AE5" t="s">
        <v>109</v>
      </c>
      <c r="AF5" t="s">
        <v>109</v>
      </c>
      <c r="AG5" t="s">
        <v>109</v>
      </c>
      <c r="AH5" t="s">
        <v>109</v>
      </c>
      <c r="AI5" t="s">
        <v>109</v>
      </c>
      <c r="AJ5" t="s">
        <v>109</v>
      </c>
      <c r="AK5" t="s">
        <v>109</v>
      </c>
    </row>
    <row r="6" spans="1:37" x14ac:dyDescent="0.35">
      <c r="A6" t="s">
        <v>111</v>
      </c>
      <c r="B6" t="s">
        <v>109</v>
      </c>
      <c r="C6" t="s">
        <v>109</v>
      </c>
      <c r="D6" t="s">
        <v>109</v>
      </c>
      <c r="E6" t="s">
        <v>109</v>
      </c>
      <c r="F6" t="s">
        <v>109</v>
      </c>
      <c r="G6" t="s">
        <v>109</v>
      </c>
      <c r="H6" t="s">
        <v>109</v>
      </c>
      <c r="I6" t="s">
        <v>109</v>
      </c>
      <c r="J6" t="s">
        <v>109</v>
      </c>
      <c r="K6" t="s">
        <v>109</v>
      </c>
      <c r="L6" t="s">
        <v>109</v>
      </c>
      <c r="M6" t="s">
        <v>109</v>
      </c>
      <c r="N6" t="s">
        <v>109</v>
      </c>
      <c r="O6" t="s">
        <v>109</v>
      </c>
      <c r="P6" t="s">
        <v>109</v>
      </c>
      <c r="Q6" t="s">
        <v>109</v>
      </c>
      <c r="R6" t="s">
        <v>109</v>
      </c>
      <c r="S6" t="s">
        <v>109</v>
      </c>
      <c r="T6" t="s">
        <v>109</v>
      </c>
      <c r="U6" t="s">
        <v>109</v>
      </c>
      <c r="V6" t="s">
        <v>109</v>
      </c>
      <c r="W6" t="s">
        <v>109</v>
      </c>
      <c r="X6" t="s">
        <v>109</v>
      </c>
      <c r="Y6" t="s">
        <v>109</v>
      </c>
      <c r="Z6" t="s">
        <v>109</v>
      </c>
      <c r="AA6" t="s">
        <v>109</v>
      </c>
      <c r="AB6" t="s">
        <v>109</v>
      </c>
      <c r="AC6" t="s">
        <v>109</v>
      </c>
      <c r="AD6" t="s">
        <v>109</v>
      </c>
      <c r="AE6" t="s">
        <v>109</v>
      </c>
      <c r="AF6" t="s">
        <v>109</v>
      </c>
      <c r="AG6" t="s">
        <v>109</v>
      </c>
      <c r="AH6" t="s">
        <v>109</v>
      </c>
      <c r="AI6" t="s">
        <v>109</v>
      </c>
      <c r="AJ6" t="s">
        <v>109</v>
      </c>
      <c r="AK6" t="s">
        <v>109</v>
      </c>
    </row>
    <row r="7" spans="1:37" x14ac:dyDescent="0.35">
      <c r="A7" t="s">
        <v>112</v>
      </c>
      <c r="B7" t="s">
        <v>109</v>
      </c>
      <c r="C7" t="s">
        <v>109</v>
      </c>
      <c r="D7" t="s">
        <v>109</v>
      </c>
      <c r="E7" t="s">
        <v>109</v>
      </c>
      <c r="F7" t="s">
        <v>109</v>
      </c>
      <c r="G7" t="s">
        <v>109</v>
      </c>
      <c r="H7" t="s">
        <v>109</v>
      </c>
      <c r="I7" t="s">
        <v>109</v>
      </c>
      <c r="J7" t="s">
        <v>109</v>
      </c>
      <c r="K7" t="s">
        <v>109</v>
      </c>
      <c r="L7" t="s">
        <v>109</v>
      </c>
      <c r="M7" t="s">
        <v>109</v>
      </c>
      <c r="N7" t="s">
        <v>109</v>
      </c>
      <c r="O7" t="s">
        <v>109</v>
      </c>
      <c r="P7" t="s">
        <v>109</v>
      </c>
      <c r="Q7" t="s">
        <v>109</v>
      </c>
      <c r="R7" t="s">
        <v>109</v>
      </c>
      <c r="S7" t="s">
        <v>109</v>
      </c>
      <c r="T7" t="s">
        <v>109</v>
      </c>
      <c r="U7" t="s">
        <v>109</v>
      </c>
      <c r="V7" t="s">
        <v>109</v>
      </c>
      <c r="W7" t="s">
        <v>109</v>
      </c>
      <c r="X7" t="s">
        <v>109</v>
      </c>
      <c r="Y7" t="s">
        <v>109</v>
      </c>
      <c r="Z7" t="s">
        <v>109</v>
      </c>
      <c r="AA7" t="s">
        <v>109</v>
      </c>
      <c r="AB7" t="s">
        <v>109</v>
      </c>
      <c r="AC7" t="s">
        <v>109</v>
      </c>
      <c r="AD7" t="s">
        <v>109</v>
      </c>
      <c r="AE7" t="s">
        <v>109</v>
      </c>
      <c r="AF7" t="s">
        <v>109</v>
      </c>
      <c r="AG7" t="s">
        <v>109</v>
      </c>
      <c r="AH7" t="s">
        <v>109</v>
      </c>
      <c r="AI7" t="s">
        <v>109</v>
      </c>
      <c r="AJ7" t="s">
        <v>109</v>
      </c>
      <c r="AK7" t="s">
        <v>109</v>
      </c>
    </row>
    <row r="8" spans="1:37" x14ac:dyDescent="0.35">
      <c r="A8" t="s">
        <v>113</v>
      </c>
      <c r="B8" t="s">
        <v>109</v>
      </c>
      <c r="C8" t="s">
        <v>109</v>
      </c>
      <c r="D8" t="s">
        <v>109</v>
      </c>
      <c r="E8" t="s">
        <v>109</v>
      </c>
      <c r="F8" t="s">
        <v>109</v>
      </c>
      <c r="G8" t="s">
        <v>109</v>
      </c>
      <c r="H8" t="s">
        <v>109</v>
      </c>
      <c r="I8" t="s">
        <v>109</v>
      </c>
      <c r="J8" t="s">
        <v>109</v>
      </c>
      <c r="K8" t="s">
        <v>109</v>
      </c>
      <c r="L8" t="s">
        <v>109</v>
      </c>
      <c r="M8" t="s">
        <v>109</v>
      </c>
      <c r="N8" t="s">
        <v>109</v>
      </c>
      <c r="O8" t="s">
        <v>109</v>
      </c>
      <c r="P8" t="s">
        <v>109</v>
      </c>
      <c r="Q8" t="s">
        <v>109</v>
      </c>
      <c r="R8" t="s">
        <v>109</v>
      </c>
      <c r="S8" t="s">
        <v>109</v>
      </c>
      <c r="T8" t="s">
        <v>109</v>
      </c>
      <c r="U8" t="s">
        <v>109</v>
      </c>
      <c r="V8" t="s">
        <v>109</v>
      </c>
      <c r="W8" t="s">
        <v>109</v>
      </c>
      <c r="X8" t="s">
        <v>109</v>
      </c>
      <c r="Y8" t="s">
        <v>109</v>
      </c>
      <c r="Z8" t="s">
        <v>109</v>
      </c>
      <c r="AA8" t="s">
        <v>109</v>
      </c>
      <c r="AB8" t="s">
        <v>109</v>
      </c>
      <c r="AC8" t="s">
        <v>109</v>
      </c>
      <c r="AD8" t="s">
        <v>109</v>
      </c>
      <c r="AE8" t="s">
        <v>109</v>
      </c>
      <c r="AF8" t="s">
        <v>109</v>
      </c>
      <c r="AG8" t="s">
        <v>109</v>
      </c>
      <c r="AH8" t="s">
        <v>109</v>
      </c>
      <c r="AI8" t="s">
        <v>109</v>
      </c>
      <c r="AJ8" t="s">
        <v>109</v>
      </c>
      <c r="AK8" t="s">
        <v>109</v>
      </c>
    </row>
    <row r="9" spans="1:37" x14ac:dyDescent="0.35">
      <c r="A9" t="s">
        <v>114</v>
      </c>
      <c r="B9" t="s">
        <v>109</v>
      </c>
      <c r="C9" t="s">
        <v>109</v>
      </c>
      <c r="D9" t="s">
        <v>109</v>
      </c>
      <c r="E9" t="s">
        <v>109</v>
      </c>
      <c r="F9" t="s">
        <v>109</v>
      </c>
      <c r="G9" t="s">
        <v>109</v>
      </c>
      <c r="H9" t="s">
        <v>109</v>
      </c>
      <c r="I9" t="s">
        <v>109</v>
      </c>
      <c r="J9" t="s">
        <v>109</v>
      </c>
      <c r="K9" t="s">
        <v>109</v>
      </c>
      <c r="L9" t="s">
        <v>109</v>
      </c>
      <c r="M9" t="s">
        <v>109</v>
      </c>
      <c r="N9" t="s">
        <v>109</v>
      </c>
      <c r="O9" t="s">
        <v>109</v>
      </c>
      <c r="P9" t="s">
        <v>109</v>
      </c>
      <c r="Q9" t="s">
        <v>109</v>
      </c>
      <c r="R9" t="s">
        <v>109</v>
      </c>
      <c r="S9" t="s">
        <v>109</v>
      </c>
      <c r="T9" t="s">
        <v>109</v>
      </c>
      <c r="U9" t="s">
        <v>109</v>
      </c>
      <c r="V9" t="s">
        <v>109</v>
      </c>
      <c r="W9" t="s">
        <v>109</v>
      </c>
      <c r="X9" t="s">
        <v>109</v>
      </c>
      <c r="Y9" t="s">
        <v>109</v>
      </c>
      <c r="Z9" t="s">
        <v>109</v>
      </c>
      <c r="AA9" t="s">
        <v>109</v>
      </c>
      <c r="AB9" t="s">
        <v>109</v>
      </c>
      <c r="AC9" t="s">
        <v>109</v>
      </c>
      <c r="AD9" t="s">
        <v>109</v>
      </c>
      <c r="AE9" t="s">
        <v>109</v>
      </c>
      <c r="AF9" t="s">
        <v>109</v>
      </c>
      <c r="AG9" t="s">
        <v>109</v>
      </c>
      <c r="AH9" t="s">
        <v>109</v>
      </c>
      <c r="AI9" t="s">
        <v>109</v>
      </c>
      <c r="AJ9" t="s">
        <v>109</v>
      </c>
      <c r="AK9" t="s">
        <v>109</v>
      </c>
    </row>
    <row r="10" spans="1:37" x14ac:dyDescent="0.35">
      <c r="A10" t="s">
        <v>115</v>
      </c>
      <c r="B10" t="s">
        <v>109</v>
      </c>
      <c r="C10" t="s">
        <v>109</v>
      </c>
      <c r="D10" t="s">
        <v>109</v>
      </c>
      <c r="E10" t="s">
        <v>109</v>
      </c>
      <c r="F10" t="s">
        <v>109</v>
      </c>
      <c r="G10" t="s">
        <v>109</v>
      </c>
      <c r="H10" t="s">
        <v>109</v>
      </c>
      <c r="I10" t="s">
        <v>109</v>
      </c>
      <c r="J10" t="s">
        <v>109</v>
      </c>
      <c r="K10" t="s">
        <v>109</v>
      </c>
      <c r="L10" t="s">
        <v>109</v>
      </c>
      <c r="M10" t="s">
        <v>109</v>
      </c>
      <c r="N10" t="s">
        <v>109</v>
      </c>
      <c r="O10" t="s">
        <v>109</v>
      </c>
      <c r="P10" t="s">
        <v>109</v>
      </c>
      <c r="Q10" t="s">
        <v>109</v>
      </c>
      <c r="R10" t="s">
        <v>109</v>
      </c>
      <c r="S10" t="s">
        <v>109</v>
      </c>
      <c r="T10" t="s">
        <v>109</v>
      </c>
      <c r="U10" t="s">
        <v>109</v>
      </c>
      <c r="V10" t="s">
        <v>109</v>
      </c>
      <c r="W10" t="s">
        <v>109</v>
      </c>
      <c r="X10" t="s">
        <v>109</v>
      </c>
      <c r="Y10" t="s">
        <v>109</v>
      </c>
      <c r="Z10" t="s">
        <v>109</v>
      </c>
      <c r="AA10" t="s">
        <v>109</v>
      </c>
      <c r="AB10" t="s">
        <v>109</v>
      </c>
      <c r="AC10" t="s">
        <v>109</v>
      </c>
      <c r="AD10" t="s">
        <v>109</v>
      </c>
      <c r="AE10" t="s">
        <v>109</v>
      </c>
      <c r="AF10" t="s">
        <v>109</v>
      </c>
      <c r="AG10" t="s">
        <v>109</v>
      </c>
      <c r="AH10" t="s">
        <v>109</v>
      </c>
      <c r="AI10" t="s">
        <v>109</v>
      </c>
      <c r="AJ10" t="s">
        <v>109</v>
      </c>
      <c r="AK10" t="s">
        <v>109</v>
      </c>
    </row>
    <row r="11" spans="1:37" x14ac:dyDescent="0.35">
      <c r="A11" t="s">
        <v>116</v>
      </c>
      <c r="B11" t="s">
        <v>109</v>
      </c>
      <c r="C11" t="s">
        <v>109</v>
      </c>
      <c r="D11" t="s">
        <v>109</v>
      </c>
      <c r="E11" t="s">
        <v>109</v>
      </c>
      <c r="F11" t="s">
        <v>109</v>
      </c>
      <c r="G11" t="s">
        <v>109</v>
      </c>
      <c r="H11" t="s">
        <v>109</v>
      </c>
      <c r="I11" t="s">
        <v>109</v>
      </c>
      <c r="J11" t="s">
        <v>109</v>
      </c>
      <c r="K11" t="s">
        <v>109</v>
      </c>
      <c r="L11" t="s">
        <v>109</v>
      </c>
      <c r="M11" t="s">
        <v>109</v>
      </c>
      <c r="N11" t="s">
        <v>109</v>
      </c>
      <c r="O11" t="s">
        <v>109</v>
      </c>
      <c r="P11" t="s">
        <v>109</v>
      </c>
      <c r="Q11" t="s">
        <v>109</v>
      </c>
      <c r="R11" t="s">
        <v>109</v>
      </c>
      <c r="S11" t="s">
        <v>109</v>
      </c>
      <c r="T11" t="s">
        <v>109</v>
      </c>
      <c r="U11" t="s">
        <v>109</v>
      </c>
      <c r="V11" t="s">
        <v>109</v>
      </c>
      <c r="W11" t="s">
        <v>109</v>
      </c>
      <c r="X11" t="s">
        <v>109</v>
      </c>
      <c r="Y11" t="s">
        <v>109</v>
      </c>
      <c r="Z11" t="s">
        <v>109</v>
      </c>
      <c r="AA11" t="s">
        <v>109</v>
      </c>
      <c r="AB11" t="s">
        <v>109</v>
      </c>
      <c r="AC11" t="s">
        <v>109</v>
      </c>
      <c r="AD11" t="s">
        <v>109</v>
      </c>
      <c r="AE11" t="s">
        <v>109</v>
      </c>
      <c r="AF11" t="s">
        <v>109</v>
      </c>
      <c r="AG11" t="s">
        <v>109</v>
      </c>
      <c r="AH11" t="s">
        <v>109</v>
      </c>
      <c r="AI11" t="s">
        <v>109</v>
      </c>
      <c r="AJ11" t="s">
        <v>109</v>
      </c>
      <c r="AK11" t="s">
        <v>109</v>
      </c>
    </row>
    <row r="12" spans="1:37" x14ac:dyDescent="0.35">
      <c r="A12" t="s">
        <v>117</v>
      </c>
      <c r="B12" t="s">
        <v>109</v>
      </c>
      <c r="C12" t="s">
        <v>109</v>
      </c>
      <c r="D12" t="s">
        <v>109</v>
      </c>
      <c r="E12" t="s">
        <v>109</v>
      </c>
      <c r="F12" t="s">
        <v>109</v>
      </c>
      <c r="G12" t="s">
        <v>109</v>
      </c>
      <c r="H12" t="s">
        <v>109</v>
      </c>
      <c r="I12" t="s">
        <v>109</v>
      </c>
      <c r="J12" t="s">
        <v>109</v>
      </c>
      <c r="K12" t="s">
        <v>109</v>
      </c>
      <c r="L12" t="s">
        <v>109</v>
      </c>
      <c r="M12" t="s">
        <v>109</v>
      </c>
      <c r="N12" t="s">
        <v>109</v>
      </c>
      <c r="O12" t="s">
        <v>109</v>
      </c>
      <c r="P12" t="s">
        <v>109</v>
      </c>
      <c r="Q12" t="s">
        <v>109</v>
      </c>
      <c r="R12" t="s">
        <v>109</v>
      </c>
      <c r="S12" t="s">
        <v>109</v>
      </c>
      <c r="T12" t="s">
        <v>109</v>
      </c>
      <c r="U12" t="s">
        <v>109</v>
      </c>
      <c r="V12" t="s">
        <v>109</v>
      </c>
      <c r="W12" t="s">
        <v>109</v>
      </c>
      <c r="X12" t="s">
        <v>109</v>
      </c>
      <c r="Y12" t="s">
        <v>109</v>
      </c>
      <c r="Z12" t="s">
        <v>109</v>
      </c>
      <c r="AA12" t="s">
        <v>109</v>
      </c>
      <c r="AB12" t="s">
        <v>109</v>
      </c>
      <c r="AC12" t="s">
        <v>109</v>
      </c>
      <c r="AD12" t="s">
        <v>109</v>
      </c>
      <c r="AE12" t="s">
        <v>109</v>
      </c>
      <c r="AF12" t="s">
        <v>109</v>
      </c>
      <c r="AG12" t="s">
        <v>109</v>
      </c>
      <c r="AH12" t="s">
        <v>109</v>
      </c>
      <c r="AI12" t="s">
        <v>109</v>
      </c>
      <c r="AJ12" t="s">
        <v>109</v>
      </c>
      <c r="AK12" t="s">
        <v>109</v>
      </c>
    </row>
    <row r="13" spans="1:37" x14ac:dyDescent="0.35">
      <c r="A13" t="s">
        <v>118</v>
      </c>
      <c r="B13" t="s">
        <v>109</v>
      </c>
      <c r="C13" t="s">
        <v>109</v>
      </c>
      <c r="D13" t="s">
        <v>109</v>
      </c>
      <c r="E13" t="s">
        <v>109</v>
      </c>
      <c r="F13" t="s">
        <v>109</v>
      </c>
      <c r="G13" t="s">
        <v>109</v>
      </c>
      <c r="H13" t="s">
        <v>109</v>
      </c>
      <c r="I13" t="s">
        <v>109</v>
      </c>
      <c r="J13" t="s">
        <v>109</v>
      </c>
      <c r="K13" t="s">
        <v>109</v>
      </c>
      <c r="L13" t="s">
        <v>109</v>
      </c>
      <c r="M13" t="s">
        <v>109</v>
      </c>
      <c r="N13" t="s">
        <v>109</v>
      </c>
      <c r="O13" t="s">
        <v>109</v>
      </c>
      <c r="P13" t="s">
        <v>109</v>
      </c>
      <c r="Q13" t="s">
        <v>109</v>
      </c>
      <c r="R13" t="s">
        <v>109</v>
      </c>
      <c r="S13" t="s">
        <v>109</v>
      </c>
      <c r="T13" t="s">
        <v>109</v>
      </c>
      <c r="U13" t="s">
        <v>109</v>
      </c>
      <c r="V13" t="s">
        <v>109</v>
      </c>
      <c r="W13" t="s">
        <v>109</v>
      </c>
      <c r="X13" t="s">
        <v>109</v>
      </c>
      <c r="Y13" t="s">
        <v>109</v>
      </c>
      <c r="Z13" t="s">
        <v>109</v>
      </c>
      <c r="AA13" t="s">
        <v>109</v>
      </c>
      <c r="AB13" t="s">
        <v>109</v>
      </c>
      <c r="AC13" t="s">
        <v>109</v>
      </c>
      <c r="AD13" t="s">
        <v>109</v>
      </c>
      <c r="AE13" t="s">
        <v>109</v>
      </c>
      <c r="AF13" t="s">
        <v>109</v>
      </c>
      <c r="AG13" t="s">
        <v>109</v>
      </c>
      <c r="AH13" t="s">
        <v>109</v>
      </c>
      <c r="AI13" t="s">
        <v>109</v>
      </c>
      <c r="AJ13" t="s">
        <v>109</v>
      </c>
      <c r="AK13" t="s">
        <v>109</v>
      </c>
    </row>
    <row r="14" spans="1:37" x14ac:dyDescent="0.35">
      <c r="A14" t="s">
        <v>23</v>
      </c>
      <c r="B14" t="s">
        <v>109</v>
      </c>
      <c r="C14" t="s">
        <v>109</v>
      </c>
      <c r="D14" t="s">
        <v>109</v>
      </c>
      <c r="E14" t="s">
        <v>109</v>
      </c>
      <c r="F14" t="s">
        <v>109</v>
      </c>
      <c r="G14" t="s">
        <v>109</v>
      </c>
      <c r="H14" t="s">
        <v>109</v>
      </c>
      <c r="I14" t="s">
        <v>109</v>
      </c>
      <c r="J14" t="s">
        <v>109</v>
      </c>
      <c r="K14" t="s">
        <v>109</v>
      </c>
      <c r="L14" t="s">
        <v>109</v>
      </c>
      <c r="M14" t="s">
        <v>109</v>
      </c>
      <c r="N14" t="s">
        <v>109</v>
      </c>
      <c r="O14" t="s">
        <v>109</v>
      </c>
      <c r="P14" t="s">
        <v>109</v>
      </c>
      <c r="Q14" t="s">
        <v>109</v>
      </c>
      <c r="R14" t="s">
        <v>109</v>
      </c>
      <c r="S14" t="s">
        <v>109</v>
      </c>
      <c r="T14" t="s">
        <v>109</v>
      </c>
      <c r="U14" t="s">
        <v>109</v>
      </c>
      <c r="V14" t="s">
        <v>109</v>
      </c>
      <c r="W14" t="s">
        <v>109</v>
      </c>
      <c r="X14" t="s">
        <v>109</v>
      </c>
      <c r="Y14" t="s">
        <v>109</v>
      </c>
      <c r="Z14" t="s">
        <v>109</v>
      </c>
      <c r="AA14" t="s">
        <v>109</v>
      </c>
      <c r="AB14" t="s">
        <v>109</v>
      </c>
      <c r="AC14" t="s">
        <v>109</v>
      </c>
      <c r="AD14" t="s">
        <v>109</v>
      </c>
      <c r="AE14" t="s">
        <v>109</v>
      </c>
      <c r="AF14" t="s">
        <v>109</v>
      </c>
      <c r="AG14" t="s">
        <v>109</v>
      </c>
      <c r="AH14" t="s">
        <v>109</v>
      </c>
      <c r="AI14" t="s">
        <v>109</v>
      </c>
      <c r="AJ14" t="s">
        <v>109</v>
      </c>
      <c r="AK14" t="s">
        <v>109</v>
      </c>
    </row>
    <row r="15" spans="1:37" x14ac:dyDescent="0.35">
      <c r="A15" t="s">
        <v>119</v>
      </c>
      <c r="B15" t="s">
        <v>109</v>
      </c>
      <c r="C15" t="s">
        <v>109</v>
      </c>
      <c r="D15" t="s">
        <v>109</v>
      </c>
      <c r="E15" t="s">
        <v>109</v>
      </c>
      <c r="F15" t="s">
        <v>109</v>
      </c>
      <c r="G15" t="s">
        <v>109</v>
      </c>
      <c r="H15" t="s">
        <v>109</v>
      </c>
      <c r="I15" t="s">
        <v>109</v>
      </c>
      <c r="J15" t="s">
        <v>109</v>
      </c>
      <c r="K15" t="s">
        <v>109</v>
      </c>
      <c r="L15" t="s">
        <v>109</v>
      </c>
      <c r="M15" t="s">
        <v>109</v>
      </c>
      <c r="N15" t="s">
        <v>109</v>
      </c>
      <c r="O15" t="s">
        <v>109</v>
      </c>
      <c r="P15" t="s">
        <v>109</v>
      </c>
      <c r="Q15" t="s">
        <v>109</v>
      </c>
      <c r="R15" t="s">
        <v>109</v>
      </c>
      <c r="S15" t="s">
        <v>109</v>
      </c>
      <c r="T15" t="s">
        <v>109</v>
      </c>
      <c r="U15" t="s">
        <v>109</v>
      </c>
      <c r="V15" t="s">
        <v>109</v>
      </c>
      <c r="W15" t="s">
        <v>109</v>
      </c>
      <c r="X15" t="s">
        <v>109</v>
      </c>
      <c r="Y15" t="s">
        <v>109</v>
      </c>
      <c r="Z15" t="s">
        <v>109</v>
      </c>
      <c r="AA15" t="s">
        <v>109</v>
      </c>
      <c r="AB15" t="s">
        <v>109</v>
      </c>
      <c r="AC15" t="s">
        <v>109</v>
      </c>
      <c r="AD15" t="s">
        <v>109</v>
      </c>
      <c r="AE15" t="s">
        <v>109</v>
      </c>
      <c r="AF15" t="s">
        <v>109</v>
      </c>
      <c r="AG15" t="s">
        <v>109</v>
      </c>
      <c r="AH15" t="s">
        <v>109</v>
      </c>
      <c r="AI15" t="s">
        <v>109</v>
      </c>
      <c r="AJ15" t="s">
        <v>109</v>
      </c>
      <c r="AK15" t="s">
        <v>109</v>
      </c>
    </row>
    <row r="16" spans="1:37" x14ac:dyDescent="0.35">
      <c r="A16" t="s">
        <v>120</v>
      </c>
      <c r="B16" t="s">
        <v>109</v>
      </c>
      <c r="C16" t="s">
        <v>109</v>
      </c>
      <c r="D16" t="s">
        <v>109</v>
      </c>
      <c r="E16" t="s">
        <v>109</v>
      </c>
      <c r="F16" t="s">
        <v>109</v>
      </c>
      <c r="G16" t="s">
        <v>109</v>
      </c>
      <c r="H16" t="s">
        <v>109</v>
      </c>
      <c r="I16" t="s">
        <v>109</v>
      </c>
      <c r="J16" t="s">
        <v>109</v>
      </c>
      <c r="K16" t="s">
        <v>109</v>
      </c>
      <c r="L16" t="s">
        <v>109</v>
      </c>
      <c r="M16" t="s">
        <v>109</v>
      </c>
      <c r="N16" t="s">
        <v>109</v>
      </c>
      <c r="O16" t="s">
        <v>109</v>
      </c>
      <c r="P16" t="s">
        <v>109</v>
      </c>
      <c r="Q16" t="s">
        <v>109</v>
      </c>
      <c r="R16" t="s">
        <v>109</v>
      </c>
      <c r="S16" t="s">
        <v>109</v>
      </c>
      <c r="T16" t="s">
        <v>109</v>
      </c>
      <c r="U16" t="s">
        <v>109</v>
      </c>
      <c r="V16" t="s">
        <v>109</v>
      </c>
      <c r="W16" t="s">
        <v>109</v>
      </c>
      <c r="X16" t="s">
        <v>109</v>
      </c>
      <c r="Y16" t="s">
        <v>109</v>
      </c>
      <c r="Z16" t="s">
        <v>109</v>
      </c>
      <c r="AA16" t="s">
        <v>109</v>
      </c>
      <c r="AB16" t="s">
        <v>109</v>
      </c>
      <c r="AC16" t="s">
        <v>109</v>
      </c>
      <c r="AD16" t="s">
        <v>109</v>
      </c>
      <c r="AE16" t="s">
        <v>109</v>
      </c>
      <c r="AF16" t="s">
        <v>109</v>
      </c>
      <c r="AG16" t="s">
        <v>109</v>
      </c>
      <c r="AH16" t="s">
        <v>109</v>
      </c>
      <c r="AI16" t="s">
        <v>109</v>
      </c>
      <c r="AJ16" t="s">
        <v>109</v>
      </c>
      <c r="AK16" t="s">
        <v>109</v>
      </c>
    </row>
    <row r="17" spans="1:37" x14ac:dyDescent="0.35">
      <c r="A17" t="s">
        <v>121</v>
      </c>
      <c r="B17" t="s">
        <v>109</v>
      </c>
      <c r="C17" t="s">
        <v>109</v>
      </c>
      <c r="D17" t="s">
        <v>109</v>
      </c>
      <c r="E17" t="s">
        <v>109</v>
      </c>
      <c r="F17" t="s">
        <v>109</v>
      </c>
      <c r="G17" t="s">
        <v>109</v>
      </c>
      <c r="H17" t="s">
        <v>109</v>
      </c>
      <c r="I17" t="s">
        <v>109</v>
      </c>
      <c r="J17" t="s">
        <v>109</v>
      </c>
      <c r="K17" t="s">
        <v>109</v>
      </c>
      <c r="L17" t="s">
        <v>109</v>
      </c>
      <c r="M17" t="s">
        <v>109</v>
      </c>
      <c r="N17" t="s">
        <v>109</v>
      </c>
      <c r="O17" t="s">
        <v>109</v>
      </c>
      <c r="P17" t="s">
        <v>109</v>
      </c>
      <c r="Q17" t="s">
        <v>109</v>
      </c>
      <c r="R17" t="s">
        <v>109</v>
      </c>
      <c r="S17" t="s">
        <v>109</v>
      </c>
      <c r="T17" t="s">
        <v>109</v>
      </c>
      <c r="U17" t="s">
        <v>109</v>
      </c>
      <c r="V17" t="s">
        <v>109</v>
      </c>
      <c r="W17" t="s">
        <v>109</v>
      </c>
      <c r="X17" t="s">
        <v>109</v>
      </c>
      <c r="Y17" t="s">
        <v>109</v>
      </c>
      <c r="Z17" t="s">
        <v>109</v>
      </c>
      <c r="AA17" t="s">
        <v>109</v>
      </c>
      <c r="AB17" t="s">
        <v>109</v>
      </c>
      <c r="AC17" t="s">
        <v>109</v>
      </c>
      <c r="AD17" t="s">
        <v>109</v>
      </c>
      <c r="AE17" t="s">
        <v>109</v>
      </c>
      <c r="AF17" t="s">
        <v>109</v>
      </c>
      <c r="AG17" t="s">
        <v>109</v>
      </c>
      <c r="AH17" t="s">
        <v>109</v>
      </c>
      <c r="AI17" t="s">
        <v>109</v>
      </c>
      <c r="AJ17" t="s">
        <v>109</v>
      </c>
      <c r="AK17" t="s">
        <v>109</v>
      </c>
    </row>
    <row r="18" spans="1:37" x14ac:dyDescent="0.35">
      <c r="A18" t="s">
        <v>122</v>
      </c>
      <c r="B18" t="s">
        <v>109</v>
      </c>
      <c r="C18" t="s">
        <v>109</v>
      </c>
      <c r="D18" t="s">
        <v>109</v>
      </c>
      <c r="E18" t="s">
        <v>109</v>
      </c>
      <c r="F18" t="s">
        <v>109</v>
      </c>
      <c r="G18" t="s">
        <v>109</v>
      </c>
      <c r="H18" t="s">
        <v>109</v>
      </c>
      <c r="I18" t="s">
        <v>109</v>
      </c>
      <c r="J18" t="s">
        <v>109</v>
      </c>
      <c r="K18" t="s">
        <v>109</v>
      </c>
      <c r="L18" t="s">
        <v>109</v>
      </c>
      <c r="M18" t="s">
        <v>109</v>
      </c>
      <c r="N18" t="s">
        <v>109</v>
      </c>
      <c r="O18" t="s">
        <v>109</v>
      </c>
      <c r="P18" t="s">
        <v>109</v>
      </c>
      <c r="Q18" t="s">
        <v>109</v>
      </c>
      <c r="R18" t="s">
        <v>109</v>
      </c>
      <c r="S18" t="s">
        <v>109</v>
      </c>
      <c r="T18" t="s">
        <v>109</v>
      </c>
      <c r="U18" t="s">
        <v>109</v>
      </c>
      <c r="V18" t="s">
        <v>109</v>
      </c>
      <c r="W18" t="s">
        <v>109</v>
      </c>
      <c r="X18" t="s">
        <v>109</v>
      </c>
      <c r="Y18" t="s">
        <v>109</v>
      </c>
      <c r="Z18" t="s">
        <v>109</v>
      </c>
      <c r="AA18" t="s">
        <v>109</v>
      </c>
      <c r="AB18" t="s">
        <v>109</v>
      </c>
      <c r="AC18" t="s">
        <v>109</v>
      </c>
      <c r="AD18" t="s">
        <v>109</v>
      </c>
      <c r="AE18" t="s">
        <v>109</v>
      </c>
      <c r="AF18" t="s">
        <v>109</v>
      </c>
      <c r="AG18" t="s">
        <v>109</v>
      </c>
      <c r="AH18" t="s">
        <v>109</v>
      </c>
      <c r="AI18" t="s">
        <v>109</v>
      </c>
      <c r="AJ18" t="s">
        <v>109</v>
      </c>
      <c r="AK18" t="s">
        <v>109</v>
      </c>
    </row>
    <row r="19" spans="1:37" x14ac:dyDescent="0.35">
      <c r="A19" t="s">
        <v>123</v>
      </c>
      <c r="B19" t="s">
        <v>109</v>
      </c>
      <c r="C19" t="s">
        <v>109</v>
      </c>
      <c r="D19" t="s">
        <v>109</v>
      </c>
      <c r="E19" t="s">
        <v>109</v>
      </c>
      <c r="F19" t="s">
        <v>109</v>
      </c>
      <c r="G19" t="s">
        <v>109</v>
      </c>
      <c r="H19" t="s">
        <v>109</v>
      </c>
      <c r="I19" t="s">
        <v>109</v>
      </c>
      <c r="J19" t="s">
        <v>109</v>
      </c>
      <c r="K19" t="s">
        <v>109</v>
      </c>
      <c r="L19" t="s">
        <v>109</v>
      </c>
      <c r="M19" t="s">
        <v>109</v>
      </c>
      <c r="N19" t="s">
        <v>109</v>
      </c>
      <c r="O19" t="s">
        <v>109</v>
      </c>
      <c r="P19" t="s">
        <v>109</v>
      </c>
      <c r="Q19" t="s">
        <v>109</v>
      </c>
      <c r="R19" t="s">
        <v>109</v>
      </c>
      <c r="S19" t="s">
        <v>109</v>
      </c>
      <c r="T19" t="s">
        <v>109</v>
      </c>
      <c r="U19" t="s">
        <v>109</v>
      </c>
      <c r="V19" t="s">
        <v>109</v>
      </c>
      <c r="W19" t="s">
        <v>109</v>
      </c>
      <c r="X19" t="s">
        <v>109</v>
      </c>
      <c r="Y19" t="s">
        <v>109</v>
      </c>
      <c r="Z19" t="s">
        <v>109</v>
      </c>
      <c r="AA19" t="s">
        <v>109</v>
      </c>
      <c r="AB19" t="s">
        <v>109</v>
      </c>
      <c r="AC19" t="s">
        <v>109</v>
      </c>
      <c r="AD19" t="s">
        <v>109</v>
      </c>
      <c r="AE19" t="s">
        <v>109</v>
      </c>
      <c r="AF19" t="s">
        <v>109</v>
      </c>
      <c r="AG19" t="s">
        <v>109</v>
      </c>
      <c r="AH19" t="s">
        <v>109</v>
      </c>
      <c r="AI19" t="s">
        <v>109</v>
      </c>
      <c r="AJ19" t="s">
        <v>109</v>
      </c>
      <c r="AK19" t="s">
        <v>109</v>
      </c>
    </row>
    <row r="20" spans="1:37" x14ac:dyDescent="0.35">
      <c r="A20" t="s">
        <v>124</v>
      </c>
      <c r="B20" t="s">
        <v>109</v>
      </c>
      <c r="C20" t="s">
        <v>109</v>
      </c>
      <c r="D20" t="s">
        <v>109</v>
      </c>
      <c r="E20" t="s">
        <v>109</v>
      </c>
      <c r="F20" t="s">
        <v>109</v>
      </c>
      <c r="G20" t="s">
        <v>109</v>
      </c>
      <c r="H20" t="s">
        <v>109</v>
      </c>
      <c r="I20" t="s">
        <v>109</v>
      </c>
      <c r="J20" t="s">
        <v>109</v>
      </c>
      <c r="K20" t="s">
        <v>109</v>
      </c>
      <c r="L20" t="s">
        <v>109</v>
      </c>
      <c r="M20" t="s">
        <v>109</v>
      </c>
      <c r="N20" t="s">
        <v>109</v>
      </c>
      <c r="O20" t="s">
        <v>109</v>
      </c>
      <c r="P20" t="s">
        <v>109</v>
      </c>
      <c r="Q20" t="s">
        <v>109</v>
      </c>
      <c r="R20" t="s">
        <v>109</v>
      </c>
      <c r="S20" t="s">
        <v>109</v>
      </c>
      <c r="T20" t="s">
        <v>109</v>
      </c>
      <c r="U20" t="s">
        <v>109</v>
      </c>
      <c r="V20" t="s">
        <v>109</v>
      </c>
      <c r="W20" t="s">
        <v>109</v>
      </c>
      <c r="X20" t="s">
        <v>109</v>
      </c>
      <c r="Y20" t="s">
        <v>109</v>
      </c>
      <c r="Z20" t="s">
        <v>109</v>
      </c>
      <c r="AA20" t="s">
        <v>109</v>
      </c>
      <c r="AB20" t="s">
        <v>109</v>
      </c>
      <c r="AC20" t="s">
        <v>109</v>
      </c>
      <c r="AD20" t="s">
        <v>109</v>
      </c>
      <c r="AE20" t="s">
        <v>109</v>
      </c>
      <c r="AF20" t="s">
        <v>109</v>
      </c>
      <c r="AG20" t="s">
        <v>109</v>
      </c>
      <c r="AH20" t="s">
        <v>109</v>
      </c>
      <c r="AI20" t="s">
        <v>109</v>
      </c>
      <c r="AJ20" t="s">
        <v>109</v>
      </c>
      <c r="AK20" t="s">
        <v>109</v>
      </c>
    </row>
    <row r="21" spans="1:37" x14ac:dyDescent="0.35">
      <c r="A21" t="s">
        <v>31</v>
      </c>
      <c r="B21" t="s">
        <v>109</v>
      </c>
      <c r="C21" t="s">
        <v>109</v>
      </c>
      <c r="D21" t="s">
        <v>109</v>
      </c>
      <c r="E21" t="s">
        <v>109</v>
      </c>
      <c r="F21" t="s">
        <v>109</v>
      </c>
      <c r="G21" t="s">
        <v>109</v>
      </c>
      <c r="H21" t="s">
        <v>109</v>
      </c>
      <c r="I21" t="s">
        <v>109</v>
      </c>
      <c r="J21" t="s">
        <v>109</v>
      </c>
      <c r="K21" t="s">
        <v>109</v>
      </c>
      <c r="L21" t="s">
        <v>109</v>
      </c>
      <c r="M21" t="s">
        <v>109</v>
      </c>
      <c r="N21" t="s">
        <v>109</v>
      </c>
      <c r="O21" t="s">
        <v>109</v>
      </c>
      <c r="P21" t="s">
        <v>109</v>
      </c>
      <c r="Q21" t="s">
        <v>109</v>
      </c>
      <c r="R21" t="s">
        <v>109</v>
      </c>
      <c r="S21" t="s">
        <v>109</v>
      </c>
      <c r="T21" t="s">
        <v>109</v>
      </c>
      <c r="U21" t="s">
        <v>109</v>
      </c>
      <c r="V21" t="s">
        <v>109</v>
      </c>
      <c r="W21" t="s">
        <v>109</v>
      </c>
      <c r="X21" t="s">
        <v>109</v>
      </c>
      <c r="Y21" t="s">
        <v>109</v>
      </c>
      <c r="Z21" t="s">
        <v>109</v>
      </c>
      <c r="AA21" t="s">
        <v>109</v>
      </c>
      <c r="AB21" t="s">
        <v>109</v>
      </c>
      <c r="AC21" t="s">
        <v>109</v>
      </c>
      <c r="AD21" t="s">
        <v>109</v>
      </c>
      <c r="AE21" t="s">
        <v>109</v>
      </c>
      <c r="AF21" t="s">
        <v>109</v>
      </c>
      <c r="AG21" t="s">
        <v>109</v>
      </c>
      <c r="AH21" t="s">
        <v>109</v>
      </c>
      <c r="AI21" t="s">
        <v>109</v>
      </c>
      <c r="AJ21" t="s">
        <v>109</v>
      </c>
      <c r="AK21" t="s">
        <v>109</v>
      </c>
    </row>
    <row r="22" spans="1:37" x14ac:dyDescent="0.35">
      <c r="A22" t="s">
        <v>125</v>
      </c>
      <c r="B22" t="s">
        <v>109</v>
      </c>
      <c r="C22" t="s">
        <v>109</v>
      </c>
      <c r="D22" t="s">
        <v>109</v>
      </c>
      <c r="E22" t="s">
        <v>109</v>
      </c>
      <c r="F22" t="s">
        <v>109</v>
      </c>
      <c r="G22" t="s">
        <v>109</v>
      </c>
      <c r="H22" t="s">
        <v>109</v>
      </c>
      <c r="I22" t="s">
        <v>109</v>
      </c>
      <c r="J22" t="s">
        <v>109</v>
      </c>
      <c r="K22" t="s">
        <v>109</v>
      </c>
      <c r="L22" t="s">
        <v>109</v>
      </c>
      <c r="M22" t="s">
        <v>109</v>
      </c>
      <c r="N22" t="s">
        <v>109</v>
      </c>
      <c r="O22" t="s">
        <v>109</v>
      </c>
      <c r="P22" t="s">
        <v>109</v>
      </c>
      <c r="Q22" t="s">
        <v>109</v>
      </c>
      <c r="R22" t="s">
        <v>109</v>
      </c>
      <c r="S22" t="s">
        <v>109</v>
      </c>
      <c r="T22" t="s">
        <v>109</v>
      </c>
      <c r="U22" t="s">
        <v>109</v>
      </c>
      <c r="V22" t="s">
        <v>109</v>
      </c>
      <c r="W22" t="s">
        <v>109</v>
      </c>
      <c r="X22" t="s">
        <v>109</v>
      </c>
      <c r="Y22" t="s">
        <v>109</v>
      </c>
      <c r="Z22" t="s">
        <v>109</v>
      </c>
      <c r="AA22" t="s">
        <v>109</v>
      </c>
      <c r="AB22" t="s">
        <v>109</v>
      </c>
      <c r="AC22" t="s">
        <v>109</v>
      </c>
      <c r="AD22" t="s">
        <v>109</v>
      </c>
      <c r="AE22" t="s">
        <v>109</v>
      </c>
      <c r="AF22" t="s">
        <v>109</v>
      </c>
      <c r="AG22" t="s">
        <v>109</v>
      </c>
      <c r="AH22" t="s">
        <v>109</v>
      </c>
      <c r="AI22" t="s">
        <v>109</v>
      </c>
      <c r="AJ22" t="s">
        <v>109</v>
      </c>
      <c r="AK22" t="s">
        <v>109</v>
      </c>
    </row>
    <row r="23" spans="1:37" x14ac:dyDescent="0.35">
      <c r="A23" t="s">
        <v>33</v>
      </c>
      <c r="B23" t="s">
        <v>109</v>
      </c>
      <c r="C23" t="s">
        <v>109</v>
      </c>
      <c r="D23" t="s">
        <v>109</v>
      </c>
      <c r="E23" t="s">
        <v>109</v>
      </c>
      <c r="F23" t="s">
        <v>109</v>
      </c>
      <c r="G23" t="s">
        <v>109</v>
      </c>
      <c r="H23" t="s">
        <v>109</v>
      </c>
      <c r="I23" t="s">
        <v>109</v>
      </c>
      <c r="J23" t="s">
        <v>109</v>
      </c>
      <c r="K23" t="s">
        <v>109</v>
      </c>
      <c r="L23" t="s">
        <v>109</v>
      </c>
      <c r="M23" t="s">
        <v>109</v>
      </c>
      <c r="N23" t="s">
        <v>109</v>
      </c>
      <c r="O23" t="s">
        <v>109</v>
      </c>
      <c r="P23" t="s">
        <v>109</v>
      </c>
      <c r="Q23" t="s">
        <v>109</v>
      </c>
      <c r="R23" t="s">
        <v>109</v>
      </c>
      <c r="S23" t="s">
        <v>109</v>
      </c>
      <c r="T23" t="s">
        <v>109</v>
      </c>
      <c r="U23" t="s">
        <v>109</v>
      </c>
      <c r="V23" t="s">
        <v>109</v>
      </c>
      <c r="W23" t="s">
        <v>109</v>
      </c>
      <c r="X23" t="s">
        <v>109</v>
      </c>
      <c r="Y23" t="s">
        <v>109</v>
      </c>
      <c r="Z23" t="s">
        <v>109</v>
      </c>
      <c r="AA23" t="s">
        <v>109</v>
      </c>
      <c r="AB23" t="s">
        <v>109</v>
      </c>
      <c r="AC23" t="s">
        <v>109</v>
      </c>
      <c r="AD23" t="s">
        <v>109</v>
      </c>
      <c r="AE23" t="s">
        <v>109</v>
      </c>
      <c r="AF23" t="s">
        <v>109</v>
      </c>
      <c r="AG23" t="s">
        <v>109</v>
      </c>
      <c r="AH23" t="s">
        <v>109</v>
      </c>
      <c r="AI23" t="s">
        <v>109</v>
      </c>
      <c r="AJ23" t="s">
        <v>109</v>
      </c>
      <c r="AK23" t="s">
        <v>109</v>
      </c>
    </row>
    <row r="24" spans="1:37" x14ac:dyDescent="0.35">
      <c r="A24" t="s">
        <v>126</v>
      </c>
      <c r="B24" t="s">
        <v>109</v>
      </c>
      <c r="C24" t="s">
        <v>109</v>
      </c>
      <c r="D24" t="s">
        <v>109</v>
      </c>
      <c r="E24" t="s">
        <v>109</v>
      </c>
      <c r="F24" t="s">
        <v>109</v>
      </c>
      <c r="G24" t="s">
        <v>109</v>
      </c>
      <c r="H24" t="s">
        <v>109</v>
      </c>
      <c r="I24" t="s">
        <v>109</v>
      </c>
      <c r="J24" t="s">
        <v>109</v>
      </c>
      <c r="K24" t="s">
        <v>109</v>
      </c>
      <c r="L24" t="s">
        <v>109</v>
      </c>
      <c r="M24" t="s">
        <v>109</v>
      </c>
      <c r="N24" t="s">
        <v>109</v>
      </c>
      <c r="O24" t="s">
        <v>109</v>
      </c>
      <c r="P24" t="s">
        <v>109</v>
      </c>
      <c r="Q24" t="s">
        <v>109</v>
      </c>
      <c r="R24" t="s">
        <v>109</v>
      </c>
      <c r="S24" t="s">
        <v>109</v>
      </c>
      <c r="T24" t="s">
        <v>109</v>
      </c>
      <c r="U24" t="s">
        <v>109</v>
      </c>
      <c r="V24" t="s">
        <v>109</v>
      </c>
      <c r="W24" t="s">
        <v>109</v>
      </c>
      <c r="X24" t="s">
        <v>109</v>
      </c>
      <c r="Y24" t="s">
        <v>109</v>
      </c>
      <c r="Z24" t="s">
        <v>109</v>
      </c>
      <c r="AA24" t="s">
        <v>109</v>
      </c>
      <c r="AB24" t="s">
        <v>109</v>
      </c>
      <c r="AC24" t="s">
        <v>109</v>
      </c>
      <c r="AD24" t="s">
        <v>109</v>
      </c>
      <c r="AE24" t="s">
        <v>109</v>
      </c>
      <c r="AF24" t="s">
        <v>109</v>
      </c>
      <c r="AG24" t="s">
        <v>109</v>
      </c>
      <c r="AH24" t="s">
        <v>109</v>
      </c>
      <c r="AI24" t="s">
        <v>109</v>
      </c>
      <c r="AJ24" t="s">
        <v>109</v>
      </c>
      <c r="AK24" t="s">
        <v>109</v>
      </c>
    </row>
    <row r="25" spans="1:37" x14ac:dyDescent="0.35">
      <c r="A25" t="s">
        <v>35</v>
      </c>
      <c r="B25" t="s">
        <v>109</v>
      </c>
      <c r="C25" t="s">
        <v>109</v>
      </c>
      <c r="D25" t="s">
        <v>109</v>
      </c>
      <c r="E25" t="s">
        <v>109</v>
      </c>
      <c r="F25" t="s">
        <v>109</v>
      </c>
      <c r="G25" t="s">
        <v>109</v>
      </c>
      <c r="H25" t="s">
        <v>109</v>
      </c>
      <c r="I25" t="s">
        <v>109</v>
      </c>
      <c r="J25" t="s">
        <v>109</v>
      </c>
      <c r="K25" t="s">
        <v>109</v>
      </c>
      <c r="L25" t="s">
        <v>109</v>
      </c>
      <c r="M25" t="s">
        <v>109</v>
      </c>
      <c r="N25" t="s">
        <v>109</v>
      </c>
      <c r="O25" t="s">
        <v>109</v>
      </c>
      <c r="P25" t="s">
        <v>109</v>
      </c>
      <c r="Q25" t="s">
        <v>109</v>
      </c>
      <c r="R25" t="s">
        <v>109</v>
      </c>
      <c r="S25" t="s">
        <v>109</v>
      </c>
      <c r="T25" t="s">
        <v>109</v>
      </c>
      <c r="U25" t="s">
        <v>109</v>
      </c>
      <c r="V25" t="s">
        <v>109</v>
      </c>
      <c r="W25" t="s">
        <v>109</v>
      </c>
      <c r="X25" t="s">
        <v>109</v>
      </c>
      <c r="Y25" t="s">
        <v>109</v>
      </c>
      <c r="Z25" t="s">
        <v>109</v>
      </c>
      <c r="AA25" t="s">
        <v>109</v>
      </c>
      <c r="AB25" t="s">
        <v>109</v>
      </c>
      <c r="AC25" t="s">
        <v>109</v>
      </c>
      <c r="AD25" t="s">
        <v>109</v>
      </c>
      <c r="AE25" t="s">
        <v>109</v>
      </c>
      <c r="AF25" t="s">
        <v>109</v>
      </c>
      <c r="AG25" t="s">
        <v>109</v>
      </c>
      <c r="AH25" t="s">
        <v>109</v>
      </c>
      <c r="AI25" t="s">
        <v>109</v>
      </c>
      <c r="AJ25" t="s">
        <v>109</v>
      </c>
      <c r="AK25" t="s">
        <v>109</v>
      </c>
    </row>
    <row r="26" spans="1:37" x14ac:dyDescent="0.35">
      <c r="A26" t="s">
        <v>127</v>
      </c>
      <c r="B26" t="s">
        <v>109</v>
      </c>
      <c r="C26" t="s">
        <v>109</v>
      </c>
      <c r="D26" t="s">
        <v>109</v>
      </c>
      <c r="E26" t="s">
        <v>109</v>
      </c>
      <c r="F26" t="s">
        <v>109</v>
      </c>
      <c r="G26" t="s">
        <v>109</v>
      </c>
      <c r="H26" t="s">
        <v>109</v>
      </c>
      <c r="I26" t="s">
        <v>109</v>
      </c>
      <c r="J26" t="s">
        <v>109</v>
      </c>
      <c r="K26" t="s">
        <v>109</v>
      </c>
      <c r="L26" t="s">
        <v>109</v>
      </c>
      <c r="M26" t="s">
        <v>109</v>
      </c>
      <c r="N26" t="s">
        <v>109</v>
      </c>
      <c r="O26" t="s">
        <v>109</v>
      </c>
      <c r="P26" t="s">
        <v>109</v>
      </c>
      <c r="Q26" t="s">
        <v>109</v>
      </c>
      <c r="R26" t="s">
        <v>109</v>
      </c>
      <c r="S26" t="s">
        <v>109</v>
      </c>
      <c r="T26" t="s">
        <v>109</v>
      </c>
      <c r="U26" t="s">
        <v>109</v>
      </c>
      <c r="V26" t="s">
        <v>109</v>
      </c>
      <c r="W26" t="s">
        <v>109</v>
      </c>
      <c r="X26" t="s">
        <v>109</v>
      </c>
      <c r="Y26" t="s">
        <v>109</v>
      </c>
      <c r="Z26" t="s">
        <v>109</v>
      </c>
      <c r="AA26" t="s">
        <v>109</v>
      </c>
      <c r="AB26" t="s">
        <v>109</v>
      </c>
      <c r="AC26" t="s">
        <v>109</v>
      </c>
      <c r="AD26" t="s">
        <v>109</v>
      </c>
      <c r="AE26" t="s">
        <v>109</v>
      </c>
      <c r="AF26" t="s">
        <v>109</v>
      </c>
      <c r="AG26" t="s">
        <v>109</v>
      </c>
      <c r="AH26" t="s">
        <v>109</v>
      </c>
      <c r="AI26" t="s">
        <v>109</v>
      </c>
      <c r="AJ26" t="s">
        <v>109</v>
      </c>
      <c r="AK26" t="s">
        <v>109</v>
      </c>
    </row>
    <row r="27" spans="1:37" x14ac:dyDescent="0.35">
      <c r="A27" t="s">
        <v>37</v>
      </c>
      <c r="B27" t="s">
        <v>109</v>
      </c>
      <c r="C27" t="s">
        <v>109</v>
      </c>
      <c r="D27" t="s">
        <v>109</v>
      </c>
      <c r="E27" t="s">
        <v>109</v>
      </c>
      <c r="F27" t="s">
        <v>109</v>
      </c>
      <c r="G27" t="s">
        <v>109</v>
      </c>
      <c r="H27" t="s">
        <v>109</v>
      </c>
      <c r="I27" t="s">
        <v>109</v>
      </c>
      <c r="J27" t="s">
        <v>109</v>
      </c>
      <c r="K27" t="s">
        <v>109</v>
      </c>
      <c r="L27" t="s">
        <v>109</v>
      </c>
      <c r="M27" t="s">
        <v>109</v>
      </c>
      <c r="N27" t="s">
        <v>109</v>
      </c>
      <c r="O27" t="s">
        <v>109</v>
      </c>
      <c r="P27" t="s">
        <v>109</v>
      </c>
      <c r="Q27" t="s">
        <v>109</v>
      </c>
      <c r="R27" t="s">
        <v>109</v>
      </c>
      <c r="S27" t="s">
        <v>109</v>
      </c>
      <c r="T27" t="s">
        <v>109</v>
      </c>
      <c r="U27" t="s">
        <v>109</v>
      </c>
      <c r="V27" t="s">
        <v>109</v>
      </c>
      <c r="W27" t="s">
        <v>109</v>
      </c>
      <c r="X27" t="s">
        <v>109</v>
      </c>
      <c r="Y27" t="s">
        <v>109</v>
      </c>
      <c r="Z27" t="s">
        <v>109</v>
      </c>
      <c r="AA27" t="s">
        <v>109</v>
      </c>
      <c r="AB27" t="s">
        <v>109</v>
      </c>
      <c r="AC27" t="s">
        <v>109</v>
      </c>
      <c r="AD27" t="s">
        <v>109</v>
      </c>
      <c r="AE27" t="s">
        <v>109</v>
      </c>
      <c r="AF27" t="s">
        <v>109</v>
      </c>
      <c r="AG27" t="s">
        <v>109</v>
      </c>
      <c r="AH27" t="s">
        <v>109</v>
      </c>
      <c r="AI27" t="s">
        <v>109</v>
      </c>
      <c r="AJ27" t="s">
        <v>109</v>
      </c>
      <c r="AK27" t="s">
        <v>109</v>
      </c>
    </row>
    <row r="28" spans="1:37" x14ac:dyDescent="0.35">
      <c r="A28" t="s">
        <v>38</v>
      </c>
      <c r="B28" t="s">
        <v>109</v>
      </c>
      <c r="C28" t="s">
        <v>109</v>
      </c>
      <c r="D28" t="s">
        <v>109</v>
      </c>
      <c r="E28" t="s">
        <v>109</v>
      </c>
      <c r="F28" t="s">
        <v>109</v>
      </c>
      <c r="G28" t="s">
        <v>109</v>
      </c>
      <c r="H28" t="s">
        <v>109</v>
      </c>
      <c r="I28" t="s">
        <v>109</v>
      </c>
      <c r="J28" t="s">
        <v>109</v>
      </c>
      <c r="K28" t="s">
        <v>109</v>
      </c>
      <c r="L28" t="s">
        <v>109</v>
      </c>
      <c r="M28" t="s">
        <v>109</v>
      </c>
      <c r="N28" t="s">
        <v>109</v>
      </c>
      <c r="O28" t="s">
        <v>109</v>
      </c>
      <c r="P28" t="s">
        <v>109</v>
      </c>
      <c r="Q28" t="s">
        <v>109</v>
      </c>
      <c r="R28" t="s">
        <v>109</v>
      </c>
      <c r="S28" t="s">
        <v>109</v>
      </c>
      <c r="T28" t="s">
        <v>109</v>
      </c>
      <c r="U28" t="s">
        <v>109</v>
      </c>
      <c r="V28" t="s">
        <v>109</v>
      </c>
      <c r="W28" t="s">
        <v>109</v>
      </c>
      <c r="X28" t="s">
        <v>109</v>
      </c>
      <c r="Y28" t="s">
        <v>109</v>
      </c>
      <c r="Z28" t="s">
        <v>109</v>
      </c>
      <c r="AA28" t="s">
        <v>109</v>
      </c>
      <c r="AB28" t="s">
        <v>109</v>
      </c>
      <c r="AC28" t="s">
        <v>109</v>
      </c>
      <c r="AD28" t="s">
        <v>109</v>
      </c>
      <c r="AE28" t="s">
        <v>109</v>
      </c>
      <c r="AF28" t="s">
        <v>109</v>
      </c>
      <c r="AG28" t="s">
        <v>109</v>
      </c>
      <c r="AH28" t="s">
        <v>109</v>
      </c>
      <c r="AI28" t="s">
        <v>109</v>
      </c>
      <c r="AJ28" t="s">
        <v>109</v>
      </c>
      <c r="AK28" t="s">
        <v>109</v>
      </c>
    </row>
    <row r="29" spans="1:37" x14ac:dyDescent="0.35">
      <c r="A29" t="s">
        <v>128</v>
      </c>
      <c r="B29" t="s">
        <v>109</v>
      </c>
      <c r="C29" t="s">
        <v>109</v>
      </c>
      <c r="D29" t="s">
        <v>109</v>
      </c>
      <c r="E29" t="s">
        <v>109</v>
      </c>
      <c r="F29" t="s">
        <v>109</v>
      </c>
      <c r="G29" t="s">
        <v>109</v>
      </c>
      <c r="H29" t="s">
        <v>109</v>
      </c>
      <c r="I29" t="s">
        <v>109</v>
      </c>
      <c r="J29" t="s">
        <v>109</v>
      </c>
      <c r="K29" t="s">
        <v>109</v>
      </c>
      <c r="L29" t="s">
        <v>109</v>
      </c>
      <c r="M29" t="s">
        <v>109</v>
      </c>
      <c r="N29" t="s">
        <v>109</v>
      </c>
      <c r="O29" t="s">
        <v>109</v>
      </c>
      <c r="P29" t="s">
        <v>109</v>
      </c>
      <c r="Q29" t="s">
        <v>109</v>
      </c>
      <c r="R29" t="s">
        <v>109</v>
      </c>
      <c r="S29" t="s">
        <v>109</v>
      </c>
      <c r="T29" t="s">
        <v>109</v>
      </c>
      <c r="U29" t="s">
        <v>109</v>
      </c>
      <c r="V29" t="s">
        <v>109</v>
      </c>
      <c r="W29" t="s">
        <v>109</v>
      </c>
      <c r="X29" t="s">
        <v>109</v>
      </c>
      <c r="Y29" t="s">
        <v>109</v>
      </c>
      <c r="Z29" t="s">
        <v>109</v>
      </c>
      <c r="AA29" t="s">
        <v>109</v>
      </c>
      <c r="AB29" t="s">
        <v>109</v>
      </c>
      <c r="AC29" t="s">
        <v>109</v>
      </c>
      <c r="AD29" t="s">
        <v>109</v>
      </c>
      <c r="AE29" t="s">
        <v>109</v>
      </c>
      <c r="AF29" t="s">
        <v>109</v>
      </c>
      <c r="AG29" t="s">
        <v>109</v>
      </c>
      <c r="AH29" t="s">
        <v>109</v>
      </c>
      <c r="AI29" t="s">
        <v>109</v>
      </c>
      <c r="AJ29" t="s">
        <v>109</v>
      </c>
      <c r="AK29" t="s">
        <v>109</v>
      </c>
    </row>
    <row r="30" spans="1:37" x14ac:dyDescent="0.35">
      <c r="A30" t="s">
        <v>129</v>
      </c>
      <c r="B30" t="s">
        <v>109</v>
      </c>
      <c r="C30" t="s">
        <v>109</v>
      </c>
      <c r="D30" t="s">
        <v>109</v>
      </c>
      <c r="E30" t="s">
        <v>109</v>
      </c>
      <c r="F30" t="s">
        <v>109</v>
      </c>
      <c r="G30" t="s">
        <v>109</v>
      </c>
      <c r="H30" t="s">
        <v>109</v>
      </c>
      <c r="I30" t="s">
        <v>109</v>
      </c>
      <c r="J30" t="s">
        <v>109</v>
      </c>
      <c r="K30" t="s">
        <v>109</v>
      </c>
      <c r="L30" t="s">
        <v>109</v>
      </c>
      <c r="M30" t="s">
        <v>109</v>
      </c>
      <c r="N30" t="s">
        <v>109</v>
      </c>
      <c r="O30" t="s">
        <v>109</v>
      </c>
      <c r="P30" t="s">
        <v>109</v>
      </c>
      <c r="Q30" t="s">
        <v>109</v>
      </c>
      <c r="R30" t="s">
        <v>109</v>
      </c>
      <c r="S30" t="s">
        <v>109</v>
      </c>
      <c r="T30" t="s">
        <v>109</v>
      </c>
      <c r="U30" t="s">
        <v>109</v>
      </c>
      <c r="V30" t="s">
        <v>109</v>
      </c>
      <c r="W30" t="s">
        <v>109</v>
      </c>
      <c r="X30" t="s">
        <v>109</v>
      </c>
      <c r="Y30" t="s">
        <v>109</v>
      </c>
      <c r="Z30" t="s">
        <v>109</v>
      </c>
      <c r="AA30" t="s">
        <v>109</v>
      </c>
      <c r="AB30" t="s">
        <v>109</v>
      </c>
      <c r="AC30" t="s">
        <v>109</v>
      </c>
      <c r="AD30" t="s">
        <v>109</v>
      </c>
      <c r="AE30" t="s">
        <v>109</v>
      </c>
      <c r="AF30" t="s">
        <v>109</v>
      </c>
      <c r="AG30" t="s">
        <v>109</v>
      </c>
      <c r="AH30" t="s">
        <v>109</v>
      </c>
      <c r="AI30" t="s">
        <v>109</v>
      </c>
      <c r="AJ30" t="s">
        <v>109</v>
      </c>
      <c r="AK30" t="s">
        <v>109</v>
      </c>
    </row>
    <row r="31" spans="1:37" x14ac:dyDescent="0.35">
      <c r="A31" t="s">
        <v>41</v>
      </c>
      <c r="B31" t="s">
        <v>109</v>
      </c>
      <c r="C31" t="s">
        <v>109</v>
      </c>
      <c r="D31" t="s">
        <v>109</v>
      </c>
      <c r="E31" t="s">
        <v>109</v>
      </c>
      <c r="F31" t="s">
        <v>109</v>
      </c>
      <c r="G31" t="s">
        <v>109</v>
      </c>
      <c r="H31" t="s">
        <v>109</v>
      </c>
      <c r="I31" t="s">
        <v>109</v>
      </c>
      <c r="J31" t="s">
        <v>109</v>
      </c>
      <c r="K31" t="s">
        <v>109</v>
      </c>
      <c r="L31" t="s">
        <v>109</v>
      </c>
      <c r="M31" t="s">
        <v>109</v>
      </c>
      <c r="N31" t="s">
        <v>109</v>
      </c>
      <c r="O31" t="s">
        <v>109</v>
      </c>
      <c r="P31" t="s">
        <v>109</v>
      </c>
      <c r="Q31" t="s">
        <v>109</v>
      </c>
      <c r="R31" t="s">
        <v>109</v>
      </c>
      <c r="S31" t="s">
        <v>109</v>
      </c>
      <c r="T31" t="s">
        <v>109</v>
      </c>
      <c r="U31" t="s">
        <v>109</v>
      </c>
      <c r="V31" t="s">
        <v>109</v>
      </c>
      <c r="W31" t="s">
        <v>109</v>
      </c>
      <c r="X31" t="s">
        <v>109</v>
      </c>
      <c r="Y31" t="s">
        <v>109</v>
      </c>
      <c r="Z31" t="s">
        <v>109</v>
      </c>
      <c r="AA31" t="s">
        <v>109</v>
      </c>
      <c r="AB31" t="s">
        <v>109</v>
      </c>
      <c r="AC31" t="s">
        <v>109</v>
      </c>
      <c r="AD31" t="s">
        <v>109</v>
      </c>
      <c r="AE31" t="s">
        <v>109</v>
      </c>
      <c r="AF31" t="s">
        <v>109</v>
      </c>
      <c r="AG31" t="s">
        <v>109</v>
      </c>
      <c r="AH31" t="s">
        <v>109</v>
      </c>
      <c r="AI31" t="s">
        <v>109</v>
      </c>
      <c r="AJ31" t="s">
        <v>109</v>
      </c>
      <c r="AK31" t="s">
        <v>109</v>
      </c>
    </row>
    <row r="32" spans="1:37" x14ac:dyDescent="0.35">
      <c r="A32" t="s">
        <v>130</v>
      </c>
      <c r="B32" t="s">
        <v>109</v>
      </c>
      <c r="C32" t="s">
        <v>109</v>
      </c>
      <c r="D32" t="s">
        <v>109</v>
      </c>
      <c r="E32" t="s">
        <v>109</v>
      </c>
      <c r="F32" t="s">
        <v>109</v>
      </c>
      <c r="G32" t="s">
        <v>109</v>
      </c>
      <c r="H32" t="s">
        <v>109</v>
      </c>
      <c r="I32" t="s">
        <v>109</v>
      </c>
      <c r="J32" t="s">
        <v>109</v>
      </c>
      <c r="K32" t="s">
        <v>109</v>
      </c>
      <c r="L32" t="s">
        <v>109</v>
      </c>
      <c r="M32" t="s">
        <v>109</v>
      </c>
      <c r="N32" t="s">
        <v>109</v>
      </c>
      <c r="O32" t="s">
        <v>109</v>
      </c>
      <c r="P32" t="s">
        <v>109</v>
      </c>
      <c r="Q32" t="s">
        <v>109</v>
      </c>
      <c r="R32" t="s">
        <v>109</v>
      </c>
      <c r="S32" t="s">
        <v>109</v>
      </c>
      <c r="T32" t="s">
        <v>109</v>
      </c>
      <c r="U32" t="s">
        <v>109</v>
      </c>
      <c r="V32" t="s">
        <v>109</v>
      </c>
      <c r="W32" t="s">
        <v>109</v>
      </c>
      <c r="X32" t="s">
        <v>109</v>
      </c>
      <c r="Y32" t="s">
        <v>109</v>
      </c>
      <c r="Z32" t="s">
        <v>109</v>
      </c>
      <c r="AA32" t="s">
        <v>109</v>
      </c>
      <c r="AB32" t="s">
        <v>109</v>
      </c>
      <c r="AC32" t="s">
        <v>109</v>
      </c>
      <c r="AD32" t="s">
        <v>109</v>
      </c>
      <c r="AE32" t="s">
        <v>109</v>
      </c>
      <c r="AF32" t="s">
        <v>109</v>
      </c>
      <c r="AG32" t="s">
        <v>109</v>
      </c>
      <c r="AH32" t="s">
        <v>109</v>
      </c>
      <c r="AI32" t="s">
        <v>109</v>
      </c>
      <c r="AJ32" t="s">
        <v>109</v>
      </c>
      <c r="AK32" t="s">
        <v>109</v>
      </c>
    </row>
    <row r="33" spans="1:37" x14ac:dyDescent="0.35">
      <c r="A33" t="s">
        <v>43</v>
      </c>
      <c r="B33" t="s">
        <v>109</v>
      </c>
      <c r="C33" t="s">
        <v>109</v>
      </c>
      <c r="D33" t="s">
        <v>109</v>
      </c>
      <c r="E33" t="s">
        <v>109</v>
      </c>
      <c r="F33" t="s">
        <v>109</v>
      </c>
      <c r="G33" t="s">
        <v>109</v>
      </c>
      <c r="H33" t="s">
        <v>109</v>
      </c>
      <c r="I33" t="s">
        <v>109</v>
      </c>
      <c r="J33" t="s">
        <v>109</v>
      </c>
      <c r="K33" t="s">
        <v>109</v>
      </c>
      <c r="L33" t="s">
        <v>109</v>
      </c>
      <c r="M33" t="s">
        <v>109</v>
      </c>
      <c r="N33" t="s">
        <v>109</v>
      </c>
      <c r="O33" t="s">
        <v>109</v>
      </c>
      <c r="P33" t="s">
        <v>109</v>
      </c>
      <c r="Q33" t="s">
        <v>109</v>
      </c>
      <c r="R33" t="s">
        <v>109</v>
      </c>
      <c r="S33" t="s">
        <v>109</v>
      </c>
      <c r="T33" t="s">
        <v>109</v>
      </c>
      <c r="U33" t="s">
        <v>109</v>
      </c>
      <c r="V33" t="s">
        <v>109</v>
      </c>
      <c r="W33" t="s">
        <v>109</v>
      </c>
      <c r="X33" t="s">
        <v>109</v>
      </c>
      <c r="Y33" t="s">
        <v>109</v>
      </c>
      <c r="Z33" t="s">
        <v>109</v>
      </c>
      <c r="AA33" t="s">
        <v>109</v>
      </c>
      <c r="AB33" t="s">
        <v>109</v>
      </c>
      <c r="AC33" t="s">
        <v>109</v>
      </c>
      <c r="AD33" t="s">
        <v>109</v>
      </c>
      <c r="AE33" t="s">
        <v>109</v>
      </c>
      <c r="AF33" t="s">
        <v>109</v>
      </c>
      <c r="AG33" t="s">
        <v>109</v>
      </c>
      <c r="AH33" t="s">
        <v>109</v>
      </c>
      <c r="AI33" t="s">
        <v>109</v>
      </c>
      <c r="AJ33" t="s">
        <v>109</v>
      </c>
      <c r="AK33" t="s">
        <v>109</v>
      </c>
    </row>
    <row r="34" spans="1:37" x14ac:dyDescent="0.35">
      <c r="A34" t="s">
        <v>131</v>
      </c>
      <c r="B34" t="s">
        <v>109</v>
      </c>
      <c r="C34" t="s">
        <v>109</v>
      </c>
      <c r="D34" t="s">
        <v>109</v>
      </c>
      <c r="E34" t="s">
        <v>109</v>
      </c>
      <c r="F34" t="s">
        <v>109</v>
      </c>
      <c r="G34" t="s">
        <v>109</v>
      </c>
      <c r="H34" t="s">
        <v>109</v>
      </c>
      <c r="I34" t="s">
        <v>109</v>
      </c>
      <c r="J34" t="s">
        <v>109</v>
      </c>
      <c r="K34" t="s">
        <v>109</v>
      </c>
      <c r="L34" t="s">
        <v>109</v>
      </c>
      <c r="M34" t="s">
        <v>109</v>
      </c>
      <c r="N34" t="s">
        <v>109</v>
      </c>
      <c r="O34" t="s">
        <v>109</v>
      </c>
      <c r="P34" t="s">
        <v>109</v>
      </c>
      <c r="Q34" t="s">
        <v>109</v>
      </c>
      <c r="R34" t="s">
        <v>109</v>
      </c>
      <c r="S34" t="s">
        <v>109</v>
      </c>
      <c r="T34" t="s">
        <v>109</v>
      </c>
      <c r="U34" t="s">
        <v>109</v>
      </c>
      <c r="V34" t="s">
        <v>109</v>
      </c>
      <c r="W34" t="s">
        <v>109</v>
      </c>
      <c r="X34" t="s">
        <v>109</v>
      </c>
      <c r="Y34" t="s">
        <v>109</v>
      </c>
      <c r="Z34" t="s">
        <v>109</v>
      </c>
      <c r="AA34" t="s">
        <v>109</v>
      </c>
      <c r="AB34" t="s">
        <v>109</v>
      </c>
      <c r="AC34" t="s">
        <v>109</v>
      </c>
      <c r="AD34" t="s">
        <v>109</v>
      </c>
      <c r="AE34" t="s">
        <v>109</v>
      </c>
      <c r="AF34" t="s">
        <v>109</v>
      </c>
      <c r="AG34" t="s">
        <v>109</v>
      </c>
      <c r="AH34" t="s">
        <v>109</v>
      </c>
      <c r="AI34" t="s">
        <v>109</v>
      </c>
      <c r="AJ34" t="s">
        <v>109</v>
      </c>
      <c r="AK34" t="s">
        <v>109</v>
      </c>
    </row>
    <row r="35" spans="1:37" x14ac:dyDescent="0.35">
      <c r="A35" t="s">
        <v>132</v>
      </c>
      <c r="B35" t="s">
        <v>109</v>
      </c>
      <c r="C35" t="s">
        <v>109</v>
      </c>
      <c r="D35" t="s">
        <v>109</v>
      </c>
      <c r="E35" t="s">
        <v>109</v>
      </c>
      <c r="F35" t="s">
        <v>109</v>
      </c>
      <c r="G35" t="s">
        <v>109</v>
      </c>
      <c r="H35" t="s">
        <v>109</v>
      </c>
      <c r="I35" t="s">
        <v>109</v>
      </c>
      <c r="J35" t="s">
        <v>109</v>
      </c>
      <c r="K35" t="s">
        <v>109</v>
      </c>
      <c r="L35" t="s">
        <v>109</v>
      </c>
      <c r="M35" t="s">
        <v>109</v>
      </c>
      <c r="N35" t="s">
        <v>109</v>
      </c>
      <c r="O35" t="s">
        <v>109</v>
      </c>
      <c r="P35" t="s">
        <v>109</v>
      </c>
      <c r="Q35" t="s">
        <v>109</v>
      </c>
      <c r="R35" t="s">
        <v>109</v>
      </c>
      <c r="S35" t="s">
        <v>109</v>
      </c>
      <c r="T35" t="s">
        <v>109</v>
      </c>
      <c r="U35" t="s">
        <v>109</v>
      </c>
      <c r="V35" t="s">
        <v>109</v>
      </c>
      <c r="W35" t="s">
        <v>109</v>
      </c>
      <c r="X35" t="s">
        <v>109</v>
      </c>
      <c r="Y35" t="s">
        <v>109</v>
      </c>
      <c r="Z35" t="s">
        <v>109</v>
      </c>
      <c r="AA35" t="s">
        <v>109</v>
      </c>
      <c r="AB35" t="s">
        <v>109</v>
      </c>
      <c r="AC35" t="s">
        <v>109</v>
      </c>
      <c r="AD35" t="s">
        <v>109</v>
      </c>
      <c r="AE35" t="s">
        <v>109</v>
      </c>
      <c r="AF35" t="s">
        <v>109</v>
      </c>
      <c r="AG35" t="s">
        <v>109</v>
      </c>
      <c r="AH35" t="s">
        <v>109</v>
      </c>
      <c r="AI35" t="s">
        <v>109</v>
      </c>
      <c r="AJ35" t="s">
        <v>109</v>
      </c>
      <c r="AK35" t="s">
        <v>109</v>
      </c>
    </row>
    <row r="36" spans="1:37" x14ac:dyDescent="0.35">
      <c r="A36" t="s">
        <v>46</v>
      </c>
      <c r="B36" t="s">
        <v>109</v>
      </c>
      <c r="C36" t="s">
        <v>109</v>
      </c>
      <c r="D36" t="s">
        <v>109</v>
      </c>
      <c r="E36" t="s">
        <v>109</v>
      </c>
      <c r="F36" t="s">
        <v>109</v>
      </c>
      <c r="G36" t="s">
        <v>109</v>
      </c>
      <c r="H36" t="s">
        <v>109</v>
      </c>
      <c r="I36" t="s">
        <v>109</v>
      </c>
      <c r="J36" t="s">
        <v>109</v>
      </c>
      <c r="K36" t="s">
        <v>109</v>
      </c>
      <c r="L36" t="s">
        <v>109</v>
      </c>
      <c r="M36" t="s">
        <v>109</v>
      </c>
      <c r="N36" t="s">
        <v>109</v>
      </c>
      <c r="O36" t="s">
        <v>109</v>
      </c>
      <c r="P36" t="s">
        <v>109</v>
      </c>
      <c r="Q36" t="s">
        <v>109</v>
      </c>
      <c r="R36" t="s">
        <v>109</v>
      </c>
      <c r="S36" t="s">
        <v>109</v>
      </c>
      <c r="T36" t="s">
        <v>109</v>
      </c>
      <c r="U36" t="s">
        <v>109</v>
      </c>
      <c r="V36" t="s">
        <v>109</v>
      </c>
      <c r="W36" t="s">
        <v>109</v>
      </c>
      <c r="X36" t="s">
        <v>109</v>
      </c>
      <c r="Y36" t="s">
        <v>109</v>
      </c>
      <c r="Z36" t="s">
        <v>109</v>
      </c>
      <c r="AA36" t="s">
        <v>109</v>
      </c>
      <c r="AB36" t="s">
        <v>109</v>
      </c>
      <c r="AC36" t="s">
        <v>109</v>
      </c>
      <c r="AD36" t="s">
        <v>109</v>
      </c>
      <c r="AE36" t="s">
        <v>109</v>
      </c>
      <c r="AF36" t="s">
        <v>109</v>
      </c>
      <c r="AG36" t="s">
        <v>109</v>
      </c>
      <c r="AH36" t="s">
        <v>109</v>
      </c>
      <c r="AI36" t="s">
        <v>109</v>
      </c>
      <c r="AJ36" t="s">
        <v>109</v>
      </c>
      <c r="AK36" t="s">
        <v>109</v>
      </c>
    </row>
    <row r="37" spans="1:37" x14ac:dyDescent="0.35">
      <c r="A37" t="s">
        <v>47</v>
      </c>
      <c r="B37" t="s">
        <v>109</v>
      </c>
      <c r="C37" t="s">
        <v>109</v>
      </c>
      <c r="D37" t="s">
        <v>109</v>
      </c>
      <c r="E37" t="s">
        <v>109</v>
      </c>
      <c r="F37" t="s">
        <v>109</v>
      </c>
      <c r="G37" t="s">
        <v>109</v>
      </c>
      <c r="H37" t="s">
        <v>109</v>
      </c>
      <c r="I37" t="s">
        <v>109</v>
      </c>
      <c r="J37" t="s">
        <v>109</v>
      </c>
      <c r="K37" t="s">
        <v>109</v>
      </c>
      <c r="L37" t="s">
        <v>109</v>
      </c>
      <c r="M37" t="s">
        <v>109</v>
      </c>
      <c r="N37" t="s">
        <v>109</v>
      </c>
      <c r="O37" t="s">
        <v>109</v>
      </c>
      <c r="P37" t="s">
        <v>109</v>
      </c>
      <c r="Q37" t="s">
        <v>109</v>
      </c>
      <c r="R37" t="s">
        <v>109</v>
      </c>
      <c r="S37" t="s">
        <v>109</v>
      </c>
      <c r="T37" t="s">
        <v>109</v>
      </c>
      <c r="U37" t="s">
        <v>109</v>
      </c>
      <c r="V37" t="s">
        <v>109</v>
      </c>
      <c r="W37" t="s">
        <v>109</v>
      </c>
      <c r="X37" t="s">
        <v>109</v>
      </c>
      <c r="Y37" t="s">
        <v>109</v>
      </c>
      <c r="Z37" t="s">
        <v>109</v>
      </c>
      <c r="AA37" t="s">
        <v>109</v>
      </c>
      <c r="AB37" t="s">
        <v>109</v>
      </c>
      <c r="AC37" t="s">
        <v>109</v>
      </c>
      <c r="AD37" t="s">
        <v>109</v>
      </c>
      <c r="AE37" t="s">
        <v>109</v>
      </c>
      <c r="AF37" t="s">
        <v>109</v>
      </c>
      <c r="AG37" t="s">
        <v>109</v>
      </c>
      <c r="AH37" t="s">
        <v>109</v>
      </c>
      <c r="AI37" t="s">
        <v>109</v>
      </c>
      <c r="AJ37" t="s">
        <v>109</v>
      </c>
      <c r="AK37" t="s">
        <v>109</v>
      </c>
    </row>
    <row r="38" spans="1:37" x14ac:dyDescent="0.35">
      <c r="A38" t="s">
        <v>48</v>
      </c>
      <c r="B38" t="s">
        <v>109</v>
      </c>
      <c r="C38" t="s">
        <v>109</v>
      </c>
      <c r="D38" t="s">
        <v>109</v>
      </c>
      <c r="E38" t="s">
        <v>109</v>
      </c>
      <c r="F38" t="s">
        <v>109</v>
      </c>
      <c r="G38" t="s">
        <v>109</v>
      </c>
      <c r="H38" t="s">
        <v>109</v>
      </c>
      <c r="I38" t="s">
        <v>109</v>
      </c>
      <c r="J38" t="s">
        <v>109</v>
      </c>
      <c r="K38" t="s">
        <v>109</v>
      </c>
      <c r="L38" t="s">
        <v>109</v>
      </c>
      <c r="M38" t="s">
        <v>109</v>
      </c>
      <c r="N38" t="s">
        <v>109</v>
      </c>
      <c r="O38" t="s">
        <v>109</v>
      </c>
      <c r="P38" t="s">
        <v>109</v>
      </c>
      <c r="Q38" t="s">
        <v>109</v>
      </c>
      <c r="R38" t="s">
        <v>109</v>
      </c>
      <c r="S38" t="s">
        <v>109</v>
      </c>
      <c r="T38" t="s">
        <v>109</v>
      </c>
      <c r="U38" t="s">
        <v>109</v>
      </c>
      <c r="V38" t="s">
        <v>109</v>
      </c>
      <c r="W38" t="s">
        <v>109</v>
      </c>
      <c r="X38" t="s">
        <v>109</v>
      </c>
      <c r="Y38" t="s">
        <v>109</v>
      </c>
      <c r="Z38" t="s">
        <v>109</v>
      </c>
      <c r="AA38" t="s">
        <v>109</v>
      </c>
      <c r="AB38" t="s">
        <v>109</v>
      </c>
      <c r="AC38" t="s">
        <v>109</v>
      </c>
      <c r="AD38" t="s">
        <v>109</v>
      </c>
      <c r="AE38" t="s">
        <v>109</v>
      </c>
      <c r="AF38" t="s">
        <v>109</v>
      </c>
      <c r="AG38" t="s">
        <v>109</v>
      </c>
      <c r="AH38" t="s">
        <v>109</v>
      </c>
      <c r="AI38" t="s">
        <v>109</v>
      </c>
      <c r="AJ38" t="s">
        <v>109</v>
      </c>
      <c r="AK38" t="s">
        <v>109</v>
      </c>
    </row>
    <row r="39" spans="1:37" x14ac:dyDescent="0.35">
      <c r="A39" t="s">
        <v>133</v>
      </c>
      <c r="B39" t="s">
        <v>109</v>
      </c>
      <c r="C39" t="s">
        <v>109</v>
      </c>
      <c r="D39" t="s">
        <v>109</v>
      </c>
      <c r="E39" t="s">
        <v>109</v>
      </c>
      <c r="F39" t="s">
        <v>109</v>
      </c>
      <c r="G39" t="s">
        <v>109</v>
      </c>
      <c r="H39" t="s">
        <v>109</v>
      </c>
      <c r="I39" t="s">
        <v>109</v>
      </c>
      <c r="J39" t="s">
        <v>109</v>
      </c>
      <c r="K39" t="s">
        <v>109</v>
      </c>
      <c r="L39" t="s">
        <v>109</v>
      </c>
      <c r="M39" t="s">
        <v>109</v>
      </c>
      <c r="N39" t="s">
        <v>109</v>
      </c>
      <c r="O39" t="s">
        <v>109</v>
      </c>
      <c r="P39" t="s">
        <v>109</v>
      </c>
      <c r="Q39" t="s">
        <v>109</v>
      </c>
      <c r="R39" t="s">
        <v>109</v>
      </c>
      <c r="S39" t="s">
        <v>109</v>
      </c>
      <c r="T39" t="s">
        <v>109</v>
      </c>
      <c r="U39" t="s">
        <v>109</v>
      </c>
      <c r="V39" t="s">
        <v>109</v>
      </c>
      <c r="W39" t="s">
        <v>109</v>
      </c>
      <c r="X39" t="s">
        <v>109</v>
      </c>
      <c r="Y39" t="s">
        <v>109</v>
      </c>
      <c r="Z39" t="s">
        <v>109</v>
      </c>
      <c r="AA39" t="s">
        <v>109</v>
      </c>
      <c r="AB39" t="s">
        <v>109</v>
      </c>
      <c r="AC39" t="s">
        <v>109</v>
      </c>
      <c r="AD39" t="s">
        <v>109</v>
      </c>
      <c r="AE39" t="s">
        <v>109</v>
      </c>
      <c r="AF39" t="s">
        <v>109</v>
      </c>
      <c r="AG39" t="s">
        <v>109</v>
      </c>
      <c r="AH39" t="s">
        <v>109</v>
      </c>
      <c r="AI39" t="s">
        <v>109</v>
      </c>
      <c r="AJ39" t="s">
        <v>109</v>
      </c>
      <c r="AK39" t="s">
        <v>109</v>
      </c>
    </row>
    <row r="40" spans="1:37" x14ac:dyDescent="0.35">
      <c r="A40" t="s">
        <v>134</v>
      </c>
      <c r="B40" s="7">
        <v>55562410.489510499</v>
      </c>
      <c r="C40" s="7">
        <v>54699845.804195799</v>
      </c>
      <c r="D40" s="7">
        <v>53837281.118881099</v>
      </c>
      <c r="E40" s="7">
        <v>52974716.433566399</v>
      </c>
      <c r="F40" s="7">
        <v>52112151.748251699</v>
      </c>
      <c r="G40" s="7">
        <v>51249587.062936999</v>
      </c>
      <c r="H40" s="7">
        <v>50387022.377622299</v>
      </c>
      <c r="I40" s="7">
        <v>49524457.692307599</v>
      </c>
      <c r="J40" s="7">
        <v>48661893.006993003</v>
      </c>
      <c r="K40" s="7">
        <v>47799328.321678303</v>
      </c>
      <c r="L40" s="7">
        <v>46936763.636363603</v>
      </c>
      <c r="M40" s="7">
        <v>46074198.951048903</v>
      </c>
      <c r="N40" s="7">
        <v>45211634.265734203</v>
      </c>
      <c r="O40" s="7">
        <v>44349069.580419503</v>
      </c>
      <c r="P40" s="7">
        <v>43486504.895104803</v>
      </c>
      <c r="Q40" s="7">
        <v>42623940.2097902</v>
      </c>
      <c r="R40" s="7">
        <v>41761375.5244755</v>
      </c>
      <c r="S40" s="7">
        <v>40898810.8391608</v>
      </c>
      <c r="T40" s="7">
        <v>40036246.1538461</v>
      </c>
      <c r="U40" s="7">
        <v>39173681.4685314</v>
      </c>
      <c r="V40" s="7">
        <v>38311116.7832167</v>
      </c>
      <c r="W40" s="7">
        <v>37448552.097902</v>
      </c>
      <c r="X40" s="7">
        <v>36585987.412587397</v>
      </c>
      <c r="Y40" s="7">
        <v>35723422.727272697</v>
      </c>
      <c r="Z40" s="7">
        <v>34860858.041957997</v>
      </c>
      <c r="AA40" s="7">
        <v>33998293.356643297</v>
      </c>
      <c r="AB40" s="7">
        <v>33135728.6713286</v>
      </c>
      <c r="AC40" s="7">
        <v>32273163.9860139</v>
      </c>
      <c r="AD40" s="7">
        <v>31410599.3006992</v>
      </c>
      <c r="AE40" s="7">
        <v>30548034.6153845</v>
      </c>
      <c r="AF40" s="7">
        <v>29685469.930069901</v>
      </c>
      <c r="AG40" s="7">
        <v>28822905.244755201</v>
      </c>
      <c r="AH40" s="7">
        <v>27960340.559440501</v>
      </c>
      <c r="AI40" s="7">
        <v>27097775.874125801</v>
      </c>
      <c r="AJ40" s="7">
        <v>26235211.188811101</v>
      </c>
      <c r="AK40" s="7">
        <v>25372646.503496401</v>
      </c>
    </row>
    <row r="41" spans="1:37" x14ac:dyDescent="0.35">
      <c r="A41" t="s">
        <v>135</v>
      </c>
      <c r="B41" t="s">
        <v>109</v>
      </c>
      <c r="C41" t="s">
        <v>109</v>
      </c>
      <c r="D41" t="s">
        <v>109</v>
      </c>
      <c r="E41" t="s">
        <v>109</v>
      </c>
      <c r="F41" t="s">
        <v>109</v>
      </c>
      <c r="G41" t="s">
        <v>109</v>
      </c>
      <c r="H41" t="s">
        <v>109</v>
      </c>
      <c r="I41" t="s">
        <v>109</v>
      </c>
      <c r="J41" t="s">
        <v>109</v>
      </c>
      <c r="K41" t="s">
        <v>109</v>
      </c>
      <c r="L41" t="s">
        <v>109</v>
      </c>
      <c r="M41" t="s">
        <v>109</v>
      </c>
      <c r="N41" t="s">
        <v>109</v>
      </c>
      <c r="O41" t="s">
        <v>109</v>
      </c>
      <c r="P41" t="s">
        <v>109</v>
      </c>
      <c r="Q41" t="s">
        <v>109</v>
      </c>
      <c r="R41" t="s">
        <v>109</v>
      </c>
      <c r="S41" t="s">
        <v>109</v>
      </c>
      <c r="T41" t="s">
        <v>109</v>
      </c>
      <c r="U41" t="s">
        <v>109</v>
      </c>
      <c r="V41" t="s">
        <v>109</v>
      </c>
      <c r="W41" t="s">
        <v>109</v>
      </c>
      <c r="X41" t="s">
        <v>109</v>
      </c>
      <c r="Y41" t="s">
        <v>109</v>
      </c>
      <c r="Z41" t="s">
        <v>109</v>
      </c>
      <c r="AA41" t="s">
        <v>109</v>
      </c>
      <c r="AB41" t="s">
        <v>109</v>
      </c>
      <c r="AC41" t="s">
        <v>109</v>
      </c>
      <c r="AD41" t="s">
        <v>109</v>
      </c>
      <c r="AE41" t="s">
        <v>109</v>
      </c>
      <c r="AF41" t="s">
        <v>109</v>
      </c>
      <c r="AG41" t="s">
        <v>109</v>
      </c>
      <c r="AH41" t="s">
        <v>109</v>
      </c>
      <c r="AI41" t="s">
        <v>109</v>
      </c>
      <c r="AJ41" t="s">
        <v>109</v>
      </c>
      <c r="AK41" t="s">
        <v>109</v>
      </c>
    </row>
    <row r="42" spans="1:37" x14ac:dyDescent="0.35">
      <c r="A42" t="s">
        <v>136</v>
      </c>
      <c r="B42" t="s">
        <v>109</v>
      </c>
      <c r="C42" t="s">
        <v>109</v>
      </c>
      <c r="D42" t="s">
        <v>109</v>
      </c>
      <c r="E42" t="s">
        <v>109</v>
      </c>
      <c r="F42" t="s">
        <v>109</v>
      </c>
      <c r="G42" t="s">
        <v>109</v>
      </c>
      <c r="H42" t="s">
        <v>109</v>
      </c>
      <c r="I42" t="s">
        <v>109</v>
      </c>
      <c r="J42" t="s">
        <v>109</v>
      </c>
      <c r="K42" t="s">
        <v>109</v>
      </c>
      <c r="L42" t="s">
        <v>109</v>
      </c>
      <c r="M42" t="s">
        <v>109</v>
      </c>
      <c r="N42" t="s">
        <v>109</v>
      </c>
      <c r="O42" t="s">
        <v>109</v>
      </c>
      <c r="P42" t="s">
        <v>109</v>
      </c>
      <c r="Q42" t="s">
        <v>109</v>
      </c>
      <c r="R42" t="s">
        <v>109</v>
      </c>
      <c r="S42" t="s">
        <v>109</v>
      </c>
      <c r="T42" t="s">
        <v>109</v>
      </c>
      <c r="U42" t="s">
        <v>109</v>
      </c>
      <c r="V42" t="s">
        <v>109</v>
      </c>
      <c r="W42" t="s">
        <v>109</v>
      </c>
      <c r="X42" t="s">
        <v>109</v>
      </c>
      <c r="Y42" t="s">
        <v>109</v>
      </c>
      <c r="Z42" t="s">
        <v>109</v>
      </c>
      <c r="AA42" t="s">
        <v>109</v>
      </c>
      <c r="AB42" t="s">
        <v>109</v>
      </c>
      <c r="AC42" t="s">
        <v>109</v>
      </c>
      <c r="AD42" t="s">
        <v>109</v>
      </c>
      <c r="AE42" t="s">
        <v>109</v>
      </c>
      <c r="AF42" t="s">
        <v>109</v>
      </c>
      <c r="AG42" t="s">
        <v>109</v>
      </c>
      <c r="AH42" t="s">
        <v>109</v>
      </c>
      <c r="AI42" t="s">
        <v>109</v>
      </c>
      <c r="AJ42" t="s">
        <v>109</v>
      </c>
      <c r="AK42" t="s">
        <v>109</v>
      </c>
    </row>
    <row r="43" spans="1:37" x14ac:dyDescent="0.35">
      <c r="A43" t="s">
        <v>137</v>
      </c>
      <c r="B43" t="s">
        <v>109</v>
      </c>
      <c r="C43" t="s">
        <v>109</v>
      </c>
      <c r="D43" t="s">
        <v>109</v>
      </c>
      <c r="E43" t="s">
        <v>109</v>
      </c>
      <c r="F43" t="s">
        <v>109</v>
      </c>
      <c r="G43" t="s">
        <v>109</v>
      </c>
      <c r="H43" t="s">
        <v>109</v>
      </c>
      <c r="I43" t="s">
        <v>109</v>
      </c>
      <c r="J43" t="s">
        <v>109</v>
      </c>
      <c r="K43" t="s">
        <v>109</v>
      </c>
      <c r="L43" t="s">
        <v>109</v>
      </c>
      <c r="M43" t="s">
        <v>109</v>
      </c>
      <c r="N43" t="s">
        <v>109</v>
      </c>
      <c r="O43" t="s">
        <v>109</v>
      </c>
      <c r="P43" t="s">
        <v>109</v>
      </c>
      <c r="Q43" t="s">
        <v>109</v>
      </c>
      <c r="R43" t="s">
        <v>109</v>
      </c>
      <c r="S43" t="s">
        <v>109</v>
      </c>
      <c r="T43" t="s">
        <v>109</v>
      </c>
      <c r="U43" t="s">
        <v>109</v>
      </c>
      <c r="V43" t="s">
        <v>109</v>
      </c>
      <c r="W43" t="s">
        <v>109</v>
      </c>
      <c r="X43" t="s">
        <v>109</v>
      </c>
      <c r="Y43" t="s">
        <v>109</v>
      </c>
      <c r="Z43" t="s">
        <v>109</v>
      </c>
      <c r="AA43" t="s">
        <v>109</v>
      </c>
      <c r="AB43" t="s">
        <v>109</v>
      </c>
      <c r="AC43" t="s">
        <v>109</v>
      </c>
      <c r="AD43" t="s">
        <v>109</v>
      </c>
      <c r="AE43" t="s">
        <v>109</v>
      </c>
      <c r="AF43" t="s">
        <v>109</v>
      </c>
      <c r="AG43" t="s">
        <v>109</v>
      </c>
      <c r="AH43" t="s">
        <v>109</v>
      </c>
      <c r="AI43" t="s">
        <v>109</v>
      </c>
      <c r="AJ43" t="s">
        <v>109</v>
      </c>
      <c r="AK43" t="s">
        <v>109</v>
      </c>
    </row>
    <row r="44" spans="1:37" x14ac:dyDescent="0.35">
      <c r="A44" t="s">
        <v>138</v>
      </c>
      <c r="B44" t="s">
        <v>109</v>
      </c>
      <c r="C44" t="s">
        <v>109</v>
      </c>
      <c r="D44" t="s">
        <v>109</v>
      </c>
      <c r="E44" t="s">
        <v>109</v>
      </c>
      <c r="F44" t="s">
        <v>109</v>
      </c>
      <c r="G44" t="s">
        <v>109</v>
      </c>
      <c r="H44" t="s">
        <v>109</v>
      </c>
      <c r="I44" t="s">
        <v>109</v>
      </c>
      <c r="J44" t="s">
        <v>109</v>
      </c>
      <c r="K44" t="s">
        <v>109</v>
      </c>
      <c r="L44" t="s">
        <v>109</v>
      </c>
      <c r="M44" t="s">
        <v>109</v>
      </c>
      <c r="N44" t="s">
        <v>109</v>
      </c>
      <c r="O44" t="s">
        <v>109</v>
      </c>
      <c r="P44" t="s">
        <v>109</v>
      </c>
      <c r="Q44" t="s">
        <v>109</v>
      </c>
      <c r="R44" t="s">
        <v>109</v>
      </c>
      <c r="S44" t="s">
        <v>109</v>
      </c>
      <c r="T44" t="s">
        <v>109</v>
      </c>
      <c r="U44" t="s">
        <v>109</v>
      </c>
      <c r="V44" t="s">
        <v>109</v>
      </c>
      <c r="W44" t="s">
        <v>109</v>
      </c>
      <c r="X44" t="s">
        <v>109</v>
      </c>
      <c r="Y44" t="s">
        <v>109</v>
      </c>
      <c r="Z44" t="s">
        <v>109</v>
      </c>
      <c r="AA44" t="s">
        <v>109</v>
      </c>
      <c r="AB44" t="s">
        <v>109</v>
      </c>
      <c r="AC44" t="s">
        <v>109</v>
      </c>
      <c r="AD44" t="s">
        <v>109</v>
      </c>
      <c r="AE44" t="s">
        <v>109</v>
      </c>
      <c r="AF44" t="s">
        <v>109</v>
      </c>
      <c r="AG44" t="s">
        <v>109</v>
      </c>
      <c r="AH44" t="s">
        <v>109</v>
      </c>
      <c r="AI44" t="s">
        <v>109</v>
      </c>
      <c r="AJ44" t="s">
        <v>109</v>
      </c>
      <c r="AK44" t="s">
        <v>109</v>
      </c>
    </row>
    <row r="45" spans="1:37" x14ac:dyDescent="0.35">
      <c r="A45" t="s">
        <v>139</v>
      </c>
      <c r="B45" t="s">
        <v>109</v>
      </c>
      <c r="C45" t="s">
        <v>109</v>
      </c>
      <c r="D45" t="s">
        <v>109</v>
      </c>
      <c r="E45" t="s">
        <v>109</v>
      </c>
      <c r="F45" t="s">
        <v>109</v>
      </c>
      <c r="G45" t="s">
        <v>109</v>
      </c>
      <c r="H45" t="s">
        <v>109</v>
      </c>
      <c r="I45" t="s">
        <v>109</v>
      </c>
      <c r="J45" t="s">
        <v>109</v>
      </c>
      <c r="K45" t="s">
        <v>109</v>
      </c>
      <c r="L45" t="s">
        <v>109</v>
      </c>
      <c r="M45" t="s">
        <v>109</v>
      </c>
      <c r="N45" t="s">
        <v>109</v>
      </c>
      <c r="O45" t="s">
        <v>109</v>
      </c>
      <c r="P45" t="s">
        <v>109</v>
      </c>
      <c r="Q45" t="s">
        <v>109</v>
      </c>
      <c r="R45" t="s">
        <v>109</v>
      </c>
      <c r="S45" t="s">
        <v>109</v>
      </c>
      <c r="T45" t="s">
        <v>109</v>
      </c>
      <c r="U45" t="s">
        <v>109</v>
      </c>
      <c r="V45" t="s">
        <v>109</v>
      </c>
      <c r="W45" t="s">
        <v>109</v>
      </c>
      <c r="X45" t="s">
        <v>109</v>
      </c>
      <c r="Y45" t="s">
        <v>109</v>
      </c>
      <c r="Z45" t="s">
        <v>109</v>
      </c>
      <c r="AA45" t="s">
        <v>109</v>
      </c>
      <c r="AB45" t="s">
        <v>109</v>
      </c>
      <c r="AC45" t="s">
        <v>109</v>
      </c>
      <c r="AD45" t="s">
        <v>109</v>
      </c>
      <c r="AE45" t="s">
        <v>109</v>
      </c>
      <c r="AF45" t="s">
        <v>109</v>
      </c>
      <c r="AG45" t="s">
        <v>109</v>
      </c>
      <c r="AH45" t="s">
        <v>109</v>
      </c>
      <c r="AI45" t="s">
        <v>109</v>
      </c>
      <c r="AJ45" t="s">
        <v>109</v>
      </c>
      <c r="AK45" t="s">
        <v>109</v>
      </c>
    </row>
    <row r="46" spans="1:37" x14ac:dyDescent="0.35">
      <c r="A46" t="s">
        <v>140</v>
      </c>
      <c r="B46" t="s">
        <v>109</v>
      </c>
      <c r="C46" t="s">
        <v>109</v>
      </c>
      <c r="D46" t="s">
        <v>109</v>
      </c>
      <c r="E46" t="s">
        <v>109</v>
      </c>
      <c r="F46" t="s">
        <v>109</v>
      </c>
      <c r="G46" t="s">
        <v>109</v>
      </c>
      <c r="H46" t="s">
        <v>109</v>
      </c>
      <c r="I46" t="s">
        <v>109</v>
      </c>
      <c r="J46" t="s">
        <v>109</v>
      </c>
      <c r="K46" t="s">
        <v>109</v>
      </c>
      <c r="L46" t="s">
        <v>109</v>
      </c>
      <c r="M46" t="s">
        <v>109</v>
      </c>
      <c r="N46" t="s">
        <v>109</v>
      </c>
      <c r="O46" t="s">
        <v>109</v>
      </c>
      <c r="P46" t="s">
        <v>109</v>
      </c>
      <c r="Q46" t="s">
        <v>109</v>
      </c>
      <c r="R46" t="s">
        <v>109</v>
      </c>
      <c r="S46" t="s">
        <v>109</v>
      </c>
      <c r="T46" t="s">
        <v>109</v>
      </c>
      <c r="U46" t="s">
        <v>109</v>
      </c>
      <c r="V46" t="s">
        <v>109</v>
      </c>
      <c r="W46" t="s">
        <v>109</v>
      </c>
      <c r="X46" t="s">
        <v>109</v>
      </c>
      <c r="Y46" t="s">
        <v>109</v>
      </c>
      <c r="Z46" t="s">
        <v>109</v>
      </c>
      <c r="AA46" t="s">
        <v>109</v>
      </c>
      <c r="AB46" t="s">
        <v>109</v>
      </c>
      <c r="AC46" t="s">
        <v>109</v>
      </c>
      <c r="AD46" t="s">
        <v>109</v>
      </c>
      <c r="AE46" t="s">
        <v>109</v>
      </c>
      <c r="AF46" t="s">
        <v>109</v>
      </c>
      <c r="AG46" t="s">
        <v>109</v>
      </c>
      <c r="AH46" t="s">
        <v>109</v>
      </c>
      <c r="AI46" t="s">
        <v>109</v>
      </c>
      <c r="AJ46" t="s">
        <v>109</v>
      </c>
      <c r="AK46" t="s">
        <v>109</v>
      </c>
    </row>
    <row r="47" spans="1:37" x14ac:dyDescent="0.35">
      <c r="A47" t="s">
        <v>141</v>
      </c>
      <c r="B47" t="s">
        <v>109</v>
      </c>
      <c r="C47" t="s">
        <v>109</v>
      </c>
      <c r="D47" t="s">
        <v>109</v>
      </c>
      <c r="E47" t="s">
        <v>109</v>
      </c>
      <c r="F47" t="s">
        <v>109</v>
      </c>
      <c r="G47" t="s">
        <v>109</v>
      </c>
      <c r="H47" t="s">
        <v>109</v>
      </c>
      <c r="I47" t="s">
        <v>109</v>
      </c>
      <c r="J47" t="s">
        <v>109</v>
      </c>
      <c r="K47" t="s">
        <v>109</v>
      </c>
      <c r="L47" t="s">
        <v>109</v>
      </c>
      <c r="M47" t="s">
        <v>109</v>
      </c>
      <c r="N47" t="s">
        <v>109</v>
      </c>
      <c r="O47" t="s">
        <v>109</v>
      </c>
      <c r="P47" t="s">
        <v>109</v>
      </c>
      <c r="Q47" t="s">
        <v>109</v>
      </c>
      <c r="R47" t="s">
        <v>109</v>
      </c>
      <c r="S47" t="s">
        <v>109</v>
      </c>
      <c r="T47" t="s">
        <v>109</v>
      </c>
      <c r="U47" t="s">
        <v>109</v>
      </c>
      <c r="V47" t="s">
        <v>109</v>
      </c>
      <c r="W47" t="s">
        <v>109</v>
      </c>
      <c r="X47" t="s">
        <v>109</v>
      </c>
      <c r="Y47" t="s">
        <v>109</v>
      </c>
      <c r="Z47" t="s">
        <v>109</v>
      </c>
      <c r="AA47" t="s">
        <v>109</v>
      </c>
      <c r="AB47" t="s">
        <v>109</v>
      </c>
      <c r="AC47" t="s">
        <v>109</v>
      </c>
      <c r="AD47" t="s">
        <v>109</v>
      </c>
      <c r="AE47" t="s">
        <v>109</v>
      </c>
      <c r="AF47" t="s">
        <v>109</v>
      </c>
      <c r="AG47" t="s">
        <v>109</v>
      </c>
      <c r="AH47" t="s">
        <v>109</v>
      </c>
      <c r="AI47" t="s">
        <v>109</v>
      </c>
      <c r="AJ47" t="s">
        <v>109</v>
      </c>
      <c r="AK47" t="s">
        <v>109</v>
      </c>
    </row>
    <row r="48" spans="1:37" x14ac:dyDescent="0.35">
      <c r="A48" t="s">
        <v>142</v>
      </c>
      <c r="B48" t="s">
        <v>109</v>
      </c>
      <c r="C48" t="s">
        <v>109</v>
      </c>
      <c r="D48" t="s">
        <v>109</v>
      </c>
      <c r="E48" t="s">
        <v>109</v>
      </c>
      <c r="F48" t="s">
        <v>109</v>
      </c>
      <c r="G48" t="s">
        <v>109</v>
      </c>
      <c r="H48" t="s">
        <v>109</v>
      </c>
      <c r="I48" t="s">
        <v>109</v>
      </c>
      <c r="J48" t="s">
        <v>109</v>
      </c>
      <c r="K48" t="s">
        <v>109</v>
      </c>
      <c r="L48" t="s">
        <v>109</v>
      </c>
      <c r="M48" t="s">
        <v>109</v>
      </c>
      <c r="N48" t="s">
        <v>109</v>
      </c>
      <c r="O48" t="s">
        <v>109</v>
      </c>
      <c r="P48" t="s">
        <v>109</v>
      </c>
      <c r="Q48" t="s">
        <v>109</v>
      </c>
      <c r="R48" t="s">
        <v>109</v>
      </c>
      <c r="S48" t="s">
        <v>109</v>
      </c>
      <c r="T48" t="s">
        <v>109</v>
      </c>
      <c r="U48" t="s">
        <v>109</v>
      </c>
      <c r="V48" t="s">
        <v>109</v>
      </c>
      <c r="W48" t="s">
        <v>109</v>
      </c>
      <c r="X48" t="s">
        <v>109</v>
      </c>
      <c r="Y48" t="s">
        <v>109</v>
      </c>
      <c r="Z48" t="s">
        <v>109</v>
      </c>
      <c r="AA48" t="s">
        <v>109</v>
      </c>
      <c r="AB48" t="s">
        <v>109</v>
      </c>
      <c r="AC48" t="s">
        <v>109</v>
      </c>
      <c r="AD48" t="s">
        <v>109</v>
      </c>
      <c r="AE48" t="s">
        <v>109</v>
      </c>
      <c r="AF48" t="s">
        <v>109</v>
      </c>
      <c r="AG48" t="s">
        <v>109</v>
      </c>
      <c r="AH48" t="s">
        <v>109</v>
      </c>
      <c r="AI48" t="s">
        <v>109</v>
      </c>
      <c r="AJ48" t="s">
        <v>109</v>
      </c>
      <c r="AK48" t="s">
        <v>109</v>
      </c>
    </row>
    <row r="49" spans="1:37" x14ac:dyDescent="0.35">
      <c r="A49" t="s">
        <v>143</v>
      </c>
      <c r="B49" t="s">
        <v>109</v>
      </c>
      <c r="C49" t="s">
        <v>109</v>
      </c>
      <c r="D49" t="s">
        <v>109</v>
      </c>
      <c r="E49" t="s">
        <v>109</v>
      </c>
      <c r="F49" t="s">
        <v>109</v>
      </c>
      <c r="G49" t="s">
        <v>109</v>
      </c>
      <c r="H49" t="s">
        <v>109</v>
      </c>
      <c r="I49" t="s">
        <v>109</v>
      </c>
      <c r="J49" t="s">
        <v>109</v>
      </c>
      <c r="K49" t="s">
        <v>109</v>
      </c>
      <c r="L49" t="s">
        <v>109</v>
      </c>
      <c r="M49" t="s">
        <v>109</v>
      </c>
      <c r="N49" t="s">
        <v>109</v>
      </c>
      <c r="O49" t="s">
        <v>109</v>
      </c>
      <c r="P49" t="s">
        <v>109</v>
      </c>
      <c r="Q49" t="s">
        <v>109</v>
      </c>
      <c r="R49" t="s">
        <v>109</v>
      </c>
      <c r="S49" t="s">
        <v>109</v>
      </c>
      <c r="T49" t="s">
        <v>109</v>
      </c>
      <c r="U49" t="s">
        <v>109</v>
      </c>
      <c r="V49" t="s">
        <v>109</v>
      </c>
      <c r="W49" t="s">
        <v>109</v>
      </c>
      <c r="X49" t="s">
        <v>109</v>
      </c>
      <c r="Y49" t="s">
        <v>109</v>
      </c>
      <c r="Z49" t="s">
        <v>109</v>
      </c>
      <c r="AA49" t="s">
        <v>109</v>
      </c>
      <c r="AB49" t="s">
        <v>109</v>
      </c>
      <c r="AC49" t="s">
        <v>109</v>
      </c>
      <c r="AD49" t="s">
        <v>109</v>
      </c>
      <c r="AE49" t="s">
        <v>109</v>
      </c>
      <c r="AF49" t="s">
        <v>109</v>
      </c>
      <c r="AG49" t="s">
        <v>109</v>
      </c>
      <c r="AH49" t="s">
        <v>109</v>
      </c>
      <c r="AI49" t="s">
        <v>109</v>
      </c>
      <c r="AJ49" t="s">
        <v>109</v>
      </c>
      <c r="AK49" t="s">
        <v>109</v>
      </c>
    </row>
    <row r="50" spans="1:37" x14ac:dyDescent="0.35">
      <c r="A50" t="s">
        <v>144</v>
      </c>
      <c r="B50" t="s">
        <v>109</v>
      </c>
      <c r="C50" t="s">
        <v>109</v>
      </c>
      <c r="D50" t="s">
        <v>109</v>
      </c>
      <c r="E50" t="s">
        <v>109</v>
      </c>
      <c r="F50" t="s">
        <v>109</v>
      </c>
      <c r="G50" t="s">
        <v>109</v>
      </c>
      <c r="H50" t="s">
        <v>109</v>
      </c>
      <c r="I50" t="s">
        <v>109</v>
      </c>
      <c r="J50" t="s">
        <v>109</v>
      </c>
      <c r="K50" t="s">
        <v>109</v>
      </c>
      <c r="L50" t="s">
        <v>109</v>
      </c>
      <c r="M50" t="s">
        <v>109</v>
      </c>
      <c r="N50" t="s">
        <v>109</v>
      </c>
      <c r="O50" t="s">
        <v>109</v>
      </c>
      <c r="P50" t="s">
        <v>109</v>
      </c>
      <c r="Q50" t="s">
        <v>109</v>
      </c>
      <c r="R50" t="s">
        <v>109</v>
      </c>
      <c r="S50" t="s">
        <v>109</v>
      </c>
      <c r="T50" t="s">
        <v>109</v>
      </c>
      <c r="U50" t="s">
        <v>109</v>
      </c>
      <c r="V50" t="s">
        <v>109</v>
      </c>
      <c r="W50" t="s">
        <v>109</v>
      </c>
      <c r="X50" t="s">
        <v>109</v>
      </c>
      <c r="Y50" t="s">
        <v>109</v>
      </c>
      <c r="Z50" t="s">
        <v>109</v>
      </c>
      <c r="AA50" t="s">
        <v>109</v>
      </c>
      <c r="AB50" t="s">
        <v>109</v>
      </c>
      <c r="AC50" t="s">
        <v>109</v>
      </c>
      <c r="AD50" t="s">
        <v>109</v>
      </c>
      <c r="AE50" t="s">
        <v>109</v>
      </c>
      <c r="AF50" t="s">
        <v>109</v>
      </c>
      <c r="AG50" t="s">
        <v>109</v>
      </c>
      <c r="AH50" t="s">
        <v>109</v>
      </c>
      <c r="AI50" t="s">
        <v>109</v>
      </c>
      <c r="AJ50" t="s">
        <v>109</v>
      </c>
      <c r="AK50" t="s">
        <v>109</v>
      </c>
    </row>
    <row r="51" spans="1:37" x14ac:dyDescent="0.35">
      <c r="A51" t="s">
        <v>145</v>
      </c>
      <c r="B51" t="s">
        <v>109</v>
      </c>
      <c r="C51" t="s">
        <v>109</v>
      </c>
      <c r="D51" t="s">
        <v>109</v>
      </c>
      <c r="E51" t="s">
        <v>109</v>
      </c>
      <c r="F51" t="s">
        <v>109</v>
      </c>
      <c r="G51" t="s">
        <v>109</v>
      </c>
      <c r="H51" t="s">
        <v>109</v>
      </c>
      <c r="I51" t="s">
        <v>109</v>
      </c>
      <c r="J51" t="s">
        <v>109</v>
      </c>
      <c r="K51" t="s">
        <v>109</v>
      </c>
      <c r="L51" t="s">
        <v>109</v>
      </c>
      <c r="M51" t="s">
        <v>109</v>
      </c>
      <c r="N51" t="s">
        <v>109</v>
      </c>
      <c r="O51" t="s">
        <v>109</v>
      </c>
      <c r="P51" t="s">
        <v>109</v>
      </c>
      <c r="Q51" t="s">
        <v>109</v>
      </c>
      <c r="R51" t="s">
        <v>109</v>
      </c>
      <c r="S51" t="s">
        <v>109</v>
      </c>
      <c r="T51" t="s">
        <v>109</v>
      </c>
      <c r="U51" t="s">
        <v>109</v>
      </c>
      <c r="V51" t="s">
        <v>109</v>
      </c>
      <c r="W51" t="s">
        <v>109</v>
      </c>
      <c r="X51" t="s">
        <v>109</v>
      </c>
      <c r="Y51" t="s">
        <v>109</v>
      </c>
      <c r="Z51" t="s">
        <v>109</v>
      </c>
      <c r="AA51" t="s">
        <v>109</v>
      </c>
      <c r="AB51" t="s">
        <v>109</v>
      </c>
      <c r="AC51" t="s">
        <v>109</v>
      </c>
      <c r="AD51" t="s">
        <v>109</v>
      </c>
      <c r="AE51" t="s">
        <v>109</v>
      </c>
      <c r="AF51" t="s">
        <v>109</v>
      </c>
      <c r="AG51" t="s">
        <v>109</v>
      </c>
      <c r="AH51" t="s">
        <v>109</v>
      </c>
      <c r="AI51" t="s">
        <v>109</v>
      </c>
      <c r="AJ51" t="s">
        <v>109</v>
      </c>
      <c r="AK51" t="s">
        <v>109</v>
      </c>
    </row>
    <row r="52" spans="1:37" x14ac:dyDescent="0.35">
      <c r="A52" t="s">
        <v>146</v>
      </c>
      <c r="B52" t="s">
        <v>109</v>
      </c>
      <c r="C52" t="s">
        <v>109</v>
      </c>
      <c r="D52" t="s">
        <v>109</v>
      </c>
      <c r="E52" t="s">
        <v>109</v>
      </c>
      <c r="F52" t="s">
        <v>109</v>
      </c>
      <c r="G52" t="s">
        <v>109</v>
      </c>
      <c r="H52" t="s">
        <v>109</v>
      </c>
      <c r="I52" t="s">
        <v>109</v>
      </c>
      <c r="J52" t="s">
        <v>109</v>
      </c>
      <c r="K52" t="s">
        <v>109</v>
      </c>
      <c r="L52" t="s">
        <v>109</v>
      </c>
      <c r="M52" t="s">
        <v>109</v>
      </c>
      <c r="N52" t="s">
        <v>109</v>
      </c>
      <c r="O52" t="s">
        <v>109</v>
      </c>
      <c r="P52" t="s">
        <v>109</v>
      </c>
      <c r="Q52" t="s">
        <v>109</v>
      </c>
      <c r="R52" t="s">
        <v>109</v>
      </c>
      <c r="S52" t="s">
        <v>109</v>
      </c>
      <c r="T52" t="s">
        <v>109</v>
      </c>
      <c r="U52" t="s">
        <v>109</v>
      </c>
      <c r="V52" t="s">
        <v>109</v>
      </c>
      <c r="W52" t="s">
        <v>109</v>
      </c>
      <c r="X52" t="s">
        <v>109</v>
      </c>
      <c r="Y52" t="s">
        <v>109</v>
      </c>
      <c r="Z52" t="s">
        <v>109</v>
      </c>
      <c r="AA52" t="s">
        <v>109</v>
      </c>
      <c r="AB52" t="s">
        <v>109</v>
      </c>
      <c r="AC52" t="s">
        <v>109</v>
      </c>
      <c r="AD52" t="s">
        <v>109</v>
      </c>
      <c r="AE52" t="s">
        <v>109</v>
      </c>
      <c r="AF52" t="s">
        <v>109</v>
      </c>
      <c r="AG52" t="s">
        <v>109</v>
      </c>
      <c r="AH52" t="s">
        <v>109</v>
      </c>
      <c r="AI52" t="s">
        <v>109</v>
      </c>
      <c r="AJ52" t="s">
        <v>109</v>
      </c>
      <c r="AK52" t="s">
        <v>109</v>
      </c>
    </row>
    <row r="53" spans="1:37" x14ac:dyDescent="0.35">
      <c r="A53" t="s">
        <v>147</v>
      </c>
      <c r="B53" t="s">
        <v>109</v>
      </c>
      <c r="C53" t="s">
        <v>109</v>
      </c>
      <c r="D53" t="s">
        <v>109</v>
      </c>
      <c r="E53" t="s">
        <v>109</v>
      </c>
      <c r="F53" t="s">
        <v>109</v>
      </c>
      <c r="G53" t="s">
        <v>109</v>
      </c>
      <c r="H53" t="s">
        <v>109</v>
      </c>
      <c r="I53" t="s">
        <v>109</v>
      </c>
      <c r="J53" t="s">
        <v>109</v>
      </c>
      <c r="K53" t="s">
        <v>109</v>
      </c>
      <c r="L53" t="s">
        <v>109</v>
      </c>
      <c r="M53" t="s">
        <v>109</v>
      </c>
      <c r="N53" t="s">
        <v>109</v>
      </c>
      <c r="O53" t="s">
        <v>109</v>
      </c>
      <c r="P53" t="s">
        <v>109</v>
      </c>
      <c r="Q53" t="s">
        <v>109</v>
      </c>
      <c r="R53" t="s">
        <v>109</v>
      </c>
      <c r="S53" t="s">
        <v>109</v>
      </c>
      <c r="T53" t="s">
        <v>109</v>
      </c>
      <c r="U53" t="s">
        <v>109</v>
      </c>
      <c r="V53" t="s">
        <v>109</v>
      </c>
      <c r="W53" t="s">
        <v>109</v>
      </c>
      <c r="X53" t="s">
        <v>109</v>
      </c>
      <c r="Y53" t="s">
        <v>109</v>
      </c>
      <c r="Z53" t="s">
        <v>109</v>
      </c>
      <c r="AA53" t="s">
        <v>109</v>
      </c>
      <c r="AB53" t="s">
        <v>109</v>
      </c>
      <c r="AC53" t="s">
        <v>109</v>
      </c>
      <c r="AD53" t="s">
        <v>109</v>
      </c>
      <c r="AE53" t="s">
        <v>109</v>
      </c>
      <c r="AF53" t="s">
        <v>109</v>
      </c>
      <c r="AG53" t="s">
        <v>109</v>
      </c>
      <c r="AH53" t="s">
        <v>109</v>
      </c>
      <c r="AI53" t="s">
        <v>109</v>
      </c>
      <c r="AJ53" t="s">
        <v>109</v>
      </c>
      <c r="AK53" t="s">
        <v>109</v>
      </c>
    </row>
    <row r="54" spans="1:37" x14ac:dyDescent="0.35">
      <c r="A54" t="s">
        <v>148</v>
      </c>
      <c r="B54" t="s">
        <v>109</v>
      </c>
      <c r="C54" t="s">
        <v>109</v>
      </c>
      <c r="D54" t="s">
        <v>109</v>
      </c>
      <c r="E54" t="s">
        <v>109</v>
      </c>
      <c r="F54" t="s">
        <v>109</v>
      </c>
      <c r="G54" t="s">
        <v>109</v>
      </c>
      <c r="H54" t="s">
        <v>109</v>
      </c>
      <c r="I54" t="s">
        <v>109</v>
      </c>
      <c r="J54" t="s">
        <v>109</v>
      </c>
      <c r="K54" t="s">
        <v>109</v>
      </c>
      <c r="L54" t="s">
        <v>109</v>
      </c>
      <c r="M54" t="s">
        <v>109</v>
      </c>
      <c r="N54" t="s">
        <v>109</v>
      </c>
      <c r="O54" t="s">
        <v>109</v>
      </c>
      <c r="P54" t="s">
        <v>109</v>
      </c>
      <c r="Q54" t="s">
        <v>109</v>
      </c>
      <c r="R54" t="s">
        <v>109</v>
      </c>
      <c r="S54" t="s">
        <v>109</v>
      </c>
      <c r="T54" t="s">
        <v>109</v>
      </c>
      <c r="U54" t="s">
        <v>109</v>
      </c>
      <c r="V54" t="s">
        <v>109</v>
      </c>
      <c r="W54" t="s">
        <v>109</v>
      </c>
      <c r="X54" t="s">
        <v>109</v>
      </c>
      <c r="Y54" t="s">
        <v>109</v>
      </c>
      <c r="Z54" t="s">
        <v>109</v>
      </c>
      <c r="AA54" t="s">
        <v>109</v>
      </c>
      <c r="AB54" t="s">
        <v>109</v>
      </c>
      <c r="AC54" t="s">
        <v>109</v>
      </c>
      <c r="AD54" t="s">
        <v>109</v>
      </c>
      <c r="AE54" t="s">
        <v>109</v>
      </c>
      <c r="AF54" t="s">
        <v>109</v>
      </c>
      <c r="AG54" t="s">
        <v>109</v>
      </c>
      <c r="AH54" t="s">
        <v>109</v>
      </c>
      <c r="AI54" t="s">
        <v>109</v>
      </c>
      <c r="AJ54" t="s">
        <v>109</v>
      </c>
      <c r="AK54" t="s">
        <v>109</v>
      </c>
    </row>
    <row r="55" spans="1:37" x14ac:dyDescent="0.35">
      <c r="A55" t="s">
        <v>149</v>
      </c>
      <c r="B55" t="s">
        <v>109</v>
      </c>
      <c r="C55" t="s">
        <v>109</v>
      </c>
      <c r="D55" t="s">
        <v>109</v>
      </c>
      <c r="E55" t="s">
        <v>109</v>
      </c>
      <c r="F55" t="s">
        <v>109</v>
      </c>
      <c r="G55" t="s">
        <v>109</v>
      </c>
      <c r="H55" t="s">
        <v>109</v>
      </c>
      <c r="I55" t="s">
        <v>109</v>
      </c>
      <c r="J55" t="s">
        <v>109</v>
      </c>
      <c r="K55" t="s">
        <v>109</v>
      </c>
      <c r="L55" t="s">
        <v>109</v>
      </c>
      <c r="M55" t="s">
        <v>109</v>
      </c>
      <c r="N55" t="s">
        <v>109</v>
      </c>
      <c r="O55" t="s">
        <v>109</v>
      </c>
      <c r="P55" t="s">
        <v>109</v>
      </c>
      <c r="Q55" t="s">
        <v>109</v>
      </c>
      <c r="R55" t="s">
        <v>109</v>
      </c>
      <c r="S55" t="s">
        <v>109</v>
      </c>
      <c r="T55" t="s">
        <v>109</v>
      </c>
      <c r="U55" t="s">
        <v>109</v>
      </c>
      <c r="V55" t="s">
        <v>109</v>
      </c>
      <c r="W55" t="s">
        <v>109</v>
      </c>
      <c r="X55" t="s">
        <v>109</v>
      </c>
      <c r="Y55" t="s">
        <v>109</v>
      </c>
      <c r="Z55" t="s">
        <v>109</v>
      </c>
      <c r="AA55" t="s">
        <v>109</v>
      </c>
      <c r="AB55" t="s">
        <v>109</v>
      </c>
      <c r="AC55" t="s">
        <v>109</v>
      </c>
      <c r="AD55" t="s">
        <v>109</v>
      </c>
      <c r="AE55" t="s">
        <v>109</v>
      </c>
      <c r="AF55" t="s">
        <v>109</v>
      </c>
      <c r="AG55" t="s">
        <v>109</v>
      </c>
      <c r="AH55" t="s">
        <v>109</v>
      </c>
      <c r="AI55" t="s">
        <v>109</v>
      </c>
      <c r="AJ55" t="s">
        <v>109</v>
      </c>
      <c r="AK55" t="s">
        <v>109</v>
      </c>
    </row>
    <row r="56" spans="1:37" x14ac:dyDescent="0.35">
      <c r="A56" t="s">
        <v>150</v>
      </c>
      <c r="B56" t="s">
        <v>109</v>
      </c>
      <c r="C56" t="s">
        <v>109</v>
      </c>
      <c r="D56" t="s">
        <v>109</v>
      </c>
      <c r="E56" t="s">
        <v>109</v>
      </c>
      <c r="F56" t="s">
        <v>109</v>
      </c>
      <c r="G56" t="s">
        <v>109</v>
      </c>
      <c r="H56" t="s">
        <v>109</v>
      </c>
      <c r="I56" t="s">
        <v>109</v>
      </c>
      <c r="J56" t="s">
        <v>109</v>
      </c>
      <c r="K56" t="s">
        <v>109</v>
      </c>
      <c r="L56" t="s">
        <v>109</v>
      </c>
      <c r="M56" t="s">
        <v>109</v>
      </c>
      <c r="N56" t="s">
        <v>109</v>
      </c>
      <c r="O56" t="s">
        <v>109</v>
      </c>
      <c r="P56" t="s">
        <v>109</v>
      </c>
      <c r="Q56" t="s">
        <v>109</v>
      </c>
      <c r="R56" t="s">
        <v>109</v>
      </c>
      <c r="S56" t="s">
        <v>109</v>
      </c>
      <c r="T56" t="s">
        <v>109</v>
      </c>
      <c r="U56" t="s">
        <v>109</v>
      </c>
      <c r="V56" t="s">
        <v>109</v>
      </c>
      <c r="W56" t="s">
        <v>109</v>
      </c>
      <c r="X56" t="s">
        <v>109</v>
      </c>
      <c r="Y56" t="s">
        <v>109</v>
      </c>
      <c r="Z56" t="s">
        <v>109</v>
      </c>
      <c r="AA56" t="s">
        <v>109</v>
      </c>
      <c r="AB56" t="s">
        <v>109</v>
      </c>
      <c r="AC56" t="s">
        <v>109</v>
      </c>
      <c r="AD56" t="s">
        <v>109</v>
      </c>
      <c r="AE56" t="s">
        <v>109</v>
      </c>
      <c r="AF56" t="s">
        <v>109</v>
      </c>
      <c r="AG56" t="s">
        <v>109</v>
      </c>
      <c r="AH56" t="s">
        <v>109</v>
      </c>
      <c r="AI56" t="s">
        <v>109</v>
      </c>
      <c r="AJ56" t="s">
        <v>109</v>
      </c>
      <c r="AK56" t="s">
        <v>109</v>
      </c>
    </row>
    <row r="57" spans="1:37" x14ac:dyDescent="0.35">
      <c r="A57" t="s">
        <v>151</v>
      </c>
      <c r="B57" t="s">
        <v>109</v>
      </c>
      <c r="C57" t="s">
        <v>109</v>
      </c>
      <c r="D57" t="s">
        <v>109</v>
      </c>
      <c r="E57" t="s">
        <v>109</v>
      </c>
      <c r="F57" t="s">
        <v>109</v>
      </c>
      <c r="G57" t="s">
        <v>109</v>
      </c>
      <c r="H57" t="s">
        <v>109</v>
      </c>
      <c r="I57" t="s">
        <v>109</v>
      </c>
      <c r="J57" t="s">
        <v>109</v>
      </c>
      <c r="K57" t="s">
        <v>109</v>
      </c>
      <c r="L57" t="s">
        <v>109</v>
      </c>
      <c r="M57" t="s">
        <v>109</v>
      </c>
      <c r="N57" t="s">
        <v>109</v>
      </c>
      <c r="O57" t="s">
        <v>109</v>
      </c>
      <c r="P57" t="s">
        <v>109</v>
      </c>
      <c r="Q57" t="s">
        <v>109</v>
      </c>
      <c r="R57" t="s">
        <v>109</v>
      </c>
      <c r="S57" t="s">
        <v>109</v>
      </c>
      <c r="T57" t="s">
        <v>109</v>
      </c>
      <c r="U57" t="s">
        <v>109</v>
      </c>
      <c r="V57" t="s">
        <v>109</v>
      </c>
      <c r="W57" t="s">
        <v>109</v>
      </c>
      <c r="X57" t="s">
        <v>109</v>
      </c>
      <c r="Y57" t="s">
        <v>109</v>
      </c>
      <c r="Z57" t="s">
        <v>109</v>
      </c>
      <c r="AA57" t="s">
        <v>109</v>
      </c>
      <c r="AB57" t="s">
        <v>109</v>
      </c>
      <c r="AC57" t="s">
        <v>109</v>
      </c>
      <c r="AD57" t="s">
        <v>109</v>
      </c>
      <c r="AE57" t="s">
        <v>109</v>
      </c>
      <c r="AF57" t="s">
        <v>109</v>
      </c>
      <c r="AG57" t="s">
        <v>109</v>
      </c>
      <c r="AH57" t="s">
        <v>109</v>
      </c>
      <c r="AI57" t="s">
        <v>109</v>
      </c>
      <c r="AJ57" t="s">
        <v>109</v>
      </c>
      <c r="AK57" t="s">
        <v>109</v>
      </c>
    </row>
    <row r="58" spans="1:37" x14ac:dyDescent="0.35">
      <c r="A58" t="s">
        <v>152</v>
      </c>
      <c r="B58" t="s">
        <v>109</v>
      </c>
      <c r="C58" t="s">
        <v>109</v>
      </c>
      <c r="D58" t="s">
        <v>109</v>
      </c>
      <c r="E58" t="s">
        <v>109</v>
      </c>
      <c r="F58" t="s">
        <v>109</v>
      </c>
      <c r="G58" t="s">
        <v>109</v>
      </c>
      <c r="H58" t="s">
        <v>109</v>
      </c>
      <c r="I58" t="s">
        <v>109</v>
      </c>
      <c r="J58" t="s">
        <v>109</v>
      </c>
      <c r="K58" t="s">
        <v>109</v>
      </c>
      <c r="L58" t="s">
        <v>109</v>
      </c>
      <c r="M58" t="s">
        <v>109</v>
      </c>
      <c r="N58" t="s">
        <v>109</v>
      </c>
      <c r="O58" t="s">
        <v>109</v>
      </c>
      <c r="P58" t="s">
        <v>109</v>
      </c>
      <c r="Q58" t="s">
        <v>109</v>
      </c>
      <c r="R58" t="s">
        <v>109</v>
      </c>
      <c r="S58" t="s">
        <v>109</v>
      </c>
      <c r="T58" t="s">
        <v>109</v>
      </c>
      <c r="U58" t="s">
        <v>109</v>
      </c>
      <c r="V58" t="s">
        <v>109</v>
      </c>
      <c r="W58" t="s">
        <v>109</v>
      </c>
      <c r="X58" t="s">
        <v>109</v>
      </c>
      <c r="Y58" t="s">
        <v>109</v>
      </c>
      <c r="Z58" t="s">
        <v>109</v>
      </c>
      <c r="AA58" t="s">
        <v>109</v>
      </c>
      <c r="AB58" t="s">
        <v>109</v>
      </c>
      <c r="AC58" t="s">
        <v>109</v>
      </c>
      <c r="AD58" t="s">
        <v>109</v>
      </c>
      <c r="AE58" t="s">
        <v>109</v>
      </c>
      <c r="AF58" t="s">
        <v>109</v>
      </c>
      <c r="AG58" t="s">
        <v>109</v>
      </c>
      <c r="AH58" t="s">
        <v>109</v>
      </c>
      <c r="AI58" t="s">
        <v>109</v>
      </c>
      <c r="AJ58" t="s">
        <v>109</v>
      </c>
      <c r="AK58" t="s">
        <v>109</v>
      </c>
    </row>
    <row r="59" spans="1:37" x14ac:dyDescent="0.35">
      <c r="A59" t="s">
        <v>153</v>
      </c>
      <c r="B59" t="s">
        <v>109</v>
      </c>
      <c r="C59" t="s">
        <v>109</v>
      </c>
      <c r="D59" t="s">
        <v>109</v>
      </c>
      <c r="E59" t="s">
        <v>109</v>
      </c>
      <c r="F59" t="s">
        <v>109</v>
      </c>
      <c r="G59" t="s">
        <v>109</v>
      </c>
      <c r="H59" t="s">
        <v>109</v>
      </c>
      <c r="I59" t="s">
        <v>109</v>
      </c>
      <c r="J59" t="s">
        <v>109</v>
      </c>
      <c r="K59" t="s">
        <v>109</v>
      </c>
      <c r="L59" t="s">
        <v>109</v>
      </c>
      <c r="M59" t="s">
        <v>109</v>
      </c>
      <c r="N59" t="s">
        <v>109</v>
      </c>
      <c r="O59" t="s">
        <v>109</v>
      </c>
      <c r="P59" t="s">
        <v>109</v>
      </c>
      <c r="Q59" t="s">
        <v>109</v>
      </c>
      <c r="R59" t="s">
        <v>109</v>
      </c>
      <c r="S59" t="s">
        <v>109</v>
      </c>
      <c r="T59" t="s">
        <v>109</v>
      </c>
      <c r="U59" t="s">
        <v>109</v>
      </c>
      <c r="V59" t="s">
        <v>109</v>
      </c>
      <c r="W59" t="s">
        <v>109</v>
      </c>
      <c r="X59" t="s">
        <v>109</v>
      </c>
      <c r="Y59" t="s">
        <v>109</v>
      </c>
      <c r="Z59" t="s">
        <v>109</v>
      </c>
      <c r="AA59" t="s">
        <v>109</v>
      </c>
      <c r="AB59" t="s">
        <v>109</v>
      </c>
      <c r="AC59" t="s">
        <v>109</v>
      </c>
      <c r="AD59" t="s">
        <v>109</v>
      </c>
      <c r="AE59" t="s">
        <v>109</v>
      </c>
      <c r="AF59" t="s">
        <v>109</v>
      </c>
      <c r="AG59" t="s">
        <v>109</v>
      </c>
      <c r="AH59" t="s">
        <v>109</v>
      </c>
      <c r="AI59" t="s">
        <v>109</v>
      </c>
      <c r="AJ59" t="s">
        <v>109</v>
      </c>
      <c r="AK59" t="s">
        <v>109</v>
      </c>
    </row>
    <row r="60" spans="1:37" x14ac:dyDescent="0.35">
      <c r="A60" t="s">
        <v>154</v>
      </c>
      <c r="B60" t="s">
        <v>109</v>
      </c>
      <c r="C60" t="s">
        <v>109</v>
      </c>
      <c r="D60" t="s">
        <v>109</v>
      </c>
      <c r="E60" t="s">
        <v>109</v>
      </c>
      <c r="F60" t="s">
        <v>109</v>
      </c>
      <c r="G60" t="s">
        <v>109</v>
      </c>
      <c r="H60" t="s">
        <v>109</v>
      </c>
      <c r="I60" t="s">
        <v>109</v>
      </c>
      <c r="J60" t="s">
        <v>109</v>
      </c>
      <c r="K60" t="s">
        <v>109</v>
      </c>
      <c r="L60" t="s">
        <v>109</v>
      </c>
      <c r="M60" t="s">
        <v>109</v>
      </c>
      <c r="N60" t="s">
        <v>109</v>
      </c>
      <c r="O60" t="s">
        <v>109</v>
      </c>
      <c r="P60" t="s">
        <v>109</v>
      </c>
      <c r="Q60" t="s">
        <v>109</v>
      </c>
      <c r="R60" t="s">
        <v>109</v>
      </c>
      <c r="S60" t="s">
        <v>109</v>
      </c>
      <c r="T60" t="s">
        <v>109</v>
      </c>
      <c r="U60" t="s">
        <v>109</v>
      </c>
      <c r="V60" t="s">
        <v>109</v>
      </c>
      <c r="W60" t="s">
        <v>109</v>
      </c>
      <c r="X60" t="s">
        <v>109</v>
      </c>
      <c r="Y60" t="s">
        <v>109</v>
      </c>
      <c r="Z60" t="s">
        <v>109</v>
      </c>
      <c r="AA60" t="s">
        <v>109</v>
      </c>
      <c r="AB60" t="s">
        <v>109</v>
      </c>
      <c r="AC60" t="s">
        <v>109</v>
      </c>
      <c r="AD60" t="s">
        <v>109</v>
      </c>
      <c r="AE60" t="s">
        <v>109</v>
      </c>
      <c r="AF60" t="s">
        <v>109</v>
      </c>
      <c r="AG60" t="s">
        <v>109</v>
      </c>
      <c r="AH60" t="s">
        <v>109</v>
      </c>
      <c r="AI60" t="s">
        <v>109</v>
      </c>
      <c r="AJ60" t="s">
        <v>109</v>
      </c>
      <c r="AK60" t="s">
        <v>109</v>
      </c>
    </row>
    <row r="61" spans="1:37" x14ac:dyDescent="0.35">
      <c r="A61" t="s">
        <v>155</v>
      </c>
      <c r="B61" t="s">
        <v>109</v>
      </c>
      <c r="C61" t="s">
        <v>109</v>
      </c>
      <c r="D61" t="s">
        <v>109</v>
      </c>
      <c r="E61" t="s">
        <v>109</v>
      </c>
      <c r="F61" t="s">
        <v>109</v>
      </c>
      <c r="G61" t="s">
        <v>109</v>
      </c>
      <c r="H61" t="s">
        <v>109</v>
      </c>
      <c r="I61" t="s">
        <v>109</v>
      </c>
      <c r="J61" t="s">
        <v>109</v>
      </c>
      <c r="K61" t="s">
        <v>109</v>
      </c>
      <c r="L61" t="s">
        <v>109</v>
      </c>
      <c r="M61" t="s">
        <v>109</v>
      </c>
      <c r="N61" t="s">
        <v>109</v>
      </c>
      <c r="O61" t="s">
        <v>109</v>
      </c>
      <c r="P61" t="s">
        <v>109</v>
      </c>
      <c r="Q61" t="s">
        <v>109</v>
      </c>
      <c r="R61" t="s">
        <v>109</v>
      </c>
      <c r="S61" t="s">
        <v>109</v>
      </c>
      <c r="T61" t="s">
        <v>109</v>
      </c>
      <c r="U61" t="s">
        <v>109</v>
      </c>
      <c r="V61" t="s">
        <v>109</v>
      </c>
      <c r="W61" t="s">
        <v>109</v>
      </c>
      <c r="X61" t="s">
        <v>109</v>
      </c>
      <c r="Y61" t="s">
        <v>109</v>
      </c>
      <c r="Z61" t="s">
        <v>109</v>
      </c>
      <c r="AA61" t="s">
        <v>109</v>
      </c>
      <c r="AB61" t="s">
        <v>109</v>
      </c>
      <c r="AC61" t="s">
        <v>109</v>
      </c>
      <c r="AD61" t="s">
        <v>109</v>
      </c>
      <c r="AE61" t="s">
        <v>109</v>
      </c>
      <c r="AF61" t="s">
        <v>109</v>
      </c>
      <c r="AG61" t="s">
        <v>109</v>
      </c>
      <c r="AH61" t="s">
        <v>109</v>
      </c>
      <c r="AI61" t="s">
        <v>109</v>
      </c>
      <c r="AJ61" t="s">
        <v>109</v>
      </c>
      <c r="AK61" t="s">
        <v>109</v>
      </c>
    </row>
    <row r="62" spans="1:37" x14ac:dyDescent="0.35">
      <c r="A62" t="s">
        <v>156</v>
      </c>
      <c r="B62" t="s">
        <v>109</v>
      </c>
      <c r="C62" t="s">
        <v>109</v>
      </c>
      <c r="D62" t="s">
        <v>109</v>
      </c>
      <c r="E62" t="s">
        <v>109</v>
      </c>
      <c r="F62" t="s">
        <v>109</v>
      </c>
      <c r="G62" t="s">
        <v>109</v>
      </c>
      <c r="H62" t="s">
        <v>109</v>
      </c>
      <c r="I62" t="s">
        <v>109</v>
      </c>
      <c r="J62" t="s">
        <v>109</v>
      </c>
      <c r="K62" t="s">
        <v>109</v>
      </c>
      <c r="L62" t="s">
        <v>109</v>
      </c>
      <c r="M62" t="s">
        <v>109</v>
      </c>
      <c r="N62" t="s">
        <v>109</v>
      </c>
      <c r="O62" t="s">
        <v>109</v>
      </c>
      <c r="P62" t="s">
        <v>109</v>
      </c>
      <c r="Q62" t="s">
        <v>109</v>
      </c>
      <c r="R62" t="s">
        <v>109</v>
      </c>
      <c r="S62" t="s">
        <v>109</v>
      </c>
      <c r="T62" t="s">
        <v>109</v>
      </c>
      <c r="U62" t="s">
        <v>109</v>
      </c>
      <c r="V62" t="s">
        <v>109</v>
      </c>
      <c r="W62" t="s">
        <v>109</v>
      </c>
      <c r="X62" t="s">
        <v>109</v>
      </c>
      <c r="Y62" t="s">
        <v>109</v>
      </c>
      <c r="Z62" t="s">
        <v>109</v>
      </c>
      <c r="AA62" t="s">
        <v>109</v>
      </c>
      <c r="AB62" t="s">
        <v>109</v>
      </c>
      <c r="AC62" t="s">
        <v>109</v>
      </c>
      <c r="AD62" t="s">
        <v>109</v>
      </c>
      <c r="AE62" t="s">
        <v>109</v>
      </c>
      <c r="AF62" t="s">
        <v>109</v>
      </c>
      <c r="AG62" t="s">
        <v>109</v>
      </c>
      <c r="AH62" t="s">
        <v>109</v>
      </c>
      <c r="AI62" t="s">
        <v>109</v>
      </c>
      <c r="AJ62" t="s">
        <v>109</v>
      </c>
      <c r="AK62" t="s">
        <v>109</v>
      </c>
    </row>
    <row r="63" spans="1:37" x14ac:dyDescent="0.35">
      <c r="A63" t="s">
        <v>157</v>
      </c>
      <c r="B63" t="s">
        <v>109</v>
      </c>
      <c r="C63" t="s">
        <v>109</v>
      </c>
      <c r="D63" t="s">
        <v>109</v>
      </c>
      <c r="E63" t="s">
        <v>109</v>
      </c>
      <c r="F63" t="s">
        <v>109</v>
      </c>
      <c r="G63" t="s">
        <v>109</v>
      </c>
      <c r="H63" t="s">
        <v>109</v>
      </c>
      <c r="I63" t="s">
        <v>109</v>
      </c>
      <c r="J63" t="s">
        <v>109</v>
      </c>
      <c r="K63" t="s">
        <v>109</v>
      </c>
      <c r="L63" t="s">
        <v>109</v>
      </c>
      <c r="M63" t="s">
        <v>109</v>
      </c>
      <c r="N63" t="s">
        <v>109</v>
      </c>
      <c r="O63" t="s">
        <v>109</v>
      </c>
      <c r="P63" t="s">
        <v>109</v>
      </c>
      <c r="Q63" t="s">
        <v>109</v>
      </c>
      <c r="R63" t="s">
        <v>109</v>
      </c>
      <c r="S63" t="s">
        <v>109</v>
      </c>
      <c r="T63" t="s">
        <v>109</v>
      </c>
      <c r="U63" t="s">
        <v>109</v>
      </c>
      <c r="V63" t="s">
        <v>109</v>
      </c>
      <c r="W63" t="s">
        <v>109</v>
      </c>
      <c r="X63" t="s">
        <v>109</v>
      </c>
      <c r="Y63" t="s">
        <v>109</v>
      </c>
      <c r="Z63" t="s">
        <v>109</v>
      </c>
      <c r="AA63" t="s">
        <v>109</v>
      </c>
      <c r="AB63" t="s">
        <v>109</v>
      </c>
      <c r="AC63" t="s">
        <v>109</v>
      </c>
      <c r="AD63" t="s">
        <v>109</v>
      </c>
      <c r="AE63" t="s">
        <v>109</v>
      </c>
      <c r="AF63" t="s">
        <v>109</v>
      </c>
      <c r="AG63" t="s">
        <v>109</v>
      </c>
      <c r="AH63" t="s">
        <v>109</v>
      </c>
      <c r="AI63" t="s">
        <v>109</v>
      </c>
      <c r="AJ63" t="s">
        <v>109</v>
      </c>
      <c r="AK63" t="s">
        <v>109</v>
      </c>
    </row>
    <row r="64" spans="1:37" x14ac:dyDescent="0.35">
      <c r="A64" t="s">
        <v>158</v>
      </c>
      <c r="B64" t="s">
        <v>109</v>
      </c>
      <c r="C64" t="s">
        <v>109</v>
      </c>
      <c r="D64" t="s">
        <v>109</v>
      </c>
      <c r="E64" t="s">
        <v>109</v>
      </c>
      <c r="F64" t="s">
        <v>109</v>
      </c>
      <c r="G64" t="s">
        <v>109</v>
      </c>
      <c r="H64" t="s">
        <v>109</v>
      </c>
      <c r="I64" t="s">
        <v>109</v>
      </c>
      <c r="J64" t="s">
        <v>109</v>
      </c>
      <c r="K64" t="s">
        <v>109</v>
      </c>
      <c r="L64" t="s">
        <v>109</v>
      </c>
      <c r="M64" t="s">
        <v>109</v>
      </c>
      <c r="N64" t="s">
        <v>109</v>
      </c>
      <c r="O64" t="s">
        <v>109</v>
      </c>
      <c r="P64" t="s">
        <v>109</v>
      </c>
      <c r="Q64" t="s">
        <v>109</v>
      </c>
      <c r="R64" t="s">
        <v>109</v>
      </c>
      <c r="S64" t="s">
        <v>109</v>
      </c>
      <c r="T64" t="s">
        <v>109</v>
      </c>
      <c r="U64" t="s">
        <v>109</v>
      </c>
      <c r="V64" t="s">
        <v>109</v>
      </c>
      <c r="W64" t="s">
        <v>109</v>
      </c>
      <c r="X64" t="s">
        <v>109</v>
      </c>
      <c r="Y64" t="s">
        <v>109</v>
      </c>
      <c r="Z64" t="s">
        <v>109</v>
      </c>
      <c r="AA64" t="s">
        <v>109</v>
      </c>
      <c r="AB64" t="s">
        <v>109</v>
      </c>
      <c r="AC64" t="s">
        <v>109</v>
      </c>
      <c r="AD64" t="s">
        <v>109</v>
      </c>
      <c r="AE64" t="s">
        <v>109</v>
      </c>
      <c r="AF64" t="s">
        <v>109</v>
      </c>
      <c r="AG64" t="s">
        <v>109</v>
      </c>
      <c r="AH64" t="s">
        <v>109</v>
      </c>
      <c r="AI64" t="s">
        <v>109</v>
      </c>
      <c r="AJ64" t="s">
        <v>109</v>
      </c>
      <c r="AK64" t="s">
        <v>109</v>
      </c>
    </row>
    <row r="65" spans="1:37" x14ac:dyDescent="0.35">
      <c r="A65" t="s">
        <v>159</v>
      </c>
      <c r="B65" s="7">
        <v>55562410.489510499</v>
      </c>
      <c r="C65" s="7">
        <v>54699845.804195799</v>
      </c>
      <c r="D65" s="7">
        <v>53837281.118881099</v>
      </c>
      <c r="E65" s="7">
        <v>52974716.433566399</v>
      </c>
      <c r="F65" s="7">
        <v>52112151.748251699</v>
      </c>
      <c r="G65" s="7">
        <v>51249587.062936999</v>
      </c>
      <c r="H65" s="7">
        <v>50387022.377622299</v>
      </c>
      <c r="I65" s="7">
        <v>49524457.692307599</v>
      </c>
      <c r="J65" s="7">
        <v>48661893.006993003</v>
      </c>
      <c r="K65" s="7">
        <v>47799328.321678303</v>
      </c>
      <c r="L65" s="7">
        <v>46936763.636363603</v>
      </c>
      <c r="M65" s="7">
        <v>46074198.951048903</v>
      </c>
      <c r="N65" s="7">
        <v>45211634.265734203</v>
      </c>
      <c r="O65" s="7">
        <v>44349069.580419503</v>
      </c>
      <c r="P65" s="7">
        <v>43486504.895104803</v>
      </c>
      <c r="Q65" s="7">
        <v>42623940.2097902</v>
      </c>
      <c r="R65" s="7">
        <v>41761375.5244755</v>
      </c>
      <c r="S65" s="7">
        <v>40898810.8391608</v>
      </c>
      <c r="T65" s="7">
        <v>40036246.1538461</v>
      </c>
      <c r="U65" s="7">
        <v>39173681.4685314</v>
      </c>
      <c r="V65" s="7">
        <v>38311116.7832167</v>
      </c>
      <c r="W65" s="7">
        <v>37448552.097902</v>
      </c>
      <c r="X65" s="7">
        <v>36585987.412587397</v>
      </c>
      <c r="Y65" s="7">
        <v>35723422.727272697</v>
      </c>
      <c r="Z65" s="7">
        <v>34860858.041957997</v>
      </c>
      <c r="AA65" s="7">
        <v>33998293.356643297</v>
      </c>
      <c r="AB65" s="7">
        <v>33135728.6713286</v>
      </c>
      <c r="AC65" s="7">
        <v>32273163.9860139</v>
      </c>
      <c r="AD65" s="7">
        <v>31410599.3006992</v>
      </c>
      <c r="AE65" s="7">
        <v>30548034.6153845</v>
      </c>
      <c r="AF65" s="7">
        <v>29685469.930069901</v>
      </c>
      <c r="AG65" s="7">
        <v>28822905.244755201</v>
      </c>
      <c r="AH65" s="7">
        <v>27960340.559440501</v>
      </c>
      <c r="AI65" s="7">
        <v>27097775.874125801</v>
      </c>
      <c r="AJ65" s="7">
        <v>26235211.188811101</v>
      </c>
      <c r="AK65" s="7">
        <v>25372646.503496401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About</vt:lpstr>
      <vt:lpstr>wastewater estimation</vt:lpstr>
      <vt:lpstr>Unit conversions</vt:lpstr>
      <vt:lpstr>Global Efficiency Intel data</vt:lpstr>
      <vt:lpstr>Pathways (Oct 2017) cement data</vt:lpstr>
      <vt:lpstr>Cement calcs</vt:lpstr>
      <vt:lpstr>Pipeline gas - Scoping Plan+60%</vt:lpstr>
      <vt:lpstr>Electricity - Scoping Plan+60%</vt:lpstr>
      <vt:lpstr>Coke (treated as coal) SP+60%</vt:lpstr>
      <vt:lpstr>Refinery Gas - SP+60%</vt:lpstr>
      <vt:lpstr>Refinery detail</vt:lpstr>
      <vt:lpstr>Refinery Gas Data - SP+60%</vt:lpstr>
      <vt:lpstr>BIFUbC-electricity</vt:lpstr>
      <vt:lpstr>BIFUbC-coal</vt:lpstr>
      <vt:lpstr>BIFUbC-natural-gas</vt:lpstr>
      <vt:lpstr>BIFUbC-biomass</vt:lpstr>
      <vt:lpstr>BIFUbC-petroleum-diesel</vt:lpstr>
      <vt:lpstr>BIFUbC-heat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2014-03-20T21:01:41Z</dcterms:created>
  <dcterms:modified xsi:type="dcterms:W3CDTF">2019-06-18T16:09:31Z</dcterms:modified>
</cp:coreProperties>
</file>