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Models\eps-1.4.2-california-wipA\InputData\indst\PERAC\Step4\"/>
    </mc:Choice>
  </mc:AlternateContent>
  <bookViews>
    <workbookView xWindow="120" yWindow="105" windowWidth="22995" windowHeight="10800" firstSheet="12" activeTab="14"/>
  </bookViews>
  <sheets>
    <sheet name="About" sheetId="1" r:id="rId1"/>
    <sheet name="CA Reduction Potential" sheetId="66" r:id="rId2"/>
    <sheet name="CA Cost Per Ton" sheetId="67" r:id="rId3"/>
    <sheet name="E3 BAU Emissions" sheetId="72" r:id="rId4"/>
    <sheet name="CA GHG Inventory" sheetId="71" r:id="rId5"/>
    <sheet name="BAU Rice Cultivation Emissions" sheetId="68" r:id="rId6"/>
    <sheet name="Process Emissions Multipliers" sheetId="69" r:id="rId7"/>
    <sheet name="PERAC-MCAbMC-cement-CC" sheetId="29" r:id="rId8"/>
    <sheet name="PERAC-MCAbMC-mining-MR" sheetId="19" r:id="rId9"/>
    <sheet name="PERAC-MCAbMC-mining-MD" sheetId="21" r:id="rId10"/>
    <sheet name="PERAC-MCAbMC-chemicals-CP" sheetId="22" r:id="rId11"/>
    <sheet name="PERAC-MCAbMC-ngps-WT" sheetId="25" r:id="rId12"/>
    <sheet name="PERAC-MCAbMC-ngps-MR" sheetId="26" r:id="rId13"/>
    <sheet name="PERAC-MCAbMC-waste-MR" sheetId="24" r:id="rId14"/>
    <sheet name="PERAC-MCAbMC-waste-MD" sheetId="23" r:id="rId15"/>
    <sheet name="PERAC-MCAbMC-ag-CM" sheetId="40" r:id="rId16"/>
    <sheet name="PERAC-MCAbMC-ag-RC" sheetId="70" r:id="rId17"/>
    <sheet name="PERAC-MCAbMC-ag-LM" sheetId="42" r:id="rId18"/>
    <sheet name="PERAC-MCAbMC-other-WT" sheetId="27" r:id="rId19"/>
    <sheet name="PERAC-MCAbMC-other-CP" sheetId="28" r:id="rId20"/>
    <sheet name="Rice Baselines" sheetId="73" r:id="rId21"/>
    <sheet name="Ric 2010" sheetId="74" r:id="rId22"/>
    <sheet name="Ric 2020" sheetId="75" r:id="rId23"/>
    <sheet name="Ric 2030" sheetId="76" r:id="rId24"/>
    <sheet name="Country Selector" sheetId="77" r:id="rId25"/>
  </sheets>
  <externalReferences>
    <externalReference r:id="rId26"/>
  </externalReferences>
  <definedNames>
    <definedName name="_xlnm._FilterDatabase" localSheetId="4" hidden="1">'CA GHG Inventory'!$A$3:$I$1218</definedName>
    <definedName name="Biogenic">#REF!</definedName>
    <definedName name="CH4_to_CO2e" localSheetId="24">'[1]Cross-Page Data'!$C$12</definedName>
    <definedName name="CH4_to_CO2e">#REF!</definedName>
    <definedName name="Excluded">#REF!</definedName>
    <definedName name="Grams_per_Ton">About!$B$5</definedName>
    <definedName name="GrossAndSinks">'CA GHG Inventory'!$A$3:$T$128</definedName>
    <definedName name="N2O_to_CO2e" localSheetId="24">'[1]Cross-Page Data'!$C$13</definedName>
    <definedName name="N2O_to_CO2e">#REF!</definedName>
    <definedName name="Regions" localSheetId="24">'Country Selector'!$D$2:$D$18</definedName>
    <definedName name="Regions">#REF!</definedName>
  </definedNames>
  <calcPr calcId="162913"/>
</workbook>
</file>

<file path=xl/calcChain.xml><?xml version="1.0" encoding="utf-8"?>
<calcChain xmlns="http://schemas.openxmlformats.org/spreadsheetml/2006/main">
  <c r="B8" i="69" l="1"/>
  <c r="B4" i="69"/>
  <c r="B3" i="69"/>
  <c r="D3" i="69"/>
  <c r="E3" i="69"/>
  <c r="C3" i="69"/>
  <c r="B3" i="77"/>
  <c r="B23" i="70"/>
  <c r="B39" i="70"/>
  <c r="B103" i="70"/>
  <c r="B171" i="70"/>
  <c r="B60" i="70"/>
  <c r="B124" i="70"/>
  <c r="B21" i="70"/>
  <c r="B85" i="70"/>
  <c r="B149" i="70"/>
  <c r="B38" i="70"/>
  <c r="B102" i="70"/>
  <c r="B166" i="70"/>
  <c r="B99" i="70"/>
  <c r="B120" i="70"/>
  <c r="B145" i="70"/>
  <c r="B130" i="70"/>
  <c r="B43" i="70"/>
  <c r="B107" i="70"/>
  <c r="B172" i="70"/>
  <c r="B64" i="70"/>
  <c r="B128" i="70"/>
  <c r="B25" i="70"/>
  <c r="B89" i="70"/>
  <c r="B153" i="70"/>
  <c r="B42" i="70"/>
  <c r="B106" i="70"/>
  <c r="B170" i="70"/>
  <c r="B131" i="70"/>
  <c r="B136" i="70"/>
  <c r="B177" i="70"/>
  <c r="B15" i="70"/>
  <c r="B79" i="70"/>
  <c r="B143" i="70"/>
  <c r="B36" i="70"/>
  <c r="B100" i="70"/>
  <c r="B164" i="70"/>
  <c r="B61" i="70"/>
  <c r="B125" i="70"/>
  <c r="B14" i="70"/>
  <c r="B78" i="70"/>
  <c r="B142" i="70"/>
  <c r="B3" i="70"/>
  <c r="B40" i="70"/>
  <c r="B65" i="70"/>
  <c r="B114" i="70"/>
  <c r="B44" i="70"/>
  <c r="B69" i="70"/>
  <c r="B86" i="70"/>
  <c r="B72" i="70"/>
  <c r="B155" i="70"/>
  <c r="B9" i="70"/>
  <c r="B90" i="70"/>
  <c r="B104" i="70"/>
  <c r="B63" i="70"/>
  <c r="B84" i="70"/>
  <c r="B109" i="70"/>
  <c r="B126" i="70"/>
  <c r="B33" i="70"/>
  <c r="B55" i="70"/>
  <c r="B119" i="70"/>
  <c r="B12" i="70"/>
  <c r="B76" i="70"/>
  <c r="B140" i="70"/>
  <c r="B37" i="70"/>
  <c r="B101" i="70"/>
  <c r="B165" i="70"/>
  <c r="B54" i="70"/>
  <c r="B118" i="70"/>
  <c r="B175" i="70"/>
  <c r="B147" i="70"/>
  <c r="B168" i="70"/>
  <c r="B18" i="70"/>
  <c r="B167" i="70"/>
  <c r="B59" i="70"/>
  <c r="B123" i="70"/>
  <c r="B16" i="70"/>
  <c r="B80" i="70"/>
  <c r="B144" i="70"/>
  <c r="B41" i="70"/>
  <c r="B105" i="70"/>
  <c r="B169" i="70"/>
  <c r="B58" i="70"/>
  <c r="B122" i="70"/>
  <c r="B176" i="70"/>
  <c r="B8" i="70"/>
  <c r="B17" i="70"/>
  <c r="B66" i="70"/>
  <c r="B31" i="70"/>
  <c r="B95" i="70"/>
  <c r="B159" i="70"/>
  <c r="B52" i="70"/>
  <c r="B116" i="70"/>
  <c r="B13" i="70"/>
  <c r="B77" i="70"/>
  <c r="B141" i="70"/>
  <c r="B30" i="70"/>
  <c r="B94" i="70"/>
  <c r="B158" i="70"/>
  <c r="B67" i="70"/>
  <c r="B88" i="70"/>
  <c r="B113" i="70"/>
  <c r="B146" i="70"/>
  <c r="B151" i="70"/>
  <c r="B5" i="70"/>
  <c r="B22" i="70"/>
  <c r="B51" i="70"/>
  <c r="B82" i="70"/>
  <c r="B91" i="70"/>
  <c r="B112" i="70"/>
  <c r="B137" i="70"/>
  <c r="B154" i="70"/>
  <c r="B129" i="70"/>
  <c r="B127" i="70"/>
  <c r="B45" i="70"/>
  <c r="B62" i="70"/>
  <c r="B163" i="70"/>
  <c r="B50" i="70"/>
  <c r="B7" i="70"/>
  <c r="B71" i="70"/>
  <c r="B135" i="70"/>
  <c r="B28" i="70"/>
  <c r="B92" i="70"/>
  <c r="B156" i="70"/>
  <c r="B53" i="70"/>
  <c r="B117" i="70"/>
  <c r="B6" i="70"/>
  <c r="B70" i="70"/>
  <c r="B134" i="70"/>
  <c r="B35" i="70"/>
  <c r="B24" i="70"/>
  <c r="B49" i="70"/>
  <c r="B34" i="70"/>
  <c r="B11" i="70"/>
  <c r="B75" i="70"/>
  <c r="B139" i="70"/>
  <c r="B32" i="70"/>
  <c r="B96" i="70"/>
  <c r="B160" i="70"/>
  <c r="B57" i="70"/>
  <c r="B121" i="70"/>
  <c r="B10" i="70"/>
  <c r="B74" i="70"/>
  <c r="B138" i="70"/>
  <c r="B19" i="70"/>
  <c r="B56" i="70"/>
  <c r="B81" i="70"/>
  <c r="B98" i="70"/>
  <c r="B47" i="70"/>
  <c r="B111" i="70"/>
  <c r="B4" i="70"/>
  <c r="B68" i="70"/>
  <c r="B132" i="70"/>
  <c r="B29" i="70"/>
  <c r="B93" i="70"/>
  <c r="B157" i="70"/>
  <c r="B46" i="70"/>
  <c r="B110" i="70"/>
  <c r="B174" i="70"/>
  <c r="B115" i="70"/>
  <c r="B152" i="70"/>
  <c r="B161" i="70"/>
  <c r="B87" i="70"/>
  <c r="B108" i="70"/>
  <c r="B133" i="70"/>
  <c r="B150" i="70"/>
  <c r="B97" i="70"/>
  <c r="B27" i="70"/>
  <c r="B48" i="70"/>
  <c r="B73" i="70"/>
  <c r="B26" i="70"/>
  <c r="B83" i="70"/>
  <c r="B162" i="70"/>
  <c r="B20" i="70"/>
  <c r="B148" i="70"/>
  <c r="B173" i="70"/>
  <c r="B2" i="70"/>
  <c r="B179" i="70" l="1"/>
  <c r="H4" i="68" l="1"/>
  <c r="I4" i="68"/>
  <c r="J4" i="68"/>
  <c r="K4" i="68"/>
  <c r="L4" i="68"/>
  <c r="C4" i="69" s="1"/>
  <c r="M4" i="68"/>
  <c r="N4" i="68"/>
  <c r="O4" i="68"/>
  <c r="P4" i="68"/>
  <c r="Q4" i="68"/>
  <c r="D4" i="69" s="1"/>
  <c r="R4" i="68"/>
  <c r="S4" i="68"/>
  <c r="T4" i="68"/>
  <c r="U4" i="68"/>
  <c r="V4" i="68"/>
  <c r="E4" i="69" s="1"/>
  <c r="W4" i="68"/>
  <c r="X4" i="68"/>
  <c r="Y4" i="68"/>
  <c r="Z4" i="68"/>
  <c r="AA4" i="68"/>
  <c r="AB4" i="68"/>
  <c r="AC4" i="68"/>
  <c r="AD4" i="68"/>
  <c r="AE4" i="68"/>
  <c r="AF4" i="68"/>
  <c r="AG4" i="68"/>
  <c r="AH4" i="68"/>
  <c r="AI4" i="68"/>
  <c r="AJ4" i="68"/>
  <c r="AK4" i="68"/>
  <c r="AL4" i="68"/>
  <c r="AM4" i="68"/>
  <c r="AN4" i="68"/>
  <c r="AO4" i="68"/>
  <c r="AP4" i="68"/>
  <c r="F4" i="69" s="1"/>
  <c r="G4" i="68"/>
  <c r="F4" i="68" s="1"/>
  <c r="E4" i="68" s="1"/>
  <c r="D4" i="68" s="1"/>
  <c r="C4" i="68" s="1"/>
  <c r="B4" i="68" s="1"/>
  <c r="AK66" i="72"/>
  <c r="AJ66" i="72"/>
  <c r="AI66" i="72"/>
  <c r="AH66" i="72"/>
  <c r="AG66" i="72"/>
  <c r="AF66" i="72"/>
  <c r="AE66" i="72"/>
  <c r="AD66" i="72"/>
  <c r="AC66" i="72"/>
  <c r="AB66" i="72"/>
  <c r="AA66" i="72"/>
  <c r="Z66" i="72"/>
  <c r="Y66" i="72"/>
  <c r="X66" i="72"/>
  <c r="W66" i="72"/>
  <c r="V66" i="72"/>
  <c r="U66" i="72"/>
  <c r="T66" i="72"/>
  <c r="S66" i="72"/>
  <c r="R66" i="72"/>
  <c r="Q66" i="72"/>
  <c r="P66" i="72"/>
  <c r="O66" i="72"/>
  <c r="N66" i="72"/>
  <c r="M66" i="72"/>
  <c r="L66" i="72"/>
  <c r="K66" i="72"/>
  <c r="J66" i="72"/>
  <c r="I66" i="72"/>
  <c r="H66" i="72"/>
  <c r="G66" i="72"/>
  <c r="F66" i="72"/>
  <c r="E66" i="72"/>
  <c r="D66" i="72"/>
  <c r="C66" i="72"/>
  <c r="B66" i="72"/>
  <c r="AK65" i="72"/>
  <c r="AJ65" i="72"/>
  <c r="AI65" i="72"/>
  <c r="AH65" i="72"/>
  <c r="AG65" i="72"/>
  <c r="AF65" i="72"/>
  <c r="AE65" i="72"/>
  <c r="AD65" i="72"/>
  <c r="AC65" i="72"/>
  <c r="AB65" i="72"/>
  <c r="AA65" i="72"/>
  <c r="Z65" i="72"/>
  <c r="Y65" i="72"/>
  <c r="X65" i="72"/>
  <c r="W65" i="72"/>
  <c r="V65" i="72"/>
  <c r="U65" i="72"/>
  <c r="T65" i="72"/>
  <c r="S65" i="72"/>
  <c r="R65" i="72"/>
  <c r="Q65" i="72"/>
  <c r="P65" i="72"/>
  <c r="O65" i="72"/>
  <c r="N65" i="72"/>
  <c r="M65" i="72"/>
  <c r="L65" i="72"/>
  <c r="K65" i="72"/>
  <c r="J65" i="72"/>
  <c r="I65" i="72"/>
  <c r="H65" i="72"/>
  <c r="G65" i="72"/>
  <c r="F65" i="72"/>
  <c r="E65" i="72"/>
  <c r="D65" i="72"/>
  <c r="C65" i="72"/>
  <c r="B65" i="72"/>
  <c r="AK64" i="72"/>
  <c r="AJ64" i="72"/>
  <c r="AI64" i="72"/>
  <c r="AH64" i="72"/>
  <c r="AG64" i="72"/>
  <c r="AF64" i="72"/>
  <c r="AE64" i="72"/>
  <c r="AD64" i="72"/>
  <c r="AC64" i="72"/>
  <c r="AB64" i="72"/>
  <c r="AA64" i="72"/>
  <c r="Z64" i="72"/>
  <c r="Y64" i="72"/>
  <c r="X64" i="72"/>
  <c r="W64" i="72"/>
  <c r="V64" i="72"/>
  <c r="U64" i="72"/>
  <c r="T64" i="72"/>
  <c r="S64" i="72"/>
  <c r="R64" i="72"/>
  <c r="Q64" i="72"/>
  <c r="P64" i="72"/>
  <c r="O64" i="72"/>
  <c r="N64" i="72"/>
  <c r="M64" i="72"/>
  <c r="L64" i="72"/>
  <c r="K64" i="72"/>
  <c r="J64" i="72"/>
  <c r="I64" i="72"/>
  <c r="H64" i="72"/>
  <c r="G64" i="72"/>
  <c r="F64" i="72"/>
  <c r="E64" i="72"/>
  <c r="D64" i="72"/>
  <c r="C64" i="72"/>
  <c r="B64" i="72"/>
  <c r="AK63" i="72"/>
  <c r="AJ63" i="72"/>
  <c r="AI63" i="72"/>
  <c r="AH63" i="72"/>
  <c r="AG63" i="72"/>
  <c r="AF63" i="72"/>
  <c r="AE63" i="72"/>
  <c r="AD63" i="72"/>
  <c r="AC63" i="72"/>
  <c r="AB63" i="72"/>
  <c r="AA63" i="72"/>
  <c r="Z63" i="72"/>
  <c r="Y63" i="72"/>
  <c r="X63" i="72"/>
  <c r="W63" i="72"/>
  <c r="V63" i="72"/>
  <c r="U63" i="72"/>
  <c r="T63" i="72"/>
  <c r="S63" i="72"/>
  <c r="R63" i="72"/>
  <c r="Q63" i="72"/>
  <c r="P63" i="72"/>
  <c r="O63" i="72"/>
  <c r="N63" i="72"/>
  <c r="M63" i="72"/>
  <c r="L63" i="72"/>
  <c r="K63" i="72"/>
  <c r="J63" i="72"/>
  <c r="I63" i="72"/>
  <c r="H63" i="72"/>
  <c r="G63" i="72"/>
  <c r="F63" i="72"/>
  <c r="E63" i="72"/>
  <c r="D63" i="72"/>
  <c r="C63" i="72"/>
  <c r="B63" i="72"/>
  <c r="AK62" i="72"/>
  <c r="AJ62" i="72"/>
  <c r="AI62" i="72"/>
  <c r="AH62" i="72"/>
  <c r="AG62" i="72"/>
  <c r="AF62" i="72"/>
  <c r="AE62" i="72"/>
  <c r="AD62" i="72"/>
  <c r="AC62" i="72"/>
  <c r="AB62" i="72"/>
  <c r="AA62" i="72"/>
  <c r="Z62" i="72"/>
  <c r="Y62" i="72"/>
  <c r="X62" i="72"/>
  <c r="W62" i="72"/>
  <c r="V62" i="72"/>
  <c r="U62" i="72"/>
  <c r="T62" i="72"/>
  <c r="S62" i="72"/>
  <c r="R62" i="72"/>
  <c r="Q62" i="72"/>
  <c r="P62" i="72"/>
  <c r="O62" i="72"/>
  <c r="N62" i="72"/>
  <c r="M62" i="72"/>
  <c r="L62" i="72"/>
  <c r="K62" i="72"/>
  <c r="J62" i="72"/>
  <c r="I62" i="72"/>
  <c r="H62" i="72"/>
  <c r="G62" i="72"/>
  <c r="F62" i="72"/>
  <c r="E62" i="72"/>
  <c r="D62" i="72"/>
  <c r="C62" i="72"/>
  <c r="B62" i="72"/>
  <c r="AK61" i="72"/>
  <c r="AJ61" i="72"/>
  <c r="AI61" i="72"/>
  <c r="AH61" i="72"/>
  <c r="AG61" i="72"/>
  <c r="AF61" i="72"/>
  <c r="AE61" i="72"/>
  <c r="AD61" i="72"/>
  <c r="AC61" i="72"/>
  <c r="AB61" i="72"/>
  <c r="AA61" i="72"/>
  <c r="Z61" i="72"/>
  <c r="Y61" i="72"/>
  <c r="X61" i="72"/>
  <c r="W61" i="72"/>
  <c r="V61" i="72"/>
  <c r="U61" i="72"/>
  <c r="T61" i="72"/>
  <c r="S61" i="72"/>
  <c r="R61" i="72"/>
  <c r="Q61" i="72"/>
  <c r="P61" i="72"/>
  <c r="O61" i="72"/>
  <c r="N61" i="72"/>
  <c r="M61" i="72"/>
  <c r="L61" i="72"/>
  <c r="K61" i="72"/>
  <c r="J61" i="72"/>
  <c r="I61" i="72"/>
  <c r="H61" i="72"/>
  <c r="G61" i="72"/>
  <c r="F61" i="72"/>
  <c r="E61" i="72"/>
  <c r="D61" i="72"/>
  <c r="C61" i="72"/>
  <c r="B61" i="72"/>
  <c r="AK60" i="72"/>
  <c r="AJ60" i="72"/>
  <c r="AI60" i="72"/>
  <c r="AH60" i="72"/>
  <c r="AG60" i="72"/>
  <c r="AF60" i="72"/>
  <c r="AE60" i="72"/>
  <c r="AD60" i="72"/>
  <c r="AC60" i="72"/>
  <c r="AB60" i="72"/>
  <c r="AA60" i="72"/>
  <c r="Z60" i="72"/>
  <c r="Y60" i="72"/>
  <c r="X60" i="72"/>
  <c r="W60" i="72"/>
  <c r="V60" i="72"/>
  <c r="U60" i="72"/>
  <c r="T60" i="72"/>
  <c r="S60" i="72"/>
  <c r="R60" i="72"/>
  <c r="Q60" i="72"/>
  <c r="P60" i="72"/>
  <c r="O60" i="72"/>
  <c r="N60" i="72"/>
  <c r="M60" i="72"/>
  <c r="L60" i="72"/>
  <c r="K60" i="72"/>
  <c r="J60" i="72"/>
  <c r="I60" i="72"/>
  <c r="H60" i="72"/>
  <c r="G60" i="72"/>
  <c r="F60" i="72"/>
  <c r="E60" i="72"/>
  <c r="D60" i="72"/>
  <c r="C60" i="72"/>
  <c r="B60" i="72"/>
  <c r="AK59" i="72"/>
  <c r="AJ59" i="72"/>
  <c r="AI59" i="72"/>
  <c r="AH59" i="72"/>
  <c r="AG59" i="72"/>
  <c r="AF59" i="72"/>
  <c r="AE59" i="72"/>
  <c r="AD59" i="72"/>
  <c r="AC59" i="72"/>
  <c r="AB59" i="72"/>
  <c r="AA59" i="72"/>
  <c r="Z59" i="72"/>
  <c r="Y59" i="72"/>
  <c r="X59" i="72"/>
  <c r="W59" i="72"/>
  <c r="V59" i="72"/>
  <c r="U59" i="72"/>
  <c r="T59" i="72"/>
  <c r="S59" i="72"/>
  <c r="R59" i="72"/>
  <c r="Q59" i="72"/>
  <c r="P59" i="72"/>
  <c r="O59" i="72"/>
  <c r="N59" i="72"/>
  <c r="M59" i="72"/>
  <c r="L59" i="72"/>
  <c r="K59" i="72"/>
  <c r="J59" i="72"/>
  <c r="I59" i="72"/>
  <c r="H59" i="72"/>
  <c r="G59" i="72"/>
  <c r="F59" i="72"/>
  <c r="E59" i="72"/>
  <c r="D59" i="72"/>
  <c r="C59" i="72"/>
  <c r="B59" i="72"/>
  <c r="AK58" i="72"/>
  <c r="AJ58" i="72"/>
  <c r="AI58" i="72"/>
  <c r="AH58" i="72"/>
  <c r="AG58" i="72"/>
  <c r="AF58" i="72"/>
  <c r="AE58" i="72"/>
  <c r="AD58" i="72"/>
  <c r="AC58" i="72"/>
  <c r="AB58" i="72"/>
  <c r="AA58" i="72"/>
  <c r="Z58" i="72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AK57" i="72"/>
  <c r="AJ57" i="72"/>
  <c r="AI57" i="72"/>
  <c r="AH57" i="72"/>
  <c r="AG57" i="72"/>
  <c r="AF57" i="72"/>
  <c r="AE57" i="72"/>
  <c r="AD57" i="72"/>
  <c r="AC57" i="72"/>
  <c r="AB57" i="72"/>
  <c r="AA57" i="72"/>
  <c r="Z57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AK56" i="72"/>
  <c r="AJ56" i="72"/>
  <c r="AI56" i="72"/>
  <c r="AH56" i="72"/>
  <c r="AG56" i="72"/>
  <c r="AF56" i="72"/>
  <c r="AE56" i="72"/>
  <c r="AD56" i="72"/>
  <c r="AC56" i="72"/>
  <c r="AB56" i="72"/>
  <c r="AA56" i="72"/>
  <c r="Z56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AK55" i="72"/>
  <c r="AJ55" i="72"/>
  <c r="AI55" i="72"/>
  <c r="AH55" i="72"/>
  <c r="AG55" i="72"/>
  <c r="AF55" i="72"/>
  <c r="AE55" i="72"/>
  <c r="AD55" i="72"/>
  <c r="AC55" i="72"/>
  <c r="AB55" i="72"/>
  <c r="AA55" i="72"/>
  <c r="Z55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AK54" i="72"/>
  <c r="AK68" i="72" s="1"/>
  <c r="AJ54" i="72"/>
  <c r="AI54" i="72"/>
  <c r="AH54" i="72"/>
  <c r="AG54" i="72"/>
  <c r="AF54" i="72"/>
  <c r="AE54" i="72"/>
  <c r="AD54" i="72"/>
  <c r="AC54" i="72"/>
  <c r="AB54" i="72"/>
  <c r="AA54" i="72"/>
  <c r="Z54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AK53" i="72"/>
  <c r="AJ53" i="72"/>
  <c r="AI53" i="72"/>
  <c r="AH53" i="72"/>
  <c r="AG53" i="72"/>
  <c r="AF53" i="72"/>
  <c r="AE53" i="72"/>
  <c r="AD53" i="72"/>
  <c r="AC53" i="72"/>
  <c r="AB53" i="72"/>
  <c r="AA53" i="72"/>
  <c r="Z53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AK52" i="72"/>
  <c r="AJ52" i="72"/>
  <c r="AI52" i="72"/>
  <c r="AH52" i="72"/>
  <c r="AG52" i="72"/>
  <c r="AF52" i="72"/>
  <c r="AE52" i="72"/>
  <c r="AD52" i="72"/>
  <c r="AC52" i="72"/>
  <c r="AB52" i="72"/>
  <c r="AA52" i="72"/>
  <c r="Z52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AK51" i="72"/>
  <c r="AK69" i="72" s="1"/>
  <c r="AJ51" i="72"/>
  <c r="AJ69" i="72" s="1"/>
  <c r="AI51" i="72"/>
  <c r="AI69" i="72" s="1"/>
  <c r="AH51" i="72"/>
  <c r="AH69" i="72" s="1"/>
  <c r="AG51" i="72"/>
  <c r="AG69" i="72" s="1"/>
  <c r="AF51" i="72"/>
  <c r="AF69" i="72" s="1"/>
  <c r="AE51" i="72"/>
  <c r="AE69" i="72" s="1"/>
  <c r="AD51" i="72"/>
  <c r="AD69" i="72" s="1"/>
  <c r="AC51" i="72"/>
  <c r="AC69" i="72" s="1"/>
  <c r="AB51" i="72"/>
  <c r="AB69" i="72" s="1"/>
  <c r="AA51" i="72"/>
  <c r="AA69" i="72" s="1"/>
  <c r="Z51" i="72"/>
  <c r="Z69" i="72" s="1"/>
  <c r="Y51" i="72"/>
  <c r="Y69" i="72" s="1"/>
  <c r="X51" i="72"/>
  <c r="X69" i="72" s="1"/>
  <c r="W51" i="72"/>
  <c r="W69" i="72" s="1"/>
  <c r="V51" i="72"/>
  <c r="V69" i="72" s="1"/>
  <c r="U51" i="72"/>
  <c r="U69" i="72" s="1"/>
  <c r="T51" i="72"/>
  <c r="T69" i="72" s="1"/>
  <c r="S51" i="72"/>
  <c r="S69" i="72" s="1"/>
  <c r="R51" i="72"/>
  <c r="R69" i="72" s="1"/>
  <c r="Q51" i="72"/>
  <c r="Q69" i="72" s="1"/>
  <c r="P51" i="72"/>
  <c r="P69" i="72" s="1"/>
  <c r="O51" i="72"/>
  <c r="O69" i="72" s="1"/>
  <c r="N51" i="72"/>
  <c r="N69" i="72" s="1"/>
  <c r="M51" i="72"/>
  <c r="M69" i="72" s="1"/>
  <c r="L51" i="72"/>
  <c r="L69" i="72" s="1"/>
  <c r="K51" i="72"/>
  <c r="K69" i="72" s="1"/>
  <c r="J51" i="72"/>
  <c r="J69" i="72" s="1"/>
  <c r="I51" i="72"/>
  <c r="I69" i="72" s="1"/>
  <c r="H51" i="72"/>
  <c r="H69" i="72" s="1"/>
  <c r="G51" i="72"/>
  <c r="G69" i="72" s="1"/>
  <c r="F51" i="72"/>
  <c r="F69" i="72" s="1"/>
  <c r="E51" i="72"/>
  <c r="E69" i="72" s="1"/>
  <c r="D51" i="72"/>
  <c r="D69" i="72" s="1"/>
  <c r="C51" i="72"/>
  <c r="C69" i="72" s="1"/>
  <c r="B51" i="72"/>
  <c r="B69" i="72" s="1"/>
  <c r="AK50" i="72"/>
  <c r="AJ50" i="72"/>
  <c r="AI50" i="72"/>
  <c r="AH50" i="72"/>
  <c r="AG50" i="72"/>
  <c r="AF50" i="72"/>
  <c r="AE50" i="72"/>
  <c r="AD50" i="72"/>
  <c r="AC50" i="72"/>
  <c r="AB50" i="72"/>
  <c r="AA50" i="72"/>
  <c r="Z50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AK49" i="72"/>
  <c r="AJ49" i="72"/>
  <c r="AI49" i="72"/>
  <c r="AH49" i="72"/>
  <c r="AG49" i="72"/>
  <c r="AF49" i="72"/>
  <c r="AE49" i="72"/>
  <c r="AD49" i="72"/>
  <c r="AC49" i="72"/>
  <c r="AB49" i="72"/>
  <c r="AA49" i="72"/>
  <c r="Z49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AK48" i="72"/>
  <c r="AJ48" i="72"/>
  <c r="AI48" i="72"/>
  <c r="AH48" i="72"/>
  <c r="AG48" i="72"/>
  <c r="AF48" i="72"/>
  <c r="AE48" i="72"/>
  <c r="AD48" i="72"/>
  <c r="AC48" i="72"/>
  <c r="AB48" i="72"/>
  <c r="AA48" i="72"/>
  <c r="Z48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F47" i="72"/>
  <c r="G47" i="72" s="1"/>
  <c r="H47" i="72" s="1"/>
  <c r="I47" i="72" s="1"/>
  <c r="J47" i="72" s="1"/>
  <c r="K47" i="72" s="1"/>
  <c r="L47" i="72" s="1"/>
  <c r="M47" i="72" s="1"/>
  <c r="N47" i="72" s="1"/>
  <c r="O47" i="72" s="1"/>
  <c r="P47" i="72" s="1"/>
  <c r="Q47" i="72" s="1"/>
  <c r="R47" i="72" s="1"/>
  <c r="S47" i="72" s="1"/>
  <c r="T47" i="72" s="1"/>
  <c r="U47" i="72" s="1"/>
  <c r="V47" i="72" s="1"/>
  <c r="W47" i="72" s="1"/>
  <c r="X47" i="72" s="1"/>
  <c r="Y47" i="72" s="1"/>
  <c r="Z47" i="72" s="1"/>
  <c r="AA47" i="72" s="1"/>
  <c r="AB47" i="72" s="1"/>
  <c r="AC47" i="72" s="1"/>
  <c r="AD47" i="72" s="1"/>
  <c r="AE47" i="72" s="1"/>
  <c r="AF47" i="72" s="1"/>
  <c r="AG47" i="72" s="1"/>
  <c r="AH47" i="72" s="1"/>
  <c r="AI47" i="72" s="1"/>
  <c r="AJ47" i="72" s="1"/>
  <c r="AK47" i="72" s="1"/>
  <c r="E47" i="72"/>
  <c r="D47" i="72"/>
  <c r="D24" i="72"/>
  <c r="E24" i="72" s="1"/>
  <c r="F24" i="72" s="1"/>
  <c r="G24" i="72" s="1"/>
  <c r="H24" i="72" s="1"/>
  <c r="I24" i="72" s="1"/>
  <c r="J24" i="72" s="1"/>
  <c r="K24" i="72" s="1"/>
  <c r="L24" i="72" s="1"/>
  <c r="M24" i="72" s="1"/>
  <c r="N24" i="72" s="1"/>
  <c r="O24" i="72" s="1"/>
  <c r="P24" i="72" s="1"/>
  <c r="Q24" i="72" s="1"/>
  <c r="R24" i="72" s="1"/>
  <c r="S24" i="72" s="1"/>
  <c r="T24" i="72" s="1"/>
  <c r="U24" i="72" s="1"/>
  <c r="V24" i="72" s="1"/>
  <c r="W24" i="72" s="1"/>
  <c r="X24" i="72" s="1"/>
  <c r="Y24" i="72" s="1"/>
  <c r="Z24" i="72" s="1"/>
  <c r="AA24" i="72" s="1"/>
  <c r="AB24" i="72" s="1"/>
  <c r="AC24" i="72" s="1"/>
  <c r="AD24" i="72" s="1"/>
  <c r="AE24" i="72" s="1"/>
  <c r="AF24" i="72" s="1"/>
  <c r="AG24" i="72" s="1"/>
  <c r="AH24" i="72" s="1"/>
  <c r="AI24" i="72" s="1"/>
  <c r="AJ24" i="72" s="1"/>
  <c r="AK24" i="72" s="1"/>
  <c r="F2" i="72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S2" i="72" s="1"/>
  <c r="T2" i="72" s="1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AI2" i="72" s="1"/>
  <c r="AJ2" i="72" s="1"/>
  <c r="AK2" i="72" s="1"/>
  <c r="E2" i="72"/>
  <c r="D2" i="72"/>
  <c r="Y2" i="71"/>
  <c r="Y1219" i="71" s="1"/>
  <c r="X2" i="71"/>
  <c r="X1219" i="71" s="1"/>
  <c r="W2" i="71"/>
  <c r="W1219" i="71" s="1"/>
  <c r="V2" i="71"/>
  <c r="V1219" i="71" s="1"/>
  <c r="U2" i="71"/>
  <c r="U1219" i="71" s="1"/>
  <c r="T2" i="71"/>
  <c r="T1219" i="71" s="1"/>
  <c r="S2" i="71"/>
  <c r="S1219" i="71" s="1"/>
  <c r="R2" i="71"/>
  <c r="R1219" i="71" s="1"/>
  <c r="Q2" i="71"/>
  <c r="Q1219" i="71" s="1"/>
  <c r="P2" i="71"/>
  <c r="P1219" i="71" s="1"/>
  <c r="O2" i="71"/>
  <c r="O1219" i="71" s="1"/>
  <c r="N2" i="71"/>
  <c r="N1219" i="71" s="1"/>
  <c r="M2" i="71"/>
  <c r="M1219" i="71" s="1"/>
  <c r="L2" i="71"/>
  <c r="L1219" i="71" s="1"/>
  <c r="K2" i="71"/>
  <c r="K1219" i="71" s="1"/>
  <c r="J2" i="71"/>
  <c r="J1219" i="71" s="1"/>
  <c r="C8" i="69" l="1"/>
  <c r="D8" i="69"/>
  <c r="E8" i="69"/>
  <c r="F8" i="69"/>
  <c r="L15" i="70"/>
  <c r="L131" i="70"/>
  <c r="L31" i="70"/>
  <c r="L43" i="70"/>
  <c r="L38" i="70"/>
  <c r="L102" i="70"/>
  <c r="L166" i="70"/>
  <c r="L81" i="70"/>
  <c r="L145" i="70"/>
  <c r="L52" i="70"/>
  <c r="L116" i="70"/>
  <c r="V20" i="70"/>
  <c r="V88" i="70"/>
  <c r="V52" i="70"/>
  <c r="V48" i="70"/>
  <c r="V39" i="70"/>
  <c r="V103" i="70"/>
  <c r="V167" i="70"/>
  <c r="V78" i="70"/>
  <c r="V142" i="70"/>
  <c r="V53" i="70"/>
  <c r="V117" i="70"/>
  <c r="L12" i="70"/>
  <c r="L55" i="70"/>
  <c r="L75" i="70"/>
  <c r="L110" i="70"/>
  <c r="L105" i="70"/>
  <c r="L76" i="70"/>
  <c r="V140" i="70"/>
  <c r="V84" i="70"/>
  <c r="V47" i="70"/>
  <c r="V175" i="70"/>
  <c r="L7" i="70"/>
  <c r="L39" i="70"/>
  <c r="L111" i="70"/>
  <c r="L123" i="70"/>
  <c r="L58" i="70"/>
  <c r="L122" i="70"/>
  <c r="L37" i="70"/>
  <c r="L101" i="70"/>
  <c r="L165" i="70"/>
  <c r="L72" i="70"/>
  <c r="L136" i="70"/>
  <c r="V108" i="70"/>
  <c r="V168" i="70"/>
  <c r="V132" i="70"/>
  <c r="V128" i="70"/>
  <c r="V59" i="70"/>
  <c r="V123" i="70"/>
  <c r="V34" i="70"/>
  <c r="V98" i="70"/>
  <c r="V162" i="70"/>
  <c r="V73" i="70"/>
  <c r="V137" i="70"/>
  <c r="L167" i="70"/>
  <c r="L30" i="70"/>
  <c r="L158" i="70"/>
  <c r="L137" i="70"/>
  <c r="L92" i="70"/>
  <c r="V56" i="70"/>
  <c r="V18" i="70"/>
  <c r="V95" i="70"/>
  <c r="V70" i="70"/>
  <c r="L27" i="70"/>
  <c r="L77" i="70"/>
  <c r="L176" i="70"/>
  <c r="V35" i="70"/>
  <c r="V122" i="70"/>
  <c r="V97" i="70"/>
  <c r="V173" i="70"/>
  <c r="L109" i="70"/>
  <c r="V67" i="70"/>
  <c r="V113" i="70"/>
  <c r="L82" i="70"/>
  <c r="V6" i="70"/>
  <c r="V61" i="70"/>
  <c r="L79" i="70"/>
  <c r="L29" i="70"/>
  <c r="L128" i="70"/>
  <c r="V96" i="70"/>
  <c r="V90" i="70"/>
  <c r="V77" i="70"/>
  <c r="L66" i="70"/>
  <c r="V24" i="70"/>
  <c r="V170" i="70"/>
  <c r="L18" i="70"/>
  <c r="L160" i="70"/>
  <c r="V118" i="70"/>
  <c r="L21" i="70"/>
  <c r="L70" i="70"/>
  <c r="L49" i="70"/>
  <c r="L177" i="70"/>
  <c r="L148" i="70"/>
  <c r="V92" i="70"/>
  <c r="V176" i="70"/>
  <c r="V135" i="70"/>
  <c r="V110" i="70"/>
  <c r="V85" i="70"/>
  <c r="L99" i="70"/>
  <c r="L46" i="70"/>
  <c r="L153" i="70"/>
  <c r="V13" i="70"/>
  <c r="V111" i="70"/>
  <c r="L83" i="70"/>
  <c r="L13" i="70"/>
  <c r="L90" i="70"/>
  <c r="L69" i="70"/>
  <c r="L40" i="70"/>
  <c r="L168" i="70"/>
  <c r="V14" i="70"/>
  <c r="V27" i="70"/>
  <c r="V155" i="70"/>
  <c r="V130" i="70"/>
  <c r="V105" i="70"/>
  <c r="L17" i="70"/>
  <c r="L57" i="70"/>
  <c r="L156" i="70"/>
  <c r="V31" i="70"/>
  <c r="L115" i="70"/>
  <c r="L48" i="70"/>
  <c r="V33" i="70"/>
  <c r="L155" i="70"/>
  <c r="V138" i="70"/>
  <c r="L32" i="70"/>
  <c r="L151" i="70"/>
  <c r="L50" i="70"/>
  <c r="L3" i="70"/>
  <c r="L8" i="70"/>
  <c r="L95" i="70"/>
  <c r="L107" i="70"/>
  <c r="L54" i="70"/>
  <c r="L118" i="70"/>
  <c r="L33" i="70"/>
  <c r="L97" i="70"/>
  <c r="L161" i="70"/>
  <c r="L68" i="70"/>
  <c r="L132" i="70"/>
  <c r="V76" i="70"/>
  <c r="V152" i="70"/>
  <c r="V116" i="70"/>
  <c r="V112" i="70"/>
  <c r="V55" i="70"/>
  <c r="V119" i="70"/>
  <c r="V30" i="70"/>
  <c r="V94" i="70"/>
  <c r="V158" i="70"/>
  <c r="V69" i="70"/>
  <c r="V133" i="70"/>
  <c r="L35" i="70"/>
  <c r="L16" i="70"/>
  <c r="L14" i="70"/>
  <c r="L142" i="70"/>
  <c r="L121" i="70"/>
  <c r="L108" i="70"/>
  <c r="V8" i="70"/>
  <c r="V2" i="70"/>
  <c r="V79" i="70"/>
  <c r="V54" i="70"/>
  <c r="L25" i="70"/>
  <c r="L135" i="70"/>
  <c r="L175" i="70"/>
  <c r="L10" i="70"/>
  <c r="L74" i="70"/>
  <c r="L138" i="70"/>
  <c r="L53" i="70"/>
  <c r="L117" i="70"/>
  <c r="L24" i="70"/>
  <c r="L88" i="70"/>
  <c r="L152" i="70"/>
  <c r="V4" i="70"/>
  <c r="V124" i="70"/>
  <c r="V22" i="70"/>
  <c r="V11" i="70"/>
  <c r="V75" i="70"/>
  <c r="V139" i="70"/>
  <c r="V50" i="70"/>
  <c r="V114" i="70"/>
  <c r="V25" i="70"/>
  <c r="V89" i="70"/>
  <c r="V153" i="70"/>
  <c r="L63" i="70"/>
  <c r="L62" i="70"/>
  <c r="L174" i="70"/>
  <c r="L169" i="70"/>
  <c r="L124" i="70"/>
  <c r="V120" i="70"/>
  <c r="V144" i="70"/>
  <c r="V127" i="70"/>
  <c r="V102" i="70"/>
  <c r="L34" i="70"/>
  <c r="L141" i="70"/>
  <c r="V72" i="70"/>
  <c r="V99" i="70"/>
  <c r="V154" i="70"/>
  <c r="V129" i="70"/>
  <c r="L71" i="70"/>
  <c r="L80" i="70"/>
  <c r="V42" i="70"/>
  <c r="V177" i="70"/>
  <c r="L61" i="70"/>
  <c r="V83" i="70"/>
  <c r="V125" i="70"/>
  <c r="L91" i="70"/>
  <c r="L93" i="70"/>
  <c r="V60" i="70"/>
  <c r="V51" i="70"/>
  <c r="V134" i="70"/>
  <c r="V141" i="70"/>
  <c r="L45" i="70"/>
  <c r="V160" i="70"/>
  <c r="V81" i="70"/>
  <c r="L146" i="70"/>
  <c r="V7" i="70"/>
  <c r="V29" i="70"/>
  <c r="L103" i="70"/>
  <c r="L159" i="70"/>
  <c r="L171" i="70"/>
  <c r="L134" i="70"/>
  <c r="L113" i="70"/>
  <c r="L84" i="70"/>
  <c r="V172" i="70"/>
  <c r="V5" i="70"/>
  <c r="V71" i="70"/>
  <c r="V46" i="70"/>
  <c r="V174" i="70"/>
  <c r="V149" i="70"/>
  <c r="L127" i="70"/>
  <c r="L41" i="70"/>
  <c r="L140" i="70"/>
  <c r="V80" i="70"/>
  <c r="V86" i="70"/>
  <c r="L9" i="70"/>
  <c r="L26" i="70"/>
  <c r="L154" i="70"/>
  <c r="L133" i="70"/>
  <c r="L104" i="70"/>
  <c r="V40" i="70"/>
  <c r="V16" i="70"/>
  <c r="V91" i="70"/>
  <c r="V66" i="70"/>
  <c r="V41" i="70"/>
  <c r="V169" i="70"/>
  <c r="L94" i="70"/>
  <c r="L28" i="70"/>
  <c r="V3" i="70"/>
  <c r="V159" i="70"/>
  <c r="L98" i="70"/>
  <c r="V36" i="70"/>
  <c r="V163" i="70"/>
  <c r="V161" i="70"/>
  <c r="V156" i="70"/>
  <c r="L2" i="70"/>
  <c r="V58" i="70"/>
  <c r="L22" i="70"/>
  <c r="L129" i="70"/>
  <c r="V17" i="70"/>
  <c r="V87" i="70"/>
  <c r="V37" i="70"/>
  <c r="L20" i="70"/>
  <c r="L172" i="70"/>
  <c r="L87" i="70"/>
  <c r="L42" i="70"/>
  <c r="L149" i="70"/>
  <c r="V104" i="70"/>
  <c r="V107" i="70"/>
  <c r="V57" i="70"/>
  <c r="L126" i="70"/>
  <c r="V148" i="70"/>
  <c r="L162" i="70"/>
  <c r="V65" i="70"/>
  <c r="V49" i="70"/>
  <c r="L4" i="70"/>
  <c r="V136" i="70"/>
  <c r="V166" i="70"/>
  <c r="L173" i="70"/>
  <c r="V145" i="70"/>
  <c r="V19" i="70"/>
  <c r="L51" i="70"/>
  <c r="L6" i="70"/>
  <c r="L100" i="70"/>
  <c r="V62" i="70"/>
  <c r="L73" i="70"/>
  <c r="L47" i="70"/>
  <c r="L120" i="70"/>
  <c r="V82" i="70"/>
  <c r="L60" i="70"/>
  <c r="V32" i="70"/>
  <c r="L157" i="70"/>
  <c r="L19" i="70"/>
  <c r="L125" i="70"/>
  <c r="L11" i="70"/>
  <c r="L164" i="70"/>
  <c r="V126" i="70"/>
  <c r="L44" i="70"/>
  <c r="L59" i="70"/>
  <c r="V28" i="70"/>
  <c r="V146" i="70"/>
  <c r="V44" i="70"/>
  <c r="V74" i="70"/>
  <c r="V150" i="70"/>
  <c r="V26" i="70"/>
  <c r="V106" i="70"/>
  <c r="V157" i="70"/>
  <c r="L67" i="70"/>
  <c r="L86" i="70"/>
  <c r="L36" i="70"/>
  <c r="V12" i="70"/>
  <c r="V151" i="70"/>
  <c r="V101" i="70"/>
  <c r="L78" i="70"/>
  <c r="V21" i="70"/>
  <c r="L147" i="70"/>
  <c r="L106" i="70"/>
  <c r="L56" i="70"/>
  <c r="V68" i="70"/>
  <c r="V171" i="70"/>
  <c r="V121" i="70"/>
  <c r="L89" i="70"/>
  <c r="V63" i="70"/>
  <c r="L112" i="70"/>
  <c r="V109" i="70"/>
  <c r="L5" i="70"/>
  <c r="L114" i="70"/>
  <c r="V100" i="70"/>
  <c r="V45" i="70"/>
  <c r="L144" i="70"/>
  <c r="V147" i="70"/>
  <c r="L150" i="70"/>
  <c r="V9" i="70"/>
  <c r="V165" i="70"/>
  <c r="V15" i="70"/>
  <c r="L170" i="70"/>
  <c r="V64" i="70"/>
  <c r="L119" i="70"/>
  <c r="V38" i="70"/>
  <c r="L130" i="70"/>
  <c r="V10" i="70"/>
  <c r="V115" i="70"/>
  <c r="V131" i="70"/>
  <c r="V93" i="70"/>
  <c r="L65" i="70"/>
  <c r="V23" i="70"/>
  <c r="L163" i="70"/>
  <c r="V143" i="70"/>
  <c r="L85" i="70"/>
  <c r="V43" i="70"/>
  <c r="L139" i="70"/>
  <c r="L23" i="70"/>
  <c r="V164" i="70"/>
  <c r="L64" i="70"/>
  <c r="L143" i="70"/>
  <c r="L96" i="70"/>
  <c r="V179" i="70" l="1"/>
  <c r="L179" i="70"/>
  <c r="D174" i="70"/>
  <c r="I174" i="70"/>
  <c r="G174" i="70"/>
  <c r="J174" i="70"/>
  <c r="H174" i="70"/>
  <c r="F174" i="70"/>
  <c r="C174" i="70"/>
  <c r="E174" i="70"/>
  <c r="K174" i="70"/>
  <c r="D167" i="70"/>
  <c r="H167" i="70"/>
  <c r="E167" i="70"/>
  <c r="J167" i="70"/>
  <c r="K167" i="70"/>
  <c r="G167" i="70"/>
  <c r="C167" i="70"/>
  <c r="I167" i="70"/>
  <c r="F167" i="70"/>
  <c r="C172" i="70"/>
  <c r="F172" i="70"/>
  <c r="E172" i="70"/>
  <c r="H172" i="70"/>
  <c r="G172" i="70"/>
  <c r="J172" i="70"/>
  <c r="K172" i="70"/>
  <c r="I172" i="70"/>
  <c r="D172" i="70"/>
  <c r="I153" i="70"/>
  <c r="D153" i="70"/>
  <c r="F153" i="70"/>
  <c r="E153" i="70"/>
  <c r="H153" i="70"/>
  <c r="G153" i="70"/>
  <c r="J153" i="70"/>
  <c r="K153" i="70"/>
  <c r="C153" i="70"/>
  <c r="J159" i="70"/>
  <c r="F159" i="70"/>
  <c r="C159" i="70"/>
  <c r="E159" i="70"/>
  <c r="I159" i="70"/>
  <c r="K159" i="70"/>
  <c r="H159" i="70"/>
  <c r="G159" i="70"/>
  <c r="D159" i="70"/>
  <c r="H165" i="70"/>
  <c r="D165" i="70"/>
  <c r="I165" i="70"/>
  <c r="K165" i="70"/>
  <c r="E165" i="70"/>
  <c r="C165" i="70"/>
  <c r="G165" i="70"/>
  <c r="F165" i="70"/>
  <c r="J165" i="70"/>
  <c r="H146" i="70"/>
  <c r="G146" i="70"/>
  <c r="I146" i="70"/>
  <c r="C146" i="70"/>
  <c r="E146" i="70"/>
  <c r="D146" i="70"/>
  <c r="J146" i="70"/>
  <c r="F146" i="70"/>
  <c r="K146" i="70"/>
  <c r="E139" i="70"/>
  <c r="I139" i="70"/>
  <c r="H139" i="70"/>
  <c r="D139" i="70"/>
  <c r="C139" i="70"/>
  <c r="G139" i="70"/>
  <c r="J139" i="70"/>
  <c r="F139" i="70"/>
  <c r="K139" i="70"/>
  <c r="K123" i="70"/>
  <c r="G123" i="70"/>
  <c r="E123" i="70"/>
  <c r="I123" i="70"/>
  <c r="F123" i="70"/>
  <c r="D123" i="70"/>
  <c r="H123" i="70"/>
  <c r="J123" i="70"/>
  <c r="C123" i="70"/>
  <c r="G134" i="70"/>
  <c r="F134" i="70"/>
  <c r="K134" i="70"/>
  <c r="H134" i="70"/>
  <c r="J134" i="70"/>
  <c r="C134" i="70"/>
  <c r="I134" i="70"/>
  <c r="E134" i="70"/>
  <c r="D134" i="70"/>
  <c r="I145" i="70"/>
  <c r="C145" i="70"/>
  <c r="K145" i="70"/>
  <c r="F145" i="70"/>
  <c r="E145" i="70"/>
  <c r="J145" i="70"/>
  <c r="G145" i="70"/>
  <c r="D145" i="70"/>
  <c r="H145" i="70"/>
  <c r="F115" i="70"/>
  <c r="C115" i="70"/>
  <c r="K115" i="70"/>
  <c r="I115" i="70"/>
  <c r="G115" i="70"/>
  <c r="E115" i="70"/>
  <c r="J115" i="70"/>
  <c r="D115" i="70"/>
  <c r="H115" i="70"/>
  <c r="K169" i="70"/>
  <c r="F169" i="70"/>
  <c r="D169" i="70"/>
  <c r="J169" i="70"/>
  <c r="G169" i="70"/>
  <c r="C169" i="70"/>
  <c r="I169" i="70"/>
  <c r="E169" i="70"/>
  <c r="H169" i="70"/>
  <c r="D118" i="70"/>
  <c r="H118" i="70"/>
  <c r="C118" i="70"/>
  <c r="K118" i="70"/>
  <c r="F118" i="70"/>
  <c r="J118" i="70"/>
  <c r="G118" i="70"/>
  <c r="E118" i="70"/>
  <c r="I118" i="70"/>
  <c r="J102" i="70"/>
  <c r="H102" i="70"/>
  <c r="C102" i="70"/>
  <c r="D102" i="70"/>
  <c r="F102" i="70"/>
  <c r="K102" i="70"/>
  <c r="E102" i="70"/>
  <c r="I102" i="70"/>
  <c r="G102" i="70"/>
  <c r="K99" i="70"/>
  <c r="H99" i="70"/>
  <c r="D99" i="70"/>
  <c r="G99" i="70"/>
  <c r="I99" i="70"/>
  <c r="E99" i="70"/>
  <c r="J99" i="70"/>
  <c r="C99" i="70"/>
  <c r="F99" i="70"/>
  <c r="C83" i="70"/>
  <c r="K83" i="70"/>
  <c r="D83" i="70"/>
  <c r="G83" i="70"/>
  <c r="H83" i="70"/>
  <c r="J83" i="70"/>
  <c r="I83" i="70"/>
  <c r="F83" i="70"/>
  <c r="E83" i="70"/>
  <c r="J124" i="70"/>
  <c r="D124" i="70"/>
  <c r="C124" i="70"/>
  <c r="K124" i="70"/>
  <c r="I124" i="70"/>
  <c r="H124" i="70"/>
  <c r="E124" i="70"/>
  <c r="F124" i="70"/>
  <c r="G124" i="70"/>
  <c r="K94" i="70"/>
  <c r="F94" i="70"/>
  <c r="G94" i="70"/>
  <c r="C94" i="70"/>
  <c r="I94" i="70"/>
  <c r="E94" i="70"/>
  <c r="J94" i="70"/>
  <c r="D94" i="70"/>
  <c r="H94" i="70"/>
  <c r="E78" i="70"/>
  <c r="D78" i="70"/>
  <c r="K78" i="70"/>
  <c r="H78" i="70"/>
  <c r="F78" i="70"/>
  <c r="J78" i="70"/>
  <c r="G78" i="70"/>
  <c r="I78" i="70"/>
  <c r="C78" i="70"/>
  <c r="J62" i="70"/>
  <c r="D62" i="70"/>
  <c r="G62" i="70"/>
  <c r="I62" i="70"/>
  <c r="E62" i="70"/>
  <c r="F62" i="70"/>
  <c r="C62" i="70"/>
  <c r="K62" i="70"/>
  <c r="H62" i="70"/>
  <c r="K152" i="70"/>
  <c r="G152" i="70"/>
  <c r="I152" i="70"/>
  <c r="C152" i="70"/>
  <c r="F152" i="70"/>
  <c r="J152" i="70"/>
  <c r="D152" i="70"/>
  <c r="H152" i="70"/>
  <c r="E152" i="70"/>
  <c r="G93" i="70"/>
  <c r="F93" i="70"/>
  <c r="H93" i="70"/>
  <c r="J93" i="70"/>
  <c r="D93" i="70"/>
  <c r="I93" i="70"/>
  <c r="C93" i="70"/>
  <c r="E93" i="70"/>
  <c r="K93" i="70"/>
  <c r="H64" i="70"/>
  <c r="C64" i="70"/>
  <c r="F64" i="70"/>
  <c r="K64" i="70"/>
  <c r="J64" i="70"/>
  <c r="I64" i="70"/>
  <c r="D64" i="70"/>
  <c r="G64" i="70"/>
  <c r="E64" i="70"/>
  <c r="D40" i="70"/>
  <c r="G40" i="70"/>
  <c r="C40" i="70"/>
  <c r="J40" i="70"/>
  <c r="E40" i="70"/>
  <c r="K40" i="70"/>
  <c r="I40" i="70"/>
  <c r="F40" i="70"/>
  <c r="H40" i="70"/>
  <c r="I24" i="70"/>
  <c r="G24" i="70"/>
  <c r="C24" i="70"/>
  <c r="F24" i="70"/>
  <c r="D24" i="70"/>
  <c r="E24" i="70"/>
  <c r="H24" i="70"/>
  <c r="K24" i="70"/>
  <c r="J24" i="70"/>
  <c r="D104" i="70"/>
  <c r="H104" i="70"/>
  <c r="G104" i="70"/>
  <c r="J104" i="70"/>
  <c r="K104" i="70"/>
  <c r="I104" i="70"/>
  <c r="E104" i="70"/>
  <c r="F104" i="70"/>
  <c r="C104" i="70"/>
  <c r="I76" i="70"/>
  <c r="G76" i="70"/>
  <c r="C76" i="70"/>
  <c r="K76" i="70"/>
  <c r="E76" i="70"/>
  <c r="D76" i="70"/>
  <c r="F76" i="70"/>
  <c r="J76" i="70"/>
  <c r="H76" i="70"/>
  <c r="G55" i="70"/>
  <c r="H55" i="70"/>
  <c r="J55" i="70"/>
  <c r="E55" i="70"/>
  <c r="D55" i="70"/>
  <c r="C55" i="70"/>
  <c r="K55" i="70"/>
  <c r="I55" i="70"/>
  <c r="F55" i="70"/>
  <c r="C43" i="70"/>
  <c r="G43" i="70"/>
  <c r="D43" i="70"/>
  <c r="J43" i="70"/>
  <c r="F43" i="70"/>
  <c r="E43" i="70"/>
  <c r="H43" i="70"/>
  <c r="I43" i="70"/>
  <c r="K43" i="70"/>
  <c r="J97" i="70"/>
  <c r="G97" i="70"/>
  <c r="H97" i="70"/>
  <c r="I97" i="70"/>
  <c r="E97" i="70"/>
  <c r="K97" i="70"/>
  <c r="D97" i="70"/>
  <c r="C97" i="70"/>
  <c r="F97" i="70"/>
  <c r="H53" i="70"/>
  <c r="K53" i="70"/>
  <c r="D53" i="70"/>
  <c r="F53" i="70"/>
  <c r="J53" i="70"/>
  <c r="G53" i="70"/>
  <c r="E53" i="70"/>
  <c r="I53" i="70"/>
  <c r="C53" i="70"/>
  <c r="J27" i="70"/>
  <c r="H27" i="70"/>
  <c r="F27" i="70"/>
  <c r="D27" i="70"/>
  <c r="E27" i="70"/>
  <c r="I27" i="70"/>
  <c r="K27" i="70"/>
  <c r="C27" i="70"/>
  <c r="G27" i="70"/>
  <c r="J9" i="70"/>
  <c r="D9" i="70"/>
  <c r="H9" i="70"/>
  <c r="G9" i="70"/>
  <c r="K9" i="70"/>
  <c r="F9" i="70"/>
  <c r="E9" i="70"/>
  <c r="I9" i="70"/>
  <c r="C9" i="70"/>
  <c r="I89" i="70"/>
  <c r="H89" i="70"/>
  <c r="D89" i="70"/>
  <c r="C89" i="70"/>
  <c r="F89" i="70"/>
  <c r="E89" i="70"/>
  <c r="J89" i="70"/>
  <c r="G89" i="70"/>
  <c r="K89" i="70"/>
  <c r="C34" i="70"/>
  <c r="D34" i="70"/>
  <c r="F34" i="70"/>
  <c r="I34" i="70"/>
  <c r="K34" i="70"/>
  <c r="E34" i="70"/>
  <c r="G34" i="70"/>
  <c r="J34" i="70"/>
  <c r="H34" i="70"/>
  <c r="G15" i="70"/>
  <c r="C15" i="70"/>
  <c r="H15" i="70"/>
  <c r="D15" i="70"/>
  <c r="F15" i="70"/>
  <c r="J15" i="70"/>
  <c r="E15" i="70"/>
  <c r="I15" i="70"/>
  <c r="K15" i="70"/>
  <c r="E63" i="70"/>
  <c r="C63" i="70"/>
  <c r="F63" i="70"/>
  <c r="D63" i="70"/>
  <c r="G63" i="70"/>
  <c r="H63" i="70"/>
  <c r="K63" i="70"/>
  <c r="I63" i="70"/>
  <c r="J63" i="70"/>
  <c r="K10" i="70"/>
  <c r="F10" i="70"/>
  <c r="J10" i="70"/>
  <c r="C10" i="70"/>
  <c r="I10" i="70"/>
  <c r="D10" i="70"/>
  <c r="E10" i="70"/>
  <c r="H10" i="70"/>
  <c r="G10" i="70"/>
  <c r="E73" i="70"/>
  <c r="G73" i="70"/>
  <c r="I73" i="70"/>
  <c r="D73" i="70"/>
  <c r="F73" i="70"/>
  <c r="J73" i="70"/>
  <c r="K73" i="70"/>
  <c r="H73" i="70"/>
  <c r="C73" i="70"/>
  <c r="C20" i="70"/>
  <c r="F20" i="70"/>
  <c r="D20" i="70"/>
  <c r="G20" i="70"/>
  <c r="E20" i="70"/>
  <c r="I20" i="70"/>
  <c r="H20" i="70"/>
  <c r="J20" i="70"/>
  <c r="K20" i="70"/>
  <c r="F4" i="70"/>
  <c r="K4" i="70"/>
  <c r="J4" i="70"/>
  <c r="D4" i="70"/>
  <c r="E4" i="70"/>
  <c r="C4" i="70"/>
  <c r="I4" i="70"/>
  <c r="H4" i="70"/>
  <c r="G4" i="70"/>
  <c r="C80" i="70"/>
  <c r="K80" i="70"/>
  <c r="H80" i="70"/>
  <c r="F80" i="70"/>
  <c r="G80" i="70"/>
  <c r="J80" i="70"/>
  <c r="D80" i="70"/>
  <c r="I80" i="70"/>
  <c r="E80" i="70"/>
  <c r="G22" i="70"/>
  <c r="I22" i="70"/>
  <c r="K22" i="70"/>
  <c r="D22" i="70"/>
  <c r="F22" i="70"/>
  <c r="H22" i="70"/>
  <c r="C22" i="70"/>
  <c r="E22" i="70"/>
  <c r="J22" i="70"/>
  <c r="I177" i="70"/>
  <c r="J177" i="70"/>
  <c r="F177" i="70"/>
  <c r="G177" i="70"/>
  <c r="H177" i="70"/>
  <c r="E177" i="70"/>
  <c r="K177" i="70"/>
  <c r="C177" i="70"/>
  <c r="D177" i="70"/>
  <c r="F176" i="70"/>
  <c r="C176" i="70"/>
  <c r="D176" i="70"/>
  <c r="E176" i="70"/>
  <c r="G176" i="70"/>
  <c r="H176" i="70"/>
  <c r="K176" i="70"/>
  <c r="I176" i="70"/>
  <c r="J176" i="70"/>
  <c r="J166" i="70"/>
  <c r="I166" i="70"/>
  <c r="C166" i="70"/>
  <c r="F166" i="70"/>
  <c r="E166" i="70"/>
  <c r="D166" i="70"/>
  <c r="G166" i="70"/>
  <c r="K166" i="70"/>
  <c r="H166" i="70"/>
  <c r="G162" i="70"/>
  <c r="E162" i="70"/>
  <c r="K162" i="70"/>
  <c r="J162" i="70"/>
  <c r="H162" i="70"/>
  <c r="F162" i="70"/>
  <c r="C162" i="70"/>
  <c r="D162" i="70"/>
  <c r="I162" i="70"/>
  <c r="K154" i="70"/>
  <c r="D154" i="70"/>
  <c r="H154" i="70"/>
  <c r="E154" i="70"/>
  <c r="C154" i="70"/>
  <c r="F154" i="70"/>
  <c r="I154" i="70"/>
  <c r="G154" i="70"/>
  <c r="J154" i="70"/>
  <c r="C164" i="70"/>
  <c r="J164" i="70"/>
  <c r="F164" i="70"/>
  <c r="G164" i="70"/>
  <c r="H164" i="70"/>
  <c r="E164" i="70"/>
  <c r="K164" i="70"/>
  <c r="I164" i="70"/>
  <c r="D164" i="70"/>
  <c r="K168" i="70"/>
  <c r="F168" i="70"/>
  <c r="I168" i="70"/>
  <c r="C168" i="70"/>
  <c r="H168" i="70"/>
  <c r="J168" i="70"/>
  <c r="E168" i="70"/>
  <c r="D168" i="70"/>
  <c r="G168" i="70"/>
  <c r="C135" i="70"/>
  <c r="K135" i="70"/>
  <c r="G135" i="70"/>
  <c r="I135" i="70"/>
  <c r="E135" i="70"/>
  <c r="J135" i="70"/>
  <c r="D135" i="70"/>
  <c r="H135" i="70"/>
  <c r="F135" i="70"/>
  <c r="G148" i="70"/>
  <c r="J148" i="70"/>
  <c r="F148" i="70"/>
  <c r="E148" i="70"/>
  <c r="I148" i="70"/>
  <c r="C148" i="70"/>
  <c r="H148" i="70"/>
  <c r="D148" i="70"/>
  <c r="K148" i="70"/>
  <c r="G130" i="70"/>
  <c r="E130" i="70"/>
  <c r="I130" i="70"/>
  <c r="C130" i="70"/>
  <c r="K130" i="70"/>
  <c r="J130" i="70"/>
  <c r="D130" i="70"/>
  <c r="F130" i="70"/>
  <c r="H130" i="70"/>
  <c r="E137" i="70"/>
  <c r="G137" i="70"/>
  <c r="H137" i="70"/>
  <c r="K137" i="70"/>
  <c r="I137" i="70"/>
  <c r="J137" i="70"/>
  <c r="F137" i="70"/>
  <c r="C137" i="70"/>
  <c r="D137" i="70"/>
  <c r="D111" i="70"/>
  <c r="F111" i="70"/>
  <c r="H111" i="70"/>
  <c r="J111" i="70"/>
  <c r="G111" i="70"/>
  <c r="C111" i="70"/>
  <c r="K111" i="70"/>
  <c r="E111" i="70"/>
  <c r="I111" i="70"/>
  <c r="J136" i="70"/>
  <c r="K136" i="70"/>
  <c r="H136" i="70"/>
  <c r="C136" i="70"/>
  <c r="G136" i="70"/>
  <c r="I136" i="70"/>
  <c r="E136" i="70"/>
  <c r="F136" i="70"/>
  <c r="D136" i="70"/>
  <c r="F114" i="70"/>
  <c r="C114" i="70"/>
  <c r="K114" i="70"/>
  <c r="J114" i="70"/>
  <c r="I114" i="70"/>
  <c r="E114" i="70"/>
  <c r="H114" i="70"/>
  <c r="D114" i="70"/>
  <c r="G114" i="70"/>
  <c r="J133" i="70"/>
  <c r="G133" i="70"/>
  <c r="E133" i="70"/>
  <c r="C133" i="70"/>
  <c r="K133" i="70"/>
  <c r="I133" i="70"/>
  <c r="D133" i="70"/>
  <c r="H133" i="70"/>
  <c r="F133" i="70"/>
  <c r="F95" i="70"/>
  <c r="D95" i="70"/>
  <c r="I95" i="70"/>
  <c r="C95" i="70"/>
  <c r="K95" i="70"/>
  <c r="J95" i="70"/>
  <c r="G95" i="70"/>
  <c r="H95" i="70"/>
  <c r="E95" i="70"/>
  <c r="H79" i="70"/>
  <c r="J79" i="70"/>
  <c r="F79" i="70"/>
  <c r="E79" i="70"/>
  <c r="I79" i="70"/>
  <c r="C79" i="70"/>
  <c r="D79" i="70"/>
  <c r="K79" i="70"/>
  <c r="G79" i="70"/>
  <c r="E116" i="70"/>
  <c r="I116" i="70"/>
  <c r="D116" i="70"/>
  <c r="F116" i="70"/>
  <c r="C116" i="70"/>
  <c r="J116" i="70"/>
  <c r="H116" i="70"/>
  <c r="G116" i="70"/>
  <c r="K116" i="70"/>
  <c r="D90" i="70"/>
  <c r="J90" i="70"/>
  <c r="H90" i="70"/>
  <c r="I90" i="70"/>
  <c r="F90" i="70"/>
  <c r="C90" i="70"/>
  <c r="G90" i="70"/>
  <c r="E90" i="70"/>
  <c r="K90" i="70"/>
  <c r="I74" i="70"/>
  <c r="F74" i="70"/>
  <c r="E74" i="70"/>
  <c r="C74" i="70"/>
  <c r="K74" i="70"/>
  <c r="H74" i="70"/>
  <c r="D74" i="70"/>
  <c r="J74" i="70"/>
  <c r="G74" i="70"/>
  <c r="H58" i="70"/>
  <c r="J58" i="70"/>
  <c r="K58" i="70"/>
  <c r="F58" i="70"/>
  <c r="C58" i="70"/>
  <c r="I58" i="70"/>
  <c r="G58" i="70"/>
  <c r="E58" i="70"/>
  <c r="D58" i="70"/>
  <c r="F125" i="70"/>
  <c r="E125" i="70"/>
  <c r="K125" i="70"/>
  <c r="G125" i="70"/>
  <c r="C125" i="70"/>
  <c r="I125" i="70"/>
  <c r="J125" i="70"/>
  <c r="D125" i="70"/>
  <c r="H125" i="70"/>
  <c r="C85" i="70"/>
  <c r="D85" i="70"/>
  <c r="E85" i="70"/>
  <c r="G85" i="70"/>
  <c r="H85" i="70"/>
  <c r="F85" i="70"/>
  <c r="I85" i="70"/>
  <c r="J85" i="70"/>
  <c r="K85" i="70"/>
  <c r="I61" i="70"/>
  <c r="D61" i="70"/>
  <c r="F61" i="70"/>
  <c r="G61" i="70"/>
  <c r="K61" i="70"/>
  <c r="H61" i="70"/>
  <c r="J61" i="70"/>
  <c r="C61" i="70"/>
  <c r="E61" i="70"/>
  <c r="E36" i="70"/>
  <c r="D36" i="70"/>
  <c r="K36" i="70"/>
  <c r="H36" i="70"/>
  <c r="F36" i="70"/>
  <c r="J36" i="70"/>
  <c r="C36" i="70"/>
  <c r="G36" i="70"/>
  <c r="I36" i="70"/>
  <c r="C144" i="70"/>
  <c r="K144" i="70"/>
  <c r="I144" i="70"/>
  <c r="H144" i="70"/>
  <c r="F144" i="70"/>
  <c r="J144" i="70"/>
  <c r="D144" i="70"/>
  <c r="E144" i="70"/>
  <c r="G144" i="70"/>
  <c r="F100" i="70"/>
  <c r="C100" i="70"/>
  <c r="H100" i="70"/>
  <c r="D100" i="70"/>
  <c r="G100" i="70"/>
  <c r="J100" i="70"/>
  <c r="K100" i="70"/>
  <c r="E100" i="70"/>
  <c r="I100" i="70"/>
  <c r="H71" i="70"/>
  <c r="D71" i="70"/>
  <c r="I71" i="70"/>
  <c r="J71" i="70"/>
  <c r="C71" i="70"/>
  <c r="K71" i="70"/>
  <c r="G71" i="70"/>
  <c r="E71" i="70"/>
  <c r="F71" i="70"/>
  <c r="F52" i="70"/>
  <c r="C52" i="70"/>
  <c r="J52" i="70"/>
  <c r="K52" i="70"/>
  <c r="I52" i="70"/>
  <c r="G52" i="70"/>
  <c r="H52" i="70"/>
  <c r="E52" i="70"/>
  <c r="D52" i="70"/>
  <c r="I39" i="70"/>
  <c r="C39" i="70"/>
  <c r="D39" i="70"/>
  <c r="K39" i="70"/>
  <c r="H39" i="70"/>
  <c r="G39" i="70"/>
  <c r="F39" i="70"/>
  <c r="E39" i="70"/>
  <c r="J39" i="70"/>
  <c r="D81" i="70"/>
  <c r="F81" i="70"/>
  <c r="J81" i="70"/>
  <c r="G81" i="70"/>
  <c r="H81" i="70"/>
  <c r="K81" i="70"/>
  <c r="E81" i="70"/>
  <c r="C81" i="70"/>
  <c r="I81" i="70"/>
  <c r="J46" i="70"/>
  <c r="H46" i="70"/>
  <c r="D46" i="70"/>
  <c r="I46" i="70"/>
  <c r="E46" i="70"/>
  <c r="G46" i="70"/>
  <c r="K46" i="70"/>
  <c r="C46" i="70"/>
  <c r="F46" i="70"/>
  <c r="F21" i="70"/>
  <c r="D21" i="70"/>
  <c r="J21" i="70"/>
  <c r="H21" i="70"/>
  <c r="G21" i="70"/>
  <c r="C21" i="70"/>
  <c r="K21" i="70"/>
  <c r="I21" i="70"/>
  <c r="E21" i="70"/>
  <c r="H5" i="70"/>
  <c r="K5" i="70"/>
  <c r="C5" i="70"/>
  <c r="E5" i="70"/>
  <c r="J5" i="70"/>
  <c r="I5" i="70"/>
  <c r="G5" i="70"/>
  <c r="D5" i="70"/>
  <c r="F5" i="70"/>
  <c r="K69" i="70"/>
  <c r="E69" i="70"/>
  <c r="I69" i="70"/>
  <c r="C69" i="70"/>
  <c r="H69" i="70"/>
  <c r="J69" i="70"/>
  <c r="D69" i="70"/>
  <c r="F69" i="70"/>
  <c r="G69" i="70"/>
  <c r="K25" i="70"/>
  <c r="J25" i="70"/>
  <c r="D25" i="70"/>
  <c r="H25" i="70"/>
  <c r="I25" i="70"/>
  <c r="E25" i="70"/>
  <c r="C25" i="70"/>
  <c r="F25" i="70"/>
  <c r="G25" i="70"/>
  <c r="F11" i="70"/>
  <c r="D11" i="70"/>
  <c r="J11" i="70"/>
  <c r="E11" i="70"/>
  <c r="C11" i="70"/>
  <c r="I11" i="70"/>
  <c r="G11" i="70"/>
  <c r="K11" i="70"/>
  <c r="H11" i="70"/>
  <c r="I57" i="70"/>
  <c r="D57" i="70"/>
  <c r="G57" i="70"/>
  <c r="J57" i="70"/>
  <c r="K57" i="70"/>
  <c r="C57" i="70"/>
  <c r="H57" i="70"/>
  <c r="E57" i="70"/>
  <c r="F57" i="70"/>
  <c r="J6" i="70"/>
  <c r="C6" i="70"/>
  <c r="D6" i="70"/>
  <c r="E6" i="70"/>
  <c r="G6" i="70"/>
  <c r="I6" i="70"/>
  <c r="K6" i="70"/>
  <c r="F6" i="70"/>
  <c r="H6" i="70"/>
  <c r="E60" i="70"/>
  <c r="G60" i="70"/>
  <c r="H60" i="70"/>
  <c r="F60" i="70"/>
  <c r="K60" i="70"/>
  <c r="J60" i="70"/>
  <c r="D60" i="70"/>
  <c r="C60" i="70"/>
  <c r="I60" i="70"/>
  <c r="G16" i="70"/>
  <c r="E16" i="70"/>
  <c r="K16" i="70"/>
  <c r="I16" i="70"/>
  <c r="H16" i="70"/>
  <c r="D16" i="70"/>
  <c r="F16" i="70"/>
  <c r="C16" i="70"/>
  <c r="J16" i="70"/>
  <c r="I50" i="70"/>
  <c r="J50" i="70"/>
  <c r="D50" i="70"/>
  <c r="G50" i="70"/>
  <c r="H50" i="70"/>
  <c r="E50" i="70"/>
  <c r="C50" i="70"/>
  <c r="K50" i="70"/>
  <c r="F50" i="70"/>
  <c r="I49" i="70"/>
  <c r="D49" i="70"/>
  <c r="C49" i="70"/>
  <c r="K49" i="70"/>
  <c r="E49" i="70"/>
  <c r="F49" i="70"/>
  <c r="G49" i="70"/>
  <c r="J49" i="70"/>
  <c r="H49" i="70"/>
  <c r="C18" i="70"/>
  <c r="I18" i="70"/>
  <c r="J18" i="70"/>
  <c r="K18" i="70"/>
  <c r="G18" i="70"/>
  <c r="E18" i="70"/>
  <c r="H18" i="70"/>
  <c r="D18" i="70"/>
  <c r="F18" i="70"/>
  <c r="H173" i="70"/>
  <c r="I173" i="70"/>
  <c r="E173" i="70"/>
  <c r="C173" i="70"/>
  <c r="K173" i="70"/>
  <c r="G173" i="70"/>
  <c r="F173" i="70"/>
  <c r="J173" i="70"/>
  <c r="D173" i="70"/>
  <c r="F161" i="70"/>
  <c r="C161" i="70"/>
  <c r="I161" i="70"/>
  <c r="G161" i="70"/>
  <c r="D161" i="70"/>
  <c r="H161" i="70"/>
  <c r="E161" i="70"/>
  <c r="J161" i="70"/>
  <c r="K161" i="70"/>
  <c r="H158" i="70"/>
  <c r="G158" i="70"/>
  <c r="K158" i="70"/>
  <c r="D158" i="70"/>
  <c r="J158" i="70"/>
  <c r="I158" i="70"/>
  <c r="F158" i="70"/>
  <c r="E158" i="70"/>
  <c r="C158" i="70"/>
  <c r="J171" i="70"/>
  <c r="I171" i="70"/>
  <c r="G171" i="70"/>
  <c r="E171" i="70"/>
  <c r="C171" i="70"/>
  <c r="D171" i="70"/>
  <c r="H171" i="70"/>
  <c r="K171" i="70"/>
  <c r="F171" i="70"/>
  <c r="D151" i="70"/>
  <c r="G151" i="70"/>
  <c r="H151" i="70"/>
  <c r="J151" i="70"/>
  <c r="F151" i="70"/>
  <c r="C151" i="70"/>
  <c r="K151" i="70"/>
  <c r="E151" i="70"/>
  <c r="I151" i="70"/>
  <c r="I156" i="70"/>
  <c r="F156" i="70"/>
  <c r="C156" i="70"/>
  <c r="G156" i="70"/>
  <c r="H156" i="70"/>
  <c r="J156" i="70"/>
  <c r="D156" i="70"/>
  <c r="E156" i="70"/>
  <c r="K156" i="70"/>
  <c r="H149" i="70"/>
  <c r="F149" i="70"/>
  <c r="J149" i="70"/>
  <c r="K149" i="70"/>
  <c r="D149" i="70"/>
  <c r="I149" i="70"/>
  <c r="E149" i="70"/>
  <c r="G149" i="70"/>
  <c r="C149" i="70"/>
  <c r="G131" i="70"/>
  <c r="E131" i="70"/>
  <c r="F131" i="70"/>
  <c r="J131" i="70"/>
  <c r="K131" i="70"/>
  <c r="H131" i="70"/>
  <c r="D131" i="70"/>
  <c r="I131" i="70"/>
  <c r="C131" i="70"/>
  <c r="K142" i="70"/>
  <c r="G142" i="70"/>
  <c r="E142" i="70"/>
  <c r="D142" i="70"/>
  <c r="C142" i="70"/>
  <c r="F142" i="70"/>
  <c r="J142" i="70"/>
  <c r="H142" i="70"/>
  <c r="I142" i="70"/>
  <c r="I126" i="70"/>
  <c r="K126" i="70"/>
  <c r="E126" i="70"/>
  <c r="G126" i="70"/>
  <c r="D126" i="70"/>
  <c r="C126" i="70"/>
  <c r="F126" i="70"/>
  <c r="H126" i="70"/>
  <c r="J126" i="70"/>
  <c r="D129" i="70"/>
  <c r="I129" i="70"/>
  <c r="G129" i="70"/>
  <c r="C129" i="70"/>
  <c r="F129" i="70"/>
  <c r="H129" i="70"/>
  <c r="J129" i="70"/>
  <c r="K129" i="70"/>
  <c r="E129" i="70"/>
  <c r="K107" i="70"/>
  <c r="I107" i="70"/>
  <c r="E107" i="70"/>
  <c r="H107" i="70"/>
  <c r="D107" i="70"/>
  <c r="G107" i="70"/>
  <c r="C107" i="70"/>
  <c r="F107" i="70"/>
  <c r="J107" i="70"/>
  <c r="C128" i="70"/>
  <c r="G128" i="70"/>
  <c r="J128" i="70"/>
  <c r="E128" i="70"/>
  <c r="F128" i="70"/>
  <c r="D128" i="70"/>
  <c r="K128" i="70"/>
  <c r="I128" i="70"/>
  <c r="H128" i="70"/>
  <c r="K110" i="70"/>
  <c r="H110" i="70"/>
  <c r="G110" i="70"/>
  <c r="E110" i="70"/>
  <c r="I110" i="70"/>
  <c r="F110" i="70"/>
  <c r="C110" i="70"/>
  <c r="D110" i="70"/>
  <c r="J110" i="70"/>
  <c r="J117" i="70"/>
  <c r="K117" i="70"/>
  <c r="E117" i="70"/>
  <c r="G117" i="70"/>
  <c r="C117" i="70"/>
  <c r="F117" i="70"/>
  <c r="I117" i="70"/>
  <c r="H117" i="70"/>
  <c r="D117" i="70"/>
  <c r="C91" i="70"/>
  <c r="K91" i="70"/>
  <c r="D91" i="70"/>
  <c r="G91" i="70"/>
  <c r="F91" i="70"/>
  <c r="E91" i="70"/>
  <c r="H91" i="70"/>
  <c r="I91" i="70"/>
  <c r="J91" i="70"/>
  <c r="F75" i="70"/>
  <c r="K75" i="70"/>
  <c r="C75" i="70"/>
  <c r="D75" i="70"/>
  <c r="G75" i="70"/>
  <c r="H75" i="70"/>
  <c r="J75" i="70"/>
  <c r="I75" i="70"/>
  <c r="E75" i="70"/>
  <c r="K108" i="70"/>
  <c r="E108" i="70"/>
  <c r="F108" i="70"/>
  <c r="C108" i="70"/>
  <c r="J108" i="70"/>
  <c r="H108" i="70"/>
  <c r="D108" i="70"/>
  <c r="I108" i="70"/>
  <c r="G108" i="70"/>
  <c r="E86" i="70"/>
  <c r="D86" i="70"/>
  <c r="I86" i="70"/>
  <c r="C86" i="70"/>
  <c r="G86" i="70"/>
  <c r="K86" i="70"/>
  <c r="H86" i="70"/>
  <c r="F86" i="70"/>
  <c r="J86" i="70"/>
  <c r="F70" i="70"/>
  <c r="G70" i="70"/>
  <c r="K70" i="70"/>
  <c r="C70" i="70"/>
  <c r="D70" i="70"/>
  <c r="H70" i="70"/>
  <c r="E70" i="70"/>
  <c r="J70" i="70"/>
  <c r="I70" i="70"/>
  <c r="C54" i="70"/>
  <c r="J54" i="70"/>
  <c r="F54" i="70"/>
  <c r="I54" i="70"/>
  <c r="G54" i="70"/>
  <c r="D54" i="70"/>
  <c r="K54" i="70"/>
  <c r="H54" i="70"/>
  <c r="E54" i="70"/>
  <c r="I113" i="70"/>
  <c r="J113" i="70"/>
  <c r="K113" i="70"/>
  <c r="H113" i="70"/>
  <c r="F113" i="70"/>
  <c r="E113" i="70"/>
  <c r="D113" i="70"/>
  <c r="G113" i="70"/>
  <c r="C113" i="70"/>
  <c r="F77" i="70"/>
  <c r="E77" i="70"/>
  <c r="J77" i="70"/>
  <c r="K77" i="70"/>
  <c r="H77" i="70"/>
  <c r="D77" i="70"/>
  <c r="I77" i="70"/>
  <c r="G77" i="70"/>
  <c r="C77" i="70"/>
  <c r="H48" i="70"/>
  <c r="J48" i="70"/>
  <c r="E48" i="70"/>
  <c r="C48" i="70"/>
  <c r="K48" i="70"/>
  <c r="I48" i="70"/>
  <c r="F48" i="70"/>
  <c r="D48" i="70"/>
  <c r="G48" i="70"/>
  <c r="F32" i="70"/>
  <c r="C32" i="70"/>
  <c r="G32" i="70"/>
  <c r="I32" i="70"/>
  <c r="E32" i="70"/>
  <c r="D32" i="70"/>
  <c r="K32" i="70"/>
  <c r="H32" i="70"/>
  <c r="J32" i="70"/>
  <c r="D132" i="70"/>
  <c r="H132" i="70"/>
  <c r="G132" i="70"/>
  <c r="J132" i="70"/>
  <c r="K132" i="70"/>
  <c r="I132" i="70"/>
  <c r="E132" i="70"/>
  <c r="F132" i="70"/>
  <c r="C132" i="70"/>
  <c r="I92" i="70"/>
  <c r="E92" i="70"/>
  <c r="C92" i="70"/>
  <c r="K92" i="70"/>
  <c r="G92" i="70"/>
  <c r="D92" i="70"/>
  <c r="F92" i="70"/>
  <c r="J92" i="70"/>
  <c r="H92" i="70"/>
  <c r="J68" i="70"/>
  <c r="E68" i="70"/>
  <c r="I68" i="70"/>
  <c r="G68" i="70"/>
  <c r="H68" i="70"/>
  <c r="D68" i="70"/>
  <c r="K68" i="70"/>
  <c r="F68" i="70"/>
  <c r="C68" i="70"/>
  <c r="C51" i="70"/>
  <c r="K51" i="70"/>
  <c r="H51" i="70"/>
  <c r="J51" i="70"/>
  <c r="F51" i="70"/>
  <c r="I51" i="70"/>
  <c r="E51" i="70"/>
  <c r="D51" i="70"/>
  <c r="G51" i="70"/>
  <c r="H35" i="70"/>
  <c r="F35" i="70"/>
  <c r="C35" i="70"/>
  <c r="I35" i="70"/>
  <c r="E35" i="70"/>
  <c r="D35" i="70"/>
  <c r="G35" i="70"/>
  <c r="K35" i="70"/>
  <c r="J35" i="70"/>
  <c r="H72" i="70"/>
  <c r="I72" i="70"/>
  <c r="D72" i="70"/>
  <c r="K72" i="70"/>
  <c r="G72" i="70"/>
  <c r="E72" i="70"/>
  <c r="F72" i="70"/>
  <c r="J72" i="70"/>
  <c r="C72" i="70"/>
  <c r="F38" i="70"/>
  <c r="E38" i="70"/>
  <c r="J38" i="70"/>
  <c r="H38" i="70"/>
  <c r="K38" i="70"/>
  <c r="I38" i="70"/>
  <c r="D38" i="70"/>
  <c r="G38" i="70"/>
  <c r="C38" i="70"/>
  <c r="F17" i="70"/>
  <c r="D17" i="70"/>
  <c r="H17" i="70"/>
  <c r="G17" i="70"/>
  <c r="K17" i="70"/>
  <c r="C17" i="70"/>
  <c r="I17" i="70"/>
  <c r="E17" i="70"/>
  <c r="J17" i="70"/>
  <c r="I141" i="70"/>
  <c r="K141" i="70"/>
  <c r="D141" i="70"/>
  <c r="J141" i="70"/>
  <c r="F141" i="70"/>
  <c r="E141" i="70"/>
  <c r="H141" i="70"/>
  <c r="G141" i="70"/>
  <c r="C141" i="70"/>
  <c r="H56" i="70"/>
  <c r="G56" i="70"/>
  <c r="D56" i="70"/>
  <c r="E56" i="70"/>
  <c r="I56" i="70"/>
  <c r="K56" i="70"/>
  <c r="F56" i="70"/>
  <c r="J56" i="70"/>
  <c r="C56" i="70"/>
  <c r="F23" i="70"/>
  <c r="I23" i="70"/>
  <c r="C23" i="70"/>
  <c r="H23" i="70"/>
  <c r="K23" i="70"/>
  <c r="G23" i="70"/>
  <c r="J23" i="70"/>
  <c r="D23" i="70"/>
  <c r="E23" i="70"/>
  <c r="H3" i="70"/>
  <c r="I3" i="70"/>
  <c r="C3" i="70"/>
  <c r="K3" i="70"/>
  <c r="D3" i="70"/>
  <c r="F3" i="70"/>
  <c r="G3" i="70"/>
  <c r="J3" i="70"/>
  <c r="E3" i="70"/>
  <c r="C29" i="70"/>
  <c r="E29" i="70"/>
  <c r="D29" i="70"/>
  <c r="F29" i="70"/>
  <c r="G29" i="70"/>
  <c r="J29" i="70"/>
  <c r="K29" i="70"/>
  <c r="I29" i="70"/>
  <c r="H29" i="70"/>
  <c r="I2" i="70"/>
  <c r="K2" i="70"/>
  <c r="G2" i="70"/>
  <c r="E2" i="70"/>
  <c r="J2" i="70"/>
  <c r="F2" i="70"/>
  <c r="H2" i="70"/>
  <c r="C2" i="70"/>
  <c r="D2" i="70"/>
  <c r="C45" i="70"/>
  <c r="K45" i="70"/>
  <c r="G45" i="70"/>
  <c r="D45" i="70"/>
  <c r="F45" i="70"/>
  <c r="J45" i="70"/>
  <c r="H45" i="70"/>
  <c r="I45" i="70"/>
  <c r="E45" i="70"/>
  <c r="C12" i="70"/>
  <c r="E12" i="70"/>
  <c r="I12" i="70"/>
  <c r="D12" i="70"/>
  <c r="H12" i="70"/>
  <c r="G12" i="70"/>
  <c r="F12" i="70"/>
  <c r="J12" i="70"/>
  <c r="K12" i="70"/>
  <c r="H7" i="70"/>
  <c r="J7" i="70"/>
  <c r="E7" i="70"/>
  <c r="C7" i="70"/>
  <c r="F7" i="70"/>
  <c r="D7" i="70"/>
  <c r="G7" i="70"/>
  <c r="I7" i="70"/>
  <c r="K7" i="70"/>
  <c r="F41" i="70"/>
  <c r="C41" i="70"/>
  <c r="J41" i="70"/>
  <c r="H41" i="70"/>
  <c r="E41" i="70"/>
  <c r="D41" i="70"/>
  <c r="G41" i="70"/>
  <c r="K41" i="70"/>
  <c r="I41" i="70"/>
  <c r="C14" i="70"/>
  <c r="K14" i="70"/>
  <c r="D14" i="70"/>
  <c r="J14" i="70"/>
  <c r="H14" i="70"/>
  <c r="I14" i="70"/>
  <c r="E14" i="70"/>
  <c r="F14" i="70"/>
  <c r="G14" i="70"/>
  <c r="F175" i="70"/>
  <c r="C175" i="70"/>
  <c r="G175" i="70"/>
  <c r="E175" i="70"/>
  <c r="I175" i="70"/>
  <c r="D175" i="70"/>
  <c r="K175" i="70"/>
  <c r="H175" i="70"/>
  <c r="J175" i="70"/>
  <c r="E163" i="70"/>
  <c r="K163" i="70"/>
  <c r="F163" i="70"/>
  <c r="D163" i="70"/>
  <c r="J163" i="70"/>
  <c r="C163" i="70"/>
  <c r="G163" i="70"/>
  <c r="H163" i="70"/>
  <c r="I163" i="70"/>
  <c r="C127" i="70"/>
  <c r="K127" i="70"/>
  <c r="G127" i="70"/>
  <c r="I127" i="70"/>
  <c r="E127" i="70"/>
  <c r="J127" i="70"/>
  <c r="D127" i="70"/>
  <c r="H127" i="70"/>
  <c r="F127" i="70"/>
  <c r="D103" i="70"/>
  <c r="G103" i="70"/>
  <c r="E103" i="70"/>
  <c r="J103" i="70"/>
  <c r="F103" i="70"/>
  <c r="K103" i="70"/>
  <c r="H103" i="70"/>
  <c r="I103" i="70"/>
  <c r="C103" i="70"/>
  <c r="F87" i="70"/>
  <c r="D87" i="70"/>
  <c r="H87" i="70"/>
  <c r="J87" i="70"/>
  <c r="C87" i="70"/>
  <c r="K87" i="70"/>
  <c r="G87" i="70"/>
  <c r="E87" i="70"/>
  <c r="I87" i="70"/>
  <c r="E66" i="70"/>
  <c r="F66" i="70"/>
  <c r="K66" i="70"/>
  <c r="D66" i="70"/>
  <c r="J66" i="70"/>
  <c r="H66" i="70"/>
  <c r="C66" i="70"/>
  <c r="G66" i="70"/>
  <c r="I66" i="70"/>
  <c r="D44" i="70"/>
  <c r="G44" i="70"/>
  <c r="F44" i="70"/>
  <c r="K44" i="70"/>
  <c r="H44" i="70"/>
  <c r="J44" i="70"/>
  <c r="C44" i="70"/>
  <c r="E44" i="70"/>
  <c r="I44" i="70"/>
  <c r="F65" i="70"/>
  <c r="G65" i="70"/>
  <c r="C65" i="70"/>
  <c r="D65" i="70"/>
  <c r="J65" i="70"/>
  <c r="E65" i="70"/>
  <c r="H65" i="70"/>
  <c r="I65" i="70"/>
  <c r="K65" i="70"/>
  <c r="J30" i="70"/>
  <c r="D30" i="70"/>
  <c r="C30" i="70"/>
  <c r="K30" i="70"/>
  <c r="G30" i="70"/>
  <c r="H30" i="70"/>
  <c r="I30" i="70"/>
  <c r="E30" i="70"/>
  <c r="F30" i="70"/>
  <c r="K19" i="70"/>
  <c r="H19" i="70"/>
  <c r="C19" i="70"/>
  <c r="J19" i="70"/>
  <c r="F19" i="70"/>
  <c r="D19" i="70"/>
  <c r="E19" i="70"/>
  <c r="I19" i="70"/>
  <c r="G19" i="70"/>
  <c r="K37" i="70"/>
  <c r="E37" i="70"/>
  <c r="J37" i="70"/>
  <c r="F37" i="70"/>
  <c r="C37" i="70"/>
  <c r="H37" i="70"/>
  <c r="D37" i="70"/>
  <c r="G37" i="70"/>
  <c r="I37" i="70"/>
  <c r="E143" i="70"/>
  <c r="C143" i="70"/>
  <c r="G143" i="70"/>
  <c r="I143" i="70"/>
  <c r="J143" i="70"/>
  <c r="F143" i="70"/>
  <c r="K143" i="70"/>
  <c r="H143" i="70"/>
  <c r="D143" i="70"/>
  <c r="I82" i="70"/>
  <c r="F82" i="70"/>
  <c r="G82" i="70"/>
  <c r="H82" i="70"/>
  <c r="D82" i="70"/>
  <c r="K82" i="70"/>
  <c r="C82" i="70"/>
  <c r="J82" i="70"/>
  <c r="E82" i="70"/>
  <c r="G59" i="70"/>
  <c r="I59" i="70"/>
  <c r="K59" i="70"/>
  <c r="H59" i="70"/>
  <c r="F59" i="70"/>
  <c r="D59" i="70"/>
  <c r="C59" i="70"/>
  <c r="E59" i="70"/>
  <c r="J59" i="70"/>
  <c r="G33" i="70"/>
  <c r="J33" i="70"/>
  <c r="H33" i="70"/>
  <c r="I33" i="70"/>
  <c r="D33" i="70"/>
  <c r="C33" i="70"/>
  <c r="K33" i="70"/>
  <c r="E33" i="70"/>
  <c r="F33" i="70"/>
  <c r="H170" i="70"/>
  <c r="G170" i="70"/>
  <c r="K170" i="70"/>
  <c r="J170" i="70"/>
  <c r="E170" i="70"/>
  <c r="C170" i="70"/>
  <c r="F170" i="70"/>
  <c r="D170" i="70"/>
  <c r="I170" i="70"/>
  <c r="K147" i="70"/>
  <c r="H147" i="70"/>
  <c r="E147" i="70"/>
  <c r="C147" i="70"/>
  <c r="D147" i="70"/>
  <c r="G147" i="70"/>
  <c r="I147" i="70"/>
  <c r="F147" i="70"/>
  <c r="J147" i="70"/>
  <c r="G138" i="70"/>
  <c r="E138" i="70"/>
  <c r="H138" i="70"/>
  <c r="I138" i="70"/>
  <c r="C138" i="70"/>
  <c r="J138" i="70"/>
  <c r="K138" i="70"/>
  <c r="D138" i="70"/>
  <c r="F138" i="70"/>
  <c r="J120" i="70"/>
  <c r="H120" i="70"/>
  <c r="D120" i="70"/>
  <c r="I120" i="70"/>
  <c r="G120" i="70"/>
  <c r="K120" i="70"/>
  <c r="E120" i="70"/>
  <c r="F120" i="70"/>
  <c r="C120" i="70"/>
  <c r="H140" i="70"/>
  <c r="F140" i="70"/>
  <c r="J140" i="70"/>
  <c r="D140" i="70"/>
  <c r="E140" i="70"/>
  <c r="G140" i="70"/>
  <c r="C140" i="70"/>
  <c r="K140" i="70"/>
  <c r="I140" i="70"/>
  <c r="I160" i="70"/>
  <c r="C160" i="70"/>
  <c r="H160" i="70"/>
  <c r="G160" i="70"/>
  <c r="D160" i="70"/>
  <c r="K160" i="70"/>
  <c r="J160" i="70"/>
  <c r="F160" i="70"/>
  <c r="E160" i="70"/>
  <c r="F28" i="70"/>
  <c r="D28" i="70"/>
  <c r="I28" i="70"/>
  <c r="H28" i="70"/>
  <c r="G28" i="70"/>
  <c r="K28" i="70"/>
  <c r="J28" i="70"/>
  <c r="C28" i="70"/>
  <c r="E28" i="70"/>
  <c r="D47" i="70"/>
  <c r="G47" i="70"/>
  <c r="F47" i="70"/>
  <c r="J47" i="70"/>
  <c r="E47" i="70"/>
  <c r="I47" i="70"/>
  <c r="C47" i="70"/>
  <c r="K47" i="70"/>
  <c r="H47" i="70"/>
  <c r="K13" i="70"/>
  <c r="J13" i="70"/>
  <c r="E13" i="70"/>
  <c r="C13" i="70"/>
  <c r="D13" i="70"/>
  <c r="I13" i="70"/>
  <c r="H13" i="70"/>
  <c r="G13" i="70"/>
  <c r="F13" i="70"/>
  <c r="C96" i="70"/>
  <c r="K96" i="70"/>
  <c r="H96" i="70"/>
  <c r="F96" i="70"/>
  <c r="G96" i="70"/>
  <c r="J96" i="70"/>
  <c r="D96" i="70"/>
  <c r="I96" i="70"/>
  <c r="E96" i="70"/>
  <c r="E8" i="70"/>
  <c r="G8" i="70"/>
  <c r="I8" i="70"/>
  <c r="J8" i="70"/>
  <c r="D8" i="70"/>
  <c r="C8" i="70"/>
  <c r="K8" i="70"/>
  <c r="F8" i="70"/>
  <c r="H8" i="70"/>
  <c r="I121" i="70"/>
  <c r="J121" i="70"/>
  <c r="K121" i="70"/>
  <c r="C121" i="70"/>
  <c r="D121" i="70"/>
  <c r="E121" i="70"/>
  <c r="G121" i="70"/>
  <c r="H121" i="70"/>
  <c r="F121" i="70"/>
  <c r="E67" i="70"/>
  <c r="H67" i="70"/>
  <c r="C67" i="70"/>
  <c r="K67" i="70"/>
  <c r="D67" i="70"/>
  <c r="J67" i="70"/>
  <c r="G67" i="70"/>
  <c r="F67" i="70"/>
  <c r="I67" i="70"/>
  <c r="C42" i="70"/>
  <c r="D42" i="70"/>
  <c r="F42" i="70"/>
  <c r="E42" i="70"/>
  <c r="J42" i="70"/>
  <c r="G42" i="70"/>
  <c r="K42" i="70"/>
  <c r="H42" i="70"/>
  <c r="I42" i="70"/>
  <c r="C157" i="70"/>
  <c r="G157" i="70"/>
  <c r="J157" i="70"/>
  <c r="H157" i="70"/>
  <c r="D157" i="70"/>
  <c r="F157" i="70"/>
  <c r="I157" i="70"/>
  <c r="E157" i="70"/>
  <c r="K157" i="70"/>
  <c r="E150" i="70"/>
  <c r="D150" i="70"/>
  <c r="I150" i="70"/>
  <c r="C150" i="70"/>
  <c r="G150" i="70"/>
  <c r="H150" i="70"/>
  <c r="K150" i="70"/>
  <c r="J150" i="70"/>
  <c r="F150" i="70"/>
  <c r="K122" i="70"/>
  <c r="H122" i="70"/>
  <c r="F122" i="70"/>
  <c r="J122" i="70"/>
  <c r="E122" i="70"/>
  <c r="D122" i="70"/>
  <c r="I122" i="70"/>
  <c r="C122" i="70"/>
  <c r="G122" i="70"/>
  <c r="H106" i="70"/>
  <c r="G106" i="70"/>
  <c r="K106" i="70"/>
  <c r="C106" i="70"/>
  <c r="E106" i="70"/>
  <c r="D106" i="70"/>
  <c r="I106" i="70"/>
  <c r="F106" i="70"/>
  <c r="J106" i="70"/>
  <c r="K98" i="70"/>
  <c r="F98" i="70"/>
  <c r="H98" i="70"/>
  <c r="I98" i="70"/>
  <c r="E98" i="70"/>
  <c r="C98" i="70"/>
  <c r="G98" i="70"/>
  <c r="D98" i="70"/>
  <c r="J98" i="70"/>
  <c r="I101" i="70"/>
  <c r="J101" i="70"/>
  <c r="F101" i="70"/>
  <c r="C101" i="70"/>
  <c r="D101" i="70"/>
  <c r="E101" i="70"/>
  <c r="G101" i="70"/>
  <c r="H101" i="70"/>
  <c r="K101" i="70"/>
  <c r="D119" i="70"/>
  <c r="E119" i="70"/>
  <c r="J119" i="70"/>
  <c r="F119" i="70"/>
  <c r="H119" i="70"/>
  <c r="G119" i="70"/>
  <c r="C119" i="70"/>
  <c r="K119" i="70"/>
  <c r="I119" i="70"/>
  <c r="H31" i="70"/>
  <c r="K31" i="70"/>
  <c r="J31" i="70"/>
  <c r="F31" i="70"/>
  <c r="E31" i="70"/>
  <c r="D31" i="70"/>
  <c r="I31" i="70"/>
  <c r="C31" i="70"/>
  <c r="G31" i="70"/>
  <c r="H105" i="70"/>
  <c r="I105" i="70"/>
  <c r="E105" i="70"/>
  <c r="K105" i="70"/>
  <c r="D105" i="70"/>
  <c r="C105" i="70"/>
  <c r="F105" i="70"/>
  <c r="J105" i="70"/>
  <c r="G105" i="70"/>
  <c r="E26" i="70"/>
  <c r="K26" i="70"/>
  <c r="J26" i="70"/>
  <c r="C26" i="70"/>
  <c r="H26" i="70"/>
  <c r="F26" i="70"/>
  <c r="D26" i="70"/>
  <c r="I26" i="70"/>
  <c r="G26" i="70"/>
  <c r="H112" i="70"/>
  <c r="F112" i="70"/>
  <c r="J112" i="70"/>
  <c r="D112" i="70"/>
  <c r="E112" i="70"/>
  <c r="G112" i="70"/>
  <c r="C112" i="70"/>
  <c r="K112" i="70"/>
  <c r="I112" i="70"/>
  <c r="E155" i="70"/>
  <c r="H155" i="70"/>
  <c r="I155" i="70"/>
  <c r="D155" i="70"/>
  <c r="G155" i="70"/>
  <c r="J155" i="70"/>
  <c r="F155" i="70"/>
  <c r="C155" i="70"/>
  <c r="K155" i="70"/>
  <c r="H109" i="70"/>
  <c r="K109" i="70"/>
  <c r="I109" i="70"/>
  <c r="J109" i="70"/>
  <c r="F109" i="70"/>
  <c r="C109" i="70"/>
  <c r="D109" i="70"/>
  <c r="E109" i="70"/>
  <c r="G109" i="70"/>
  <c r="K84" i="70"/>
  <c r="E84" i="70"/>
  <c r="J84" i="70"/>
  <c r="F84" i="70"/>
  <c r="C84" i="70"/>
  <c r="I84" i="70"/>
  <c r="D84" i="70"/>
  <c r="G84" i="70"/>
  <c r="H84" i="70"/>
  <c r="D88" i="70"/>
  <c r="G88" i="70"/>
  <c r="K88" i="70"/>
  <c r="I88" i="70"/>
  <c r="F88" i="70"/>
  <c r="C88" i="70"/>
  <c r="J88" i="70"/>
  <c r="E88" i="70"/>
  <c r="H88" i="70"/>
  <c r="U173" i="70"/>
  <c r="P173" i="70"/>
  <c r="Q173" i="70"/>
  <c r="S173" i="70"/>
  <c r="R173" i="70"/>
  <c r="M173" i="70"/>
  <c r="O173" i="70"/>
  <c r="N173" i="70"/>
  <c r="T173" i="70"/>
  <c r="AP173" i="70"/>
  <c r="AC173" i="70" s="1"/>
  <c r="T171" i="70"/>
  <c r="M171" i="70"/>
  <c r="U171" i="70"/>
  <c r="R171" i="70"/>
  <c r="O171" i="70"/>
  <c r="N171" i="70"/>
  <c r="Q171" i="70"/>
  <c r="S171" i="70"/>
  <c r="P171" i="70"/>
  <c r="AP171" i="70"/>
  <c r="AC171" i="70" s="1"/>
  <c r="R167" i="70"/>
  <c r="N167" i="70"/>
  <c r="T167" i="70"/>
  <c r="AP167" i="70"/>
  <c r="P167" i="70"/>
  <c r="S167" i="70"/>
  <c r="O167" i="70"/>
  <c r="Q167" i="70"/>
  <c r="M167" i="70"/>
  <c r="U167" i="70"/>
  <c r="R155" i="70"/>
  <c r="M155" i="70"/>
  <c r="U155" i="70"/>
  <c r="N155" i="70"/>
  <c r="S155" i="70"/>
  <c r="Q155" i="70"/>
  <c r="P155" i="70"/>
  <c r="T155" i="70"/>
  <c r="O155" i="70"/>
  <c r="AP155" i="70"/>
  <c r="S162" i="70"/>
  <c r="Q162" i="70"/>
  <c r="N162" i="70"/>
  <c r="O162" i="70"/>
  <c r="U162" i="70"/>
  <c r="T162" i="70"/>
  <c r="AP162" i="70"/>
  <c r="AA162" i="70" s="1"/>
  <c r="P162" i="70"/>
  <c r="R162" i="70"/>
  <c r="M162" i="70"/>
  <c r="N145" i="70"/>
  <c r="P145" i="70"/>
  <c r="U145" i="70"/>
  <c r="O145" i="70"/>
  <c r="Q145" i="70"/>
  <c r="T145" i="70"/>
  <c r="AP145" i="70"/>
  <c r="R145" i="70"/>
  <c r="M145" i="70"/>
  <c r="S145" i="70"/>
  <c r="R144" i="70"/>
  <c r="U144" i="70"/>
  <c r="N144" i="70"/>
  <c r="T144" i="70"/>
  <c r="S144" i="70"/>
  <c r="Q144" i="70"/>
  <c r="M144" i="70"/>
  <c r="O144" i="70"/>
  <c r="P144" i="70"/>
  <c r="AP144" i="70"/>
  <c r="Y144" i="70" s="1"/>
  <c r="R133" i="70"/>
  <c r="M133" i="70"/>
  <c r="S133" i="70"/>
  <c r="N133" i="70"/>
  <c r="P133" i="70"/>
  <c r="U133" i="70"/>
  <c r="O133" i="70"/>
  <c r="Q133" i="70"/>
  <c r="T133" i="70"/>
  <c r="AP133" i="70"/>
  <c r="U160" i="70"/>
  <c r="O160" i="70"/>
  <c r="P160" i="70"/>
  <c r="Q160" i="70"/>
  <c r="S160" i="70"/>
  <c r="M160" i="70"/>
  <c r="N160" i="70"/>
  <c r="T160" i="70"/>
  <c r="R160" i="70"/>
  <c r="AP160" i="70"/>
  <c r="AL160" i="70" s="1"/>
  <c r="R132" i="70"/>
  <c r="S132" i="70"/>
  <c r="Q132" i="70"/>
  <c r="M132" i="70"/>
  <c r="O132" i="70"/>
  <c r="T132" i="70"/>
  <c r="N132" i="70"/>
  <c r="P132" i="70"/>
  <c r="U132" i="70"/>
  <c r="AP132" i="70"/>
  <c r="Y132" i="70" s="1"/>
  <c r="S151" i="70"/>
  <c r="U151" i="70"/>
  <c r="O151" i="70"/>
  <c r="N151" i="70"/>
  <c r="T151" i="70"/>
  <c r="R151" i="70"/>
  <c r="M151" i="70"/>
  <c r="P151" i="70"/>
  <c r="Q151" i="70"/>
  <c r="AP151" i="70"/>
  <c r="U117" i="70"/>
  <c r="S117" i="70"/>
  <c r="Q117" i="70"/>
  <c r="P117" i="70"/>
  <c r="R117" i="70"/>
  <c r="M117" i="70"/>
  <c r="O117" i="70"/>
  <c r="N117" i="70"/>
  <c r="T117" i="70"/>
  <c r="AP117" i="70"/>
  <c r="AK117" i="70" s="1"/>
  <c r="M166" i="70"/>
  <c r="R166" i="70"/>
  <c r="T166" i="70"/>
  <c r="P166" i="70"/>
  <c r="Q166" i="70"/>
  <c r="AP166" i="70"/>
  <c r="O166" i="70"/>
  <c r="S166" i="70"/>
  <c r="U166" i="70"/>
  <c r="N166" i="70"/>
  <c r="U126" i="70"/>
  <c r="P126" i="70"/>
  <c r="R126" i="70"/>
  <c r="Q126" i="70"/>
  <c r="O126" i="70"/>
  <c r="M126" i="70"/>
  <c r="N126" i="70"/>
  <c r="T126" i="70"/>
  <c r="S126" i="70"/>
  <c r="AP126" i="70"/>
  <c r="AN126" i="70" s="1"/>
  <c r="O104" i="70"/>
  <c r="P104" i="70"/>
  <c r="R104" i="70"/>
  <c r="M104" i="70"/>
  <c r="AP104" i="70"/>
  <c r="N104" i="70"/>
  <c r="T104" i="70"/>
  <c r="S104" i="70"/>
  <c r="Q104" i="70"/>
  <c r="U104" i="70"/>
  <c r="T107" i="70"/>
  <c r="N107" i="70"/>
  <c r="Q107" i="70"/>
  <c r="P107" i="70"/>
  <c r="U107" i="70"/>
  <c r="S107" i="70"/>
  <c r="M107" i="70"/>
  <c r="O107" i="70"/>
  <c r="R107" i="70"/>
  <c r="AP107" i="70"/>
  <c r="AP89" i="70"/>
  <c r="N89" i="70"/>
  <c r="P89" i="70"/>
  <c r="U89" i="70"/>
  <c r="O89" i="70"/>
  <c r="Q89" i="70"/>
  <c r="T89" i="70"/>
  <c r="R89" i="70"/>
  <c r="M89" i="70"/>
  <c r="S89" i="70"/>
  <c r="M130" i="70"/>
  <c r="R130" i="70"/>
  <c r="T130" i="70"/>
  <c r="O130" i="70"/>
  <c r="U130" i="70"/>
  <c r="P130" i="70"/>
  <c r="N130" i="70"/>
  <c r="Q130" i="70"/>
  <c r="S130" i="70"/>
  <c r="AP130" i="70"/>
  <c r="AJ130" i="70" s="1"/>
  <c r="S96" i="70"/>
  <c r="Q96" i="70"/>
  <c r="T96" i="70"/>
  <c r="O96" i="70"/>
  <c r="P96" i="70"/>
  <c r="R96" i="70"/>
  <c r="U96" i="70"/>
  <c r="N96" i="70"/>
  <c r="M96" i="70"/>
  <c r="AP96" i="70"/>
  <c r="Z96" i="70" s="1"/>
  <c r="O80" i="70"/>
  <c r="P80" i="70"/>
  <c r="AP80" i="70"/>
  <c r="R80" i="70"/>
  <c r="U80" i="70"/>
  <c r="N80" i="70"/>
  <c r="M80" i="70"/>
  <c r="S80" i="70"/>
  <c r="Q80" i="70"/>
  <c r="T80" i="70"/>
  <c r="AP64" i="70"/>
  <c r="U64" i="70"/>
  <c r="M64" i="70"/>
  <c r="R64" i="70"/>
  <c r="P64" i="70"/>
  <c r="S64" i="70"/>
  <c r="N64" i="70"/>
  <c r="T64" i="70"/>
  <c r="Q64" i="70"/>
  <c r="O64" i="70"/>
  <c r="S154" i="70"/>
  <c r="U154" i="70"/>
  <c r="N154" i="70"/>
  <c r="P154" i="70"/>
  <c r="M154" i="70"/>
  <c r="T154" i="70"/>
  <c r="O154" i="70"/>
  <c r="R154" i="70"/>
  <c r="Q154" i="70"/>
  <c r="AP154" i="70"/>
  <c r="T91" i="70"/>
  <c r="N91" i="70"/>
  <c r="Q91" i="70"/>
  <c r="P91" i="70"/>
  <c r="U91" i="70"/>
  <c r="S91" i="70"/>
  <c r="M91" i="70"/>
  <c r="O91" i="70"/>
  <c r="R91" i="70"/>
  <c r="AP91" i="70"/>
  <c r="AI91" i="70" s="1"/>
  <c r="T70" i="70"/>
  <c r="O70" i="70"/>
  <c r="N70" i="70"/>
  <c r="P70" i="70"/>
  <c r="S70" i="70"/>
  <c r="Q70" i="70"/>
  <c r="M70" i="70"/>
  <c r="U70" i="70"/>
  <c r="R70" i="70"/>
  <c r="AP70" i="70"/>
  <c r="AH70" i="70" s="1"/>
  <c r="N50" i="70"/>
  <c r="P50" i="70"/>
  <c r="U50" i="70"/>
  <c r="T50" i="70"/>
  <c r="Q50" i="70"/>
  <c r="O50" i="70"/>
  <c r="R50" i="70"/>
  <c r="M50" i="70"/>
  <c r="S50" i="70"/>
  <c r="AP50" i="70"/>
  <c r="Q34" i="70"/>
  <c r="S34" i="70"/>
  <c r="R34" i="70"/>
  <c r="M34" i="70"/>
  <c r="O34" i="70"/>
  <c r="N34" i="70"/>
  <c r="P34" i="70"/>
  <c r="AP34" i="70"/>
  <c r="U34" i="70"/>
  <c r="T34" i="70"/>
  <c r="M138" i="70"/>
  <c r="R138" i="70"/>
  <c r="T138" i="70"/>
  <c r="O138" i="70"/>
  <c r="U138" i="70"/>
  <c r="P138" i="70"/>
  <c r="N138" i="70"/>
  <c r="Q138" i="70"/>
  <c r="S138" i="70"/>
  <c r="AP138" i="70"/>
  <c r="AI138" i="70" s="1"/>
  <c r="Q82" i="70"/>
  <c r="O82" i="70"/>
  <c r="M82" i="70"/>
  <c r="N82" i="70"/>
  <c r="T82" i="70"/>
  <c r="S82" i="70"/>
  <c r="U82" i="70"/>
  <c r="P82" i="70"/>
  <c r="R82" i="70"/>
  <c r="AP82" i="70"/>
  <c r="AG82" i="70" s="1"/>
  <c r="T58" i="70"/>
  <c r="Q58" i="70"/>
  <c r="S58" i="70"/>
  <c r="P58" i="70"/>
  <c r="U58" i="70"/>
  <c r="R58" i="70"/>
  <c r="O58" i="70"/>
  <c r="M58" i="70"/>
  <c r="N58" i="70"/>
  <c r="AP58" i="70"/>
  <c r="AG58" i="70" s="1"/>
  <c r="N41" i="70"/>
  <c r="M41" i="70"/>
  <c r="S41" i="70"/>
  <c r="Q41" i="70"/>
  <c r="T41" i="70"/>
  <c r="O41" i="70"/>
  <c r="U41" i="70"/>
  <c r="R41" i="70"/>
  <c r="P41" i="70"/>
  <c r="AP41" i="70"/>
  <c r="AC41" i="70" s="1"/>
  <c r="Q65" i="70"/>
  <c r="R65" i="70"/>
  <c r="M65" i="70"/>
  <c r="O65" i="70"/>
  <c r="S65" i="70"/>
  <c r="T65" i="70"/>
  <c r="U65" i="70"/>
  <c r="N65" i="70"/>
  <c r="P65" i="70"/>
  <c r="AP65" i="70"/>
  <c r="AO65" i="70" s="1"/>
  <c r="N23" i="70"/>
  <c r="Q23" i="70"/>
  <c r="T23" i="70"/>
  <c r="M23" i="70"/>
  <c r="O23" i="70"/>
  <c r="P23" i="70"/>
  <c r="R23" i="70"/>
  <c r="U23" i="70"/>
  <c r="S23" i="70"/>
  <c r="AP23" i="70"/>
  <c r="N7" i="70"/>
  <c r="M7" i="70"/>
  <c r="P7" i="70"/>
  <c r="T7" i="70"/>
  <c r="U7" i="70"/>
  <c r="S7" i="70"/>
  <c r="R7" i="70"/>
  <c r="Q7" i="70"/>
  <c r="O7" i="70"/>
  <c r="AP7" i="70"/>
  <c r="AB7" i="70" s="1"/>
  <c r="M17" i="70"/>
  <c r="N17" i="70"/>
  <c r="T17" i="70"/>
  <c r="S17" i="70"/>
  <c r="Q17" i="70"/>
  <c r="P17" i="70"/>
  <c r="O17" i="70"/>
  <c r="U17" i="70"/>
  <c r="R17" i="70"/>
  <c r="AP17" i="70"/>
  <c r="AI17" i="70" s="1"/>
  <c r="Q31" i="70"/>
  <c r="S31" i="70"/>
  <c r="M31" i="70"/>
  <c r="O31" i="70"/>
  <c r="T31" i="70"/>
  <c r="R31" i="70"/>
  <c r="U31" i="70"/>
  <c r="P31" i="70"/>
  <c r="N31" i="70"/>
  <c r="AP31" i="70"/>
  <c r="Q94" i="70"/>
  <c r="S94" i="70"/>
  <c r="AP94" i="70"/>
  <c r="M94" i="70"/>
  <c r="R94" i="70"/>
  <c r="T94" i="70"/>
  <c r="O94" i="70"/>
  <c r="U94" i="70"/>
  <c r="P94" i="70"/>
  <c r="N94" i="70"/>
  <c r="T51" i="70"/>
  <c r="R51" i="70"/>
  <c r="U51" i="70"/>
  <c r="P51" i="70"/>
  <c r="N51" i="70"/>
  <c r="Q51" i="70"/>
  <c r="O51" i="70"/>
  <c r="M51" i="70"/>
  <c r="S51" i="70"/>
  <c r="AP51" i="70"/>
  <c r="Z51" i="70" s="1"/>
  <c r="M24" i="70"/>
  <c r="U24" i="70"/>
  <c r="T24" i="70"/>
  <c r="O24" i="70"/>
  <c r="N24" i="70"/>
  <c r="P24" i="70"/>
  <c r="S24" i="70"/>
  <c r="AP24" i="70"/>
  <c r="AF24" i="70" s="1"/>
  <c r="R24" i="70"/>
  <c r="Q24" i="70"/>
  <c r="O10" i="70"/>
  <c r="N10" i="70"/>
  <c r="Q10" i="70"/>
  <c r="U10" i="70"/>
  <c r="AP10" i="70"/>
  <c r="T10" i="70"/>
  <c r="M10" i="70"/>
  <c r="S10" i="70"/>
  <c r="R10" i="70"/>
  <c r="P10" i="70"/>
  <c r="T79" i="70"/>
  <c r="R79" i="70"/>
  <c r="M79" i="70"/>
  <c r="P79" i="70"/>
  <c r="Q79" i="70"/>
  <c r="S79" i="70"/>
  <c r="N79" i="70"/>
  <c r="O79" i="70"/>
  <c r="U79" i="70"/>
  <c r="AP79" i="70"/>
  <c r="S28" i="70"/>
  <c r="M28" i="70"/>
  <c r="N28" i="70"/>
  <c r="Q28" i="70"/>
  <c r="T28" i="70"/>
  <c r="U28" i="70"/>
  <c r="O28" i="70"/>
  <c r="P28" i="70"/>
  <c r="R28" i="70"/>
  <c r="AP28" i="70"/>
  <c r="W28" i="70" s="1"/>
  <c r="N9" i="70"/>
  <c r="O9" i="70"/>
  <c r="T9" i="70"/>
  <c r="U9" i="70"/>
  <c r="Q9" i="70"/>
  <c r="P9" i="70"/>
  <c r="M9" i="70"/>
  <c r="AP9" i="70"/>
  <c r="AG9" i="70" s="1"/>
  <c r="R9" i="70"/>
  <c r="S9" i="70"/>
  <c r="P63" i="70"/>
  <c r="M63" i="70"/>
  <c r="S63" i="70"/>
  <c r="T63" i="70"/>
  <c r="Q63" i="70"/>
  <c r="AP63" i="70"/>
  <c r="AM63" i="70" s="1"/>
  <c r="O63" i="70"/>
  <c r="N63" i="70"/>
  <c r="U63" i="70"/>
  <c r="R63" i="70"/>
  <c r="Q20" i="70"/>
  <c r="T20" i="70"/>
  <c r="AP20" i="70"/>
  <c r="M20" i="70"/>
  <c r="P20" i="70"/>
  <c r="R20" i="70"/>
  <c r="S20" i="70"/>
  <c r="U20" i="70"/>
  <c r="N20" i="70"/>
  <c r="O20" i="70"/>
  <c r="AP78" i="70"/>
  <c r="T78" i="70"/>
  <c r="O78" i="70"/>
  <c r="U78" i="70"/>
  <c r="P78" i="70"/>
  <c r="N78" i="70"/>
  <c r="Q78" i="70"/>
  <c r="S78" i="70"/>
  <c r="M78" i="70"/>
  <c r="R78" i="70"/>
  <c r="P22" i="70"/>
  <c r="M22" i="70"/>
  <c r="S22" i="70"/>
  <c r="R22" i="70"/>
  <c r="T22" i="70"/>
  <c r="O22" i="70"/>
  <c r="N22" i="70"/>
  <c r="AP22" i="70"/>
  <c r="AJ22" i="70" s="1"/>
  <c r="Q22" i="70"/>
  <c r="U22" i="70"/>
  <c r="T48" i="70"/>
  <c r="R48" i="70"/>
  <c r="M48" i="70"/>
  <c r="P48" i="70"/>
  <c r="N48" i="70"/>
  <c r="S48" i="70"/>
  <c r="U48" i="70"/>
  <c r="O48" i="70"/>
  <c r="Q48" i="70"/>
  <c r="AP48" i="70"/>
  <c r="AI48" i="70" s="1"/>
  <c r="R5" i="70"/>
  <c r="S5" i="70"/>
  <c r="N5" i="70"/>
  <c r="O5" i="70"/>
  <c r="T5" i="70"/>
  <c r="U5" i="70"/>
  <c r="Q5" i="70"/>
  <c r="P5" i="70"/>
  <c r="M5" i="70"/>
  <c r="AP5" i="70"/>
  <c r="AM5" i="70" s="1"/>
  <c r="R16" i="70"/>
  <c r="S16" i="70"/>
  <c r="U16" i="70"/>
  <c r="N16" i="70"/>
  <c r="O16" i="70"/>
  <c r="Q16" i="70"/>
  <c r="T16" i="70"/>
  <c r="M16" i="70"/>
  <c r="P16" i="70"/>
  <c r="AP16" i="70"/>
  <c r="AJ16" i="70" s="1"/>
  <c r="AP176" i="70"/>
  <c r="AA176" i="70" s="1"/>
  <c r="S176" i="70"/>
  <c r="U176" i="70"/>
  <c r="T176" i="70"/>
  <c r="O176" i="70"/>
  <c r="Q176" i="70"/>
  <c r="P176" i="70"/>
  <c r="R176" i="70"/>
  <c r="N176" i="70"/>
  <c r="M176" i="70"/>
  <c r="Q170" i="70"/>
  <c r="R170" i="70"/>
  <c r="T170" i="70"/>
  <c r="P170" i="70"/>
  <c r="S170" i="70"/>
  <c r="M170" i="70"/>
  <c r="N170" i="70"/>
  <c r="O170" i="70"/>
  <c r="U170" i="70"/>
  <c r="AP170" i="70"/>
  <c r="AP164" i="70"/>
  <c r="AC164" i="70" s="1"/>
  <c r="M164" i="70"/>
  <c r="N164" i="70"/>
  <c r="P164" i="70"/>
  <c r="T164" i="70"/>
  <c r="S164" i="70"/>
  <c r="U164" i="70"/>
  <c r="R164" i="70"/>
  <c r="Q164" i="70"/>
  <c r="O164" i="70"/>
  <c r="AP168" i="70"/>
  <c r="S168" i="70"/>
  <c r="P168" i="70"/>
  <c r="Q168" i="70"/>
  <c r="O168" i="70"/>
  <c r="U168" i="70"/>
  <c r="R168" i="70"/>
  <c r="N168" i="70"/>
  <c r="M168" i="70"/>
  <c r="T168" i="70"/>
  <c r="U156" i="70"/>
  <c r="N156" i="70"/>
  <c r="P156" i="70"/>
  <c r="Q156" i="70"/>
  <c r="O156" i="70"/>
  <c r="M156" i="70"/>
  <c r="T156" i="70"/>
  <c r="AP156" i="70"/>
  <c r="AI156" i="70" s="1"/>
  <c r="S156" i="70"/>
  <c r="R156" i="70"/>
  <c r="AP174" i="70"/>
  <c r="Q174" i="70"/>
  <c r="M174" i="70"/>
  <c r="T174" i="70"/>
  <c r="R174" i="70"/>
  <c r="S174" i="70"/>
  <c r="O174" i="70"/>
  <c r="U174" i="70"/>
  <c r="P174" i="70"/>
  <c r="N174" i="70"/>
  <c r="T147" i="70"/>
  <c r="N147" i="70"/>
  <c r="Q147" i="70"/>
  <c r="P147" i="70"/>
  <c r="U147" i="70"/>
  <c r="S147" i="70"/>
  <c r="M147" i="70"/>
  <c r="O147" i="70"/>
  <c r="R147" i="70"/>
  <c r="AP147" i="70"/>
  <c r="W147" i="70" s="1"/>
  <c r="U129" i="70"/>
  <c r="S129" i="70"/>
  <c r="Q129" i="70"/>
  <c r="P129" i="70"/>
  <c r="R129" i="70"/>
  <c r="M129" i="70"/>
  <c r="O129" i="70"/>
  <c r="N129" i="70"/>
  <c r="T129" i="70"/>
  <c r="AP129" i="70"/>
  <c r="AP146" i="70"/>
  <c r="AD146" i="70" s="1"/>
  <c r="Q146" i="70"/>
  <c r="M146" i="70"/>
  <c r="N146" i="70"/>
  <c r="T146" i="70"/>
  <c r="S146" i="70"/>
  <c r="U146" i="70"/>
  <c r="P146" i="70"/>
  <c r="R146" i="70"/>
  <c r="O146" i="70"/>
  <c r="R128" i="70"/>
  <c r="T128" i="70"/>
  <c r="N128" i="70"/>
  <c r="Q128" i="70"/>
  <c r="AP128" i="70"/>
  <c r="S128" i="70"/>
  <c r="U128" i="70"/>
  <c r="P128" i="70"/>
  <c r="O128" i="70"/>
  <c r="M128" i="70"/>
  <c r="O143" i="70"/>
  <c r="R143" i="70"/>
  <c r="T143" i="70"/>
  <c r="N143" i="70"/>
  <c r="Q143" i="70"/>
  <c r="P143" i="70"/>
  <c r="U143" i="70"/>
  <c r="S143" i="70"/>
  <c r="M143" i="70"/>
  <c r="AP143" i="70"/>
  <c r="R113" i="70"/>
  <c r="M113" i="70"/>
  <c r="S113" i="70"/>
  <c r="N113" i="70"/>
  <c r="P113" i="70"/>
  <c r="U113" i="70"/>
  <c r="O113" i="70"/>
  <c r="Q113" i="70"/>
  <c r="T113" i="70"/>
  <c r="AP113" i="70"/>
  <c r="Y113" i="70" s="1"/>
  <c r="AP152" i="70"/>
  <c r="AJ152" i="70" s="1"/>
  <c r="T152" i="70"/>
  <c r="R152" i="70"/>
  <c r="U152" i="70"/>
  <c r="O152" i="70"/>
  <c r="P152" i="70"/>
  <c r="Q152" i="70"/>
  <c r="S152" i="70"/>
  <c r="M152" i="70"/>
  <c r="N152" i="70"/>
  <c r="AP116" i="70"/>
  <c r="R116" i="70"/>
  <c r="T116" i="70"/>
  <c r="N116" i="70"/>
  <c r="Q116" i="70"/>
  <c r="S116" i="70"/>
  <c r="U116" i="70"/>
  <c r="P116" i="70"/>
  <c r="O116" i="70"/>
  <c r="M116" i="70"/>
  <c r="AP139" i="70"/>
  <c r="AL139" i="70" s="1"/>
  <c r="O139" i="70"/>
  <c r="N139" i="70"/>
  <c r="T139" i="70"/>
  <c r="R139" i="70"/>
  <c r="M139" i="70"/>
  <c r="P139" i="70"/>
  <c r="Q139" i="70"/>
  <c r="S139" i="70"/>
  <c r="U139" i="70"/>
  <c r="N101" i="70"/>
  <c r="T101" i="70"/>
  <c r="U101" i="70"/>
  <c r="S101" i="70"/>
  <c r="Q101" i="70"/>
  <c r="O101" i="70"/>
  <c r="R101" i="70"/>
  <c r="M101" i="70"/>
  <c r="P101" i="70"/>
  <c r="AP101" i="70"/>
  <c r="AM101" i="70" s="1"/>
  <c r="AP85" i="70"/>
  <c r="AL85" i="70" s="1"/>
  <c r="R85" i="70"/>
  <c r="M85" i="70"/>
  <c r="O85" i="70"/>
  <c r="N85" i="70"/>
  <c r="T85" i="70"/>
  <c r="U85" i="70"/>
  <c r="S85" i="70"/>
  <c r="Q85" i="70"/>
  <c r="P85" i="70"/>
  <c r="AP114" i="70"/>
  <c r="M114" i="70"/>
  <c r="N114" i="70"/>
  <c r="T114" i="70"/>
  <c r="S114" i="70"/>
  <c r="U114" i="70"/>
  <c r="P114" i="70"/>
  <c r="R114" i="70"/>
  <c r="Q114" i="70"/>
  <c r="O114" i="70"/>
  <c r="N92" i="70"/>
  <c r="Q92" i="70"/>
  <c r="S92" i="70"/>
  <c r="U92" i="70"/>
  <c r="P92" i="70"/>
  <c r="O92" i="70"/>
  <c r="M92" i="70"/>
  <c r="R92" i="70"/>
  <c r="T92" i="70"/>
  <c r="AP92" i="70"/>
  <c r="AD92" i="70" s="1"/>
  <c r="AP76" i="70"/>
  <c r="N76" i="70"/>
  <c r="Q76" i="70"/>
  <c r="S76" i="70"/>
  <c r="U76" i="70"/>
  <c r="P76" i="70"/>
  <c r="O76" i="70"/>
  <c r="M76" i="70"/>
  <c r="R76" i="70"/>
  <c r="T76" i="70"/>
  <c r="N60" i="70"/>
  <c r="O60" i="70"/>
  <c r="AP60" i="70"/>
  <c r="AJ60" i="70" s="1"/>
  <c r="P60" i="70"/>
  <c r="Q60" i="70"/>
  <c r="R60" i="70"/>
  <c r="T60" i="70"/>
  <c r="S60" i="70"/>
  <c r="U60" i="70"/>
  <c r="M60" i="70"/>
  <c r="T131" i="70"/>
  <c r="R131" i="70"/>
  <c r="U131" i="70"/>
  <c r="P131" i="70"/>
  <c r="Q131" i="70"/>
  <c r="AP131" i="70"/>
  <c r="S131" i="70"/>
  <c r="N131" i="70"/>
  <c r="O131" i="70"/>
  <c r="M131" i="70"/>
  <c r="AP83" i="70"/>
  <c r="Z83" i="70" s="1"/>
  <c r="P83" i="70"/>
  <c r="U83" i="70"/>
  <c r="S83" i="70"/>
  <c r="M83" i="70"/>
  <c r="O83" i="70"/>
  <c r="R83" i="70"/>
  <c r="T83" i="70"/>
  <c r="N83" i="70"/>
  <c r="Q83" i="70"/>
  <c r="U67" i="70"/>
  <c r="M67" i="70"/>
  <c r="S67" i="70"/>
  <c r="P67" i="70"/>
  <c r="R67" i="70"/>
  <c r="O67" i="70"/>
  <c r="N67" i="70"/>
  <c r="Q67" i="70"/>
  <c r="T67" i="70"/>
  <c r="AP67" i="70"/>
  <c r="AO67" i="70" s="1"/>
  <c r="AP46" i="70"/>
  <c r="AN46" i="70" s="1"/>
  <c r="U46" i="70"/>
  <c r="O46" i="70"/>
  <c r="Q46" i="70"/>
  <c r="S46" i="70"/>
  <c r="R46" i="70"/>
  <c r="M46" i="70"/>
  <c r="P46" i="70"/>
  <c r="N46" i="70"/>
  <c r="T46" i="70"/>
  <c r="O30" i="70"/>
  <c r="T30" i="70"/>
  <c r="R30" i="70"/>
  <c r="M30" i="70"/>
  <c r="S30" i="70"/>
  <c r="N30" i="70"/>
  <c r="U30" i="70"/>
  <c r="Q30" i="70"/>
  <c r="P30" i="70"/>
  <c r="AP30" i="70"/>
  <c r="U110" i="70"/>
  <c r="P110" i="70"/>
  <c r="N110" i="70"/>
  <c r="AP110" i="70"/>
  <c r="AN110" i="70" s="1"/>
  <c r="Q110" i="70"/>
  <c r="S110" i="70"/>
  <c r="M110" i="70"/>
  <c r="R110" i="70"/>
  <c r="T110" i="70"/>
  <c r="O110" i="70"/>
  <c r="AP74" i="70"/>
  <c r="R74" i="70"/>
  <c r="U74" i="70"/>
  <c r="M74" i="70"/>
  <c r="N74" i="70"/>
  <c r="T74" i="70"/>
  <c r="Q74" i="70"/>
  <c r="S74" i="70"/>
  <c r="P74" i="70"/>
  <c r="O74" i="70"/>
  <c r="AP55" i="70"/>
  <c r="AF55" i="70" s="1"/>
  <c r="O55" i="70"/>
  <c r="P55" i="70"/>
  <c r="R55" i="70"/>
  <c r="U55" i="70"/>
  <c r="M55" i="70"/>
  <c r="N55" i="70"/>
  <c r="S55" i="70"/>
  <c r="Q55" i="70"/>
  <c r="T55" i="70"/>
  <c r="N37" i="70"/>
  <c r="P37" i="70"/>
  <c r="S37" i="70"/>
  <c r="U37" i="70"/>
  <c r="T37" i="70"/>
  <c r="O37" i="70"/>
  <c r="M37" i="70"/>
  <c r="R37" i="70"/>
  <c r="Q37" i="70"/>
  <c r="AP37" i="70"/>
  <c r="Y37" i="70" s="1"/>
  <c r="N59" i="70"/>
  <c r="P59" i="70"/>
  <c r="S59" i="70"/>
  <c r="R59" i="70"/>
  <c r="U59" i="70"/>
  <c r="O59" i="70"/>
  <c r="M59" i="70"/>
  <c r="T59" i="70"/>
  <c r="Q59" i="70"/>
  <c r="AP59" i="70"/>
  <c r="AB59" i="70" s="1"/>
  <c r="N19" i="70"/>
  <c r="M19" i="70"/>
  <c r="T19" i="70"/>
  <c r="P19" i="70"/>
  <c r="U19" i="70"/>
  <c r="S19" i="70"/>
  <c r="R19" i="70"/>
  <c r="Q19" i="70"/>
  <c r="O19" i="70"/>
  <c r="AP19" i="70"/>
  <c r="AC19" i="70" s="1"/>
  <c r="S3" i="70"/>
  <c r="M3" i="70"/>
  <c r="R3" i="70"/>
  <c r="O3" i="70"/>
  <c r="P3" i="70"/>
  <c r="N3" i="70"/>
  <c r="U3" i="70"/>
  <c r="T3" i="70"/>
  <c r="Q3" i="70"/>
  <c r="AP3" i="70"/>
  <c r="Y3" i="70" s="1"/>
  <c r="P119" i="70"/>
  <c r="Q119" i="70"/>
  <c r="S119" i="70"/>
  <c r="T119" i="70"/>
  <c r="M119" i="70"/>
  <c r="O119" i="70"/>
  <c r="N119" i="70"/>
  <c r="U119" i="70"/>
  <c r="R119" i="70"/>
  <c r="AP119" i="70"/>
  <c r="AC119" i="70" s="1"/>
  <c r="M8" i="70"/>
  <c r="P8" i="70"/>
  <c r="S8" i="70"/>
  <c r="R8" i="70"/>
  <c r="U8" i="70"/>
  <c r="O8" i="70"/>
  <c r="N8" i="70"/>
  <c r="Q8" i="70"/>
  <c r="T8" i="70"/>
  <c r="AP8" i="70"/>
  <c r="AJ8" i="70" s="1"/>
  <c r="AP43" i="70"/>
  <c r="T43" i="70"/>
  <c r="R43" i="70"/>
  <c r="U43" i="70"/>
  <c r="P43" i="70"/>
  <c r="N43" i="70"/>
  <c r="Q43" i="70"/>
  <c r="O43" i="70"/>
  <c r="M43" i="70"/>
  <c r="S43" i="70"/>
  <c r="AP6" i="70"/>
  <c r="AJ6" i="70" s="1"/>
  <c r="O6" i="70"/>
  <c r="R6" i="70"/>
  <c r="P6" i="70"/>
  <c r="S6" i="70"/>
  <c r="N6" i="70"/>
  <c r="Q6" i="70"/>
  <c r="U6" i="70"/>
  <c r="T6" i="70"/>
  <c r="M6" i="70"/>
  <c r="AP25" i="70"/>
  <c r="T25" i="70"/>
  <c r="R25" i="70"/>
  <c r="N25" i="70"/>
  <c r="M25" i="70"/>
  <c r="S25" i="70"/>
  <c r="Q25" i="70"/>
  <c r="P25" i="70"/>
  <c r="O25" i="70"/>
  <c r="U25" i="70"/>
  <c r="U47" i="70"/>
  <c r="P47" i="70"/>
  <c r="O47" i="70"/>
  <c r="Q47" i="70"/>
  <c r="S47" i="70"/>
  <c r="M47" i="70"/>
  <c r="N47" i="70"/>
  <c r="T47" i="70"/>
  <c r="R47" i="70"/>
  <c r="AP47" i="70"/>
  <c r="AG47" i="70" s="1"/>
  <c r="AP172" i="70"/>
  <c r="R172" i="70"/>
  <c r="M172" i="70"/>
  <c r="N172" i="70"/>
  <c r="T172" i="70"/>
  <c r="Q172" i="70"/>
  <c r="S172" i="70"/>
  <c r="U172" i="70"/>
  <c r="P172" i="70"/>
  <c r="O172" i="70"/>
  <c r="AP169" i="70"/>
  <c r="AL169" i="70" s="1"/>
  <c r="N169" i="70"/>
  <c r="P169" i="70"/>
  <c r="T169" i="70"/>
  <c r="U169" i="70"/>
  <c r="O169" i="70"/>
  <c r="S169" i="70"/>
  <c r="R169" i="70"/>
  <c r="Q169" i="70"/>
  <c r="M169" i="70"/>
  <c r="N163" i="70"/>
  <c r="M163" i="70"/>
  <c r="AP163" i="70"/>
  <c r="Z163" i="70" s="1"/>
  <c r="T163" i="70"/>
  <c r="U163" i="70"/>
  <c r="O163" i="70"/>
  <c r="Q163" i="70"/>
  <c r="R163" i="70"/>
  <c r="S163" i="70"/>
  <c r="P163" i="70"/>
  <c r="AP161" i="70"/>
  <c r="W161" i="70" s="1"/>
  <c r="T161" i="70"/>
  <c r="O161" i="70"/>
  <c r="M161" i="70"/>
  <c r="P161" i="70"/>
  <c r="S161" i="70"/>
  <c r="Q161" i="70"/>
  <c r="R161" i="70"/>
  <c r="U161" i="70"/>
  <c r="N161" i="70"/>
  <c r="AP153" i="70"/>
  <c r="U153" i="70"/>
  <c r="N153" i="70"/>
  <c r="T153" i="70"/>
  <c r="O153" i="70"/>
  <c r="M153" i="70"/>
  <c r="P153" i="70"/>
  <c r="S153" i="70"/>
  <c r="Q153" i="70"/>
  <c r="R153" i="70"/>
  <c r="O157" i="70"/>
  <c r="R157" i="70"/>
  <c r="T157" i="70"/>
  <c r="Q157" i="70"/>
  <c r="M157" i="70"/>
  <c r="P157" i="70"/>
  <c r="N157" i="70"/>
  <c r="U157" i="70"/>
  <c r="S157" i="70"/>
  <c r="AP157" i="70"/>
  <c r="X157" i="70" s="1"/>
  <c r="AP141" i="70"/>
  <c r="N141" i="70"/>
  <c r="P141" i="70"/>
  <c r="U141" i="70"/>
  <c r="O141" i="70"/>
  <c r="Q141" i="70"/>
  <c r="T141" i="70"/>
  <c r="R141" i="70"/>
  <c r="M141" i="70"/>
  <c r="S141" i="70"/>
  <c r="AP125" i="70"/>
  <c r="AD125" i="70" s="1"/>
  <c r="U125" i="70"/>
  <c r="O125" i="70"/>
  <c r="Q125" i="70"/>
  <c r="T125" i="70"/>
  <c r="R125" i="70"/>
  <c r="M125" i="70"/>
  <c r="S125" i="70"/>
  <c r="N125" i="70"/>
  <c r="P125" i="70"/>
  <c r="R140" i="70"/>
  <c r="M140" i="70"/>
  <c r="N140" i="70"/>
  <c r="U140" i="70"/>
  <c r="S140" i="70"/>
  <c r="Q140" i="70"/>
  <c r="T140" i="70"/>
  <c r="O140" i="70"/>
  <c r="P140" i="70"/>
  <c r="AP140" i="70"/>
  <c r="AP124" i="70"/>
  <c r="AN124" i="70" s="1"/>
  <c r="N124" i="70"/>
  <c r="U124" i="70"/>
  <c r="S124" i="70"/>
  <c r="Q124" i="70"/>
  <c r="T124" i="70"/>
  <c r="O124" i="70"/>
  <c r="P124" i="70"/>
  <c r="R124" i="70"/>
  <c r="M124" i="70"/>
  <c r="AP135" i="70"/>
  <c r="S135" i="70"/>
  <c r="M135" i="70"/>
  <c r="O135" i="70"/>
  <c r="R135" i="70"/>
  <c r="T135" i="70"/>
  <c r="N135" i="70"/>
  <c r="Q135" i="70"/>
  <c r="P135" i="70"/>
  <c r="U135" i="70"/>
  <c r="U109" i="70"/>
  <c r="S109" i="70"/>
  <c r="Q109" i="70"/>
  <c r="P109" i="70"/>
  <c r="R109" i="70"/>
  <c r="M109" i="70"/>
  <c r="O109" i="70"/>
  <c r="N109" i="70"/>
  <c r="T109" i="70"/>
  <c r="AP109" i="70"/>
  <c r="AM109" i="70" s="1"/>
  <c r="AP142" i="70"/>
  <c r="M142" i="70"/>
  <c r="N142" i="70"/>
  <c r="T142" i="70"/>
  <c r="S142" i="70"/>
  <c r="U142" i="70"/>
  <c r="P142" i="70"/>
  <c r="R142" i="70"/>
  <c r="Q142" i="70"/>
  <c r="O142" i="70"/>
  <c r="N112" i="70"/>
  <c r="T112" i="70"/>
  <c r="S112" i="70"/>
  <c r="Q112" i="70"/>
  <c r="M112" i="70"/>
  <c r="O112" i="70"/>
  <c r="P112" i="70"/>
  <c r="R112" i="70"/>
  <c r="U112" i="70"/>
  <c r="AP112" i="70"/>
  <c r="AL112" i="70" s="1"/>
  <c r="AP123" i="70"/>
  <c r="P123" i="70"/>
  <c r="Q123" i="70"/>
  <c r="S123" i="70"/>
  <c r="U123" i="70"/>
  <c r="O123" i="70"/>
  <c r="N123" i="70"/>
  <c r="T123" i="70"/>
  <c r="R123" i="70"/>
  <c r="M123" i="70"/>
  <c r="AP97" i="70"/>
  <c r="AJ97" i="70" s="1"/>
  <c r="N97" i="70"/>
  <c r="P97" i="70"/>
  <c r="U97" i="70"/>
  <c r="O97" i="70"/>
  <c r="Q97" i="70"/>
  <c r="T97" i="70"/>
  <c r="R97" i="70"/>
  <c r="M97" i="70"/>
  <c r="S97" i="70"/>
  <c r="AP81" i="70"/>
  <c r="R81" i="70"/>
  <c r="M81" i="70"/>
  <c r="T81" i="70"/>
  <c r="N81" i="70"/>
  <c r="P81" i="70"/>
  <c r="U81" i="70"/>
  <c r="O81" i="70"/>
  <c r="Q81" i="70"/>
  <c r="S81" i="70"/>
  <c r="Q106" i="70"/>
  <c r="O106" i="70"/>
  <c r="M106" i="70"/>
  <c r="N106" i="70"/>
  <c r="T106" i="70"/>
  <c r="S106" i="70"/>
  <c r="U106" i="70"/>
  <c r="P106" i="70"/>
  <c r="R106" i="70"/>
  <c r="AP106" i="70"/>
  <c r="W106" i="70" s="1"/>
  <c r="R88" i="70"/>
  <c r="M88" i="70"/>
  <c r="N88" i="70"/>
  <c r="T88" i="70"/>
  <c r="S88" i="70"/>
  <c r="Q88" i="70"/>
  <c r="U88" i="70"/>
  <c r="O88" i="70"/>
  <c r="P88" i="70"/>
  <c r="AP88" i="70"/>
  <c r="AK88" i="70" s="1"/>
  <c r="O72" i="70"/>
  <c r="Q72" i="70"/>
  <c r="R72" i="70"/>
  <c r="S72" i="70"/>
  <c r="P72" i="70"/>
  <c r="N72" i="70"/>
  <c r="M72" i="70"/>
  <c r="AP72" i="70"/>
  <c r="T72" i="70"/>
  <c r="U72" i="70"/>
  <c r="O56" i="70"/>
  <c r="U56" i="70"/>
  <c r="R56" i="70"/>
  <c r="S56" i="70"/>
  <c r="P56" i="70"/>
  <c r="AP56" i="70"/>
  <c r="AJ56" i="70" s="1"/>
  <c r="N56" i="70"/>
  <c r="M56" i="70"/>
  <c r="T56" i="70"/>
  <c r="Q56" i="70"/>
  <c r="P103" i="70"/>
  <c r="Q103" i="70"/>
  <c r="S103" i="70"/>
  <c r="U103" i="70"/>
  <c r="AP103" i="70"/>
  <c r="AH103" i="70" s="1"/>
  <c r="O103" i="70"/>
  <c r="N103" i="70"/>
  <c r="T103" i="70"/>
  <c r="R103" i="70"/>
  <c r="M103" i="70"/>
  <c r="AP75" i="70"/>
  <c r="S75" i="70"/>
  <c r="M75" i="70"/>
  <c r="O75" i="70"/>
  <c r="R75" i="70"/>
  <c r="T75" i="70"/>
  <c r="N75" i="70"/>
  <c r="Q75" i="70"/>
  <c r="P75" i="70"/>
  <c r="U75" i="70"/>
  <c r="AP57" i="70"/>
  <c r="W57" i="70" s="1"/>
  <c r="M57" i="70"/>
  <c r="S57" i="70"/>
  <c r="P57" i="70"/>
  <c r="N57" i="70"/>
  <c r="U57" i="70"/>
  <c r="T57" i="70"/>
  <c r="R57" i="70"/>
  <c r="Q57" i="70"/>
  <c r="O57" i="70"/>
  <c r="N42" i="70"/>
  <c r="P42" i="70"/>
  <c r="U42" i="70"/>
  <c r="T42" i="70"/>
  <c r="Q42" i="70"/>
  <c r="O42" i="70"/>
  <c r="R42" i="70"/>
  <c r="M42" i="70"/>
  <c r="S42" i="70"/>
  <c r="AP42" i="70"/>
  <c r="AN42" i="70" s="1"/>
  <c r="N26" i="70"/>
  <c r="T26" i="70"/>
  <c r="U26" i="70"/>
  <c r="O26" i="70"/>
  <c r="P26" i="70"/>
  <c r="M26" i="70"/>
  <c r="R26" i="70"/>
  <c r="S26" i="70"/>
  <c r="Q26" i="70"/>
  <c r="AP26" i="70"/>
  <c r="AM26" i="70" s="1"/>
  <c r="T98" i="70"/>
  <c r="S98" i="70"/>
  <c r="U98" i="70"/>
  <c r="P98" i="70"/>
  <c r="R98" i="70"/>
  <c r="Q98" i="70"/>
  <c r="O98" i="70"/>
  <c r="M98" i="70"/>
  <c r="N98" i="70"/>
  <c r="AP98" i="70"/>
  <c r="X98" i="70" s="1"/>
  <c r="AP71" i="70"/>
  <c r="AG71" i="70" s="1"/>
  <c r="R71" i="70"/>
  <c r="N71" i="70"/>
  <c r="M71" i="70"/>
  <c r="T71" i="70"/>
  <c r="S71" i="70"/>
  <c r="Q71" i="70"/>
  <c r="P71" i="70"/>
  <c r="O71" i="70"/>
  <c r="U71" i="70"/>
  <c r="AP49" i="70"/>
  <c r="N49" i="70"/>
  <c r="M49" i="70"/>
  <c r="S49" i="70"/>
  <c r="Q49" i="70"/>
  <c r="T49" i="70"/>
  <c r="O49" i="70"/>
  <c r="U49" i="70"/>
  <c r="R49" i="70"/>
  <c r="P49" i="70"/>
  <c r="O33" i="70"/>
  <c r="M33" i="70"/>
  <c r="R33" i="70"/>
  <c r="T33" i="70"/>
  <c r="N33" i="70"/>
  <c r="P33" i="70"/>
  <c r="S33" i="70"/>
  <c r="Q33" i="70"/>
  <c r="U33" i="70"/>
  <c r="AP33" i="70"/>
  <c r="AJ33" i="70" s="1"/>
  <c r="O44" i="70"/>
  <c r="R44" i="70"/>
  <c r="AP44" i="70"/>
  <c r="AJ44" i="70" s="1"/>
  <c r="T44" i="70"/>
  <c r="N44" i="70"/>
  <c r="Q44" i="70"/>
  <c r="P44" i="70"/>
  <c r="U44" i="70"/>
  <c r="S44" i="70"/>
  <c r="M44" i="70"/>
  <c r="AP15" i="70"/>
  <c r="AG15" i="70" s="1"/>
  <c r="N15" i="70"/>
  <c r="U15" i="70"/>
  <c r="T15" i="70"/>
  <c r="Q15" i="70"/>
  <c r="S15" i="70"/>
  <c r="M15" i="70"/>
  <c r="R15" i="70"/>
  <c r="O15" i="70"/>
  <c r="P15" i="70"/>
  <c r="AP95" i="70"/>
  <c r="S95" i="70"/>
  <c r="N95" i="70"/>
  <c r="O95" i="70"/>
  <c r="M95" i="70"/>
  <c r="T95" i="70"/>
  <c r="R95" i="70"/>
  <c r="U95" i="70"/>
  <c r="P95" i="70"/>
  <c r="Q95" i="70"/>
  <c r="AP86" i="70"/>
  <c r="AO86" i="70" s="1"/>
  <c r="M86" i="70"/>
  <c r="R86" i="70"/>
  <c r="T86" i="70"/>
  <c r="O86" i="70"/>
  <c r="U86" i="70"/>
  <c r="P86" i="70"/>
  <c r="N86" i="70"/>
  <c r="Q86" i="70"/>
  <c r="S86" i="70"/>
  <c r="AP4" i="70"/>
  <c r="S4" i="70"/>
  <c r="R4" i="70"/>
  <c r="U4" i="70"/>
  <c r="O4" i="70"/>
  <c r="N4" i="70"/>
  <c r="Q4" i="70"/>
  <c r="T4" i="70"/>
  <c r="M4" i="70"/>
  <c r="P4" i="70"/>
  <c r="P66" i="70"/>
  <c r="N66" i="70"/>
  <c r="U66" i="70"/>
  <c r="M66" i="70"/>
  <c r="O66" i="70"/>
  <c r="Q66" i="70"/>
  <c r="T66" i="70"/>
  <c r="S66" i="70"/>
  <c r="R66" i="70"/>
  <c r="AP66" i="70"/>
  <c r="AN66" i="70" s="1"/>
  <c r="Q35" i="70"/>
  <c r="O35" i="70"/>
  <c r="M35" i="70"/>
  <c r="S35" i="70"/>
  <c r="AP35" i="70"/>
  <c r="AJ35" i="70" s="1"/>
  <c r="T35" i="70"/>
  <c r="N35" i="70"/>
  <c r="U35" i="70"/>
  <c r="P35" i="70"/>
  <c r="R35" i="70"/>
  <c r="AP18" i="70"/>
  <c r="AL18" i="70" s="1"/>
  <c r="O18" i="70"/>
  <c r="R18" i="70"/>
  <c r="U18" i="70"/>
  <c r="N18" i="70"/>
  <c r="M18" i="70"/>
  <c r="Q18" i="70"/>
  <c r="S18" i="70"/>
  <c r="P18" i="70"/>
  <c r="T18" i="70"/>
  <c r="AP2" i="70"/>
  <c r="AL2" i="70" s="1"/>
  <c r="M2" i="70"/>
  <c r="Q2" i="70"/>
  <c r="S2" i="70"/>
  <c r="T2" i="70"/>
  <c r="P2" i="70"/>
  <c r="O2" i="70"/>
  <c r="R2" i="70"/>
  <c r="U2" i="70"/>
  <c r="N2" i="70"/>
  <c r="AP40" i="70"/>
  <c r="AB40" i="70" s="1"/>
  <c r="P40" i="70"/>
  <c r="N40" i="70"/>
  <c r="S40" i="70"/>
  <c r="M40" i="70"/>
  <c r="O40" i="70"/>
  <c r="Q40" i="70"/>
  <c r="T40" i="70"/>
  <c r="R40" i="70"/>
  <c r="U40" i="70"/>
  <c r="AP21" i="70"/>
  <c r="AF21" i="70" s="1"/>
  <c r="T21" i="70"/>
  <c r="Q21" i="70"/>
  <c r="M21" i="70"/>
  <c r="P21" i="70"/>
  <c r="S21" i="70"/>
  <c r="R21" i="70"/>
  <c r="O21" i="70"/>
  <c r="N21" i="70"/>
  <c r="U21" i="70"/>
  <c r="T122" i="70"/>
  <c r="O122" i="70"/>
  <c r="U122" i="70"/>
  <c r="P122" i="70"/>
  <c r="N122" i="70"/>
  <c r="Q122" i="70"/>
  <c r="S122" i="70"/>
  <c r="M122" i="70"/>
  <c r="R122" i="70"/>
  <c r="AP122" i="70"/>
  <c r="AP39" i="70"/>
  <c r="M39" i="70"/>
  <c r="O39" i="70"/>
  <c r="T39" i="70"/>
  <c r="N39" i="70"/>
  <c r="U39" i="70"/>
  <c r="P39" i="70"/>
  <c r="R39" i="70"/>
  <c r="Q39" i="70"/>
  <c r="S39" i="70"/>
  <c r="R12" i="70"/>
  <c r="S12" i="70"/>
  <c r="U12" i="70"/>
  <c r="N12" i="70"/>
  <c r="O12" i="70"/>
  <c r="Q12" i="70"/>
  <c r="T12" i="70"/>
  <c r="AP12" i="70"/>
  <c r="AF12" i="70" s="1"/>
  <c r="M12" i="70"/>
  <c r="P12" i="70"/>
  <c r="AP177" i="70"/>
  <c r="U177" i="70"/>
  <c r="P177" i="70"/>
  <c r="Q177" i="70"/>
  <c r="O177" i="70"/>
  <c r="M177" i="70"/>
  <c r="T177" i="70"/>
  <c r="R177" i="70"/>
  <c r="S177" i="70"/>
  <c r="N177" i="70"/>
  <c r="AP158" i="70"/>
  <c r="Q158" i="70"/>
  <c r="T158" i="70"/>
  <c r="R158" i="70"/>
  <c r="N158" i="70"/>
  <c r="S158" i="70"/>
  <c r="P158" i="70"/>
  <c r="M158" i="70"/>
  <c r="O158" i="70"/>
  <c r="U158" i="70"/>
  <c r="N121" i="70"/>
  <c r="T121" i="70"/>
  <c r="U121" i="70"/>
  <c r="S121" i="70"/>
  <c r="Q121" i="70"/>
  <c r="P121" i="70"/>
  <c r="R121" i="70"/>
  <c r="M121" i="70"/>
  <c r="O121" i="70"/>
  <c r="AP121" i="70"/>
  <c r="AH121" i="70" s="1"/>
  <c r="Q105" i="70"/>
  <c r="T105" i="70"/>
  <c r="AP105" i="70"/>
  <c r="Z105" i="70" s="1"/>
  <c r="R105" i="70"/>
  <c r="M105" i="70"/>
  <c r="S105" i="70"/>
  <c r="N105" i="70"/>
  <c r="P105" i="70"/>
  <c r="U105" i="70"/>
  <c r="O105" i="70"/>
  <c r="AP93" i="70"/>
  <c r="N93" i="70"/>
  <c r="T93" i="70"/>
  <c r="U93" i="70"/>
  <c r="S93" i="70"/>
  <c r="Q93" i="70"/>
  <c r="P93" i="70"/>
  <c r="R93" i="70"/>
  <c r="M93" i="70"/>
  <c r="O93" i="70"/>
  <c r="AP68" i="70"/>
  <c r="N68" i="70"/>
  <c r="P68" i="70"/>
  <c r="S68" i="70"/>
  <c r="U68" i="70"/>
  <c r="M68" i="70"/>
  <c r="O68" i="70"/>
  <c r="R68" i="70"/>
  <c r="Q68" i="70"/>
  <c r="T68" i="70"/>
  <c r="AP54" i="70"/>
  <c r="Q54" i="70"/>
  <c r="S54" i="70"/>
  <c r="U54" i="70"/>
  <c r="R54" i="70"/>
  <c r="T54" i="70"/>
  <c r="O54" i="70"/>
  <c r="M54" i="70"/>
  <c r="P54" i="70"/>
  <c r="N54" i="70"/>
  <c r="AP61" i="70"/>
  <c r="AA61" i="70" s="1"/>
  <c r="M61" i="70"/>
  <c r="T61" i="70"/>
  <c r="R61" i="70"/>
  <c r="S61" i="70"/>
  <c r="U61" i="70"/>
  <c r="P61" i="70"/>
  <c r="N61" i="70"/>
  <c r="Q61" i="70"/>
  <c r="O61" i="70"/>
  <c r="AP11" i="70"/>
  <c r="AL11" i="70" s="1"/>
  <c r="R11" i="70"/>
  <c r="O11" i="70"/>
  <c r="P11" i="70"/>
  <c r="N11" i="70"/>
  <c r="U11" i="70"/>
  <c r="T11" i="70"/>
  <c r="Q11" i="70"/>
  <c r="S11" i="70"/>
  <c r="M11" i="70"/>
  <c r="AP53" i="70"/>
  <c r="AB53" i="70" s="1"/>
  <c r="T53" i="70"/>
  <c r="R53" i="70"/>
  <c r="U53" i="70"/>
  <c r="O53" i="70"/>
  <c r="P53" i="70"/>
  <c r="Q53" i="70"/>
  <c r="S53" i="70"/>
  <c r="M53" i="70"/>
  <c r="N53" i="70"/>
  <c r="AP32" i="70"/>
  <c r="S32" i="70"/>
  <c r="U32" i="70"/>
  <c r="O32" i="70"/>
  <c r="Q32" i="70"/>
  <c r="T32" i="70"/>
  <c r="R32" i="70"/>
  <c r="M32" i="70"/>
  <c r="P32" i="70"/>
  <c r="N32" i="70"/>
  <c r="AP149" i="70"/>
  <c r="AG149" i="70" s="1"/>
  <c r="U149" i="70"/>
  <c r="S149" i="70"/>
  <c r="Q149" i="70"/>
  <c r="P149" i="70"/>
  <c r="R149" i="70"/>
  <c r="M149" i="70"/>
  <c r="O149" i="70"/>
  <c r="N149" i="70"/>
  <c r="T149" i="70"/>
  <c r="AP134" i="70"/>
  <c r="AE134" i="70" s="1"/>
  <c r="T134" i="70"/>
  <c r="S134" i="70"/>
  <c r="U134" i="70"/>
  <c r="P134" i="70"/>
  <c r="R134" i="70"/>
  <c r="Q134" i="70"/>
  <c r="O134" i="70"/>
  <c r="M134" i="70"/>
  <c r="N134" i="70"/>
  <c r="AP77" i="70"/>
  <c r="AE77" i="70" s="1"/>
  <c r="U77" i="70"/>
  <c r="S77" i="70"/>
  <c r="Q77" i="70"/>
  <c r="P77" i="70"/>
  <c r="R77" i="70"/>
  <c r="M77" i="70"/>
  <c r="O77" i="70"/>
  <c r="N77" i="70"/>
  <c r="T77" i="70"/>
  <c r="AP38" i="70"/>
  <c r="N38" i="70"/>
  <c r="T38" i="70"/>
  <c r="U38" i="70"/>
  <c r="S38" i="70"/>
  <c r="Q38" i="70"/>
  <c r="P38" i="70"/>
  <c r="R38" i="70"/>
  <c r="M38" i="70"/>
  <c r="O38" i="70"/>
  <c r="AP62" i="70"/>
  <c r="AE62" i="70" s="1"/>
  <c r="P62" i="70"/>
  <c r="M62" i="70"/>
  <c r="S62" i="70"/>
  <c r="Q62" i="70"/>
  <c r="N62" i="70"/>
  <c r="O62" i="70"/>
  <c r="T62" i="70"/>
  <c r="R62" i="70"/>
  <c r="U62" i="70"/>
  <c r="R13" i="70"/>
  <c r="O13" i="70"/>
  <c r="N13" i="70"/>
  <c r="U13" i="70"/>
  <c r="T13" i="70"/>
  <c r="Q13" i="70"/>
  <c r="M13" i="70"/>
  <c r="P13" i="70"/>
  <c r="S13" i="70"/>
  <c r="AP13" i="70"/>
  <c r="AL13" i="70" s="1"/>
  <c r="AP127" i="70"/>
  <c r="AO127" i="70" s="1"/>
  <c r="O127" i="70"/>
  <c r="R127" i="70"/>
  <c r="T127" i="70"/>
  <c r="N127" i="70"/>
  <c r="Q127" i="70"/>
  <c r="P127" i="70"/>
  <c r="U127" i="70"/>
  <c r="S127" i="70"/>
  <c r="M127" i="70"/>
  <c r="AP73" i="70"/>
  <c r="AC73" i="70" s="1"/>
  <c r="P73" i="70"/>
  <c r="S73" i="70"/>
  <c r="U73" i="70"/>
  <c r="T73" i="70"/>
  <c r="R73" i="70"/>
  <c r="Q73" i="70"/>
  <c r="O73" i="70"/>
  <c r="M73" i="70"/>
  <c r="N73" i="70"/>
  <c r="AP102" i="70"/>
  <c r="AC102" i="70" s="1"/>
  <c r="Q102" i="70"/>
  <c r="S102" i="70"/>
  <c r="M102" i="70"/>
  <c r="R102" i="70"/>
  <c r="T102" i="70"/>
  <c r="O102" i="70"/>
  <c r="U102" i="70"/>
  <c r="P102" i="70"/>
  <c r="N102" i="70"/>
  <c r="AP175" i="70"/>
  <c r="AH175" i="70" s="1"/>
  <c r="O175" i="70"/>
  <c r="U175" i="70"/>
  <c r="T175" i="70"/>
  <c r="R175" i="70"/>
  <c r="Q175" i="70"/>
  <c r="P175" i="70"/>
  <c r="N175" i="70"/>
  <c r="S175" i="70"/>
  <c r="M175" i="70"/>
  <c r="AP136" i="70"/>
  <c r="AN136" i="70" s="1"/>
  <c r="S136" i="70"/>
  <c r="U136" i="70"/>
  <c r="P136" i="70"/>
  <c r="O136" i="70"/>
  <c r="M136" i="70"/>
  <c r="R136" i="70"/>
  <c r="T136" i="70"/>
  <c r="N136" i="70"/>
  <c r="Q136" i="70"/>
  <c r="AP52" i="70"/>
  <c r="AG52" i="70" s="1"/>
  <c r="R52" i="70"/>
  <c r="Q52" i="70"/>
  <c r="O52" i="70"/>
  <c r="N52" i="70"/>
  <c r="U52" i="70"/>
  <c r="S52" i="70"/>
  <c r="P52" i="70"/>
  <c r="M52" i="70"/>
  <c r="T52" i="70"/>
  <c r="AP45" i="70"/>
  <c r="X45" i="70" s="1"/>
  <c r="O45" i="70"/>
  <c r="M45" i="70"/>
  <c r="R45" i="70"/>
  <c r="Q45" i="70"/>
  <c r="N45" i="70"/>
  <c r="P45" i="70"/>
  <c r="S45" i="70"/>
  <c r="U45" i="70"/>
  <c r="T45" i="70"/>
  <c r="AP27" i="70"/>
  <c r="AG27" i="70" s="1"/>
  <c r="Q27" i="70"/>
  <c r="N27" i="70"/>
  <c r="M27" i="70"/>
  <c r="P27" i="70"/>
  <c r="R27" i="70"/>
  <c r="O27" i="70"/>
  <c r="U27" i="70"/>
  <c r="T27" i="70"/>
  <c r="S27" i="70"/>
  <c r="AP159" i="70"/>
  <c r="W159" i="70" s="1"/>
  <c r="N159" i="70"/>
  <c r="S159" i="70"/>
  <c r="U159" i="70"/>
  <c r="M159" i="70"/>
  <c r="P159" i="70"/>
  <c r="R159" i="70"/>
  <c r="T159" i="70"/>
  <c r="O159" i="70"/>
  <c r="Q159" i="70"/>
  <c r="AP115" i="70"/>
  <c r="O115" i="70"/>
  <c r="R115" i="70"/>
  <c r="T115" i="70"/>
  <c r="N115" i="70"/>
  <c r="Q115" i="70"/>
  <c r="P115" i="70"/>
  <c r="U115" i="70"/>
  <c r="S115" i="70"/>
  <c r="M115" i="70"/>
  <c r="AP36" i="70"/>
  <c r="Z36" i="70" s="1"/>
  <c r="T36" i="70"/>
  <c r="N36" i="70"/>
  <c r="R36" i="70"/>
  <c r="P36" i="70"/>
  <c r="Q36" i="70"/>
  <c r="S36" i="70"/>
  <c r="U36" i="70"/>
  <c r="O36" i="70"/>
  <c r="M36" i="70"/>
  <c r="AP29" i="70"/>
  <c r="O29" i="70"/>
  <c r="Q29" i="70"/>
  <c r="U29" i="70"/>
  <c r="T29" i="70"/>
  <c r="P29" i="70"/>
  <c r="N29" i="70"/>
  <c r="S29" i="70"/>
  <c r="M29" i="70"/>
  <c r="R29" i="70"/>
  <c r="AP165" i="70"/>
  <c r="AD165" i="70" s="1"/>
  <c r="R165" i="70"/>
  <c r="Q165" i="70"/>
  <c r="T165" i="70"/>
  <c r="N165" i="70"/>
  <c r="P165" i="70"/>
  <c r="S165" i="70"/>
  <c r="O165" i="70"/>
  <c r="M165" i="70"/>
  <c r="U165" i="70"/>
  <c r="AP148" i="70"/>
  <c r="AI148" i="70" s="1"/>
  <c r="S148" i="70"/>
  <c r="U148" i="70"/>
  <c r="P148" i="70"/>
  <c r="O148" i="70"/>
  <c r="M148" i="70"/>
  <c r="R148" i="70"/>
  <c r="T148" i="70"/>
  <c r="N148" i="70"/>
  <c r="Q148" i="70"/>
  <c r="S120" i="70"/>
  <c r="U120" i="70"/>
  <c r="P120" i="70"/>
  <c r="O120" i="70"/>
  <c r="M120" i="70"/>
  <c r="AP120" i="70"/>
  <c r="Y120" i="70" s="1"/>
  <c r="R120" i="70"/>
  <c r="T120" i="70"/>
  <c r="N120" i="70"/>
  <c r="Q120" i="70"/>
  <c r="AP108" i="70"/>
  <c r="AN108" i="70" s="1"/>
  <c r="S108" i="70"/>
  <c r="U108" i="70"/>
  <c r="P108" i="70"/>
  <c r="O108" i="70"/>
  <c r="M108" i="70"/>
  <c r="R108" i="70"/>
  <c r="T108" i="70"/>
  <c r="N108" i="70"/>
  <c r="Q108" i="70"/>
  <c r="AP100" i="70"/>
  <c r="AO100" i="70" s="1"/>
  <c r="S100" i="70"/>
  <c r="U100" i="70"/>
  <c r="P100" i="70"/>
  <c r="O100" i="70"/>
  <c r="M100" i="70"/>
  <c r="R100" i="70"/>
  <c r="T100" i="70"/>
  <c r="N100" i="70"/>
  <c r="Q100" i="70"/>
  <c r="AP99" i="70"/>
  <c r="O99" i="70"/>
  <c r="R99" i="70"/>
  <c r="T99" i="70"/>
  <c r="N99" i="70"/>
  <c r="Q99" i="70"/>
  <c r="P99" i="70"/>
  <c r="U99" i="70"/>
  <c r="S99" i="70"/>
  <c r="M99" i="70"/>
  <c r="Q150" i="70"/>
  <c r="S150" i="70"/>
  <c r="M150" i="70"/>
  <c r="R150" i="70"/>
  <c r="AP150" i="70"/>
  <c r="AJ150" i="70" s="1"/>
  <c r="T150" i="70"/>
  <c r="O150" i="70"/>
  <c r="U150" i="70"/>
  <c r="P150" i="70"/>
  <c r="N150" i="70"/>
  <c r="AP87" i="70"/>
  <c r="O87" i="70"/>
  <c r="U87" i="70"/>
  <c r="T87" i="70"/>
  <c r="R87" i="70"/>
  <c r="N87" i="70"/>
  <c r="P87" i="70"/>
  <c r="Q87" i="70"/>
  <c r="S87" i="70"/>
  <c r="M87" i="70"/>
  <c r="AP69" i="70"/>
  <c r="AB69" i="70" s="1"/>
  <c r="U69" i="70"/>
  <c r="O69" i="70"/>
  <c r="P69" i="70"/>
  <c r="Q69" i="70"/>
  <c r="S69" i="70"/>
  <c r="M69" i="70"/>
  <c r="N69" i="70"/>
  <c r="T69" i="70"/>
  <c r="R69" i="70"/>
  <c r="AP14" i="70"/>
  <c r="O14" i="70"/>
  <c r="N14" i="70"/>
  <c r="Q14" i="70"/>
  <c r="U14" i="70"/>
  <c r="P14" i="70"/>
  <c r="M14" i="70"/>
  <c r="S14" i="70"/>
  <c r="R14" i="70"/>
  <c r="T14" i="70"/>
  <c r="AP118" i="70"/>
  <c r="W118" i="70" s="1"/>
  <c r="T118" i="70"/>
  <c r="O118" i="70"/>
  <c r="U118" i="70"/>
  <c r="P118" i="70"/>
  <c r="N118" i="70"/>
  <c r="Q118" i="70"/>
  <c r="S118" i="70"/>
  <c r="M118" i="70"/>
  <c r="R118" i="70"/>
  <c r="AP137" i="70"/>
  <c r="AA137" i="70" s="1"/>
  <c r="R137" i="70"/>
  <c r="M137" i="70"/>
  <c r="O137" i="70"/>
  <c r="N137" i="70"/>
  <c r="T137" i="70"/>
  <c r="U137" i="70"/>
  <c r="S137" i="70"/>
  <c r="Q137" i="70"/>
  <c r="P137" i="70"/>
  <c r="AP84" i="70"/>
  <c r="Y84" i="70" s="1"/>
  <c r="S84" i="70"/>
  <c r="U84" i="70"/>
  <c r="P84" i="70"/>
  <c r="O84" i="70"/>
  <c r="M84" i="70"/>
  <c r="R84" i="70"/>
  <c r="T84" i="70"/>
  <c r="N84" i="70"/>
  <c r="Q84" i="70"/>
  <c r="AP90" i="70"/>
  <c r="U90" i="70"/>
  <c r="P90" i="70"/>
  <c r="S90" i="70"/>
  <c r="Q90" i="70"/>
  <c r="O90" i="70"/>
  <c r="M90" i="70"/>
  <c r="N90" i="70"/>
  <c r="T90" i="70"/>
  <c r="R90" i="70"/>
  <c r="AP111" i="70"/>
  <c r="W111" i="70" s="1"/>
  <c r="S111" i="70"/>
  <c r="N111" i="70"/>
  <c r="O111" i="70"/>
  <c r="M111" i="70"/>
  <c r="T111" i="70"/>
  <c r="R111" i="70"/>
  <c r="U111" i="70"/>
  <c r="P111" i="70"/>
  <c r="Q111" i="70"/>
  <c r="Y141" i="70"/>
  <c r="AI141" i="70"/>
  <c r="AK135" i="70"/>
  <c r="AM145" i="70"/>
  <c r="AF10" i="70"/>
  <c r="AH76" i="70"/>
  <c r="AA128" i="70"/>
  <c r="AG114" i="70"/>
  <c r="AF162" i="70"/>
  <c r="AK145" i="70"/>
  <c r="X20" i="70"/>
  <c r="Z20" i="70"/>
  <c r="AA83" i="70"/>
  <c r="AK40" i="70"/>
  <c r="Y97" i="70"/>
  <c r="Z64" i="70"/>
  <c r="AA64" i="70"/>
  <c r="AH10" i="70"/>
  <c r="AB104" i="70"/>
  <c r="AK10" i="70"/>
  <c r="AL161" i="70"/>
  <c r="AL89" i="70"/>
  <c r="Z89" i="70"/>
  <c r="Z43" i="70"/>
  <c r="X43" i="70"/>
  <c r="Z125" i="70"/>
  <c r="AH123" i="70"/>
  <c r="AO75" i="70"/>
  <c r="AC43" i="70"/>
  <c r="X123" i="70"/>
  <c r="AM49" i="70"/>
  <c r="X49" i="70"/>
  <c r="AO60" i="70"/>
  <c r="AD43" i="70"/>
  <c r="AO81" i="70"/>
  <c r="Y75" i="70"/>
  <c r="Z18" i="70"/>
  <c r="AG11" i="70"/>
  <c r="Z73" i="70"/>
  <c r="AM36" i="70"/>
  <c r="W29" i="70"/>
  <c r="AF104" i="70"/>
  <c r="AE64" i="70"/>
  <c r="W78" i="70"/>
  <c r="AM164" i="70"/>
  <c r="X53" i="70"/>
  <c r="AL80" i="70"/>
  <c r="AF80" i="70"/>
  <c r="X89" i="70"/>
  <c r="AG89" i="70"/>
  <c r="AL94" i="70"/>
  <c r="AO20" i="70"/>
  <c r="X78" i="70"/>
  <c r="AB168" i="70"/>
  <c r="AL168" i="70"/>
  <c r="Z78" i="70"/>
  <c r="AL78" i="70"/>
  <c r="AH80" i="70"/>
  <c r="AI80" i="70"/>
  <c r="AG94" i="70"/>
  <c r="AD78" i="70"/>
  <c r="AC35" i="70"/>
  <c r="AG174" i="70"/>
  <c r="AG128" i="70"/>
  <c r="AK116" i="70"/>
  <c r="AL116" i="70"/>
  <c r="AK76" i="70"/>
  <c r="AL76" i="70"/>
  <c r="AM46" i="70"/>
  <c r="Z74" i="70"/>
  <c r="AJ43" i="70"/>
  <c r="AF25" i="70"/>
  <c r="AO172" i="70"/>
  <c r="AL172" i="70"/>
  <c r="AB141" i="70"/>
  <c r="AE141" i="70"/>
  <c r="AM142" i="70"/>
  <c r="AJ142" i="70"/>
  <c r="AE81" i="70"/>
  <c r="AN81" i="70"/>
  <c r="AI75" i="70"/>
  <c r="AC49" i="70"/>
  <c r="AF44" i="70"/>
  <c r="AI95" i="70"/>
  <c r="AI4" i="70"/>
  <c r="AG4" i="70"/>
  <c r="AO32" i="70"/>
  <c r="X127" i="70"/>
  <c r="AN115" i="70"/>
  <c r="AO108" i="70"/>
  <c r="AF100" i="70"/>
  <c r="AI69" i="70"/>
  <c r="AJ90" i="70"/>
  <c r="AA174" i="70"/>
  <c r="AL146" i="70"/>
  <c r="AI128" i="70"/>
  <c r="X74" i="70"/>
  <c r="AN74" i="70"/>
  <c r="AO25" i="70"/>
  <c r="AI172" i="70"/>
  <c r="W4" i="70"/>
  <c r="AM4" i="70"/>
  <c r="AK90" i="70"/>
  <c r="AB174" i="70"/>
  <c r="Y174" i="70"/>
  <c r="AD128" i="70"/>
  <c r="W128" i="70"/>
  <c r="X152" i="70"/>
  <c r="AJ116" i="70"/>
  <c r="AD116" i="70"/>
  <c r="AJ76" i="70"/>
  <c r="AD76" i="70"/>
  <c r="W74" i="70"/>
  <c r="AB74" i="70"/>
  <c r="AN25" i="70"/>
  <c r="Y25" i="70"/>
  <c r="AG172" i="70"/>
  <c r="AD172" i="70"/>
  <c r="AB153" i="70"/>
  <c r="W142" i="70"/>
  <c r="AF49" i="70"/>
  <c r="Y49" i="70"/>
  <c r="X4" i="70"/>
  <c r="AN4" i="70"/>
  <c r="AD18" i="70"/>
  <c r="W2" i="70"/>
  <c r="AO21" i="70"/>
  <c r="X21" i="70"/>
  <c r="AA62" i="70"/>
  <c r="Y27" i="70"/>
  <c r="AI36" i="70"/>
  <c r="Z87" i="70"/>
  <c r="AI90" i="70"/>
  <c r="AA111" i="70" l="1"/>
  <c r="AC127" i="70"/>
  <c r="AJ102" i="70"/>
  <c r="W108" i="70"/>
  <c r="AD35" i="70"/>
  <c r="Y73" i="70"/>
  <c r="AJ2" i="70"/>
  <c r="X72" i="70"/>
  <c r="AA72" i="70"/>
  <c r="AH50" i="70"/>
  <c r="AC50" i="70"/>
  <c r="X131" i="70"/>
  <c r="AI131" i="70"/>
  <c r="AJ166" i="70"/>
  <c r="AO166" i="70"/>
  <c r="AO151" i="70"/>
  <c r="Z151" i="70"/>
  <c r="W58" i="70"/>
  <c r="AA90" i="70"/>
  <c r="Z90" i="70"/>
  <c r="AG90" i="70"/>
  <c r="AD90" i="70"/>
  <c r="AL90" i="70"/>
  <c r="AB90" i="70"/>
  <c r="AM90" i="70"/>
  <c r="X90" i="70"/>
  <c r="Y90" i="70"/>
  <c r="AF14" i="70"/>
  <c r="AG14" i="70"/>
  <c r="AJ14" i="70"/>
  <c r="AM14" i="70"/>
  <c r="AO14" i="70"/>
  <c r="Y14" i="70"/>
  <c r="AG87" i="70"/>
  <c r="AA87" i="70"/>
  <c r="AI87" i="70"/>
  <c r="X87" i="70"/>
  <c r="W99" i="70"/>
  <c r="AF99" i="70"/>
  <c r="AI99" i="70"/>
  <c r="AK99" i="70"/>
  <c r="Z99" i="70"/>
  <c r="AA99" i="70"/>
  <c r="AG108" i="70"/>
  <c r="AE108" i="70"/>
  <c r="AK108" i="70"/>
  <c r="AJ108" i="70"/>
  <c r="AL108" i="70"/>
  <c r="AD108" i="70"/>
  <c r="AG148" i="70"/>
  <c r="AK148" i="70"/>
  <c r="AJ148" i="70"/>
  <c r="AL148" i="70"/>
  <c r="AD148" i="70"/>
  <c r="AC29" i="70"/>
  <c r="AK29" i="70"/>
  <c r="AH29" i="70"/>
  <c r="AA29" i="70"/>
  <c r="Y115" i="70"/>
  <c r="AC115" i="70"/>
  <c r="AA115" i="70"/>
  <c r="AK115" i="70"/>
  <c r="AL115" i="70"/>
  <c r="X115" i="70"/>
  <c r="AI115" i="70"/>
  <c r="AM27" i="70"/>
  <c r="AC27" i="70"/>
  <c r="AN27" i="70"/>
  <c r="Z27" i="70"/>
  <c r="AF27" i="70"/>
  <c r="X27" i="70"/>
  <c r="AJ175" i="70"/>
  <c r="AI175" i="70"/>
  <c r="X175" i="70"/>
  <c r="AJ73" i="70"/>
  <c r="AA73" i="70"/>
  <c r="W73" i="70"/>
  <c r="AF73" i="70"/>
  <c r="AG73" i="70"/>
  <c r="AO38" i="70"/>
  <c r="AF38" i="70"/>
  <c r="AK38" i="70"/>
  <c r="AD38" i="70"/>
  <c r="AE38" i="70"/>
  <c r="X38" i="70"/>
  <c r="Y134" i="70"/>
  <c r="AO134" i="70"/>
  <c r="AF134" i="70"/>
  <c r="AJ134" i="70"/>
  <c r="AC134" i="70"/>
  <c r="Z134" i="70"/>
  <c r="AB32" i="70"/>
  <c r="AA32" i="70"/>
  <c r="Z32" i="70"/>
  <c r="AI32" i="70"/>
  <c r="AJ32" i="70"/>
  <c r="AN32" i="70"/>
  <c r="AE11" i="70"/>
  <c r="AF11" i="70"/>
  <c r="AO11" i="70"/>
  <c r="AN11" i="70"/>
  <c r="AC11" i="70"/>
  <c r="AH11" i="70"/>
  <c r="X11" i="70"/>
  <c r="AD11" i="70"/>
  <c r="AE54" i="70"/>
  <c r="AB54" i="70"/>
  <c r="AF54" i="70"/>
  <c r="AL54" i="70"/>
  <c r="AK177" i="70"/>
  <c r="AJ177" i="70"/>
  <c r="AL177" i="70"/>
  <c r="AG177" i="70"/>
  <c r="Y177" i="70"/>
  <c r="AN177" i="70"/>
  <c r="AC177" i="70"/>
  <c r="AL39" i="70"/>
  <c r="AK39" i="70"/>
  <c r="AD39" i="70"/>
  <c r="AF39" i="70"/>
  <c r="AM39" i="70"/>
  <c r="AJ39" i="70"/>
  <c r="AH39" i="70"/>
  <c r="AO39" i="70"/>
  <c r="W39" i="70"/>
  <c r="AE21" i="70"/>
  <c r="AC21" i="70"/>
  <c r="AM21" i="70"/>
  <c r="AH21" i="70"/>
  <c r="AA21" i="70"/>
  <c r="AL21" i="70"/>
  <c r="W21" i="70"/>
  <c r="Y21" i="70"/>
  <c r="AJ21" i="70"/>
  <c r="AI21" i="70"/>
  <c r="X99" i="70"/>
  <c r="W148" i="70"/>
  <c r="W27" i="70"/>
  <c r="AM134" i="70"/>
  <c r="AN90" i="70"/>
  <c r="AI134" i="70"/>
  <c r="AF87" i="70"/>
  <c r="AE148" i="70"/>
  <c r="AH27" i="70"/>
  <c r="W134" i="70"/>
  <c r="AK21" i="70"/>
  <c r="AG38" i="70"/>
  <c r="W90" i="70"/>
  <c r="AG99" i="70"/>
  <c r="Y148" i="70"/>
  <c r="AA175" i="70"/>
  <c r="AD134" i="70"/>
  <c r="AI108" i="70"/>
  <c r="AL99" i="70"/>
  <c r="AO148" i="70"/>
  <c r="AF175" i="70"/>
  <c r="AH134" i="70"/>
  <c r="AE9" i="70"/>
  <c r="Z39" i="70"/>
  <c r="AE96" i="70"/>
  <c r="AH38" i="70"/>
  <c r="AI177" i="70"/>
  <c r="AH95" i="70"/>
  <c r="AE95" i="70"/>
  <c r="Z95" i="70"/>
  <c r="AG95" i="70"/>
  <c r="AF95" i="70"/>
  <c r="AC95" i="70"/>
  <c r="AH49" i="70"/>
  <c r="AB49" i="70"/>
  <c r="AA49" i="70"/>
  <c r="AJ49" i="70"/>
  <c r="AE49" i="70"/>
  <c r="AJ75" i="70"/>
  <c r="Z75" i="70"/>
  <c r="AD75" i="70"/>
  <c r="AB75" i="70"/>
  <c r="AN75" i="70"/>
  <c r="AK75" i="70"/>
  <c r="AG75" i="70"/>
  <c r="AL81" i="70"/>
  <c r="Z81" i="70"/>
  <c r="AB81" i="70"/>
  <c r="AA81" i="70"/>
  <c r="AH81" i="70"/>
  <c r="AK81" i="70"/>
  <c r="AL123" i="70"/>
  <c r="AO123" i="70"/>
  <c r="AG123" i="70"/>
  <c r="Y123" i="70"/>
  <c r="AB123" i="70"/>
  <c r="AC123" i="70"/>
  <c r="AA123" i="70"/>
  <c r="AI123" i="70"/>
  <c r="AA141" i="70"/>
  <c r="W141" i="70"/>
  <c r="Z141" i="70"/>
  <c r="AN141" i="70"/>
  <c r="AK141" i="70"/>
  <c r="AK153" i="70"/>
  <c r="W153" i="70"/>
  <c r="AO153" i="70"/>
  <c r="AN153" i="70"/>
  <c r="AL153" i="70"/>
  <c r="AF153" i="70"/>
  <c r="AI153" i="70"/>
  <c r="AJ153" i="70"/>
  <c r="AA172" i="70"/>
  <c r="AJ172" i="70"/>
  <c r="AN172" i="70"/>
  <c r="AF172" i="70"/>
  <c r="AE172" i="70"/>
  <c r="X172" i="70"/>
  <c r="Y172" i="70"/>
  <c r="AA25" i="70"/>
  <c r="AK25" i="70"/>
  <c r="AC25" i="70"/>
  <c r="AB25" i="70"/>
  <c r="AI25" i="70"/>
  <c r="AA74" i="70"/>
  <c r="AE74" i="70"/>
  <c r="AD74" i="70"/>
  <c r="AM74" i="70"/>
  <c r="AK74" i="70"/>
  <c r="AN76" i="70"/>
  <c r="X76" i="70"/>
  <c r="AE76" i="70"/>
  <c r="AO76" i="70"/>
  <c r="AI76" i="70"/>
  <c r="AI174" i="70"/>
  <c r="AM174" i="70"/>
  <c r="AJ174" i="70"/>
  <c r="AK174" i="70"/>
  <c r="W89" i="70"/>
  <c r="AD89" i="70"/>
  <c r="AK89" i="70"/>
  <c r="AB89" i="70"/>
  <c r="AI89" i="70"/>
  <c r="AF89" i="70"/>
  <c r="AM89" i="70"/>
  <c r="AA89" i="70"/>
  <c r="AH89" i="70"/>
  <c r="Y145" i="70"/>
  <c r="X145" i="70"/>
  <c r="AJ145" i="70"/>
  <c r="AF145" i="70"/>
  <c r="AD145" i="70"/>
  <c r="AO145" i="70"/>
  <c r="Z2" i="70"/>
  <c r="AM2" i="70"/>
  <c r="AB2" i="70"/>
  <c r="Y2" i="70"/>
  <c r="AN2" i="70"/>
  <c r="AF2" i="70"/>
  <c r="AE2" i="70"/>
  <c r="AF35" i="70"/>
  <c r="AE35" i="70"/>
  <c r="AB35" i="70"/>
  <c r="X35" i="70"/>
  <c r="AM35" i="70"/>
  <c r="AO35" i="70"/>
  <c r="AI35" i="70"/>
  <c r="W35" i="70"/>
  <c r="AG35" i="70"/>
  <c r="AH35" i="70"/>
  <c r="AO4" i="70"/>
  <c r="AB4" i="70"/>
  <c r="AF4" i="70"/>
  <c r="AJ4" i="70"/>
  <c r="Z142" i="70"/>
  <c r="AA142" i="70"/>
  <c r="X142" i="70"/>
  <c r="AI142" i="70"/>
  <c r="AC142" i="70"/>
  <c r="AK142" i="70"/>
  <c r="AD142" i="70"/>
  <c r="AM135" i="70"/>
  <c r="AC135" i="70"/>
  <c r="Y135" i="70"/>
  <c r="AG135" i="70"/>
  <c r="AE135" i="70"/>
  <c r="AE43" i="70"/>
  <c r="AF43" i="70"/>
  <c r="AA43" i="70"/>
  <c r="AI43" i="70"/>
  <c r="AK43" i="70"/>
  <c r="AM43" i="70"/>
  <c r="AG60" i="70"/>
  <c r="Y60" i="70"/>
  <c r="AB60" i="70"/>
  <c r="AF60" i="70"/>
  <c r="AL60" i="70"/>
  <c r="X60" i="70"/>
  <c r="AN60" i="70"/>
  <c r="Y114" i="70"/>
  <c r="AC114" i="70"/>
  <c r="AH114" i="70"/>
  <c r="AI114" i="70"/>
  <c r="AB114" i="70"/>
  <c r="X114" i="70"/>
  <c r="Z114" i="70"/>
  <c r="AD114" i="70"/>
  <c r="AC116" i="70"/>
  <c r="AO116" i="70"/>
  <c r="AE116" i="70"/>
  <c r="AA116" i="70"/>
  <c r="AG116" i="70"/>
  <c r="AF128" i="70"/>
  <c r="AO128" i="70"/>
  <c r="Y128" i="70"/>
  <c r="AK128" i="70"/>
  <c r="AF168" i="70"/>
  <c r="AA168" i="70"/>
  <c r="Y168" i="70"/>
  <c r="X168" i="70"/>
  <c r="AN168" i="70"/>
  <c r="AE168" i="70"/>
  <c r="Z168" i="70"/>
  <c r="AM168" i="70"/>
  <c r="AI168" i="70"/>
  <c r="AH168" i="70"/>
  <c r="W168" i="70"/>
  <c r="AK168" i="70"/>
  <c r="AD168" i="70"/>
  <c r="AE78" i="70"/>
  <c r="AA78" i="70"/>
  <c r="AM78" i="70"/>
  <c r="AI78" i="70"/>
  <c r="AN78" i="70"/>
  <c r="AG78" i="70"/>
  <c r="AH78" i="70"/>
  <c r="Y78" i="70"/>
  <c r="AF78" i="70"/>
  <c r="AO78" i="70"/>
  <c r="AK78" i="70"/>
  <c r="AJ78" i="70"/>
  <c r="AB78" i="70"/>
  <c r="AA20" i="70"/>
  <c r="AC20" i="70"/>
  <c r="AF20" i="70"/>
  <c r="AJ20" i="70"/>
  <c r="AI20" i="70"/>
  <c r="AN20" i="70"/>
  <c r="Y20" i="70"/>
  <c r="AL20" i="70"/>
  <c r="AA10" i="70"/>
  <c r="AB10" i="70"/>
  <c r="Z10" i="70"/>
  <c r="AN10" i="70"/>
  <c r="AJ10" i="70"/>
  <c r="AM10" i="70"/>
  <c r="AG10" i="70"/>
  <c r="AN94" i="70"/>
  <c r="AM94" i="70"/>
  <c r="AB94" i="70"/>
  <c r="AE94" i="70"/>
  <c r="AA94" i="70"/>
  <c r="AH94" i="70"/>
  <c r="AJ94" i="70"/>
  <c r="AF94" i="70"/>
  <c r="AO94" i="70"/>
  <c r="X94" i="70"/>
  <c r="AI94" i="70"/>
  <c r="AK94" i="70"/>
  <c r="AN64" i="70"/>
  <c r="AI64" i="70"/>
  <c r="AK64" i="70"/>
  <c r="X64" i="70"/>
  <c r="AM64" i="70"/>
  <c r="AD64" i="70"/>
  <c r="AO64" i="70"/>
  <c r="AH64" i="70"/>
  <c r="Y64" i="70"/>
  <c r="AB64" i="70"/>
  <c r="AG64" i="70"/>
  <c r="W80" i="70"/>
  <c r="AK80" i="70"/>
  <c r="AO80" i="70"/>
  <c r="AA80" i="70"/>
  <c r="AB80" i="70"/>
  <c r="AM80" i="70"/>
  <c r="X80" i="70"/>
  <c r="AJ80" i="70"/>
  <c r="AC80" i="70"/>
  <c r="Z80" i="70"/>
  <c r="AE80" i="70"/>
  <c r="AN80" i="70"/>
  <c r="Y80" i="70"/>
  <c r="AI104" i="70"/>
  <c r="Y104" i="70"/>
  <c r="AG104" i="70"/>
  <c r="AC104" i="70"/>
  <c r="AL104" i="70"/>
  <c r="AM104" i="70"/>
  <c r="W104" i="70"/>
  <c r="AJ104" i="70"/>
  <c r="AE104" i="70"/>
  <c r="Z104" i="70"/>
  <c r="AD104" i="70"/>
  <c r="AH104" i="70"/>
  <c r="AO104" i="70"/>
  <c r="Y4" i="70"/>
  <c r="W49" i="70"/>
  <c r="Y142" i="70"/>
  <c r="AA153" i="70"/>
  <c r="AB172" i="70"/>
  <c r="AG25" i="70"/>
  <c r="AH74" i="70"/>
  <c r="AF76" i="70"/>
  <c r="Y116" i="70"/>
  <c r="AJ128" i="70"/>
  <c r="AE174" i="70"/>
  <c r="AI49" i="70"/>
  <c r="AL25" i="70"/>
  <c r="AL74" i="70"/>
  <c r="AN174" i="70"/>
  <c r="AH2" i="70"/>
  <c r="AL4" i="70"/>
  <c r="AL49" i="70"/>
  <c r="AL75" i="70"/>
  <c r="AJ81" i="70"/>
  <c r="AI135" i="70"/>
  <c r="AE153" i="70"/>
  <c r="AE25" i="70"/>
  <c r="AG74" i="70"/>
  <c r="AE60" i="70"/>
  <c r="AJ114" i="70"/>
  <c r="AE128" i="70"/>
  <c r="W174" i="70"/>
  <c r="AC168" i="70"/>
  <c r="AD94" i="70"/>
  <c r="AJ64" i="70"/>
  <c r="AE89" i="70"/>
  <c r="AN35" i="70"/>
  <c r="AO168" i="70"/>
  <c r="AH20" i="70"/>
  <c r="AC64" i="70"/>
  <c r="X104" i="70"/>
  <c r="Y94" i="70"/>
  <c r="AC89" i="70"/>
  <c r="AD4" i="70"/>
  <c r="AO135" i="70"/>
  <c r="AK114" i="70"/>
  <c r="AF75" i="70"/>
  <c r="X95" i="70"/>
  <c r="AF135" i="70"/>
  <c r="X25" i="70"/>
  <c r="AA104" i="70"/>
  <c r="Y89" i="70"/>
  <c r="AO142" i="70"/>
  <c r="W60" i="70"/>
  <c r="AI81" i="70"/>
  <c r="AA75" i="70"/>
  <c r="AB76" i="70"/>
  <c r="AA4" i="70"/>
  <c r="AD49" i="70"/>
  <c r="AB142" i="70"/>
  <c r="W172" i="70"/>
  <c r="W25" i="70"/>
  <c r="Y74" i="70"/>
  <c r="W76" i="70"/>
  <c r="W116" i="70"/>
  <c r="AN128" i="70"/>
  <c r="AD174" i="70"/>
  <c r="AK4" i="70"/>
  <c r="AH25" i="70"/>
  <c r="AI116" i="70"/>
  <c r="X174" i="70"/>
  <c r="AK2" i="70"/>
  <c r="AH4" i="70"/>
  <c r="AO49" i="70"/>
  <c r="AH75" i="70"/>
  <c r="AG142" i="70"/>
  <c r="AL135" i="70"/>
  <c r="AM153" i="70"/>
  <c r="AJ25" i="70"/>
  <c r="AJ74" i="70"/>
  <c r="AC60" i="70"/>
  <c r="AM114" i="70"/>
  <c r="AL128" i="70"/>
  <c r="AL174" i="70"/>
  <c r="AC78" i="70"/>
  <c r="Z94" i="70"/>
  <c r="AF64" i="70"/>
  <c r="AN89" i="70"/>
  <c r="Z35" i="70"/>
  <c r="AG168" i="70"/>
  <c r="AJ168" i="70"/>
  <c r="AG20" i="70"/>
  <c r="AD80" i="70"/>
  <c r="W64" i="70"/>
  <c r="AK104" i="70"/>
  <c r="AG80" i="70"/>
  <c r="AG2" i="70"/>
  <c r="AO95" i="70"/>
  <c r="AG153" i="70"/>
  <c r="AF114" i="70"/>
  <c r="X81" i="70"/>
  <c r="Y95" i="70"/>
  <c r="AD25" i="70"/>
  <c r="Y10" i="70"/>
  <c r="AI10" i="70"/>
  <c r="AC94" i="70"/>
  <c r="AH116" i="70"/>
  <c r="AD141" i="70"/>
  <c r="AG145" i="70"/>
  <c r="X14" i="70"/>
  <c r="AL14" i="70"/>
  <c r="AL29" i="70"/>
  <c r="AK27" i="70"/>
  <c r="AC99" i="70"/>
  <c r="AL105" i="70"/>
  <c r="AN29" i="70"/>
  <c r="Z29" i="70"/>
  <c r="AJ87" i="70"/>
  <c r="AD27" i="70"/>
  <c r="AE177" i="70"/>
  <c r="AA52" i="70"/>
  <c r="AH115" i="70"/>
  <c r="AA100" i="70"/>
  <c r="AH98" i="70"/>
  <c r="AO98" i="70"/>
  <c r="AM98" i="70"/>
  <c r="AN30" i="70"/>
  <c r="AK30" i="70"/>
  <c r="W170" i="70"/>
  <c r="AA170" i="70"/>
  <c r="W7" i="70"/>
  <c r="X7" i="70"/>
  <c r="AG13" i="70"/>
  <c r="AA13" i="70"/>
  <c r="AM129" i="70"/>
  <c r="AJ129" i="70"/>
  <c r="AB56" i="70"/>
  <c r="AD7" i="70"/>
  <c r="AM131" i="70"/>
  <c r="AD101" i="70"/>
  <c r="AF19" i="70"/>
  <c r="AF151" i="70"/>
  <c r="AG48" i="70"/>
  <c r="AK14" i="70"/>
  <c r="AE14" i="70"/>
  <c r="AN99" i="70"/>
  <c r="AO99" i="70"/>
  <c r="X148" i="70"/>
  <c r="AF148" i="70"/>
  <c r="AJ29" i="70"/>
  <c r="AD29" i="70"/>
  <c r="AB29" i="70"/>
  <c r="AI29" i="70"/>
  <c r="AO29" i="70"/>
  <c r="X73" i="70"/>
  <c r="AN73" i="70"/>
  <c r="AM73" i="70"/>
  <c r="Y38" i="70"/>
  <c r="AJ38" i="70"/>
  <c r="W38" i="70"/>
  <c r="AN38" i="70"/>
  <c r="AL134" i="70"/>
  <c r="AN134" i="70"/>
  <c r="AB134" i="70"/>
  <c r="AL32" i="70"/>
  <c r="X32" i="70"/>
  <c r="AJ11" i="70"/>
  <c r="AB11" i="70"/>
  <c r="W11" i="70"/>
  <c r="AK54" i="70"/>
  <c r="AA54" i="70"/>
  <c r="X54" i="70"/>
  <c r="AJ105" i="70"/>
  <c r="AE105" i="70"/>
  <c r="AJ140" i="70"/>
  <c r="AL140" i="70"/>
  <c r="Y98" i="70"/>
  <c r="AC13" i="70"/>
  <c r="X12" i="70"/>
  <c r="AD140" i="70"/>
  <c r="W72" i="70"/>
  <c r="AK119" i="70"/>
  <c r="AE113" i="70"/>
  <c r="AL50" i="70"/>
  <c r="AF170" i="70"/>
  <c r="AB87" i="70"/>
  <c r="AM99" i="70"/>
  <c r="AM140" i="70"/>
  <c r="W115" i="70"/>
  <c r="AB148" i="70"/>
  <c r="AE137" i="70"/>
  <c r="AO156" i="70"/>
  <c r="AJ156" i="70"/>
  <c r="AB119" i="70"/>
  <c r="Z110" i="70"/>
  <c r="AH156" i="70"/>
  <c r="AL9" i="70"/>
  <c r="W88" i="70"/>
  <c r="AO37" i="70"/>
  <c r="AI37" i="70"/>
  <c r="AH12" i="70"/>
  <c r="AO88" i="70"/>
  <c r="AL37" i="70"/>
  <c r="AG67" i="70"/>
  <c r="W16" i="70"/>
  <c r="AB22" i="70"/>
  <c r="AH14" i="70"/>
  <c r="AN14" i="70"/>
  <c r="AG29" i="70"/>
  <c r="AE29" i="70"/>
  <c r="AH148" i="70"/>
  <c r="AE115" i="70"/>
  <c r="AE73" i="70"/>
  <c r="AO73" i="70"/>
  <c r="AB99" i="70"/>
  <c r="Z11" i="70"/>
  <c r="AE32" i="70"/>
  <c r="AB105" i="70"/>
  <c r="W105" i="70"/>
  <c r="AA35" i="70"/>
  <c r="AL35" i="70"/>
  <c r="AK35" i="70"/>
  <c r="Y35" i="70"/>
  <c r="AI39" i="70"/>
  <c r="X39" i="70"/>
  <c r="Y39" i="70"/>
  <c r="AC2" i="70"/>
  <c r="AA95" i="70"/>
  <c r="AK49" i="70"/>
  <c r="AM81" i="70"/>
  <c r="AD135" i="70"/>
  <c r="Y153" i="70"/>
  <c r="W123" i="70"/>
  <c r="AB135" i="70"/>
  <c r="AH43" i="70"/>
  <c r="AM25" i="70"/>
  <c r="X2" i="70"/>
  <c r="AG21" i="70"/>
  <c r="AH135" i="70"/>
  <c r="AF141" i="70"/>
  <c r="AC98" i="70"/>
  <c r="AE98" i="70"/>
  <c r="AI98" i="70"/>
  <c r="AH42" i="70"/>
  <c r="AA42" i="70"/>
  <c r="W42" i="70"/>
  <c r="AO19" i="70"/>
  <c r="W19" i="70"/>
  <c r="AN19" i="70"/>
  <c r="AM19" i="70"/>
  <c r="AK19" i="70"/>
  <c r="W101" i="70"/>
  <c r="X101" i="70"/>
  <c r="AI101" i="70"/>
  <c r="AG101" i="70"/>
  <c r="AC101" i="70"/>
  <c r="AL16" i="70"/>
  <c r="AE16" i="70"/>
  <c r="AG16" i="70"/>
  <c r="AH16" i="70"/>
  <c r="AM16" i="70"/>
  <c r="Z16" i="70"/>
  <c r="AE48" i="70"/>
  <c r="AB48" i="70"/>
  <c r="AJ48" i="70"/>
  <c r="AO48" i="70"/>
  <c r="AM48" i="70"/>
  <c r="AN48" i="70"/>
  <c r="Z63" i="70"/>
  <c r="AJ63" i="70"/>
  <c r="AD63" i="70"/>
  <c r="W63" i="70"/>
  <c r="AF63" i="70"/>
  <c r="AE63" i="70"/>
  <c r="AB63" i="70"/>
  <c r="Y28" i="70"/>
  <c r="AK28" i="70"/>
  <c r="AG28" i="70"/>
  <c r="AH28" i="70"/>
  <c r="AI28" i="70"/>
  <c r="Y31" i="70"/>
  <c r="Z31" i="70"/>
  <c r="AH31" i="70"/>
  <c r="AN31" i="70"/>
  <c r="AN58" i="70"/>
  <c r="AM58" i="70"/>
  <c r="AH58" i="70"/>
  <c r="AC58" i="70"/>
  <c r="AD58" i="70"/>
  <c r="X58" i="70"/>
  <c r="AE58" i="70"/>
  <c r="AK58" i="70"/>
  <c r="AO34" i="70"/>
  <c r="AE34" i="70"/>
  <c r="AN34" i="70"/>
  <c r="AL34" i="70"/>
  <c r="AA34" i="70"/>
  <c r="AF34" i="70"/>
  <c r="AC34" i="70"/>
  <c r="AH34" i="70"/>
  <c r="W34" i="70"/>
  <c r="AA91" i="70"/>
  <c r="AC91" i="70"/>
  <c r="AK91" i="70"/>
  <c r="AE91" i="70"/>
  <c r="X91" i="70"/>
  <c r="AM91" i="70"/>
  <c r="W91" i="70"/>
  <c r="AL96" i="70"/>
  <c r="X96" i="70"/>
  <c r="AG96" i="70"/>
  <c r="Y96" i="70"/>
  <c r="AC96" i="70"/>
  <c r="AI96" i="70"/>
  <c r="AJ96" i="70"/>
  <c r="W96" i="70"/>
  <c r="AI144" i="70"/>
  <c r="AD144" i="70"/>
  <c r="AB144" i="70"/>
  <c r="AC144" i="70"/>
  <c r="AA144" i="70"/>
  <c r="AH144" i="70"/>
  <c r="W173" i="70"/>
  <c r="X173" i="70"/>
  <c r="AL173" i="70"/>
  <c r="AN173" i="70"/>
  <c r="AD173" i="70"/>
  <c r="Y173" i="70"/>
  <c r="AA12" i="70"/>
  <c r="AB98" i="70"/>
  <c r="AD88" i="70"/>
  <c r="Y140" i="70"/>
  <c r="AE119" i="70"/>
  <c r="W37" i="70"/>
  <c r="Y110" i="70"/>
  <c r="AL98" i="70"/>
  <c r="AJ119" i="70"/>
  <c r="AD98" i="70"/>
  <c r="AB42" i="70"/>
  <c r="AA56" i="70"/>
  <c r="AF72" i="70"/>
  <c r="AF88" i="70"/>
  <c r="AO140" i="70"/>
  <c r="X19" i="70"/>
  <c r="AK37" i="70"/>
  <c r="AG110" i="70"/>
  <c r="AE110" i="70"/>
  <c r="AF67" i="70"/>
  <c r="AK101" i="70"/>
  <c r="AJ113" i="70"/>
  <c r="AF129" i="70"/>
  <c r="AL91" i="70"/>
  <c r="AI13" i="70"/>
  <c r="AM13" i="70"/>
  <c r="Y13" i="70"/>
  <c r="Z156" i="70"/>
  <c r="AG156" i="70"/>
  <c r="AN156" i="70"/>
  <c r="X156" i="70"/>
  <c r="AJ170" i="70"/>
  <c r="AI22" i="70"/>
  <c r="AC63" i="70"/>
  <c r="AF7" i="70"/>
  <c r="AF58" i="70"/>
  <c r="X50" i="70"/>
  <c r="X166" i="70"/>
  <c r="AM50" i="70"/>
  <c r="Z170" i="70"/>
  <c r="Y63" i="70"/>
  <c r="AF28" i="70"/>
  <c r="Y58" i="70"/>
  <c r="W151" i="70"/>
  <c r="W22" i="70"/>
  <c r="AD34" i="70"/>
  <c r="AH19" i="70"/>
  <c r="AM67" i="70"/>
  <c r="AO12" i="70"/>
  <c r="W12" i="70"/>
  <c r="AL119" i="70"/>
  <c r="AD119" i="70"/>
  <c r="AH119" i="70"/>
  <c r="AM30" i="70"/>
  <c r="AH30" i="70"/>
  <c r="AO30" i="70"/>
  <c r="AL30" i="70"/>
  <c r="AI113" i="70"/>
  <c r="AA113" i="70"/>
  <c r="Z113" i="70"/>
  <c r="X113" i="70"/>
  <c r="AG113" i="70"/>
  <c r="W113" i="70"/>
  <c r="AB129" i="70"/>
  <c r="AA129" i="70"/>
  <c r="AC129" i="70"/>
  <c r="AI129" i="70"/>
  <c r="AM170" i="70"/>
  <c r="AI170" i="70"/>
  <c r="AG170" i="70"/>
  <c r="AD170" i="70"/>
  <c r="AK170" i="70"/>
  <c r="AC170" i="70"/>
  <c r="AC24" i="70"/>
  <c r="W24" i="70"/>
  <c r="AH24" i="70"/>
  <c r="AN24" i="70"/>
  <c r="AK24" i="70"/>
  <c r="AD24" i="70"/>
  <c r="X24" i="70"/>
  <c r="AI24" i="70"/>
  <c r="AB51" i="70"/>
  <c r="AE51" i="70"/>
  <c r="W51" i="70"/>
  <c r="AA51" i="70"/>
  <c r="X51" i="70"/>
  <c r="AC7" i="70"/>
  <c r="AN7" i="70"/>
  <c r="AG7" i="70"/>
  <c r="Y7" i="70"/>
  <c r="AH7" i="70"/>
  <c r="AA7" i="70"/>
  <c r="AE65" i="70"/>
  <c r="AC65" i="70"/>
  <c r="AD65" i="70"/>
  <c r="AI65" i="70"/>
  <c r="AN65" i="70"/>
  <c r="AJ65" i="70"/>
  <c r="AM65" i="70"/>
  <c r="Z65" i="70"/>
  <c r="X65" i="70"/>
  <c r="AA65" i="70"/>
  <c r="AJ138" i="70"/>
  <c r="AK138" i="70"/>
  <c r="AN138" i="70"/>
  <c r="Z138" i="70"/>
  <c r="AD138" i="70"/>
  <c r="AH151" i="70"/>
  <c r="AE151" i="70"/>
  <c r="AG151" i="70"/>
  <c r="AC151" i="70"/>
  <c r="AA151" i="70"/>
  <c r="AB151" i="70"/>
  <c r="AD151" i="70"/>
  <c r="AK151" i="70"/>
  <c r="AN151" i="70"/>
  <c r="X151" i="70"/>
  <c r="W160" i="70"/>
  <c r="Y160" i="70"/>
  <c r="AG160" i="70"/>
  <c r="AK160" i="70"/>
  <c r="AE160" i="70"/>
  <c r="X160" i="70"/>
  <c r="Y12" i="70"/>
  <c r="W98" i="70"/>
  <c r="Y88" i="70"/>
  <c r="AC140" i="70"/>
  <c r="AF119" i="70"/>
  <c r="AD37" i="70"/>
  <c r="AB110" i="70"/>
  <c r="AK98" i="70"/>
  <c r="AI88" i="70"/>
  <c r="AA119" i="70"/>
  <c r="AI12" i="70"/>
  <c r="AG98" i="70"/>
  <c r="Z98" i="70"/>
  <c r="AI42" i="70"/>
  <c r="AJ72" i="70"/>
  <c r="AE88" i="70"/>
  <c r="AB88" i="70"/>
  <c r="AF140" i="70"/>
  <c r="AM119" i="70"/>
  <c r="AG119" i="70"/>
  <c r="AA19" i="70"/>
  <c r="AJ37" i="70"/>
  <c r="AJ110" i="70"/>
  <c r="AG30" i="70"/>
  <c r="AJ101" i="70"/>
  <c r="AK113" i="70"/>
  <c r="X129" i="70"/>
  <c r="AJ31" i="70"/>
  <c r="AH91" i="70"/>
  <c r="X13" i="70"/>
  <c r="Z13" i="70"/>
  <c r="AH13" i="70"/>
  <c r="AF156" i="70"/>
  <c r="AL156" i="70"/>
  <c r="AK156" i="70"/>
  <c r="Y156" i="70"/>
  <c r="AK16" i="70"/>
  <c r="AL22" i="70"/>
  <c r="AK63" i="70"/>
  <c r="AJ58" i="70"/>
  <c r="AI34" i="70"/>
  <c r="Y170" i="70"/>
  <c r="AC16" i="70"/>
  <c r="AK9" i="70"/>
  <c r="AO24" i="70"/>
  <c r="AB65" i="70"/>
  <c r="AA138" i="70"/>
  <c r="Z160" i="70"/>
  <c r="AA63" i="70"/>
  <c r="AI58" i="70"/>
  <c r="AJ34" i="70"/>
  <c r="AM96" i="70"/>
  <c r="AC12" i="70"/>
  <c r="AI19" i="70"/>
  <c r="Z91" i="70"/>
  <c r="Y51" i="70"/>
  <c r="AL129" i="70"/>
  <c r="AO63" i="70"/>
  <c r="AM113" i="70"/>
  <c r="Y24" i="70"/>
  <c r="AM88" i="70"/>
  <c r="Y34" i="70"/>
  <c r="AA28" i="70"/>
  <c r="Z56" i="70"/>
  <c r="AN56" i="70"/>
  <c r="AG56" i="70"/>
  <c r="AM110" i="70"/>
  <c r="X110" i="70"/>
  <c r="AK67" i="70"/>
  <c r="AL67" i="70"/>
  <c r="AI67" i="70"/>
  <c r="AE131" i="70"/>
  <c r="AB131" i="70"/>
  <c r="AJ131" i="70"/>
  <c r="AK22" i="70"/>
  <c r="AN22" i="70"/>
  <c r="AD22" i="70"/>
  <c r="Z22" i="70"/>
  <c r="AE22" i="70"/>
  <c r="AM22" i="70"/>
  <c r="Y22" i="70"/>
  <c r="W9" i="70"/>
  <c r="AB9" i="70"/>
  <c r="Z9" i="70"/>
  <c r="AI9" i="70"/>
  <c r="AC9" i="70"/>
  <c r="AF9" i="70"/>
  <c r="AA9" i="70"/>
  <c r="AO9" i="70"/>
  <c r="Z50" i="70"/>
  <c r="AI50" i="70"/>
  <c r="AG50" i="70"/>
  <c r="AD50" i="70"/>
  <c r="AO50" i="70"/>
  <c r="AE50" i="70"/>
  <c r="AA50" i="70"/>
  <c r="AN50" i="70"/>
  <c r="AB50" i="70"/>
  <c r="AC166" i="70"/>
  <c r="AM166" i="70"/>
  <c r="AH166" i="70"/>
  <c r="AD166" i="70"/>
  <c r="AN166" i="70"/>
  <c r="W166" i="70"/>
  <c r="AG166" i="70"/>
  <c r="AI166" i="70"/>
  <c r="AN12" i="70"/>
  <c r="AA98" i="70"/>
  <c r="AC88" i="70"/>
  <c r="W140" i="70"/>
  <c r="Y119" i="70"/>
  <c r="AG37" i="70"/>
  <c r="W67" i="70"/>
  <c r="AK12" i="70"/>
  <c r="AN98" i="70"/>
  <c r="AI140" i="70"/>
  <c r="Z119" i="70"/>
  <c r="AG12" i="70"/>
  <c r="AL12" i="70"/>
  <c r="AJ98" i="70"/>
  <c r="AK42" i="70"/>
  <c r="AI56" i="70"/>
  <c r="AI72" i="70"/>
  <c r="AL88" i="70"/>
  <c r="AE140" i="70"/>
  <c r="AK140" i="70"/>
  <c r="W119" i="70"/>
  <c r="AB19" i="70"/>
  <c r="AE37" i="70"/>
  <c r="AN37" i="70"/>
  <c r="AI110" i="70"/>
  <c r="AJ30" i="70"/>
  <c r="AE67" i="70"/>
  <c r="X67" i="70"/>
  <c r="AN101" i="70"/>
  <c r="AN113" i="70"/>
  <c r="AK129" i="70"/>
  <c r="AI31" i="70"/>
  <c r="AN13" i="70"/>
  <c r="AB13" i="70"/>
  <c r="AB156" i="70"/>
  <c r="AA156" i="70"/>
  <c r="AM156" i="70"/>
  <c r="X16" i="70"/>
  <c r="AC22" i="70"/>
  <c r="AJ9" i="70"/>
  <c r="Z58" i="70"/>
  <c r="AK34" i="70"/>
  <c r="AG22" i="70"/>
  <c r="AH170" i="70"/>
  <c r="AD16" i="70"/>
  <c r="X28" i="70"/>
  <c r="AG24" i="70"/>
  <c r="AH65" i="70"/>
  <c r="X34" i="70"/>
  <c r="AE166" i="70"/>
  <c r="W144" i="70"/>
  <c r="AM9" i="70"/>
  <c r="X63" i="70"/>
  <c r="AF138" i="70"/>
  <c r="Y50" i="70"/>
  <c r="AO96" i="70"/>
  <c r="Z166" i="70"/>
  <c r="AF16" i="70"/>
  <c r="AM12" i="70"/>
  <c r="X138" i="70"/>
  <c r="AM160" i="70"/>
  <c r="AB138" i="70"/>
  <c r="AD91" i="70"/>
  <c r="AK72" i="70"/>
  <c r="AL101" i="70"/>
  <c r="AN28" i="70"/>
  <c r="W65" i="70"/>
  <c r="AM7" i="70"/>
  <c r="AB173" i="70"/>
  <c r="AP179" i="70"/>
  <c r="AD84" i="70"/>
  <c r="X44" i="70"/>
  <c r="W146" i="70"/>
  <c r="AL45" i="70"/>
  <c r="AN62" i="70"/>
  <c r="Y61" i="70"/>
  <c r="AI86" i="70"/>
  <c r="AH44" i="70"/>
  <c r="AG57" i="70"/>
  <c r="AJ163" i="70"/>
  <c r="AH152" i="70"/>
  <c r="AL176" i="70"/>
  <c r="AC53" i="70"/>
  <c r="AF159" i="70"/>
  <c r="AG165" i="70"/>
  <c r="AN53" i="70"/>
  <c r="X55" i="70"/>
  <c r="Y103" i="70"/>
  <c r="AH139" i="70"/>
  <c r="X46" i="70"/>
  <c r="AB111" i="70"/>
  <c r="X176" i="70"/>
  <c r="AE44" i="70"/>
  <c r="AM118" i="70"/>
  <c r="AF61" i="70"/>
  <c r="AG176" i="70"/>
  <c r="Y102" i="70"/>
  <c r="AE169" i="70"/>
  <c r="AH164" i="70"/>
  <c r="AG77" i="70"/>
  <c r="AC85" i="70"/>
  <c r="AD162" i="70"/>
  <c r="Y163" i="70"/>
  <c r="Z146" i="70"/>
  <c r="AM165" i="70"/>
  <c r="AB136" i="70"/>
  <c r="AN61" i="70"/>
  <c r="W45" i="70"/>
  <c r="Y57" i="70"/>
  <c r="W124" i="70"/>
  <c r="AB62" i="70"/>
  <c r="AG84" i="70"/>
  <c r="AE136" i="70"/>
  <c r="AE18" i="70"/>
  <c r="AE124" i="70"/>
  <c r="Z69" i="70"/>
  <c r="W100" i="70"/>
  <c r="W136" i="70"/>
  <c r="AL127" i="70"/>
  <c r="AC118" i="70"/>
  <c r="Z150" i="70"/>
  <c r="AE100" i="70"/>
  <c r="X36" i="70"/>
  <c r="Y136" i="70"/>
  <c r="AJ18" i="70"/>
  <c r="AB15" i="70"/>
  <c r="AK85" i="70"/>
  <c r="AH118" i="70"/>
  <c r="AC159" i="70"/>
  <c r="AO15" i="70"/>
  <c r="AH15" i="70"/>
  <c r="AF86" i="70"/>
  <c r="AM83" i="70"/>
  <c r="W152" i="70"/>
  <c r="AC83" i="70"/>
  <c r="AA139" i="70"/>
  <c r="X84" i="70"/>
  <c r="AL40" i="70"/>
  <c r="AF36" i="70"/>
  <c r="AD36" i="70"/>
  <c r="W36" i="70"/>
  <c r="AC36" i="70"/>
  <c r="Y36" i="70"/>
  <c r="AH36" i="70"/>
  <c r="AK36" i="70"/>
  <c r="AG102" i="70"/>
  <c r="AD102" i="70"/>
  <c r="Z102" i="70"/>
  <c r="AA102" i="70"/>
  <c r="AH102" i="70"/>
  <c r="W102" i="70"/>
  <c r="AN102" i="70"/>
  <c r="AK102" i="70"/>
  <c r="AE102" i="70"/>
  <c r="AF62" i="70"/>
  <c r="AL62" i="70"/>
  <c r="AM62" i="70"/>
  <c r="AO62" i="70"/>
  <c r="AJ62" i="70"/>
  <c r="Z77" i="70"/>
  <c r="W77" i="70"/>
  <c r="Y77" i="70"/>
  <c r="AK77" i="70"/>
  <c r="AD77" i="70"/>
  <c r="AM77" i="70"/>
  <c r="AA77" i="70"/>
  <c r="AF77" i="70"/>
  <c r="AN77" i="70"/>
  <c r="AL149" i="70"/>
  <c r="AC149" i="70"/>
  <c r="AI149" i="70"/>
  <c r="AM149" i="70"/>
  <c r="AE149" i="70"/>
  <c r="AN149" i="70"/>
  <c r="AA149" i="70"/>
  <c r="AD149" i="70"/>
  <c r="W149" i="70"/>
  <c r="AF149" i="70"/>
  <c r="Y149" i="70"/>
  <c r="X149" i="70"/>
  <c r="AJ149" i="70"/>
  <c r="Z149" i="70"/>
  <c r="AM158" i="70"/>
  <c r="AH158" i="70"/>
  <c r="AO158" i="70"/>
  <c r="AJ158" i="70"/>
  <c r="Y158" i="70"/>
  <c r="AL158" i="70"/>
  <c r="AI158" i="70"/>
  <c r="Z158" i="70"/>
  <c r="AE158" i="70"/>
  <c r="AG158" i="70"/>
  <c r="X158" i="70"/>
  <c r="AC158" i="70"/>
  <c r="AO146" i="70"/>
  <c r="AF146" i="70"/>
  <c r="AI146" i="70"/>
  <c r="AC146" i="70"/>
  <c r="AJ146" i="70"/>
  <c r="AE146" i="70"/>
  <c r="Z164" i="70"/>
  <c r="AF164" i="70"/>
  <c r="AA164" i="70"/>
  <c r="AJ164" i="70"/>
  <c r="AD164" i="70"/>
  <c r="AG164" i="70"/>
  <c r="W164" i="70"/>
  <c r="AL164" i="70"/>
  <c r="X164" i="70"/>
  <c r="AM176" i="70"/>
  <c r="AF176" i="70"/>
  <c r="AH176" i="70"/>
  <c r="AN176" i="70"/>
  <c r="AK176" i="70"/>
  <c r="Y176" i="70"/>
  <c r="AC176" i="70"/>
  <c r="X69" i="70"/>
  <c r="AD100" i="70"/>
  <c r="AL36" i="70"/>
  <c r="AD136" i="70"/>
  <c r="AJ176" i="70"/>
  <c r="AI176" i="70"/>
  <c r="AA36" i="70"/>
  <c r="AK45" i="70"/>
  <c r="AE57" i="70"/>
  <c r="AL124" i="70"/>
  <c r="AG161" i="70"/>
  <c r="AN85" i="70"/>
  <c r="AG152" i="70"/>
  <c r="AA146" i="70"/>
  <c r="AO176" i="70"/>
  <c r="AO53" i="70"/>
  <c r="AO164" i="70"/>
  <c r="AI164" i="70"/>
  <c r="AD127" i="70"/>
  <c r="AE118" i="70"/>
  <c r="AI165" i="70"/>
  <c r="AK158" i="70"/>
  <c r="AJ36" i="70"/>
  <c r="Y159" i="70"/>
  <c r="X102" i="70"/>
  <c r="AI77" i="70"/>
  <c r="X77" i="70"/>
  <c r="AO77" i="70"/>
  <c r="AA18" i="70"/>
  <c r="AM57" i="70"/>
  <c r="AI97" i="70"/>
  <c r="AM169" i="70"/>
  <c r="AJ83" i="70"/>
  <c r="AI15" i="70"/>
  <c r="AC139" i="70"/>
  <c r="AD85" i="70"/>
  <c r="AH161" i="70"/>
  <c r="AN161" i="70"/>
  <c r="AM162" i="70"/>
  <c r="AK86" i="70"/>
  <c r="X97" i="70"/>
  <c r="AC150" i="70"/>
  <c r="AF150" i="70"/>
  <c r="AH136" i="70"/>
  <c r="AL61" i="70"/>
  <c r="AC57" i="70"/>
  <c r="AA125" i="70"/>
  <c r="AB55" i="70"/>
  <c r="AD55" i="70"/>
  <c r="AF158" i="70"/>
  <c r="AO149" i="70"/>
  <c r="AB100" i="70"/>
  <c r="AB149" i="70"/>
  <c r="AC45" i="70"/>
  <c r="AD13" i="70"/>
  <c r="AE13" i="70"/>
  <c r="AJ13" i="70"/>
  <c r="AF13" i="70"/>
  <c r="AK13" i="70"/>
  <c r="W13" i="70"/>
  <c r="AO13" i="70"/>
  <c r="AB12" i="70"/>
  <c r="AE12" i="70"/>
  <c r="Z12" i="70"/>
  <c r="AJ12" i="70"/>
  <c r="AN111" i="70"/>
  <c r="AE111" i="70"/>
  <c r="AH111" i="70"/>
  <c r="AN118" i="70"/>
  <c r="Y118" i="70"/>
  <c r="AI118" i="70"/>
  <c r="Z118" i="70"/>
  <c r="AJ118" i="70"/>
  <c r="X118" i="70"/>
  <c r="AO69" i="70"/>
  <c r="AN69" i="70"/>
  <c r="AH69" i="70"/>
  <c r="W69" i="70"/>
  <c r="AD69" i="70"/>
  <c r="AC69" i="70"/>
  <c r="AE69" i="70"/>
  <c r="AM100" i="70"/>
  <c r="Y100" i="70"/>
  <c r="AH100" i="70"/>
  <c r="AC100" i="70"/>
  <c r="X100" i="70"/>
  <c r="AM136" i="70"/>
  <c r="X136" i="70"/>
  <c r="AA136" i="70"/>
  <c r="AF136" i="70"/>
  <c r="AF127" i="70"/>
  <c r="W127" i="70"/>
  <c r="AJ127" i="70"/>
  <c r="Y127" i="70"/>
  <c r="AG127" i="70"/>
  <c r="AM127" i="70"/>
  <c r="AB127" i="70"/>
  <c r="AK53" i="70"/>
  <c r="W53" i="70"/>
  <c r="AD53" i="70"/>
  <c r="Y53" i="70"/>
  <c r="AH53" i="70"/>
  <c r="AJ53" i="70"/>
  <c r="AE53" i="70"/>
  <c r="Z53" i="70"/>
  <c r="AH68" i="70"/>
  <c r="Z68" i="70"/>
  <c r="AO68" i="70"/>
  <c r="AD68" i="70"/>
  <c r="AL68" i="70"/>
  <c r="AI68" i="70"/>
  <c r="AE68" i="70"/>
  <c r="AC68" i="70"/>
  <c r="AJ68" i="70"/>
  <c r="AB68" i="70"/>
  <c r="AM68" i="70"/>
  <c r="AF68" i="70"/>
  <c r="W68" i="70"/>
  <c r="AA68" i="70"/>
  <c r="X68" i="70"/>
  <c r="AN68" i="70"/>
  <c r="AG68" i="70"/>
  <c r="Y68" i="70"/>
  <c r="AK68" i="70"/>
  <c r="AF40" i="70"/>
  <c r="Z40" i="70"/>
  <c r="W40" i="70"/>
  <c r="AE40" i="70"/>
  <c r="AA40" i="70"/>
  <c r="AN40" i="70"/>
  <c r="AJ40" i="70"/>
  <c r="AH40" i="70"/>
  <c r="AC40" i="70"/>
  <c r="AM44" i="70"/>
  <c r="AK44" i="70"/>
  <c r="AG44" i="70"/>
  <c r="Z44" i="70"/>
  <c r="W44" i="70"/>
  <c r="AC44" i="70"/>
  <c r="Y44" i="70"/>
  <c r="AD44" i="70"/>
  <c r="AB44" i="70"/>
  <c r="AM71" i="70"/>
  <c r="AF71" i="70"/>
  <c r="Y71" i="70"/>
  <c r="AB71" i="70"/>
  <c r="AJ71" i="70"/>
  <c r="AI71" i="70"/>
  <c r="AN71" i="70"/>
  <c r="AO71" i="70"/>
  <c r="AC71" i="70"/>
  <c r="AL71" i="70"/>
  <c r="AA71" i="70"/>
  <c r="AL97" i="70"/>
  <c r="AO97" i="70"/>
  <c r="Z97" i="70"/>
  <c r="AB97" i="70"/>
  <c r="AM97" i="70"/>
  <c r="AF97" i="70"/>
  <c r="AD97" i="70"/>
  <c r="AA97" i="70"/>
  <c r="AG97" i="70"/>
  <c r="AC97" i="70"/>
  <c r="W169" i="70"/>
  <c r="AI169" i="70"/>
  <c r="X169" i="70"/>
  <c r="AG169" i="70"/>
  <c r="AK169" i="70"/>
  <c r="AB169" i="70"/>
  <c r="AN169" i="70"/>
  <c r="AJ169" i="70"/>
  <c r="AH169" i="70"/>
  <c r="AA169" i="70"/>
  <c r="AD169" i="70"/>
  <c r="AO169" i="70"/>
  <c r="AE6" i="70"/>
  <c r="AA6" i="70"/>
  <c r="Z6" i="70"/>
  <c r="AF6" i="70"/>
  <c r="Y6" i="70"/>
  <c r="AD6" i="70"/>
  <c r="AK6" i="70"/>
  <c r="AN6" i="70"/>
  <c r="AG6" i="70"/>
  <c r="AC6" i="70"/>
  <c r="AL6" i="70"/>
  <c r="AB6" i="70"/>
  <c r="AO46" i="70"/>
  <c r="AH46" i="70"/>
  <c r="AF46" i="70"/>
  <c r="W46" i="70"/>
  <c r="AB46" i="70"/>
  <c r="AD46" i="70"/>
  <c r="Y46" i="70"/>
  <c r="AJ46" i="70"/>
  <c r="AL46" i="70"/>
  <c r="AC46" i="70"/>
  <c r="AI46" i="70"/>
  <c r="Y83" i="70"/>
  <c r="AG83" i="70"/>
  <c r="AF83" i="70"/>
  <c r="AB83" i="70"/>
  <c r="AD83" i="70"/>
  <c r="AO83" i="70"/>
  <c r="AN83" i="70"/>
  <c r="W83" i="70"/>
  <c r="AK83" i="70"/>
  <c r="AI83" i="70"/>
  <c r="X83" i="70"/>
  <c r="AH83" i="70"/>
  <c r="AF139" i="70"/>
  <c r="AB139" i="70"/>
  <c r="Z139" i="70"/>
  <c r="Y139" i="70"/>
  <c r="AO139" i="70"/>
  <c r="AG139" i="70"/>
  <c r="AE139" i="70"/>
  <c r="AM139" i="70"/>
  <c r="X139" i="70"/>
  <c r="AJ139" i="70"/>
  <c r="AN139" i="70"/>
  <c r="AE162" i="70"/>
  <c r="AL162" i="70"/>
  <c r="AO162" i="70"/>
  <c r="AK162" i="70"/>
  <c r="AB162" i="70"/>
  <c r="Y162" i="70"/>
  <c r="Z162" i="70"/>
  <c r="AI162" i="70"/>
  <c r="AN162" i="70"/>
  <c r="AG162" i="70"/>
  <c r="AH162" i="70"/>
  <c r="AJ84" i="70"/>
  <c r="Z62" i="70"/>
  <c r="Y18" i="70"/>
  <c r="AD124" i="70"/>
  <c r="AH146" i="70"/>
  <c r="AK146" i="70"/>
  <c r="AO84" i="70"/>
  <c r="AG150" i="70"/>
  <c r="AL100" i="70"/>
  <c r="AA127" i="70"/>
  <c r="W61" i="70"/>
  <c r="AC18" i="70"/>
  <c r="Z86" i="70"/>
  <c r="AI44" i="70"/>
  <c r="Z71" i="70"/>
  <c r="AK97" i="70"/>
  <c r="AK125" i="70"/>
  <c r="Y169" i="70"/>
  <c r="AN84" i="70"/>
  <c r="AG118" i="70"/>
  <c r="AF69" i="70"/>
  <c r="Y150" i="70"/>
  <c r="AJ100" i="70"/>
  <c r="AO36" i="70"/>
  <c r="AG45" i="70"/>
  <c r="AJ136" i="70"/>
  <c r="AI62" i="70"/>
  <c r="W18" i="70"/>
  <c r="Y86" i="70"/>
  <c r="W71" i="70"/>
  <c r="Y124" i="70"/>
  <c r="X161" i="70"/>
  <c r="Y152" i="70"/>
  <c r="Y146" i="70"/>
  <c r="W176" i="70"/>
  <c r="AJ111" i="70"/>
  <c r="AK69" i="70"/>
  <c r="AI45" i="70"/>
  <c r="AC62" i="70"/>
  <c r="AI18" i="70"/>
  <c r="AI124" i="70"/>
  <c r="AN146" i="70"/>
  <c r="AF111" i="70"/>
  <c r="AL84" i="70"/>
  <c r="AF118" i="70"/>
  <c r="AG69" i="70"/>
  <c r="AA69" i="70"/>
  <c r="AK100" i="70"/>
  <c r="AK136" i="70"/>
  <c r="AK127" i="70"/>
  <c r="Y62" i="70"/>
  <c r="AJ61" i="70"/>
  <c r="AN158" i="70"/>
  <c r="AI40" i="70"/>
  <c r="AG86" i="70"/>
  <c r="W86" i="70"/>
  <c r="AL44" i="70"/>
  <c r="AE71" i="70"/>
  <c r="AK71" i="70"/>
  <c r="AI57" i="70"/>
  <c r="AN97" i="70"/>
  <c r="AO124" i="70"/>
  <c r="AE125" i="70"/>
  <c r="AE161" i="70"/>
  <c r="W163" i="70"/>
  <c r="AC169" i="70"/>
  <c r="AH55" i="70"/>
  <c r="AK46" i="70"/>
  <c r="AL83" i="70"/>
  <c r="W85" i="70"/>
  <c r="AG146" i="70"/>
  <c r="AB176" i="70"/>
  <c r="W162" i="70"/>
  <c r="AL53" i="70"/>
  <c r="AI53" i="70"/>
  <c r="AE164" i="70"/>
  <c r="AN164" i="70"/>
  <c r="W165" i="70"/>
  <c r="AL159" i="70"/>
  <c r="X40" i="70"/>
  <c r="AG36" i="70"/>
  <c r="AE127" i="70"/>
  <c r="AB158" i="70"/>
  <c r="AC77" i="70"/>
  <c r="AJ77" i="70"/>
  <c r="AL77" i="70"/>
  <c r="AH97" i="70"/>
  <c r="AE83" i="70"/>
  <c r="W139" i="70"/>
  <c r="Z176" i="70"/>
  <c r="AN44" i="70"/>
  <c r="AM6" i="70"/>
  <c r="AI6" i="70"/>
  <c r="AO85" i="70"/>
  <c r="AA46" i="70"/>
  <c r="AG46" i="70"/>
  <c r="AD86" i="70"/>
  <c r="AA118" i="70"/>
  <c r="AI102" i="70"/>
  <c r="Z100" i="70"/>
  <c r="AH149" i="70"/>
  <c r="AA158" i="70"/>
  <c r="AA124" i="70"/>
  <c r="AN55" i="70"/>
  <c r="Z136" i="70"/>
  <c r="AD40" i="70"/>
  <c r="AB36" i="70"/>
  <c r="AD71" i="70"/>
  <c r="AM84" i="70"/>
  <c r="AB84" i="70"/>
  <c r="AH84" i="70"/>
  <c r="AC84" i="70"/>
  <c r="AO150" i="70"/>
  <c r="AL150" i="70"/>
  <c r="X150" i="70"/>
  <c r="AH150" i="70"/>
  <c r="AA150" i="70"/>
  <c r="AM150" i="70"/>
  <c r="AN150" i="70"/>
  <c r="W150" i="70"/>
  <c r="AK150" i="70"/>
  <c r="AH165" i="70"/>
  <c r="AA165" i="70"/>
  <c r="Z165" i="70"/>
  <c r="AE165" i="70"/>
  <c r="X165" i="70"/>
  <c r="AO165" i="70"/>
  <c r="Y165" i="70"/>
  <c r="AJ165" i="70"/>
  <c r="AL165" i="70"/>
  <c r="AN165" i="70"/>
  <c r="AC165" i="70"/>
  <c r="AF165" i="70"/>
  <c r="AK165" i="70"/>
  <c r="AH159" i="70"/>
  <c r="AO159" i="70"/>
  <c r="X159" i="70"/>
  <c r="Z159" i="70"/>
  <c r="AE159" i="70"/>
  <c r="AD159" i="70"/>
  <c r="AG159" i="70"/>
  <c r="AA159" i="70"/>
  <c r="AB159" i="70"/>
  <c r="AJ159" i="70"/>
  <c r="AM159" i="70"/>
  <c r="AN159" i="70"/>
  <c r="AK159" i="70"/>
  <c r="AM45" i="70"/>
  <c r="AF45" i="70"/>
  <c r="AO45" i="70"/>
  <c r="AA45" i="70"/>
  <c r="AJ45" i="70"/>
  <c r="AN45" i="70"/>
  <c r="AH45" i="70"/>
  <c r="AG61" i="70"/>
  <c r="AD61" i="70"/>
  <c r="AB61" i="70"/>
  <c r="AE61" i="70"/>
  <c r="AC61" i="70"/>
  <c r="Z61" i="70"/>
  <c r="AK61" i="70"/>
  <c r="AH18" i="70"/>
  <c r="AB18" i="70"/>
  <c r="AF18" i="70"/>
  <c r="AG18" i="70"/>
  <c r="AM18" i="70"/>
  <c r="AC86" i="70"/>
  <c r="AH86" i="70"/>
  <c r="AL86" i="70"/>
  <c r="X86" i="70"/>
  <c r="AE86" i="70"/>
  <c r="AA86" i="70"/>
  <c r="AN86" i="70"/>
  <c r="AL15" i="70"/>
  <c r="AN15" i="70"/>
  <c r="AD15" i="70"/>
  <c r="AK15" i="70"/>
  <c r="Z15" i="70"/>
  <c r="AJ15" i="70"/>
  <c r="AC15" i="70"/>
  <c r="AM15" i="70"/>
  <c r="W15" i="70"/>
  <c r="Y15" i="70"/>
  <c r="X15" i="70"/>
  <c r="AH57" i="70"/>
  <c r="AN57" i="70"/>
  <c r="AK57" i="70"/>
  <c r="AD57" i="70"/>
  <c r="Z57" i="70"/>
  <c r="AA57" i="70"/>
  <c r="AJ57" i="70"/>
  <c r="AO57" i="70"/>
  <c r="AF57" i="70"/>
  <c r="AL57" i="70"/>
  <c r="AM103" i="70"/>
  <c r="AA103" i="70"/>
  <c r="AN103" i="70"/>
  <c r="AO103" i="70"/>
  <c r="AJ103" i="70"/>
  <c r="AC103" i="70"/>
  <c r="AG103" i="70"/>
  <c r="AK103" i="70"/>
  <c r="AF103" i="70"/>
  <c r="X103" i="70"/>
  <c r="W103" i="70"/>
  <c r="AL103" i="70"/>
  <c r="Z103" i="70"/>
  <c r="AE103" i="70"/>
  <c r="AB103" i="70"/>
  <c r="AM124" i="70"/>
  <c r="AB124" i="70"/>
  <c r="X124" i="70"/>
  <c r="AG124" i="70"/>
  <c r="AH124" i="70"/>
  <c r="AF124" i="70"/>
  <c r="Z124" i="70"/>
  <c r="AJ124" i="70"/>
  <c r="AJ125" i="70"/>
  <c r="AM125" i="70"/>
  <c r="X125" i="70"/>
  <c r="AG125" i="70"/>
  <c r="AO125" i="70"/>
  <c r="AL125" i="70"/>
  <c r="Y125" i="70"/>
  <c r="AF125" i="70"/>
  <c r="AN125" i="70"/>
  <c r="AH125" i="70"/>
  <c r="AI125" i="70"/>
  <c r="AK161" i="70"/>
  <c r="Y161" i="70"/>
  <c r="AD161" i="70"/>
  <c r="AB161" i="70"/>
  <c r="AA161" i="70"/>
  <c r="AJ161" i="70"/>
  <c r="AI161" i="70"/>
  <c r="AF161" i="70"/>
  <c r="AC161" i="70"/>
  <c r="AO161" i="70"/>
  <c r="AB163" i="70"/>
  <c r="AF163" i="70"/>
  <c r="AG163" i="70"/>
  <c r="AE163" i="70"/>
  <c r="AO163" i="70"/>
  <c r="AL163" i="70"/>
  <c r="AH163" i="70"/>
  <c r="AA163" i="70"/>
  <c r="AM163" i="70"/>
  <c r="AC163" i="70"/>
  <c r="AN163" i="70"/>
  <c r="AK163" i="70"/>
  <c r="X163" i="70"/>
  <c r="AE55" i="70"/>
  <c r="AM55" i="70"/>
  <c r="Y55" i="70"/>
  <c r="W55" i="70"/>
  <c r="AJ55" i="70"/>
  <c r="AA55" i="70"/>
  <c r="AC55" i="70"/>
  <c r="AI55" i="70"/>
  <c r="AO55" i="70"/>
  <c r="Z55" i="70"/>
  <c r="AE85" i="70"/>
  <c r="AI85" i="70"/>
  <c r="AA85" i="70"/>
  <c r="X85" i="70"/>
  <c r="AG85" i="70"/>
  <c r="AF85" i="70"/>
  <c r="AB85" i="70"/>
  <c r="AJ85" i="70"/>
  <c r="AM85" i="70"/>
  <c r="Z85" i="70"/>
  <c r="AO152" i="70"/>
  <c r="AN152" i="70"/>
  <c r="AF152" i="70"/>
  <c r="AL152" i="70"/>
  <c r="AD152" i="70"/>
  <c r="AB152" i="70"/>
  <c r="AM152" i="70"/>
  <c r="AE152" i="70"/>
  <c r="AC152" i="70"/>
  <c r="Z111" i="70"/>
  <c r="AL118" i="70"/>
  <c r="AD45" i="70"/>
  <c r="AH127" i="70"/>
  <c r="AA44" i="70"/>
  <c r="AA152" i="70"/>
  <c r="AI84" i="70"/>
  <c r="AD62" i="70"/>
  <c r="AE84" i="70"/>
  <c r="AK118" i="70"/>
  <c r="AL136" i="70"/>
  <c r="AB102" i="70"/>
  <c r="X62" i="70"/>
  <c r="W158" i="70"/>
  <c r="AA15" i="70"/>
  <c r="AI163" i="70"/>
  <c r="AD111" i="70"/>
  <c r="X111" i="70"/>
  <c r="W84" i="70"/>
  <c r="AO118" i="70"/>
  <c r="Y69" i="70"/>
  <c r="AB150" i="70"/>
  <c r="AN100" i="70"/>
  <c r="AB45" i="70"/>
  <c r="AO136" i="70"/>
  <c r="AI127" i="70"/>
  <c r="AH62" i="70"/>
  <c r="AH61" i="70"/>
  <c r="X18" i="70"/>
  <c r="AB86" i="70"/>
  <c r="X71" i="70"/>
  <c r="AC124" i="70"/>
  <c r="Z152" i="70"/>
  <c r="AB146" i="70"/>
  <c r="AD176" i="70"/>
  <c r="AM111" i="70"/>
  <c r="AI100" i="70"/>
  <c r="AI136" i="70"/>
  <c r="AG62" i="70"/>
  <c r="AK18" i="70"/>
  <c r="AK152" i="70"/>
  <c r="X146" i="70"/>
  <c r="AI111" i="70"/>
  <c r="AK84" i="70"/>
  <c r="AD118" i="70"/>
  <c r="AJ69" i="70"/>
  <c r="AI150" i="70"/>
  <c r="AG100" i="70"/>
  <c r="AN36" i="70"/>
  <c r="AE45" i="70"/>
  <c r="Y45" i="70"/>
  <c r="AG136" i="70"/>
  <c r="AO102" i="70"/>
  <c r="AN127" i="70"/>
  <c r="Z127" i="70"/>
  <c r="W62" i="70"/>
  <c r="AO61" i="70"/>
  <c r="AI61" i="70"/>
  <c r="AD158" i="70"/>
  <c r="AO18" i="70"/>
  <c r="AJ86" i="70"/>
  <c r="AF15" i="70"/>
  <c r="AO44" i="70"/>
  <c r="AH71" i="70"/>
  <c r="X57" i="70"/>
  <c r="AI103" i="70"/>
  <c r="AE97" i="70"/>
  <c r="AK124" i="70"/>
  <c r="AB125" i="70"/>
  <c r="AM161" i="70"/>
  <c r="AF169" i="70"/>
  <c r="AG55" i="70"/>
  <c r="AE46" i="70"/>
  <c r="AI139" i="70"/>
  <c r="AI152" i="70"/>
  <c r="AM146" i="70"/>
  <c r="AE176" i="70"/>
  <c r="X162" i="70"/>
  <c r="AA53" i="70"/>
  <c r="AM53" i="70"/>
  <c r="AG53" i="70"/>
  <c r="Y164" i="70"/>
  <c r="AK164" i="70"/>
  <c r="AE36" i="70"/>
  <c r="AI159" i="70"/>
  <c r="AF102" i="70"/>
  <c r="AM61" i="70"/>
  <c r="AB118" i="70"/>
  <c r="AB165" i="70"/>
  <c r="AM40" i="70"/>
  <c r="AF53" i="70"/>
  <c r="AB77" i="70"/>
  <c r="AH77" i="70"/>
  <c r="AN18" i="70"/>
  <c r="W6" i="70"/>
  <c r="AK139" i="70"/>
  <c r="AE15" i="70"/>
  <c r="AO6" i="70"/>
  <c r="W125" i="70"/>
  <c r="X6" i="70"/>
  <c r="Y85" i="70"/>
  <c r="AH85" i="70"/>
  <c r="Z161" i="70"/>
  <c r="Z46" i="70"/>
  <c r="AJ162" i="70"/>
  <c r="AM86" i="70"/>
  <c r="X61" i="70"/>
  <c r="AC136" i="70"/>
  <c r="AB57" i="70"/>
  <c r="AK149" i="70"/>
  <c r="AO40" i="70"/>
  <c r="AL55" i="70"/>
  <c r="Z169" i="70"/>
  <c r="AD163" i="70"/>
  <c r="AK55" i="70"/>
  <c r="AH6" i="70"/>
  <c r="AB164" i="70"/>
  <c r="AC162" i="70"/>
  <c r="AA84" i="70"/>
  <c r="AE150" i="70"/>
  <c r="AM102" i="70"/>
  <c r="AD150" i="70"/>
  <c r="Z45" i="70"/>
  <c r="Y40" i="70"/>
  <c r="W97" i="70"/>
  <c r="AC125" i="70"/>
  <c r="AD103" i="70"/>
  <c r="AK62" i="70"/>
  <c r="AL102" i="70"/>
  <c r="AD139" i="70"/>
  <c r="AG40" i="70"/>
  <c r="AD42" i="70"/>
  <c r="AJ42" i="70"/>
  <c r="X42" i="70"/>
  <c r="Z42" i="70"/>
  <c r="AL56" i="70"/>
  <c r="AH56" i="70"/>
  <c r="Y72" i="70"/>
  <c r="AN72" i="70"/>
  <c r="AE72" i="70"/>
  <c r="AL72" i="70"/>
  <c r="AJ88" i="70"/>
  <c r="X88" i="70"/>
  <c r="AN140" i="70"/>
  <c r="AG140" i="70"/>
  <c r="AN119" i="70"/>
  <c r="AI119" i="70"/>
  <c r="AJ19" i="70"/>
  <c r="Y19" i="70"/>
  <c r="AL19" i="70"/>
  <c r="AD19" i="70"/>
  <c r="Z19" i="70"/>
  <c r="AM37" i="70"/>
  <c r="AF37" i="70"/>
  <c r="AA37" i="70"/>
  <c r="AB37" i="70"/>
  <c r="AC37" i="70"/>
  <c r="AO110" i="70"/>
  <c r="AL110" i="70"/>
  <c r="W110" i="70"/>
  <c r="AA110" i="70"/>
  <c r="AF110" i="70"/>
  <c r="AK110" i="70"/>
  <c r="Y30" i="70"/>
  <c r="AD30" i="70"/>
  <c r="AI30" i="70"/>
  <c r="AC30" i="70"/>
  <c r="Z30" i="70"/>
  <c r="AB30" i="70"/>
  <c r="AJ67" i="70"/>
  <c r="AH67" i="70"/>
  <c r="AB67" i="70"/>
  <c r="AD67" i="70"/>
  <c r="Z67" i="70"/>
  <c r="Z131" i="70"/>
  <c r="AL131" i="70"/>
  <c r="AA131" i="70"/>
  <c r="AH131" i="70"/>
  <c r="W131" i="70"/>
  <c r="AK131" i="70"/>
  <c r="Y131" i="70"/>
  <c r="Z101" i="70"/>
  <c r="AE101" i="70"/>
  <c r="AH101" i="70"/>
  <c r="Y101" i="70"/>
  <c r="AF101" i="70"/>
  <c r="AB101" i="70"/>
  <c r="AA101" i="70"/>
  <c r="AH113" i="70"/>
  <c r="AB113" i="70"/>
  <c r="AO113" i="70"/>
  <c r="AC113" i="70"/>
  <c r="AL113" i="70"/>
  <c r="AH129" i="70"/>
  <c r="Z129" i="70"/>
  <c r="AE129" i="70"/>
  <c r="AG129" i="70"/>
  <c r="AO129" i="70"/>
  <c r="AN129" i="70"/>
  <c r="W129" i="70"/>
  <c r="AC156" i="70"/>
  <c r="W156" i="70"/>
  <c r="AB170" i="70"/>
  <c r="AN170" i="70"/>
  <c r="AO170" i="70"/>
  <c r="AL170" i="70"/>
  <c r="AE170" i="70"/>
  <c r="X170" i="70"/>
  <c r="AA16" i="70"/>
  <c r="AB16" i="70"/>
  <c r="AI16" i="70"/>
  <c r="Y16" i="70"/>
  <c r="AN16" i="70"/>
  <c r="AO16" i="70"/>
  <c r="AF48" i="70"/>
  <c r="AD48" i="70"/>
  <c r="AH48" i="70"/>
  <c r="W48" i="70"/>
  <c r="Z48" i="70"/>
  <c r="AL48" i="70"/>
  <c r="Y48" i="70"/>
  <c r="X48" i="70"/>
  <c r="AA22" i="70"/>
  <c r="AO22" i="70"/>
  <c r="AF22" i="70"/>
  <c r="AH22" i="70"/>
  <c r="X22" i="70"/>
  <c r="AI63" i="70"/>
  <c r="AH63" i="70"/>
  <c r="AN63" i="70"/>
  <c r="AL63" i="70"/>
  <c r="X9" i="70"/>
  <c r="AH9" i="70"/>
  <c r="AN9" i="70"/>
  <c r="Y9" i="70"/>
  <c r="AD9" i="70"/>
  <c r="AL28" i="70"/>
  <c r="Z28" i="70"/>
  <c r="AD28" i="70"/>
  <c r="AB28" i="70"/>
  <c r="AM28" i="70"/>
  <c r="AO28" i="70"/>
  <c r="AE28" i="70"/>
  <c r="AL24" i="70"/>
  <c r="AJ24" i="70"/>
  <c r="AE24" i="70"/>
  <c r="Z24" i="70"/>
  <c r="AM24" i="70"/>
  <c r="AH51" i="70"/>
  <c r="AF51" i="70"/>
  <c r="AG51" i="70"/>
  <c r="AJ51" i="70"/>
  <c r="AN51" i="70"/>
  <c r="AK51" i="70"/>
  <c r="AO51" i="70"/>
  <c r="AM51" i="70"/>
  <c r="AD51" i="70"/>
  <c r="AG31" i="70"/>
  <c r="AL31" i="70"/>
  <c r="W31" i="70"/>
  <c r="AM31" i="70"/>
  <c r="AC31" i="70"/>
  <c r="AK31" i="70"/>
  <c r="AA31" i="70"/>
  <c r="X31" i="70"/>
  <c r="AL7" i="70"/>
  <c r="Z7" i="70"/>
  <c r="AJ7" i="70"/>
  <c r="AI7" i="70"/>
  <c r="AO7" i="70"/>
  <c r="AE7" i="70"/>
  <c r="Y65" i="70"/>
  <c r="AK65" i="70"/>
  <c r="AF65" i="70"/>
  <c r="AG65" i="70"/>
  <c r="AL65" i="70"/>
  <c r="AO58" i="70"/>
  <c r="AB58" i="70"/>
  <c r="AL58" i="70"/>
  <c r="AC138" i="70"/>
  <c r="Y138" i="70"/>
  <c r="AH138" i="70"/>
  <c r="W138" i="70"/>
  <c r="AL138" i="70"/>
  <c r="AG138" i="70"/>
  <c r="AM138" i="70"/>
  <c r="AO138" i="70"/>
  <c r="AM34" i="70"/>
  <c r="Z34" i="70"/>
  <c r="AB34" i="70"/>
  <c r="AG34" i="70"/>
  <c r="W50" i="70"/>
  <c r="AF50" i="70"/>
  <c r="AJ50" i="70"/>
  <c r="AK50" i="70"/>
  <c r="AN91" i="70"/>
  <c r="AG91" i="70"/>
  <c r="AB91" i="70"/>
  <c r="AO91" i="70"/>
  <c r="AF91" i="70"/>
  <c r="Y91" i="70"/>
  <c r="AN96" i="70"/>
  <c r="AB96" i="70"/>
  <c r="AH96" i="70"/>
  <c r="AD96" i="70"/>
  <c r="AK96" i="70"/>
  <c r="AA96" i="70"/>
  <c r="AF96" i="70"/>
  <c r="AA166" i="70"/>
  <c r="AB166" i="70"/>
  <c r="Y166" i="70"/>
  <c r="AK166" i="70"/>
  <c r="AF166" i="70"/>
  <c r="AL166" i="70"/>
  <c r="AM151" i="70"/>
  <c r="AJ151" i="70"/>
  <c r="AL151" i="70"/>
  <c r="AI151" i="70"/>
  <c r="Y151" i="70"/>
  <c r="AC160" i="70"/>
  <c r="AF160" i="70"/>
  <c r="AD160" i="70"/>
  <c r="AJ160" i="70"/>
  <c r="AI160" i="70"/>
  <c r="AO160" i="70"/>
  <c r="AH160" i="70"/>
  <c r="AA160" i="70"/>
  <c r="AM144" i="70"/>
  <c r="AF144" i="70"/>
  <c r="AO144" i="70"/>
  <c r="AJ144" i="70"/>
  <c r="AN144" i="70"/>
  <c r="AG144" i="70"/>
  <c r="X144" i="70"/>
  <c r="AE144" i="70"/>
  <c r="AK144" i="70"/>
  <c r="AJ173" i="70"/>
  <c r="AE173" i="70"/>
  <c r="AO173" i="70"/>
  <c r="AF173" i="70"/>
  <c r="AH173" i="70"/>
  <c r="Z173" i="70"/>
  <c r="AM173" i="70"/>
  <c r="AI173" i="70"/>
  <c r="AA173" i="70"/>
  <c r="AG173" i="70"/>
  <c r="AK173" i="70"/>
  <c r="AG42" i="70"/>
  <c r="Y56" i="70"/>
  <c r="AH88" i="70"/>
  <c r="X119" i="70"/>
  <c r="W30" i="70"/>
  <c r="AC131" i="70"/>
  <c r="AF131" i="70"/>
  <c r="AO90" i="70"/>
  <c r="AC90" i="70"/>
  <c r="AD137" i="70"/>
  <c r="Y137" i="70"/>
  <c r="X137" i="70"/>
  <c r="AA14" i="70"/>
  <c r="W14" i="70"/>
  <c r="AI14" i="70"/>
  <c r="AC14" i="70"/>
  <c r="AD14" i="70"/>
  <c r="AN87" i="70"/>
  <c r="W87" i="70"/>
  <c r="AE99" i="70"/>
  <c r="AH99" i="70"/>
  <c r="AJ99" i="70"/>
  <c r="AD99" i="70"/>
  <c r="Y99" i="70"/>
  <c r="AM108" i="70"/>
  <c r="AF108" i="70"/>
  <c r="AA108" i="70"/>
  <c r="AM148" i="70"/>
  <c r="Z148" i="70"/>
  <c r="X29" i="70"/>
  <c r="AF29" i="70"/>
  <c r="AM29" i="70"/>
  <c r="Y29" i="70"/>
  <c r="AF115" i="70"/>
  <c r="AO115" i="70"/>
  <c r="AB115" i="70"/>
  <c r="AJ115" i="70"/>
  <c r="AM115" i="70"/>
  <c r="AO27" i="70"/>
  <c r="AE27" i="70"/>
  <c r="AJ27" i="70"/>
  <c r="AH52" i="70"/>
  <c r="AJ52" i="70"/>
  <c r="X52" i="70"/>
  <c r="Y52" i="70"/>
  <c r="AI52" i="70"/>
  <c r="AD52" i="70"/>
  <c r="AN175" i="70"/>
  <c r="AC175" i="70"/>
  <c r="Y175" i="70"/>
  <c r="AM175" i="70"/>
  <c r="Z175" i="70"/>
  <c r="AB175" i="70"/>
  <c r="AI73" i="70"/>
  <c r="AH73" i="70"/>
  <c r="AL73" i="70"/>
  <c r="AK73" i="70"/>
  <c r="AD73" i="70"/>
  <c r="AB73" i="70"/>
  <c r="Z38" i="70"/>
  <c r="AL38" i="70"/>
  <c r="AA38" i="70"/>
  <c r="AM38" i="70"/>
  <c r="AB38" i="70"/>
  <c r="AG134" i="70"/>
  <c r="AK134" i="70"/>
  <c r="X134" i="70"/>
  <c r="AF32" i="70"/>
  <c r="AD32" i="70"/>
  <c r="AK32" i="70"/>
  <c r="AM32" i="70"/>
  <c r="AH32" i="70"/>
  <c r="W32" i="70"/>
  <c r="Y11" i="70"/>
  <c r="AK11" i="70"/>
  <c r="AA11" i="70"/>
  <c r="AM11" i="70"/>
  <c r="AN54" i="70"/>
  <c r="AD54" i="70"/>
  <c r="AC54" i="70"/>
  <c r="Z54" i="70"/>
  <c r="AI54" i="70"/>
  <c r="AJ54" i="70"/>
  <c r="AH93" i="70"/>
  <c r="AO93" i="70"/>
  <c r="Z93" i="70"/>
  <c r="AD93" i="70"/>
  <c r="AF93" i="70"/>
  <c r="AJ93" i="70"/>
  <c r="AH105" i="70"/>
  <c r="X105" i="70"/>
  <c r="AI105" i="70"/>
  <c r="AK105" i="70"/>
  <c r="AO105" i="70"/>
  <c r="AD105" i="70"/>
  <c r="AH177" i="70"/>
  <c r="W177" i="70"/>
  <c r="AM177" i="70"/>
  <c r="AD177" i="70"/>
  <c r="AB177" i="70"/>
  <c r="X177" i="70"/>
  <c r="Z177" i="70"/>
  <c r="AO177" i="70"/>
  <c r="AA39" i="70"/>
  <c r="AC39" i="70"/>
  <c r="AB39" i="70"/>
  <c r="AN39" i="70"/>
  <c r="AG39" i="70"/>
  <c r="AE39" i="70"/>
  <c r="AN21" i="70"/>
  <c r="Z21" i="70"/>
  <c r="AD21" i="70"/>
  <c r="AB21" i="70"/>
  <c r="AI2" i="70"/>
  <c r="AO2" i="70"/>
  <c r="AA2" i="70"/>
  <c r="AD2" i="70"/>
  <c r="AC4" i="70"/>
  <c r="Z4" i="70"/>
  <c r="AE4" i="70"/>
  <c r="W95" i="70"/>
  <c r="AM95" i="70"/>
  <c r="AL95" i="70"/>
  <c r="AB95" i="70"/>
  <c r="AD95" i="70"/>
  <c r="AJ95" i="70"/>
  <c r="AK95" i="70"/>
  <c r="AN95" i="70"/>
  <c r="AN49" i="70"/>
  <c r="AG49" i="70"/>
  <c r="Z49" i="70"/>
  <c r="AM75" i="70"/>
  <c r="AC75" i="70"/>
  <c r="AE75" i="70"/>
  <c r="X75" i="70"/>
  <c r="W75" i="70"/>
  <c r="AD81" i="70"/>
  <c r="AC81" i="70"/>
  <c r="AF81" i="70"/>
  <c r="W81" i="70"/>
  <c r="Y81" i="70"/>
  <c r="AG81" i="70"/>
  <c r="AM123" i="70"/>
  <c r="AD123" i="70"/>
  <c r="Z123" i="70"/>
  <c r="AE123" i="70"/>
  <c r="AN123" i="70"/>
  <c r="AF123" i="70"/>
  <c r="AK123" i="70"/>
  <c r="AJ123" i="70"/>
  <c r="AF142" i="70"/>
  <c r="AE142" i="70"/>
  <c r="AH142" i="70"/>
  <c r="AN142" i="70"/>
  <c r="AL142" i="70"/>
  <c r="AF42" i="70"/>
  <c r="AA140" i="70"/>
  <c r="Z37" i="70"/>
  <c r="AC67" i="70"/>
  <c r="AN131" i="70"/>
  <c r="AD129" i="70"/>
  <c r="AD156" i="70"/>
  <c r="AL42" i="70"/>
  <c r="AE156" i="70"/>
  <c r="AG19" i="70"/>
  <c r="AE19" i="70"/>
  <c r="AA24" i="70"/>
  <c r="AC51" i="70"/>
  <c r="AL51" i="70"/>
  <c r="AA58" i="70"/>
  <c r="AE138" i="70"/>
  <c r="AJ91" i="70"/>
  <c r="AA134" i="70"/>
  <c r="AF90" i="70"/>
  <c r="AE87" i="70"/>
  <c r="AI38" i="70"/>
  <c r="AI11" i="70"/>
  <c r="AF56" i="70"/>
  <c r="AO119" i="70"/>
  <c r="AE30" i="70"/>
  <c r="Y129" i="70"/>
  <c r="AB31" i="70"/>
  <c r="AB24" i="70"/>
  <c r="AF30" i="70"/>
  <c r="AD113" i="70"/>
  <c r="AA48" i="70"/>
  <c r="AJ28" i="70"/>
  <c r="AE31" i="70"/>
  <c r="AB160" i="70"/>
  <c r="AN148" i="70"/>
  <c r="AG115" i="70"/>
  <c r="AE175" i="70"/>
  <c r="Y32" i="70"/>
  <c r="Z144" i="70"/>
  <c r="X30" i="70"/>
  <c r="AI51" i="70"/>
  <c r="AN160" i="70"/>
  <c r="AO101" i="70"/>
  <c r="Y67" i="70"/>
  <c r="AO131" i="70"/>
  <c r="AF113" i="70"/>
  <c r="AK7" i="70"/>
  <c r="AL144" i="70"/>
  <c r="AB14" i="70"/>
  <c r="Y93" i="70"/>
  <c r="AA30" i="70"/>
  <c r="AC28" i="70"/>
  <c r="AG175" i="70"/>
  <c r="AO31" i="70"/>
  <c r="AF31" i="70"/>
  <c r="AD31" i="70"/>
  <c r="AH54" i="70"/>
  <c r="AG63" i="70"/>
  <c r="AC48" i="70"/>
  <c r="AK48" i="70"/>
  <c r="AJ135" i="70"/>
  <c r="Z135" i="70"/>
  <c r="W135" i="70"/>
  <c r="AH141" i="70"/>
  <c r="AM141" i="70"/>
  <c r="X141" i="70"/>
  <c r="AC141" i="70"/>
  <c r="AL141" i="70"/>
  <c r="AJ141" i="70"/>
  <c r="AG141" i="70"/>
  <c r="AO141" i="70"/>
  <c r="X153" i="70"/>
  <c r="AD153" i="70"/>
  <c r="Z153" i="70"/>
  <c r="AM172" i="70"/>
  <c r="AH172" i="70"/>
  <c r="AC172" i="70"/>
  <c r="AG43" i="70"/>
  <c r="AN43" i="70"/>
  <c r="AO43" i="70"/>
  <c r="AO74" i="70"/>
  <c r="AI74" i="70"/>
  <c r="AF74" i="70"/>
  <c r="AK60" i="70"/>
  <c r="AM60" i="70"/>
  <c r="AH60" i="70"/>
  <c r="AI60" i="70"/>
  <c r="Z60" i="70"/>
  <c r="AM76" i="70"/>
  <c r="Y76" i="70"/>
  <c r="AA76" i="70"/>
  <c r="AN114" i="70"/>
  <c r="AE114" i="70"/>
  <c r="AO114" i="70"/>
  <c r="AM116" i="70"/>
  <c r="Z116" i="70"/>
  <c r="AB116" i="70"/>
  <c r="AF116" i="70"/>
  <c r="AN116" i="70"/>
  <c r="AM128" i="70"/>
  <c r="AB128" i="70"/>
  <c r="AC128" i="70"/>
  <c r="Z128" i="70"/>
  <c r="AO174" i="70"/>
  <c r="AF174" i="70"/>
  <c r="AH174" i="70"/>
  <c r="Z174" i="70"/>
  <c r="AD20" i="70"/>
  <c r="AM20" i="70"/>
  <c r="AB20" i="70"/>
  <c r="AE20" i="70"/>
  <c r="W20" i="70"/>
  <c r="W10" i="70"/>
  <c r="AO10" i="70"/>
  <c r="AL10" i="70"/>
  <c r="AD10" i="70"/>
  <c r="AO89" i="70"/>
  <c r="AJ89" i="70"/>
  <c r="AH145" i="70"/>
  <c r="AB145" i="70"/>
  <c r="W145" i="70"/>
  <c r="AC145" i="70"/>
  <c r="AA145" i="70"/>
  <c r="AI145" i="70"/>
  <c r="AE145" i="70"/>
  <c r="X135" i="70"/>
  <c r="Z172" i="70"/>
  <c r="W43" i="70"/>
  <c r="AD60" i="70"/>
  <c r="Z76" i="70"/>
  <c r="W114" i="70"/>
  <c r="AB43" i="70"/>
  <c r="AL114" i="70"/>
  <c r="AN135" i="70"/>
  <c r="AA135" i="70"/>
  <c r="AC153" i="70"/>
  <c r="Y43" i="70"/>
  <c r="AC74" i="70"/>
  <c r="AA114" i="70"/>
  <c r="AC174" i="70"/>
  <c r="Z25" i="70"/>
  <c r="W94" i="70"/>
  <c r="X10" i="70"/>
  <c r="AC10" i="70"/>
  <c r="AE10" i="70"/>
  <c r="AL64" i="70"/>
  <c r="AK172" i="70"/>
  <c r="AN104" i="70"/>
  <c r="AH153" i="70"/>
  <c r="AC76" i="70"/>
  <c r="AN145" i="70"/>
  <c r="AA60" i="70"/>
  <c r="X128" i="70"/>
  <c r="AH128" i="70"/>
  <c r="AK20" i="70"/>
  <c r="AL145" i="70"/>
  <c r="AG76" i="70"/>
  <c r="Z145" i="70"/>
  <c r="AL43" i="70"/>
  <c r="X116" i="70"/>
  <c r="R179" i="70"/>
  <c r="S179" i="70"/>
  <c r="F179" i="70"/>
  <c r="K179" i="70"/>
  <c r="O179" i="70"/>
  <c r="Q179" i="70"/>
  <c r="D179" i="70"/>
  <c r="J179" i="70"/>
  <c r="I179" i="70"/>
  <c r="N179" i="70"/>
  <c r="P179" i="70"/>
  <c r="M179" i="70"/>
  <c r="C179" i="70"/>
  <c r="E179" i="70"/>
  <c r="U179" i="70"/>
  <c r="T179" i="70"/>
  <c r="H179" i="70"/>
  <c r="G179" i="70"/>
  <c r="AO111" i="70"/>
  <c r="Z52" i="70"/>
  <c r="AN52" i="70"/>
  <c r="Y87" i="70"/>
  <c r="Y42" i="70"/>
  <c r="AA88" i="70"/>
  <c r="Z72" i="70"/>
  <c r="AC110" i="70"/>
  <c r="AM121" i="70"/>
  <c r="AO42" i="70"/>
  <c r="AG72" i="70"/>
  <c r="AH72" i="70"/>
  <c r="AE56" i="70"/>
  <c r="AO56" i="70"/>
  <c r="AH90" i="70"/>
  <c r="AH108" i="70"/>
  <c r="AG137" i="70"/>
  <c r="AC87" i="70"/>
  <c r="AL137" i="70"/>
  <c r="W137" i="70"/>
  <c r="AH87" i="70"/>
  <c r="AO87" i="70"/>
  <c r="Z108" i="70"/>
  <c r="Y54" i="70"/>
  <c r="AA93" i="70"/>
  <c r="Y105" i="70"/>
  <c r="AF177" i="70"/>
  <c r="AB93" i="70"/>
  <c r="AI93" i="70"/>
  <c r="AC148" i="70"/>
  <c r="AL52" i="70"/>
  <c r="AG93" i="70"/>
  <c r="X108" i="70"/>
  <c r="W52" i="70"/>
  <c r="W54" i="70"/>
  <c r="AC52" i="70"/>
  <c r="AO175" i="70"/>
  <c r="AM54" i="70"/>
  <c r="AF105" i="70"/>
  <c r="AF52" i="70"/>
  <c r="AK52" i="70"/>
  <c r="AA148" i="70"/>
  <c r="AC93" i="70"/>
  <c r="AO52" i="70"/>
  <c r="AM87" i="70"/>
  <c r="AE90" i="70"/>
  <c r="Y108" i="70"/>
  <c r="AB137" i="70"/>
  <c r="AC108" i="70"/>
  <c r="AD115" i="70"/>
  <c r="AA27" i="70"/>
  <c r="AC32" i="70"/>
  <c r="AO137" i="70"/>
  <c r="Z14" i="70"/>
  <c r="AL87" i="70"/>
  <c r="Z115" i="70"/>
  <c r="AB27" i="70"/>
  <c r="AC38" i="70"/>
  <c r="AL27" i="70"/>
  <c r="AG54" i="70"/>
  <c r="AK93" i="70"/>
  <c r="AN105" i="70"/>
  <c r="Z137" i="70"/>
  <c r="AI27" i="70"/>
  <c r="AL93" i="70"/>
  <c r="AE93" i="70"/>
  <c r="AM105" i="70"/>
  <c r="AA177" i="70"/>
  <c r="AL175" i="70"/>
  <c r="X93" i="70"/>
  <c r="AD175" i="70"/>
  <c r="W93" i="70"/>
  <c r="W175" i="70"/>
  <c r="AN93" i="70"/>
  <c r="AK175" i="70"/>
  <c r="AB108" i="70"/>
  <c r="AB52" i="70"/>
  <c r="AG32" i="70"/>
  <c r="AA105" i="70"/>
  <c r="AD87" i="70"/>
  <c r="AE52" i="70"/>
  <c r="AG105" i="70"/>
  <c r="AM52" i="70"/>
  <c r="AO54" i="70"/>
  <c r="AC105" i="70"/>
  <c r="AM93" i="70"/>
  <c r="AD3" i="70"/>
  <c r="AD12" i="70"/>
  <c r="AE42" i="70"/>
  <c r="AG88" i="70"/>
  <c r="AO72" i="70"/>
  <c r="AB72" i="70"/>
  <c r="AK56" i="70"/>
  <c r="AH140" i="70"/>
  <c r="X37" i="70"/>
  <c r="AD131" i="70"/>
  <c r="X140" i="70"/>
  <c r="AA67" i="70"/>
  <c r="AG131" i="70"/>
  <c r="X117" i="70"/>
  <c r="AF98" i="70"/>
  <c r="AN88" i="70"/>
  <c r="Z88" i="70"/>
  <c r="AC72" i="70"/>
  <c r="AD72" i="70"/>
  <c r="AM72" i="70"/>
  <c r="AK121" i="70"/>
  <c r="AO121" i="70"/>
  <c r="AH37" i="70"/>
  <c r="AD110" i="70"/>
  <c r="AE121" i="70"/>
  <c r="AH110" i="70"/>
  <c r="AN67" i="70"/>
  <c r="AF130" i="70"/>
  <c r="X8" i="70"/>
  <c r="AI92" i="70"/>
  <c r="AF66" i="70"/>
  <c r="AD106" i="70"/>
  <c r="AE70" i="70"/>
  <c r="Z66" i="70"/>
  <c r="AG26" i="70"/>
  <c r="AB120" i="70"/>
  <c r="AE120" i="70"/>
  <c r="W120" i="70"/>
  <c r="Z120" i="70"/>
  <c r="AN120" i="70"/>
  <c r="AK120" i="70"/>
  <c r="AJ120" i="70"/>
  <c r="X33" i="70"/>
  <c r="AE33" i="70"/>
  <c r="W33" i="70"/>
  <c r="AF33" i="70"/>
  <c r="AK33" i="70"/>
  <c r="AO33" i="70"/>
  <c r="AI33" i="70"/>
  <c r="Y33" i="70"/>
  <c r="AG5" i="70"/>
  <c r="X5" i="70"/>
  <c r="AF5" i="70"/>
  <c r="AD5" i="70"/>
  <c r="X154" i="70"/>
  <c r="AE154" i="70"/>
  <c r="AJ154" i="70"/>
  <c r="AK154" i="70"/>
  <c r="AM154" i="70"/>
  <c r="X107" i="70"/>
  <c r="AG107" i="70"/>
  <c r="AH107" i="70"/>
  <c r="Y107" i="70"/>
  <c r="AK107" i="70"/>
  <c r="AO107" i="70"/>
  <c r="AC107" i="70"/>
  <c r="W107" i="70"/>
  <c r="AF107" i="70"/>
  <c r="AE107" i="70"/>
  <c r="AI107" i="70"/>
  <c r="AN107" i="70"/>
  <c r="AA107" i="70"/>
  <c r="AJ107" i="70"/>
  <c r="AJ117" i="70"/>
  <c r="Y117" i="70"/>
  <c r="AC117" i="70"/>
  <c r="AL117" i="70"/>
  <c r="W117" i="70"/>
  <c r="AN117" i="70"/>
  <c r="Z117" i="70"/>
  <c r="AD117" i="70"/>
  <c r="AH117" i="70"/>
  <c r="AF117" i="70"/>
  <c r="AE117" i="70"/>
  <c r="AO117" i="70"/>
  <c r="AI117" i="70"/>
  <c r="AD132" i="70"/>
  <c r="AH132" i="70"/>
  <c r="W132" i="70"/>
  <c r="AB132" i="70"/>
  <c r="AJ132" i="70"/>
  <c r="AI132" i="70"/>
  <c r="AK132" i="70"/>
  <c r="AA133" i="70"/>
  <c r="AC133" i="70"/>
  <c r="W133" i="70"/>
  <c r="AO167" i="70"/>
  <c r="AH167" i="70"/>
  <c r="AC167" i="70"/>
  <c r="AC66" i="70"/>
  <c r="AD112" i="70"/>
  <c r="Y59" i="70"/>
  <c r="AI112" i="70"/>
  <c r="AM8" i="70"/>
  <c r="AL120" i="70"/>
  <c r="AI66" i="70"/>
  <c r="AH157" i="70"/>
  <c r="AJ3" i="70"/>
  <c r="AL107" i="70"/>
  <c r="AI167" i="70"/>
  <c r="AN133" i="70"/>
  <c r="X122" i="70"/>
  <c r="AJ122" i="70"/>
  <c r="AD122" i="70"/>
  <c r="AL122" i="70"/>
  <c r="AB122" i="70"/>
  <c r="Z109" i="70"/>
  <c r="AF109" i="70"/>
  <c r="AA109" i="70"/>
  <c r="AJ109" i="70"/>
  <c r="AK109" i="70"/>
  <c r="AK3" i="70"/>
  <c r="AE3" i="70"/>
  <c r="AF3" i="70"/>
  <c r="Z92" i="70"/>
  <c r="AK92" i="70"/>
  <c r="AJ92" i="70"/>
  <c r="AL92" i="70"/>
  <c r="X92" i="70"/>
  <c r="AE92" i="70"/>
  <c r="W92" i="70"/>
  <c r="AG147" i="70"/>
  <c r="AL147" i="70"/>
  <c r="AI147" i="70"/>
  <c r="AM79" i="70"/>
  <c r="AI79" i="70"/>
  <c r="AJ79" i="70"/>
  <c r="AM23" i="70"/>
  <c r="AB23" i="70"/>
  <c r="AI130" i="70"/>
  <c r="AK130" i="70"/>
  <c r="AA130" i="70"/>
  <c r="AL130" i="70"/>
  <c r="Z130" i="70"/>
  <c r="AN130" i="70"/>
  <c r="AG130" i="70"/>
  <c r="AE130" i="70"/>
  <c r="AO130" i="70"/>
  <c r="AA155" i="70"/>
  <c r="AH155" i="70"/>
  <c r="Y122" i="70"/>
  <c r="AD33" i="70"/>
  <c r="AK112" i="70"/>
  <c r="AG92" i="70"/>
  <c r="AI120" i="70"/>
  <c r="AJ66" i="70"/>
  <c r="AO120" i="70"/>
  <c r="AG122" i="70"/>
  <c r="AG66" i="70"/>
  <c r="AO92" i="70"/>
  <c r="AG117" i="70"/>
  <c r="AD107" i="70"/>
  <c r="W130" i="70"/>
  <c r="AB107" i="70"/>
  <c r="AI5" i="70"/>
  <c r="AI109" i="70"/>
  <c r="AH66" i="70"/>
  <c r="AD66" i="70"/>
  <c r="AK66" i="70"/>
  <c r="X66" i="70"/>
  <c r="W66" i="70"/>
  <c r="Y66" i="70"/>
  <c r="AF26" i="70"/>
  <c r="AE26" i="70"/>
  <c r="AM106" i="70"/>
  <c r="AB106" i="70"/>
  <c r="AJ106" i="70"/>
  <c r="AA106" i="70"/>
  <c r="AC106" i="70"/>
  <c r="AI106" i="70"/>
  <c r="AG106" i="70"/>
  <c r="AC112" i="70"/>
  <c r="AE112" i="70"/>
  <c r="Y112" i="70"/>
  <c r="AF112" i="70"/>
  <c r="AA112" i="70"/>
  <c r="AO112" i="70"/>
  <c r="W112" i="70"/>
  <c r="AD157" i="70"/>
  <c r="AJ157" i="70"/>
  <c r="AA157" i="70"/>
  <c r="AK157" i="70"/>
  <c r="AO157" i="70"/>
  <c r="AF157" i="70"/>
  <c r="Z157" i="70"/>
  <c r="AF47" i="70"/>
  <c r="AH47" i="70"/>
  <c r="AI47" i="70"/>
  <c r="AC47" i="70"/>
  <c r="AN47" i="70"/>
  <c r="AE47" i="70"/>
  <c r="AO47" i="70"/>
  <c r="W47" i="70"/>
  <c r="Z8" i="70"/>
  <c r="AH8" i="70"/>
  <c r="AG8" i="70"/>
  <c r="W8" i="70"/>
  <c r="Y8" i="70"/>
  <c r="AF8" i="70"/>
  <c r="AD8" i="70"/>
  <c r="AL8" i="70"/>
  <c r="AK8" i="70"/>
  <c r="AN8" i="70"/>
  <c r="AO59" i="70"/>
  <c r="AH59" i="70"/>
  <c r="W59" i="70"/>
  <c r="AN59" i="70"/>
  <c r="AJ59" i="70"/>
  <c r="AL59" i="70"/>
  <c r="AE59" i="70"/>
  <c r="X59" i="70"/>
  <c r="AE143" i="70"/>
  <c r="W143" i="70"/>
  <c r="AD17" i="70"/>
  <c r="AF17" i="70"/>
  <c r="AJ17" i="70"/>
  <c r="Z41" i="70"/>
  <c r="AD41" i="70"/>
  <c r="AL41" i="70"/>
  <c r="AM41" i="70"/>
  <c r="AA41" i="70"/>
  <c r="X41" i="70"/>
  <c r="AO41" i="70"/>
  <c r="W41" i="70"/>
  <c r="AI41" i="70"/>
  <c r="AJ41" i="70"/>
  <c r="Y41" i="70"/>
  <c r="AB41" i="70"/>
  <c r="AJ82" i="70"/>
  <c r="AE82" i="70"/>
  <c r="X82" i="70"/>
  <c r="W82" i="70"/>
  <c r="AH82" i="70"/>
  <c r="AM82" i="70"/>
  <c r="AN82" i="70"/>
  <c r="Y82" i="70"/>
  <c r="AF82" i="70"/>
  <c r="AD82" i="70"/>
  <c r="AO82" i="70"/>
  <c r="AN70" i="70"/>
  <c r="AK70" i="70"/>
  <c r="Y70" i="70"/>
  <c r="AM70" i="70"/>
  <c r="AF70" i="70"/>
  <c r="AI70" i="70"/>
  <c r="Z70" i="70"/>
  <c r="AG70" i="70"/>
  <c r="AB70" i="70"/>
  <c r="AD126" i="70"/>
  <c r="AO126" i="70"/>
  <c r="AI126" i="70"/>
  <c r="AG126" i="70"/>
  <c r="Z126" i="70"/>
  <c r="AJ126" i="70"/>
  <c r="AE126" i="70"/>
  <c r="AG171" i="70"/>
  <c r="AD171" i="70"/>
  <c r="AO171" i="70"/>
  <c r="X171" i="70"/>
  <c r="AD120" i="70"/>
  <c r="AN33" i="70"/>
  <c r="Y106" i="70"/>
  <c r="AI157" i="70"/>
  <c r="AA8" i="70"/>
  <c r="AI122" i="70"/>
  <c r="AL33" i="70"/>
  <c r="AI8" i="70"/>
  <c r="AE41" i="70"/>
  <c r="Z107" i="70"/>
  <c r="AB47" i="70"/>
  <c r="AH41" i="70"/>
  <c r="AI82" i="70"/>
  <c r="AG154" i="70"/>
  <c r="AM126" i="70"/>
  <c r="AA117" i="70"/>
  <c r="X167" i="70"/>
  <c r="AK41" i="70"/>
  <c r="AA82" i="70"/>
  <c r="AL70" i="70"/>
  <c r="AJ171" i="70"/>
  <c r="AM107" i="70"/>
  <c r="AE23" i="70"/>
  <c r="AN121" i="70"/>
  <c r="AA121" i="70"/>
  <c r="AM56" i="70"/>
  <c r="X121" i="70"/>
  <c r="AD121" i="70"/>
  <c r="Z121" i="70"/>
  <c r="AF121" i="70"/>
  <c r="AL121" i="70"/>
  <c r="W121" i="70"/>
  <c r="AC42" i="70"/>
  <c r="AB121" i="70"/>
  <c r="AI121" i="70"/>
  <c r="Z140" i="70"/>
  <c r="X56" i="70"/>
  <c r="AJ121" i="70"/>
  <c r="Y121" i="70"/>
  <c r="AD56" i="70"/>
  <c r="W56" i="70"/>
  <c r="AC56" i="70"/>
  <c r="AG121" i="70"/>
  <c r="AM42" i="70"/>
  <c r="AC121" i="70"/>
  <c r="AB140" i="70"/>
  <c r="AG111" i="70"/>
  <c r="Z84" i="70"/>
  <c r="AF84" i="70"/>
  <c r="Y111" i="70"/>
  <c r="AM69" i="70"/>
  <c r="AL69" i="70"/>
  <c r="AH137" i="70"/>
  <c r="AM137" i="70"/>
  <c r="AF122" i="70"/>
  <c r="W122" i="70"/>
  <c r="AN122" i="70"/>
  <c r="AM122" i="70"/>
  <c r="AH33" i="70"/>
  <c r="AC33" i="70"/>
  <c r="AH26" i="70"/>
  <c r="X26" i="70"/>
  <c r="AO26" i="70"/>
  <c r="AJ26" i="70"/>
  <c r="W26" i="70"/>
  <c r="AA26" i="70"/>
  <c r="Y26" i="70"/>
  <c r="AN26" i="70"/>
  <c r="AK26" i="70"/>
  <c r="AO106" i="70"/>
  <c r="AH106" i="70"/>
  <c r="Z106" i="70"/>
  <c r="AE106" i="70"/>
  <c r="AF106" i="70"/>
  <c r="AM112" i="70"/>
  <c r="AJ112" i="70"/>
  <c r="AN112" i="70"/>
  <c r="X112" i="70"/>
  <c r="Z112" i="70"/>
  <c r="AH112" i="70"/>
  <c r="AB112" i="70"/>
  <c r="AC109" i="70"/>
  <c r="AE109" i="70"/>
  <c r="AH109" i="70"/>
  <c r="AN109" i="70"/>
  <c r="AN157" i="70"/>
  <c r="W157" i="70"/>
  <c r="AG157" i="70"/>
  <c r="Y157" i="70"/>
  <c r="AB157" i="70"/>
  <c r="AC157" i="70"/>
  <c r="AM157" i="70"/>
  <c r="AL157" i="70"/>
  <c r="AN3" i="70"/>
  <c r="AO3" i="70"/>
  <c r="AG3" i="70"/>
  <c r="AB3" i="70"/>
  <c r="AM3" i="70"/>
  <c r="AC3" i="70"/>
  <c r="AI3" i="70"/>
  <c r="AL3" i="70"/>
  <c r="AM59" i="70"/>
  <c r="AK59" i="70"/>
  <c r="AC59" i="70"/>
  <c r="AB92" i="70"/>
  <c r="Y92" i="70"/>
  <c r="AC92" i="70"/>
  <c r="AF143" i="70"/>
  <c r="AG143" i="70"/>
  <c r="AL143" i="70"/>
  <c r="AD143" i="70"/>
  <c r="AC143" i="70"/>
  <c r="AA143" i="70"/>
  <c r="AF147" i="70"/>
  <c r="AN147" i="70"/>
  <c r="Z147" i="70"/>
  <c r="AH147" i="70"/>
  <c r="AO147" i="70"/>
  <c r="Y147" i="70"/>
  <c r="AD147" i="70"/>
  <c r="AA147" i="70"/>
  <c r="AC5" i="70"/>
  <c r="AO5" i="70"/>
  <c r="Y5" i="70"/>
  <c r="AE5" i="70"/>
  <c r="AA5" i="70"/>
  <c r="AJ5" i="70"/>
  <c r="AK5" i="70"/>
  <c r="Z5" i="70"/>
  <c r="Y79" i="70"/>
  <c r="AH79" i="70"/>
  <c r="AG79" i="70"/>
  <c r="AC79" i="70"/>
  <c r="Z79" i="70"/>
  <c r="AB79" i="70"/>
  <c r="W79" i="70"/>
  <c r="AO79" i="70"/>
  <c r="AA79" i="70"/>
  <c r="AE17" i="70"/>
  <c r="AK17" i="70"/>
  <c r="Z17" i="70"/>
  <c r="AC17" i="70"/>
  <c r="AM17" i="70"/>
  <c r="Y17" i="70"/>
  <c r="AH23" i="70"/>
  <c r="AN23" i="70"/>
  <c r="W23" i="70"/>
  <c r="AI23" i="70"/>
  <c r="X23" i="70"/>
  <c r="AK82" i="70"/>
  <c r="AL82" i="70"/>
  <c r="Z82" i="70"/>
  <c r="AB82" i="70"/>
  <c r="X70" i="70"/>
  <c r="AA70" i="70"/>
  <c r="AO70" i="70"/>
  <c r="AJ70" i="70"/>
  <c r="AC70" i="70"/>
  <c r="AF154" i="70"/>
  <c r="AB154" i="70"/>
  <c r="AA154" i="70"/>
  <c r="Y154" i="70"/>
  <c r="AO154" i="70"/>
  <c r="AD154" i="70"/>
  <c r="W154" i="70"/>
  <c r="AN154" i="70"/>
  <c r="Z154" i="70"/>
  <c r="AC130" i="70"/>
  <c r="X130" i="70"/>
  <c r="AM130" i="70"/>
  <c r="AF126" i="70"/>
  <c r="AA126" i="70"/>
  <c r="AL126" i="70"/>
  <c r="AC126" i="70"/>
  <c r="AK126" i="70"/>
  <c r="AH126" i="70"/>
  <c r="AB126" i="70"/>
  <c r="AM117" i="70"/>
  <c r="AB117" i="70"/>
  <c r="AM132" i="70"/>
  <c r="AO132" i="70"/>
  <c r="X132" i="70"/>
  <c r="AG132" i="70"/>
  <c r="AA132" i="70"/>
  <c r="Z132" i="70"/>
  <c r="AF132" i="70"/>
  <c r="AC132" i="70"/>
  <c r="AL132" i="70"/>
  <c r="AN132" i="70"/>
  <c r="AD133" i="70"/>
  <c r="AB133" i="70"/>
  <c r="AL133" i="70"/>
  <c r="AG133" i="70"/>
  <c r="AM133" i="70"/>
  <c r="AI133" i="70"/>
  <c r="AO133" i="70"/>
  <c r="AK133" i="70"/>
  <c r="Z133" i="70"/>
  <c r="Z155" i="70"/>
  <c r="AM155" i="70"/>
  <c r="AE155" i="70"/>
  <c r="AF155" i="70"/>
  <c r="AL155" i="70"/>
  <c r="AJ167" i="70"/>
  <c r="AE167" i="70"/>
  <c r="AK167" i="70"/>
  <c r="AA167" i="70"/>
  <c r="AN167" i="70"/>
  <c r="W167" i="70"/>
  <c r="Y167" i="70"/>
  <c r="AB167" i="70"/>
  <c r="AI171" i="70"/>
  <c r="AM171" i="70"/>
  <c r="AA171" i="70"/>
  <c r="W171" i="70"/>
  <c r="AE171" i="70"/>
  <c r="AL171" i="70"/>
  <c r="Y171" i="70"/>
  <c r="AH171" i="70"/>
  <c r="AF171" i="70"/>
  <c r="AG120" i="70"/>
  <c r="Z122" i="70"/>
  <c r="AL47" i="70"/>
  <c r="AD47" i="70"/>
  <c r="Z47" i="70"/>
  <c r="AK47" i="70"/>
  <c r="Y47" i="70"/>
  <c r="AA47" i="70"/>
  <c r="AN5" i="70"/>
  <c r="AH5" i="70"/>
  <c r="AK106" i="70"/>
  <c r="AC120" i="70"/>
  <c r="AF120" i="70"/>
  <c r="AA122" i="70"/>
  <c r="AK122" i="70"/>
  <c r="AB66" i="70"/>
  <c r="AG59" i="70"/>
  <c r="AN143" i="70"/>
  <c r="AK143" i="70"/>
  <c r="AJ143" i="70"/>
  <c r="AG33" i="70"/>
  <c r="AB143" i="70"/>
  <c r="Z143" i="70"/>
  <c r="AO109" i="70"/>
  <c r="X109" i="70"/>
  <c r="AG109" i="70"/>
  <c r="AF92" i="70"/>
  <c r="AH92" i="70"/>
  <c r="AJ23" i="70"/>
  <c r="AG155" i="70"/>
  <c r="AD167" i="70"/>
  <c r="X17" i="70"/>
  <c r="AC23" i="70"/>
  <c r="AH130" i="70"/>
  <c r="W126" i="70"/>
  <c r="W155" i="70"/>
  <c r="AB171" i="70"/>
  <c r="AB155" i="70"/>
  <c r="AL167" i="70"/>
  <c r="AE8" i="70"/>
  <c r="AO17" i="70"/>
  <c r="AD23" i="70"/>
  <c r="AH133" i="70"/>
  <c r="AM167" i="70"/>
  <c r="AL23" i="70"/>
  <c r="AL106" i="70"/>
  <c r="AA59" i="70"/>
  <c r="AI155" i="70"/>
  <c r="Z3" i="70"/>
  <c r="AE147" i="70"/>
  <c r="AB5" i="70"/>
  <c r="AD79" i="70"/>
  <c r="AF41" i="70"/>
  <c r="AH154" i="70"/>
  <c r="AA3" i="70"/>
  <c r="AE79" i="70"/>
  <c r="AB33" i="70"/>
  <c r="AH3" i="70"/>
  <c r="AI26" i="70"/>
  <c r="AK147" i="70"/>
  <c r="AG112" i="70"/>
  <c r="Z171" i="70"/>
  <c r="AL154" i="70"/>
  <c r="X133" i="70"/>
  <c r="AE157" i="70"/>
  <c r="X106" i="70"/>
  <c r="AA120" i="70"/>
  <c r="AH120" i="70"/>
  <c r="AC122" i="70"/>
  <c r="AO122" i="70"/>
  <c r="AE66" i="70"/>
  <c r="AL66" i="70"/>
  <c r="Z33" i="70"/>
  <c r="Z59" i="70"/>
  <c r="AM143" i="70"/>
  <c r="AA33" i="70"/>
  <c r="AI143" i="70"/>
  <c r="W109" i="70"/>
  <c r="Y109" i="70"/>
  <c r="AL109" i="70"/>
  <c r="AA92" i="70"/>
  <c r="AM92" i="70"/>
  <c r="AG23" i="70"/>
  <c r="AB130" i="70"/>
  <c r="AN155" i="70"/>
  <c r="Z23" i="70"/>
  <c r="AA17" i="70"/>
  <c r="Y126" i="70"/>
  <c r="AK155" i="70"/>
  <c r="AN171" i="70"/>
  <c r="AD155" i="70"/>
  <c r="AC8" i="70"/>
  <c r="AO8" i="70"/>
  <c r="AL17" i="70"/>
  <c r="W17" i="70"/>
  <c r="Y23" i="70"/>
  <c r="AJ133" i="70"/>
  <c r="AO155" i="70"/>
  <c r="AA23" i="70"/>
  <c r="AD59" i="70"/>
  <c r="AC147" i="70"/>
  <c r="AN17" i="70"/>
  <c r="AD130" i="70"/>
  <c r="AC155" i="70"/>
  <c r="AO143" i="70"/>
  <c r="X143" i="70"/>
  <c r="AL79" i="70"/>
  <c r="W70" i="70"/>
  <c r="AL26" i="70"/>
  <c r="Z26" i="70"/>
  <c r="AF79" i="70"/>
  <c r="AC154" i="70"/>
  <c r="AJ47" i="70"/>
  <c r="X47" i="70"/>
  <c r="AM47" i="70"/>
  <c r="AL5" i="70"/>
  <c r="X120" i="70"/>
  <c r="AM120" i="70"/>
  <c r="AH122" i="70"/>
  <c r="AE122" i="70"/>
  <c r="AA66" i="70"/>
  <c r="AO66" i="70"/>
  <c r="Y143" i="70"/>
  <c r="X147" i="70"/>
  <c r="AN79" i="70"/>
  <c r="AM33" i="70"/>
  <c r="AI59" i="70"/>
  <c r="AH143" i="70"/>
  <c r="AB109" i="70"/>
  <c r="AD109" i="70"/>
  <c r="AN92" i="70"/>
  <c r="W5" i="70"/>
  <c r="AG41" i="70"/>
  <c r="X155" i="70"/>
  <c r="AO23" i="70"/>
  <c r="AC82" i="70"/>
  <c r="Y133" i="70"/>
  <c r="AG167" i="70"/>
  <c r="AF23" i="70"/>
  <c r="AJ155" i="70"/>
  <c r="Z167" i="70"/>
  <c r="AB8" i="70"/>
  <c r="AH17" i="70"/>
  <c r="AB17" i="70"/>
  <c r="AN41" i="70"/>
  <c r="Y130" i="70"/>
  <c r="AE133" i="70"/>
  <c r="Y155" i="70"/>
  <c r="AK23" i="70"/>
  <c r="AM66" i="70"/>
  <c r="AN106" i="70"/>
  <c r="AJ147" i="70"/>
  <c r="W3" i="70"/>
  <c r="AB147" i="70"/>
  <c r="X79" i="70"/>
  <c r="X126" i="70"/>
  <c r="AF59" i="70"/>
  <c r="AD70" i="70"/>
  <c r="AE132" i="70"/>
  <c r="AK171" i="70"/>
  <c r="AD26" i="70"/>
  <c r="X3" i="70"/>
  <c r="AK79" i="70"/>
  <c r="AI154" i="70"/>
  <c r="AF133" i="70"/>
  <c r="AF167" i="70"/>
  <c r="AB26" i="70"/>
  <c r="AC26" i="70"/>
  <c r="AM147" i="70"/>
  <c r="AG17" i="70"/>
  <c r="AK87" i="70"/>
  <c r="AN137" i="70"/>
  <c r="AJ137" i="70"/>
  <c r="AC111" i="70"/>
  <c r="AL111" i="70"/>
  <c r="AK137" i="70"/>
  <c r="AC137" i="70"/>
  <c r="AI137" i="70"/>
  <c r="AK111" i="70"/>
  <c r="AF137" i="70"/>
  <c r="C100" i="28"/>
  <c r="D100" i="28"/>
  <c r="E100" i="28"/>
  <c r="F100" i="28"/>
  <c r="G100" i="28"/>
  <c r="H100" i="28"/>
  <c r="I100" i="28"/>
  <c r="J100" i="28"/>
  <c r="K100" i="28"/>
  <c r="L100" i="28"/>
  <c r="M100" i="28"/>
  <c r="N100" i="28"/>
  <c r="O100" i="28"/>
  <c r="P100" i="28"/>
  <c r="Q100" i="28"/>
  <c r="R100" i="28"/>
  <c r="S100" i="28"/>
  <c r="T100" i="28"/>
  <c r="U100" i="28"/>
  <c r="V100" i="28"/>
  <c r="W100" i="28"/>
  <c r="X100" i="28"/>
  <c r="Y100" i="28"/>
  <c r="Z100" i="28"/>
  <c r="AA100" i="28"/>
  <c r="AB100" i="28"/>
  <c r="AC100" i="28"/>
  <c r="AD100" i="28"/>
  <c r="AE100" i="28"/>
  <c r="AF100" i="28"/>
  <c r="AG100" i="28"/>
  <c r="AH100" i="28"/>
  <c r="AI100" i="28"/>
  <c r="B100" i="28"/>
  <c r="C100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S100" i="22"/>
  <c r="T100" i="22"/>
  <c r="U100" i="22"/>
  <c r="V100" i="22"/>
  <c r="W100" i="22"/>
  <c r="X100" i="22"/>
  <c r="Y100" i="22"/>
  <c r="Z100" i="22"/>
  <c r="AA100" i="22"/>
  <c r="AB100" i="22"/>
  <c r="AC100" i="22"/>
  <c r="AD100" i="22"/>
  <c r="AE100" i="22"/>
  <c r="AF100" i="22"/>
  <c r="AG100" i="22"/>
  <c r="AH100" i="22"/>
  <c r="AI100" i="22"/>
  <c r="B100" i="22"/>
  <c r="C152" i="42"/>
  <c r="D152" i="42"/>
  <c r="E152" i="42"/>
  <c r="F152" i="42"/>
  <c r="G152" i="42"/>
  <c r="H152" i="42"/>
  <c r="I152" i="42"/>
  <c r="J152" i="42"/>
  <c r="K152" i="42"/>
  <c r="L152" i="42"/>
  <c r="M152" i="42"/>
  <c r="N152" i="42"/>
  <c r="O152" i="42"/>
  <c r="P152" i="42"/>
  <c r="Q152" i="42"/>
  <c r="R152" i="42"/>
  <c r="S152" i="42"/>
  <c r="T152" i="42"/>
  <c r="U152" i="42"/>
  <c r="V152" i="42"/>
  <c r="W152" i="42"/>
  <c r="X152" i="42"/>
  <c r="Y152" i="42"/>
  <c r="Z152" i="42"/>
  <c r="AA152" i="42"/>
  <c r="AB152" i="42"/>
  <c r="AC152" i="42"/>
  <c r="AD152" i="42"/>
  <c r="AE152" i="42"/>
  <c r="AF152" i="42"/>
  <c r="AG152" i="42"/>
  <c r="AH152" i="42"/>
  <c r="AI152" i="42"/>
  <c r="B152" i="42"/>
  <c r="C52" i="42"/>
  <c r="D52" i="42"/>
  <c r="E52" i="42"/>
  <c r="F52" i="42"/>
  <c r="G52" i="42"/>
  <c r="H52" i="42"/>
  <c r="I52" i="42"/>
  <c r="J52" i="42"/>
  <c r="K52" i="42"/>
  <c r="L52" i="42"/>
  <c r="M52" i="42"/>
  <c r="N52" i="42"/>
  <c r="O52" i="42"/>
  <c r="P52" i="42"/>
  <c r="Q52" i="42"/>
  <c r="R52" i="42"/>
  <c r="S52" i="42"/>
  <c r="T52" i="42"/>
  <c r="U52" i="42"/>
  <c r="V52" i="42"/>
  <c r="W52" i="42"/>
  <c r="X52" i="42"/>
  <c r="Y52" i="42"/>
  <c r="Z52" i="42"/>
  <c r="AA52" i="42"/>
  <c r="AB52" i="42"/>
  <c r="AC52" i="42"/>
  <c r="AD52" i="42"/>
  <c r="AE52" i="42"/>
  <c r="AF52" i="42"/>
  <c r="AG52" i="42"/>
  <c r="AH52" i="42"/>
  <c r="AI52" i="42"/>
  <c r="B52" i="42"/>
  <c r="C152" i="40"/>
  <c r="D152" i="40"/>
  <c r="E152" i="40"/>
  <c r="F152" i="40"/>
  <c r="G152" i="40"/>
  <c r="H152" i="40"/>
  <c r="I152" i="40"/>
  <c r="J152" i="40"/>
  <c r="K152" i="40"/>
  <c r="L152" i="40"/>
  <c r="M152" i="40"/>
  <c r="N152" i="40"/>
  <c r="O152" i="40"/>
  <c r="P152" i="40"/>
  <c r="Q152" i="40"/>
  <c r="R152" i="40"/>
  <c r="S152" i="40"/>
  <c r="T152" i="40"/>
  <c r="U152" i="40"/>
  <c r="V152" i="40"/>
  <c r="W152" i="40"/>
  <c r="X152" i="40"/>
  <c r="Y152" i="40"/>
  <c r="Z152" i="40"/>
  <c r="AA152" i="40"/>
  <c r="AB152" i="40"/>
  <c r="AC152" i="40"/>
  <c r="AD152" i="40"/>
  <c r="AE152" i="40"/>
  <c r="AF152" i="40"/>
  <c r="AG152" i="40"/>
  <c r="AH152" i="40"/>
  <c r="AI152" i="40"/>
  <c r="B152" i="40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AE52" i="23"/>
  <c r="AF52" i="23"/>
  <c r="AG52" i="23"/>
  <c r="AH52" i="23"/>
  <c r="AI52" i="23"/>
  <c r="B52" i="23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Z85" i="26"/>
  <c r="AA85" i="26"/>
  <c r="AB85" i="26"/>
  <c r="AC85" i="26"/>
  <c r="AD85" i="26"/>
  <c r="AE85" i="26"/>
  <c r="AF85" i="26"/>
  <c r="AG85" i="26"/>
  <c r="AH85" i="26"/>
  <c r="AI85" i="26"/>
  <c r="B85" i="26"/>
  <c r="C62" i="29"/>
  <c r="D62" i="29"/>
  <c r="E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Z62" i="29"/>
  <c r="AA62" i="29"/>
  <c r="AB62" i="29"/>
  <c r="AC62" i="29"/>
  <c r="AD62" i="29"/>
  <c r="AE62" i="29"/>
  <c r="AF62" i="29"/>
  <c r="AG62" i="29"/>
  <c r="AH62" i="29"/>
  <c r="AI62" i="29"/>
  <c r="B62" i="29"/>
  <c r="B5" i="1"/>
  <c r="C26" i="67"/>
  <c r="D26" i="67"/>
  <c r="E26" i="67"/>
  <c r="F26" i="67"/>
  <c r="G26" i="67"/>
  <c r="H26" i="67"/>
  <c r="I26" i="67"/>
  <c r="J26" i="67"/>
  <c r="K26" i="67"/>
  <c r="L26" i="67"/>
  <c r="M26" i="67"/>
  <c r="N26" i="67"/>
  <c r="O26" i="67"/>
  <c r="P26" i="67"/>
  <c r="Q26" i="67"/>
  <c r="R26" i="67"/>
  <c r="S26" i="67"/>
  <c r="T26" i="67"/>
  <c r="U26" i="67"/>
  <c r="V26" i="67"/>
  <c r="W26" i="67"/>
  <c r="X26" i="67"/>
  <c r="Y26" i="67"/>
  <c r="Z26" i="67"/>
  <c r="AA26" i="67"/>
  <c r="AB26" i="67"/>
  <c r="AC26" i="67"/>
  <c r="AD26" i="67"/>
  <c r="AE26" i="67"/>
  <c r="AF26" i="67"/>
  <c r="AG26" i="67"/>
  <c r="AH26" i="67"/>
  <c r="AI26" i="67"/>
  <c r="C27" i="67"/>
  <c r="D27" i="67"/>
  <c r="E27" i="67"/>
  <c r="F27" i="67"/>
  <c r="G27" i="67"/>
  <c r="H27" i="67"/>
  <c r="I27" i="67"/>
  <c r="J27" i="67"/>
  <c r="K27" i="67"/>
  <c r="L27" i="67"/>
  <c r="M27" i="67"/>
  <c r="N27" i="67"/>
  <c r="O27" i="67"/>
  <c r="P27" i="67"/>
  <c r="Q27" i="67"/>
  <c r="R27" i="67"/>
  <c r="S27" i="67"/>
  <c r="T27" i="67"/>
  <c r="U27" i="67"/>
  <c r="V27" i="67"/>
  <c r="W27" i="67"/>
  <c r="X27" i="67"/>
  <c r="Y27" i="67"/>
  <c r="Z27" i="67"/>
  <c r="AA27" i="67"/>
  <c r="AB27" i="67"/>
  <c r="AC27" i="67"/>
  <c r="AD27" i="67"/>
  <c r="AE27" i="67"/>
  <c r="AF27" i="67"/>
  <c r="AG27" i="67"/>
  <c r="AH27" i="67"/>
  <c r="AI27" i="67"/>
  <c r="C28" i="67"/>
  <c r="D28" i="67"/>
  <c r="E28" i="67"/>
  <c r="F28" i="67"/>
  <c r="G28" i="67"/>
  <c r="H28" i="67"/>
  <c r="I28" i="67"/>
  <c r="J28" i="67"/>
  <c r="K28" i="67"/>
  <c r="L28" i="67"/>
  <c r="M28" i="67"/>
  <c r="N28" i="67"/>
  <c r="O28" i="67"/>
  <c r="P28" i="67"/>
  <c r="Q28" i="67"/>
  <c r="R28" i="67"/>
  <c r="S28" i="67"/>
  <c r="T28" i="67"/>
  <c r="U28" i="67"/>
  <c r="V28" i="67"/>
  <c r="W28" i="67"/>
  <c r="X28" i="67"/>
  <c r="Y28" i="67"/>
  <c r="Z28" i="67"/>
  <c r="AA28" i="67"/>
  <c r="AB28" i="67"/>
  <c r="AC28" i="67"/>
  <c r="AD28" i="67"/>
  <c r="AE28" i="67"/>
  <c r="AF28" i="67"/>
  <c r="AG28" i="67"/>
  <c r="AH28" i="67"/>
  <c r="AI28" i="67"/>
  <c r="C29" i="67"/>
  <c r="D29" i="67"/>
  <c r="E29" i="67"/>
  <c r="F29" i="67"/>
  <c r="G29" i="67"/>
  <c r="H29" i="67"/>
  <c r="I29" i="67"/>
  <c r="J29" i="67"/>
  <c r="K29" i="67"/>
  <c r="L29" i="67"/>
  <c r="M29" i="67"/>
  <c r="N29" i="67"/>
  <c r="O29" i="67"/>
  <c r="P29" i="67"/>
  <c r="Q29" i="67"/>
  <c r="R29" i="67"/>
  <c r="S29" i="67"/>
  <c r="T29" i="67"/>
  <c r="U29" i="67"/>
  <c r="V29" i="67"/>
  <c r="W29" i="67"/>
  <c r="X29" i="67"/>
  <c r="Y29" i="67"/>
  <c r="Z29" i="67"/>
  <c r="AA29" i="67"/>
  <c r="AB29" i="67"/>
  <c r="AC29" i="67"/>
  <c r="AD29" i="67"/>
  <c r="AE29" i="67"/>
  <c r="AF29" i="67"/>
  <c r="AG29" i="67"/>
  <c r="AH29" i="67"/>
  <c r="AI29" i="67"/>
  <c r="C30" i="67"/>
  <c r="D30" i="67"/>
  <c r="E30" i="67"/>
  <c r="F30" i="67"/>
  <c r="G30" i="67"/>
  <c r="H30" i="67"/>
  <c r="I30" i="67"/>
  <c r="J30" i="67"/>
  <c r="K30" i="67"/>
  <c r="L30" i="67"/>
  <c r="M30" i="67"/>
  <c r="N30" i="67"/>
  <c r="O30" i="67"/>
  <c r="P30" i="67"/>
  <c r="Q30" i="67"/>
  <c r="R30" i="67"/>
  <c r="S30" i="67"/>
  <c r="T30" i="67"/>
  <c r="U30" i="67"/>
  <c r="V30" i="67"/>
  <c r="W30" i="67"/>
  <c r="X30" i="67"/>
  <c r="Y30" i="67"/>
  <c r="Z30" i="67"/>
  <c r="AA30" i="67"/>
  <c r="AB30" i="67"/>
  <c r="AC30" i="67"/>
  <c r="AD30" i="67"/>
  <c r="AE30" i="67"/>
  <c r="AF30" i="67"/>
  <c r="AG30" i="67"/>
  <c r="AH30" i="67"/>
  <c r="AI30" i="67"/>
  <c r="C31" i="67"/>
  <c r="D31" i="67"/>
  <c r="E31" i="67"/>
  <c r="F31" i="67"/>
  <c r="G31" i="67"/>
  <c r="H31" i="67"/>
  <c r="I31" i="67"/>
  <c r="J31" i="67"/>
  <c r="K31" i="67"/>
  <c r="L31" i="67"/>
  <c r="M31" i="67"/>
  <c r="N31" i="67"/>
  <c r="O31" i="67"/>
  <c r="P31" i="67"/>
  <c r="Q31" i="67"/>
  <c r="R31" i="67"/>
  <c r="S31" i="67"/>
  <c r="T31" i="67"/>
  <c r="U31" i="67"/>
  <c r="V31" i="67"/>
  <c r="W31" i="67"/>
  <c r="X31" i="67"/>
  <c r="Y31" i="67"/>
  <c r="Z31" i="67"/>
  <c r="AA31" i="67"/>
  <c r="AB31" i="67"/>
  <c r="AC31" i="67"/>
  <c r="AD31" i="67"/>
  <c r="AE31" i="67"/>
  <c r="AF31" i="67"/>
  <c r="AG31" i="67"/>
  <c r="AH31" i="67"/>
  <c r="AI31" i="67"/>
  <c r="C32" i="67"/>
  <c r="D32" i="67"/>
  <c r="E32" i="67"/>
  <c r="F32" i="67"/>
  <c r="G32" i="67"/>
  <c r="H32" i="67"/>
  <c r="I32" i="67"/>
  <c r="J32" i="67"/>
  <c r="K32" i="67"/>
  <c r="L32" i="67"/>
  <c r="M32" i="67"/>
  <c r="N32" i="67"/>
  <c r="O32" i="67"/>
  <c r="P32" i="67"/>
  <c r="Q32" i="67"/>
  <c r="R32" i="67"/>
  <c r="S32" i="67"/>
  <c r="T32" i="67"/>
  <c r="U32" i="67"/>
  <c r="V32" i="67"/>
  <c r="W32" i="67"/>
  <c r="X32" i="67"/>
  <c r="Y32" i="67"/>
  <c r="Z32" i="67"/>
  <c r="AA32" i="67"/>
  <c r="AB32" i="67"/>
  <c r="AC32" i="67"/>
  <c r="AD32" i="67"/>
  <c r="AE32" i="67"/>
  <c r="AF32" i="67"/>
  <c r="AG32" i="67"/>
  <c r="AH32" i="67"/>
  <c r="AI32" i="67"/>
  <c r="C33" i="67"/>
  <c r="D33" i="67"/>
  <c r="E33" i="67"/>
  <c r="F33" i="67"/>
  <c r="G33" i="67"/>
  <c r="H33" i="67"/>
  <c r="I33" i="67"/>
  <c r="J33" i="67"/>
  <c r="K33" i="67"/>
  <c r="L33" i="67"/>
  <c r="M33" i="67"/>
  <c r="N33" i="67"/>
  <c r="O33" i="67"/>
  <c r="P33" i="67"/>
  <c r="Q33" i="67"/>
  <c r="R33" i="67"/>
  <c r="S33" i="67"/>
  <c r="T33" i="67"/>
  <c r="U33" i="67"/>
  <c r="V33" i="67"/>
  <c r="W33" i="67"/>
  <c r="X33" i="67"/>
  <c r="Y33" i="67"/>
  <c r="Z33" i="67"/>
  <c r="AA33" i="67"/>
  <c r="AB33" i="67"/>
  <c r="AC33" i="67"/>
  <c r="AD33" i="67"/>
  <c r="AE33" i="67"/>
  <c r="AF33" i="67"/>
  <c r="AG33" i="67"/>
  <c r="AH33" i="67"/>
  <c r="AI33" i="67"/>
  <c r="C34" i="67"/>
  <c r="D34" i="67"/>
  <c r="E34" i="67"/>
  <c r="F34" i="67"/>
  <c r="G34" i="67"/>
  <c r="H34" i="67"/>
  <c r="I34" i="67"/>
  <c r="J34" i="67"/>
  <c r="K34" i="67"/>
  <c r="L34" i="67"/>
  <c r="M34" i="67"/>
  <c r="N34" i="67"/>
  <c r="O34" i="67"/>
  <c r="P34" i="67"/>
  <c r="Q34" i="67"/>
  <c r="R34" i="67"/>
  <c r="S34" i="67"/>
  <c r="T34" i="67"/>
  <c r="U34" i="67"/>
  <c r="V34" i="67"/>
  <c r="W34" i="67"/>
  <c r="X34" i="67"/>
  <c r="Y34" i="67"/>
  <c r="Z34" i="67"/>
  <c r="AA34" i="67"/>
  <c r="AB34" i="67"/>
  <c r="AC34" i="67"/>
  <c r="AD34" i="67"/>
  <c r="AE34" i="67"/>
  <c r="AF34" i="67"/>
  <c r="AG34" i="67"/>
  <c r="AH34" i="67"/>
  <c r="AI34" i="67"/>
  <c r="C35" i="67"/>
  <c r="D35" i="67"/>
  <c r="E35" i="67"/>
  <c r="F35" i="67"/>
  <c r="G35" i="67"/>
  <c r="H35" i="67"/>
  <c r="I35" i="67"/>
  <c r="J35" i="67"/>
  <c r="K35" i="67"/>
  <c r="L35" i="67"/>
  <c r="M35" i="67"/>
  <c r="N35" i="67"/>
  <c r="O35" i="67"/>
  <c r="P35" i="67"/>
  <c r="Q35" i="67"/>
  <c r="R35" i="67"/>
  <c r="S35" i="67"/>
  <c r="T35" i="67"/>
  <c r="U35" i="67"/>
  <c r="V35" i="67"/>
  <c r="W35" i="67"/>
  <c r="X35" i="67"/>
  <c r="Y35" i="67"/>
  <c r="Z35" i="67"/>
  <c r="AA35" i="67"/>
  <c r="AB35" i="67"/>
  <c r="AC35" i="67"/>
  <c r="AD35" i="67"/>
  <c r="AE35" i="67"/>
  <c r="AF35" i="67"/>
  <c r="AG35" i="67"/>
  <c r="AH35" i="67"/>
  <c r="AI35" i="67"/>
  <c r="C36" i="67"/>
  <c r="D36" i="67"/>
  <c r="E36" i="67"/>
  <c r="F36" i="67"/>
  <c r="G36" i="67"/>
  <c r="H36" i="67"/>
  <c r="I36" i="67"/>
  <c r="J36" i="67"/>
  <c r="K36" i="67"/>
  <c r="L36" i="67"/>
  <c r="M36" i="67"/>
  <c r="N36" i="67"/>
  <c r="O36" i="67"/>
  <c r="P36" i="67"/>
  <c r="Q36" i="67"/>
  <c r="R36" i="67"/>
  <c r="S36" i="67"/>
  <c r="T36" i="67"/>
  <c r="U36" i="67"/>
  <c r="V36" i="67"/>
  <c r="W36" i="67"/>
  <c r="X36" i="67"/>
  <c r="Y36" i="67"/>
  <c r="Z36" i="67"/>
  <c r="AA36" i="67"/>
  <c r="AB36" i="67"/>
  <c r="AC36" i="67"/>
  <c r="AD36" i="67"/>
  <c r="AE36" i="67"/>
  <c r="AF36" i="67"/>
  <c r="AG36" i="67"/>
  <c r="AH36" i="67"/>
  <c r="AI36" i="67"/>
  <c r="C37" i="67"/>
  <c r="D37" i="67"/>
  <c r="E37" i="67"/>
  <c r="F37" i="67"/>
  <c r="G37" i="67"/>
  <c r="H37" i="67"/>
  <c r="I37" i="67"/>
  <c r="J37" i="67"/>
  <c r="K37" i="67"/>
  <c r="L37" i="67"/>
  <c r="M37" i="67"/>
  <c r="N37" i="67"/>
  <c r="O37" i="67"/>
  <c r="P37" i="67"/>
  <c r="Q37" i="67"/>
  <c r="R37" i="67"/>
  <c r="S37" i="67"/>
  <c r="T37" i="67"/>
  <c r="U37" i="67"/>
  <c r="V37" i="67"/>
  <c r="W37" i="67"/>
  <c r="X37" i="67"/>
  <c r="Y37" i="67"/>
  <c r="Z37" i="67"/>
  <c r="AA37" i="67"/>
  <c r="AB37" i="67"/>
  <c r="AC37" i="67"/>
  <c r="AD37" i="67"/>
  <c r="AE37" i="67"/>
  <c r="AF37" i="67"/>
  <c r="AG37" i="67"/>
  <c r="AH37" i="67"/>
  <c r="AI37" i="67"/>
  <c r="C38" i="67"/>
  <c r="D38" i="67"/>
  <c r="E38" i="67"/>
  <c r="F38" i="67"/>
  <c r="G38" i="67"/>
  <c r="H38" i="67"/>
  <c r="I38" i="67"/>
  <c r="J38" i="67"/>
  <c r="K38" i="67"/>
  <c r="L38" i="67"/>
  <c r="M38" i="67"/>
  <c r="N38" i="67"/>
  <c r="O38" i="67"/>
  <c r="P38" i="67"/>
  <c r="Q38" i="67"/>
  <c r="R38" i="67"/>
  <c r="S38" i="67"/>
  <c r="T38" i="67"/>
  <c r="U38" i="67"/>
  <c r="V38" i="67"/>
  <c r="W38" i="67"/>
  <c r="X38" i="67"/>
  <c r="Y38" i="67"/>
  <c r="Z38" i="67"/>
  <c r="AA38" i="67"/>
  <c r="AB38" i="67"/>
  <c r="AC38" i="67"/>
  <c r="AD38" i="67"/>
  <c r="AE38" i="67"/>
  <c r="AF38" i="67"/>
  <c r="AG38" i="67"/>
  <c r="AH38" i="67"/>
  <c r="AI38" i="67"/>
  <c r="C39" i="67"/>
  <c r="D39" i="67"/>
  <c r="E39" i="67"/>
  <c r="F39" i="67"/>
  <c r="G39" i="67"/>
  <c r="H39" i="67"/>
  <c r="I39" i="67"/>
  <c r="J39" i="67"/>
  <c r="K39" i="67"/>
  <c r="L39" i="67"/>
  <c r="M39" i="67"/>
  <c r="N39" i="67"/>
  <c r="O39" i="67"/>
  <c r="P39" i="67"/>
  <c r="Q39" i="67"/>
  <c r="R39" i="67"/>
  <c r="S39" i="67"/>
  <c r="T39" i="67"/>
  <c r="U39" i="67"/>
  <c r="V39" i="67"/>
  <c r="W39" i="67"/>
  <c r="X39" i="67"/>
  <c r="Y39" i="67"/>
  <c r="Z39" i="67"/>
  <c r="AA39" i="67"/>
  <c r="AB39" i="67"/>
  <c r="AC39" i="67"/>
  <c r="AD39" i="67"/>
  <c r="AE39" i="67"/>
  <c r="AF39" i="67"/>
  <c r="AG39" i="67"/>
  <c r="AH39" i="67"/>
  <c r="AI39" i="67"/>
  <c r="C40" i="67"/>
  <c r="D40" i="67"/>
  <c r="E40" i="67"/>
  <c r="F40" i="67"/>
  <c r="G40" i="67"/>
  <c r="H40" i="67"/>
  <c r="I40" i="67"/>
  <c r="J40" i="67"/>
  <c r="K40" i="67"/>
  <c r="L40" i="67"/>
  <c r="M40" i="67"/>
  <c r="N40" i="67"/>
  <c r="O40" i="67"/>
  <c r="P40" i="67"/>
  <c r="Q40" i="67"/>
  <c r="R40" i="67"/>
  <c r="S40" i="67"/>
  <c r="T40" i="67"/>
  <c r="U40" i="67"/>
  <c r="V40" i="67"/>
  <c r="W40" i="67"/>
  <c r="X40" i="67"/>
  <c r="Y40" i="67"/>
  <c r="Z40" i="67"/>
  <c r="AA40" i="67"/>
  <c r="AB40" i="67"/>
  <c r="AC40" i="67"/>
  <c r="AD40" i="67"/>
  <c r="AE40" i="67"/>
  <c r="AF40" i="67"/>
  <c r="AG40" i="67"/>
  <c r="AH40" i="67"/>
  <c r="AI40" i="67"/>
  <c r="C41" i="67"/>
  <c r="D41" i="67"/>
  <c r="E41" i="67"/>
  <c r="F41" i="67"/>
  <c r="G41" i="67"/>
  <c r="H41" i="67"/>
  <c r="I41" i="67"/>
  <c r="J41" i="67"/>
  <c r="K41" i="67"/>
  <c r="L41" i="67"/>
  <c r="M41" i="67"/>
  <c r="N41" i="67"/>
  <c r="O41" i="67"/>
  <c r="P41" i="67"/>
  <c r="Q41" i="67"/>
  <c r="R41" i="67"/>
  <c r="S41" i="67"/>
  <c r="T41" i="67"/>
  <c r="U41" i="67"/>
  <c r="V41" i="67"/>
  <c r="W41" i="67"/>
  <c r="X41" i="67"/>
  <c r="Y41" i="67"/>
  <c r="Z41" i="67"/>
  <c r="AA41" i="67"/>
  <c r="AB41" i="67"/>
  <c r="AC41" i="67"/>
  <c r="AD41" i="67"/>
  <c r="AE41" i="67"/>
  <c r="AF41" i="67"/>
  <c r="AG41" i="67"/>
  <c r="AH41" i="67"/>
  <c r="AI41" i="67"/>
  <c r="C42" i="67"/>
  <c r="D42" i="67"/>
  <c r="E42" i="67"/>
  <c r="F42" i="67"/>
  <c r="G42" i="67"/>
  <c r="H42" i="67"/>
  <c r="I42" i="67"/>
  <c r="J42" i="67"/>
  <c r="K42" i="67"/>
  <c r="L42" i="67"/>
  <c r="M42" i="67"/>
  <c r="N42" i="67"/>
  <c r="O42" i="67"/>
  <c r="P42" i="67"/>
  <c r="Q42" i="67"/>
  <c r="R42" i="67"/>
  <c r="S42" i="67"/>
  <c r="T42" i="67"/>
  <c r="U42" i="67"/>
  <c r="V42" i="67"/>
  <c r="W42" i="67"/>
  <c r="X42" i="67"/>
  <c r="Y42" i="67"/>
  <c r="Z42" i="67"/>
  <c r="AA42" i="67"/>
  <c r="AB42" i="67"/>
  <c r="AC42" i="67"/>
  <c r="AD42" i="67"/>
  <c r="AE42" i="67"/>
  <c r="AF42" i="67"/>
  <c r="AG42" i="67"/>
  <c r="AH42" i="67"/>
  <c r="AI42" i="67"/>
  <c r="C43" i="67"/>
  <c r="D43" i="67"/>
  <c r="E43" i="67"/>
  <c r="F43" i="67"/>
  <c r="G43" i="67"/>
  <c r="H43" i="67"/>
  <c r="I43" i="67"/>
  <c r="J43" i="67"/>
  <c r="K43" i="67"/>
  <c r="L43" i="67"/>
  <c r="M43" i="67"/>
  <c r="N43" i="67"/>
  <c r="O43" i="67"/>
  <c r="P43" i="67"/>
  <c r="Q43" i="67"/>
  <c r="R43" i="67"/>
  <c r="S43" i="67"/>
  <c r="T43" i="67"/>
  <c r="U43" i="67"/>
  <c r="V43" i="67"/>
  <c r="W43" i="67"/>
  <c r="X43" i="67"/>
  <c r="Y43" i="67"/>
  <c r="Z43" i="67"/>
  <c r="AA43" i="67"/>
  <c r="AB43" i="67"/>
  <c r="AC43" i="67"/>
  <c r="AD43" i="67"/>
  <c r="AE43" i="67"/>
  <c r="AF43" i="67"/>
  <c r="AG43" i="67"/>
  <c r="AH43" i="67"/>
  <c r="AI43" i="67"/>
  <c r="C44" i="67"/>
  <c r="D44" i="67"/>
  <c r="E44" i="67"/>
  <c r="F44" i="67"/>
  <c r="G44" i="67"/>
  <c r="H44" i="67"/>
  <c r="I44" i="67"/>
  <c r="J44" i="67"/>
  <c r="K44" i="67"/>
  <c r="L44" i="67"/>
  <c r="M44" i="67"/>
  <c r="N44" i="67"/>
  <c r="O44" i="67"/>
  <c r="P44" i="67"/>
  <c r="Q44" i="67"/>
  <c r="R44" i="67"/>
  <c r="S44" i="67"/>
  <c r="T44" i="67"/>
  <c r="U44" i="67"/>
  <c r="V44" i="67"/>
  <c r="W44" i="67"/>
  <c r="X44" i="67"/>
  <c r="Y44" i="67"/>
  <c r="Z44" i="67"/>
  <c r="AA44" i="67"/>
  <c r="AB44" i="67"/>
  <c r="AC44" i="67"/>
  <c r="AD44" i="67"/>
  <c r="AE44" i="67"/>
  <c r="AF44" i="67"/>
  <c r="AG44" i="67"/>
  <c r="AH44" i="67"/>
  <c r="AI44" i="67"/>
  <c r="B27" i="67"/>
  <c r="B28" i="67"/>
  <c r="B29" i="67"/>
  <c r="B30" i="67"/>
  <c r="B31" i="67"/>
  <c r="B32" i="67"/>
  <c r="B33" i="67"/>
  <c r="B34" i="67"/>
  <c r="B35" i="67"/>
  <c r="B36" i="67"/>
  <c r="B37" i="67"/>
  <c r="B38" i="67"/>
  <c r="B39" i="67"/>
  <c r="B40" i="67"/>
  <c r="B41" i="67"/>
  <c r="B42" i="67"/>
  <c r="B43" i="67"/>
  <c r="B44" i="67"/>
  <c r="B26" i="67"/>
  <c r="B47" i="66"/>
  <c r="AI65" i="66"/>
  <c r="AH65" i="66"/>
  <c r="AG65" i="66"/>
  <c r="AF65" i="66"/>
  <c r="AE65" i="66"/>
  <c r="AD65" i="66"/>
  <c r="AC65" i="66"/>
  <c r="AB65" i="66"/>
  <c r="AA65" i="66"/>
  <c r="Z65" i="66"/>
  <c r="Y65" i="66"/>
  <c r="X65" i="66"/>
  <c r="W65" i="66"/>
  <c r="V65" i="66"/>
  <c r="U65" i="66"/>
  <c r="T65" i="66"/>
  <c r="S65" i="66"/>
  <c r="R65" i="66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AI64" i="66"/>
  <c r="AH64" i="66"/>
  <c r="AG64" i="66"/>
  <c r="AF64" i="66"/>
  <c r="AE64" i="66"/>
  <c r="AD64" i="66"/>
  <c r="AC64" i="66"/>
  <c r="AB64" i="66"/>
  <c r="AA64" i="66"/>
  <c r="Z64" i="66"/>
  <c r="Y64" i="66"/>
  <c r="X64" i="66"/>
  <c r="W64" i="66"/>
  <c r="V64" i="66"/>
  <c r="U64" i="66"/>
  <c r="T64" i="66"/>
  <c r="S64" i="66"/>
  <c r="R64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AI63" i="66"/>
  <c r="AH63" i="66"/>
  <c r="AG63" i="66"/>
  <c r="AF63" i="66"/>
  <c r="AE63" i="66"/>
  <c r="AD63" i="66"/>
  <c r="AC63" i="66"/>
  <c r="AB63" i="66"/>
  <c r="AA63" i="66"/>
  <c r="Z63" i="66"/>
  <c r="Y63" i="66"/>
  <c r="X63" i="66"/>
  <c r="W63" i="66"/>
  <c r="V63" i="66"/>
  <c r="U63" i="66"/>
  <c r="T63" i="66"/>
  <c r="S63" i="66"/>
  <c r="R63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AI62" i="66"/>
  <c r="AH62" i="66"/>
  <c r="AG62" i="66"/>
  <c r="AF62" i="66"/>
  <c r="AE62" i="66"/>
  <c r="AD62" i="66"/>
  <c r="AC62" i="66"/>
  <c r="AB62" i="66"/>
  <c r="AA62" i="66"/>
  <c r="Z62" i="66"/>
  <c r="Y62" i="66"/>
  <c r="X62" i="66"/>
  <c r="W62" i="66"/>
  <c r="V62" i="66"/>
  <c r="U62" i="66"/>
  <c r="T62" i="66"/>
  <c r="S62" i="66"/>
  <c r="R62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AI61" i="66"/>
  <c r="AH61" i="66"/>
  <c r="AG61" i="66"/>
  <c r="AF61" i="66"/>
  <c r="AE61" i="66"/>
  <c r="AD61" i="66"/>
  <c r="AC61" i="66"/>
  <c r="AB61" i="66"/>
  <c r="AA61" i="66"/>
  <c r="Z61" i="66"/>
  <c r="Y61" i="66"/>
  <c r="X61" i="66"/>
  <c r="W61" i="66"/>
  <c r="V61" i="66"/>
  <c r="U61" i="66"/>
  <c r="T61" i="66"/>
  <c r="S61" i="66"/>
  <c r="R61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AI60" i="66"/>
  <c r="AH60" i="66"/>
  <c r="AG60" i="66"/>
  <c r="AF60" i="66"/>
  <c r="AE60" i="66"/>
  <c r="AD60" i="66"/>
  <c r="AC60" i="66"/>
  <c r="AB60" i="66"/>
  <c r="AA60" i="66"/>
  <c r="Z60" i="66"/>
  <c r="Y60" i="66"/>
  <c r="X60" i="66"/>
  <c r="W60" i="66"/>
  <c r="V60" i="66"/>
  <c r="U60" i="66"/>
  <c r="T60" i="66"/>
  <c r="S60" i="66"/>
  <c r="R60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AI59" i="66"/>
  <c r="AH59" i="66"/>
  <c r="AG59" i="66"/>
  <c r="AF59" i="66"/>
  <c r="AE59" i="66"/>
  <c r="AD59" i="66"/>
  <c r="AC59" i="66"/>
  <c r="AB59" i="66"/>
  <c r="AA59" i="66"/>
  <c r="Z59" i="66"/>
  <c r="Y59" i="66"/>
  <c r="X59" i="66"/>
  <c r="W59" i="66"/>
  <c r="V59" i="66"/>
  <c r="U59" i="66"/>
  <c r="T59" i="66"/>
  <c r="S59" i="66"/>
  <c r="R59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AI58" i="66"/>
  <c r="AH58" i="66"/>
  <c r="AG58" i="66"/>
  <c r="AF58" i="66"/>
  <c r="AE58" i="66"/>
  <c r="AD58" i="66"/>
  <c r="AC58" i="66"/>
  <c r="AB58" i="66"/>
  <c r="AA58" i="66"/>
  <c r="Z58" i="66"/>
  <c r="Y58" i="66"/>
  <c r="X58" i="66"/>
  <c r="W58" i="66"/>
  <c r="V58" i="66"/>
  <c r="U58" i="66"/>
  <c r="T58" i="66"/>
  <c r="S58" i="66"/>
  <c r="R58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AI57" i="66"/>
  <c r="AH57" i="66"/>
  <c r="AG57" i="66"/>
  <c r="AF57" i="66"/>
  <c r="AE57" i="66"/>
  <c r="AD57" i="66"/>
  <c r="AC57" i="66"/>
  <c r="AB57" i="66"/>
  <c r="AA57" i="66"/>
  <c r="Z57" i="66"/>
  <c r="Y57" i="66"/>
  <c r="X57" i="66"/>
  <c r="W57" i="66"/>
  <c r="V57" i="66"/>
  <c r="U57" i="66"/>
  <c r="T57" i="66"/>
  <c r="S57" i="66"/>
  <c r="R57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AI56" i="66"/>
  <c r="AH56" i="66"/>
  <c r="AG56" i="66"/>
  <c r="AF56" i="66"/>
  <c r="AE56" i="66"/>
  <c r="AD56" i="66"/>
  <c r="AC56" i="66"/>
  <c r="AB56" i="66"/>
  <c r="AA56" i="66"/>
  <c r="Z56" i="66"/>
  <c r="Y56" i="66"/>
  <c r="X56" i="66"/>
  <c r="W56" i="66"/>
  <c r="V56" i="66"/>
  <c r="U56" i="66"/>
  <c r="T56" i="66"/>
  <c r="S56" i="66"/>
  <c r="R56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AI55" i="66"/>
  <c r="AH55" i="66"/>
  <c r="AG55" i="66"/>
  <c r="AF55" i="66"/>
  <c r="AE55" i="66"/>
  <c r="AD55" i="66"/>
  <c r="AC55" i="66"/>
  <c r="AB55" i="66"/>
  <c r="AA55" i="66"/>
  <c r="Z55" i="66"/>
  <c r="Y55" i="66"/>
  <c r="X55" i="66"/>
  <c r="W55" i="66"/>
  <c r="V55" i="66"/>
  <c r="U55" i="66"/>
  <c r="T55" i="66"/>
  <c r="S55" i="66"/>
  <c r="R55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AI54" i="66"/>
  <c r="AH54" i="66"/>
  <c r="AG54" i="66"/>
  <c r="AF54" i="66"/>
  <c r="AE54" i="66"/>
  <c r="AD54" i="66"/>
  <c r="AC54" i="66"/>
  <c r="AB54" i="66"/>
  <c r="AA54" i="66"/>
  <c r="Z54" i="66"/>
  <c r="Y54" i="66"/>
  <c r="X54" i="66"/>
  <c r="W54" i="66"/>
  <c r="V54" i="66"/>
  <c r="U54" i="66"/>
  <c r="T54" i="66"/>
  <c r="S54" i="66"/>
  <c r="R54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AI53" i="66"/>
  <c r="AH53" i="66"/>
  <c r="AG53" i="66"/>
  <c r="AF53" i="66"/>
  <c r="AE53" i="66"/>
  <c r="AD53" i="66"/>
  <c r="AC53" i="66"/>
  <c r="AB53" i="66"/>
  <c r="AA53" i="66"/>
  <c r="Z53" i="66"/>
  <c r="Y53" i="66"/>
  <c r="X53" i="66"/>
  <c r="W53" i="66"/>
  <c r="V53" i="66"/>
  <c r="U53" i="66"/>
  <c r="T53" i="66"/>
  <c r="S53" i="66"/>
  <c r="R53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AI52" i="66"/>
  <c r="AH52" i="66"/>
  <c r="AG52" i="66"/>
  <c r="AF52" i="66"/>
  <c r="AE52" i="66"/>
  <c r="AD52" i="66"/>
  <c r="AC52" i="66"/>
  <c r="AB52" i="66"/>
  <c r="AA52" i="66"/>
  <c r="Z52" i="66"/>
  <c r="Y52" i="66"/>
  <c r="X52" i="66"/>
  <c r="W52" i="66"/>
  <c r="V52" i="66"/>
  <c r="U52" i="66"/>
  <c r="T52" i="66"/>
  <c r="S52" i="66"/>
  <c r="R52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AI51" i="66"/>
  <c r="AH51" i="66"/>
  <c r="AG51" i="66"/>
  <c r="AF51" i="66"/>
  <c r="AE51" i="66"/>
  <c r="AD51" i="66"/>
  <c r="AC51" i="66"/>
  <c r="AB51" i="66"/>
  <c r="AA51" i="66"/>
  <c r="Z51" i="66"/>
  <c r="Y51" i="66"/>
  <c r="X51" i="66"/>
  <c r="W51" i="66"/>
  <c r="V51" i="66"/>
  <c r="U51" i="66"/>
  <c r="T51" i="66"/>
  <c r="S51" i="66"/>
  <c r="R51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AI50" i="66"/>
  <c r="AH50" i="66"/>
  <c r="AG50" i="66"/>
  <c r="AF50" i="66"/>
  <c r="AE50" i="66"/>
  <c r="AD50" i="66"/>
  <c r="AC50" i="66"/>
  <c r="AB50" i="66"/>
  <c r="AA50" i="66"/>
  <c r="Z50" i="66"/>
  <c r="Y50" i="66"/>
  <c r="X50" i="66"/>
  <c r="W50" i="66"/>
  <c r="V50" i="66"/>
  <c r="U50" i="66"/>
  <c r="T50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AI49" i="66"/>
  <c r="AH49" i="66"/>
  <c r="AG49" i="66"/>
  <c r="AF49" i="66"/>
  <c r="AE49" i="66"/>
  <c r="AD49" i="66"/>
  <c r="AC49" i="66"/>
  <c r="AB49" i="66"/>
  <c r="AA49" i="66"/>
  <c r="Z49" i="66"/>
  <c r="Y49" i="66"/>
  <c r="X49" i="66"/>
  <c r="W49" i="66"/>
  <c r="V49" i="66"/>
  <c r="U49" i="66"/>
  <c r="T49" i="66"/>
  <c r="S49" i="66"/>
  <c r="R49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AI48" i="66"/>
  <c r="AH48" i="66"/>
  <c r="AG48" i="66"/>
  <c r="AF48" i="66"/>
  <c r="AE48" i="66"/>
  <c r="AD48" i="66"/>
  <c r="AC48" i="66"/>
  <c r="AB48" i="66"/>
  <c r="AA48" i="66"/>
  <c r="Z48" i="66"/>
  <c r="Y48" i="66"/>
  <c r="X48" i="66"/>
  <c r="W48" i="66"/>
  <c r="V48" i="66"/>
  <c r="U48" i="66"/>
  <c r="T48" i="66"/>
  <c r="S48" i="66"/>
  <c r="R48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AI47" i="66"/>
  <c r="AH47" i="66"/>
  <c r="AG47" i="66"/>
  <c r="AF47" i="66"/>
  <c r="AE47" i="66"/>
  <c r="AD47" i="66"/>
  <c r="AC47" i="66"/>
  <c r="AB47" i="66"/>
  <c r="AA47" i="66"/>
  <c r="Z47" i="66"/>
  <c r="Y47" i="66"/>
  <c r="X47" i="66"/>
  <c r="W47" i="66"/>
  <c r="V47" i="66"/>
  <c r="U47" i="66"/>
  <c r="T47" i="66"/>
  <c r="S47" i="66"/>
  <c r="R47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Y179" i="70" l="1"/>
  <c r="AG179" i="70"/>
  <c r="AC179" i="70"/>
  <c r="AF179" i="70"/>
  <c r="AJ179" i="70"/>
  <c r="X179" i="70"/>
  <c r="AH179" i="70"/>
  <c r="AM179" i="70"/>
  <c r="AN179" i="70"/>
  <c r="AE179" i="70"/>
  <c r="W179" i="70"/>
  <c r="Z179" i="70"/>
  <c r="AL179" i="70"/>
  <c r="AB179" i="70"/>
  <c r="AK179" i="70"/>
  <c r="AO179" i="70"/>
  <c r="AI179" i="70"/>
  <c r="AD179" i="70"/>
  <c r="AA179" i="70"/>
</calcChain>
</file>

<file path=xl/sharedStrings.xml><?xml version="1.0" encoding="utf-8"?>
<sst xmlns="http://schemas.openxmlformats.org/spreadsheetml/2006/main" count="10386" uniqueCount="959">
  <si>
    <t>This file is part of the calculation of PERAC (Process Emissions Reductions and Costs).</t>
  </si>
  <si>
    <t>Waste</t>
  </si>
  <si>
    <t>Abatement Cost ($/ton CO2e)</t>
  </si>
  <si>
    <t>See the main "Process Emissions Reductions and Costs" spreadsheet for source information.</t>
  </si>
  <si>
    <t>Cement</t>
  </si>
  <si>
    <t>Petroleum Refining</t>
  </si>
  <si>
    <t>Oil and Gas extraction</t>
  </si>
  <si>
    <t>Electricity generation - fugitive and process</t>
  </si>
  <si>
    <t>Pipeline Fugitive</t>
  </si>
  <si>
    <t>Agriculture - Enteric</t>
  </si>
  <si>
    <t>Agriculture - Soil Emissions</t>
  </si>
  <si>
    <t>Agriculture - Manure</t>
  </si>
  <si>
    <t>Agriculture - Other</t>
  </si>
  <si>
    <t>Fgas: Res</t>
  </si>
  <si>
    <t>Fgas: COM</t>
  </si>
  <si>
    <t>Fgas: IND</t>
  </si>
  <si>
    <t>Fgas: LDV</t>
  </si>
  <si>
    <t>Fgas: HDV</t>
  </si>
  <si>
    <t>Fgas:  Other Trans</t>
  </si>
  <si>
    <t>Fgas: Electricity</t>
  </si>
  <si>
    <t>Land: Fire</t>
  </si>
  <si>
    <t>Land: Use Change</t>
  </si>
  <si>
    <t>NonGHG costs</t>
  </si>
  <si>
    <t>Cost of GHG Reductions</t>
  </si>
  <si>
    <t>Cost per ton of GHG Reductions</t>
  </si>
  <si>
    <t>Updated Reference Scenario CO2e Emissions</t>
  </si>
  <si>
    <t>Scoping Plan CO2e Emissions</t>
  </si>
  <si>
    <t>Total CO2e Reductions</t>
  </si>
  <si>
    <t>grams per ton</t>
  </si>
  <si>
    <t>All values are given in Tg CO2e (equivalent to million metric tons).</t>
  </si>
  <si>
    <t>Agriculture</t>
  </si>
  <si>
    <t>BAU Emissions</t>
  </si>
  <si>
    <t>EPA</t>
  </si>
  <si>
    <t>EPS</t>
  </si>
  <si>
    <t>Rice Cultivation</t>
  </si>
  <si>
    <t>Emissions Multiplier</t>
  </si>
  <si>
    <t>(Tenth Edition: 2000 to 2015 - Last updated on 6/6/2017)</t>
  </si>
  <si>
    <t>million tonnes (Tg) of CO2 equivalent - based on IPCC 4th Assessment 100-yr GWPs</t>
  </si>
  <si>
    <t>Sum of selected categories:</t>
  </si>
  <si>
    <t>Type of emission</t>
  </si>
  <si>
    <t>IPCC Level 1</t>
  </si>
  <si>
    <t>IPCC Level 2</t>
  </si>
  <si>
    <t>IPCC Level 3</t>
  </si>
  <si>
    <t>IPCC Level 4</t>
  </si>
  <si>
    <t>IPCC Level 5</t>
  </si>
  <si>
    <t>Sector &amp; Activity Details</t>
  </si>
  <si>
    <t>GHG</t>
  </si>
  <si>
    <t>GWP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</si>
  <si>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</si>
  <si>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</si>
  <si>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</si>
  <si>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</si>
  <si>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</si>
  <si>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</si>
  <si>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</si>
  <si>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</si>
  <si>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</si>
  <si>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</si>
  <si>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</si>
  <si>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</si>
  <si>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</si>
  <si>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</si>
  <si>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</si>
  <si>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</si>
  <si>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Included Emissions</t>
  </si>
  <si>
    <t>1 - Energy</t>
  </si>
  <si>
    <t>1A - Fuel Combustion Activities</t>
  </si>
  <si>
    <t>1A1 - Energy Industries</t>
  </si>
  <si>
    <t>1A1a - Main Activity Electricity and Heat Production</t>
  </si>
  <si>
    <t>1A1ai - Electricity Generation</t>
  </si>
  <si>
    <t>Imported Electricity : Specified Imports : Arizona : Apache Station (AZ) - Primary fuel: Coal</t>
  </si>
  <si>
    <t>CH4</t>
  </si>
  <si>
    <t>CO2</t>
  </si>
  <si>
    <t>N2O</t>
  </si>
  <si>
    <t>Imported Electricity : Specified Imports : Arizona : Arlington Valley Energy Facility (AZ) - Primary fuel: Natural Gas</t>
  </si>
  <si>
    <t>Imported Electricity : Specified Imports : Arizona : Canyon State Electric (AZ) - Primary fuel: Biomass</t>
  </si>
  <si>
    <t>Imported Electricity : Specified Imports : Arizona : Gila River Power Station (AZ) - Primary fuel: Natural Gas</t>
  </si>
  <si>
    <t>Imported Electricity : Specified Imports : Arizona : Griffith Energy (AZ) - Primary fuel: Natural Gas</t>
  </si>
  <si>
    <t>Imported Electricity : Specified Imports : Arizona : Harquahala Generating Project (AZ) - Primary fuel: Natural Gas</t>
  </si>
  <si>
    <t>Imported Electricity : Specified Imports : Arizona : Mesquite Generating Station (AZ) - Primary fuel: Natural Gas</t>
  </si>
  <si>
    <t>Imported Electricity : Specified Imports : Arizona : Navajo (AZ) - Primary fuel: Coal</t>
  </si>
  <si>
    <t>Imported Electricity : Specified Imports : Arizona : Red Hawk (AZ) - Primary fuel: Natural Gas</t>
  </si>
  <si>
    <t>Imported Electricity : Specified Imports : Arizona : Southpoint Energy Center (AZ) - Primary fuel: Natural Gas</t>
  </si>
  <si>
    <t>Imported Electricity : Specified Imports : Arizona : Springerville (AZ) - Primary fuel: Coal</t>
  </si>
  <si>
    <t>Imported Electricity : Specified Imports : Arizona : Stotz Southern Generation (AZ) - Primary fuel: Biomass</t>
  </si>
  <si>
    <t>Imported Electricity : Specified Imports : Arizona : Yucca/Yuma Axis (AZ) - Primary fuel: Natural Gas</t>
  </si>
  <si>
    <t>Imported Electricity : Specified Imports : Arizona : Yuma Cogeneration Associates (AZ) - Primary fuel: Natural Gas</t>
  </si>
  <si>
    <t>Imported Electricity : Specified Imports : California Tribal : Desert View Power (CA Tribal) - Primary fuel: Biomass</t>
  </si>
  <si>
    <t>Imported Electricity : Specified Imports : Canada : Armstrong Woodwaste Cogeneration (CAN) - Primary fuel: Biomass</t>
  </si>
  <si>
    <t>Imported Electricity : Specified Imports : Canada : Prince George Pulp &amp; Paper (CAN) - Primary fuel: Biomass</t>
  </si>
  <si>
    <t>Imported Electricity : Specified Imports : Colorado : Craig (CO) - Primary fuel: Coal</t>
  </si>
  <si>
    <t>Imported Electricity : Specified Imports : Colorado : Rawhide (CO) - Primary fuel: Natural Gas</t>
  </si>
  <si>
    <t>Imported Electricity : Specified Imports : Mexico : La Rosita (MEX) - Primary fuel: Natural Gas</t>
  </si>
  <si>
    <t>Imported Electricity : Specified Imports : Mexico : Termoelectrica de Mexicali (MEX) - Primary fuel: Natural Gas</t>
  </si>
  <si>
    <t>Imported Electricity : Specified Imports : Montana : Colstrip (MT) - Primary fuel: Coal</t>
  </si>
  <si>
    <t>Imported Electricity : Specified Imports : Montana : Hardin Generating Project (MT) - Primary fuel: Coal</t>
  </si>
  <si>
    <t>Imported Electricity : Specified Imports : Nebraska : Whelan Energy Center (NE) - Primary fuel: Coal</t>
  </si>
  <si>
    <t>Imported Electricity : Specified Imports : Nevada : Apex Generating Station (NV) - Primary fuel: Natural Gas</t>
  </si>
  <si>
    <t>Imported Electricity : Specified Imports : Nevada : Clark Station (NV) - Primary fuel: Natural Gas</t>
  </si>
  <si>
    <t>Imported Electricity : Specified Imports : Nevada : El Dorado Energy (NV) - Primary fuel: Natural Gas</t>
  </si>
  <si>
    <t>Imported Electricity : Specified Imports : Nevada : Harry Allen Station (NV) - Primary fuel: Natural Gas</t>
  </si>
  <si>
    <t>Imported Electricity : Specified Imports : Nevada : Mohave (NV) - Primary fuel: Coal</t>
  </si>
  <si>
    <t>Imported Electricity : Specified Imports : Nevada : Reid Gardner (NV) - Primary fuel: Coal</t>
  </si>
  <si>
    <t>Imported Electricity : Specified Imports : New Mexico : Four Corners (NM) - Primary fuel: Coal</t>
  </si>
  <si>
    <t>Imported Electricity : Specified Imports : New Mexico : San Juan (NM) - Primary fuel: Coal</t>
  </si>
  <si>
    <t>Imported Electricity : Specified Imports : Oregon : Boardman (OR) - Primary fuel: Coal</t>
  </si>
  <si>
    <t>Imported Electricity : Specified Imports : Oregon : Hermiston Power (OR) - Primary fuel: Natural Gas</t>
  </si>
  <si>
    <t>Imported Electricity : Specified Imports : Oregon : Klamath Falls Cogen (OR) - Primary fuel: Natural Gas</t>
  </si>
  <si>
    <t>Imported Electricity : Specified Imports : Oregon : Klamath Peaking (OR) - Primary fuel: Natural Gas</t>
  </si>
  <si>
    <t>Imported Electricity : Specified Imports : Oregon : Seneca Sustainable Energy (OR) - Primary fuel: Biomass</t>
  </si>
  <si>
    <t>Imported Electricity : Specified Imports : Pacific Northwest : Bonneville Power Administration (PNW) - Primarily Hydropower</t>
  </si>
  <si>
    <t>Imported Electricity : Specified Imports : Pacific Northwest : PacifiCorp (PNW) - Primary fuel: Coal</t>
  </si>
  <si>
    <t>Imported Electricity : Specified Imports : Pacific Northwest : Powerex (PNW) - Primarily Hydropower</t>
  </si>
  <si>
    <t>Imported Electricity : Specified Imports : Utah : Bonanza (UT) - Primary fuel: Coal</t>
  </si>
  <si>
    <t>Imported Electricity : Specified Imports : Utah : Currant Creek (UT) - Primary fuel: Natural Gas</t>
  </si>
  <si>
    <t>Imported Electricity : Specified Imports : Utah : Gadsby (UT) - Primary fuel: Natural Gas</t>
  </si>
  <si>
    <t>Imported Electricity : Specified Imports : Utah : Hunter (UT) - Primary fuel: Coal</t>
  </si>
  <si>
    <t>Imported Electricity : Specified Imports : Utah : Huntington (UT) - Primary fuel: Coal</t>
  </si>
  <si>
    <t>Imported Electricity : Specified Imports : Utah : Intermountain (UT) - Primary fuel: Coal</t>
  </si>
  <si>
    <t>Imported Electricity : Specified Imports : Utah : Lake Side (UT) - Primary fuel: Natural Gas</t>
  </si>
  <si>
    <t>Imported Electricity : Specified Imports : Utah : Nebo Power Station (UT) - Primary fuel: Natural Gas</t>
  </si>
  <si>
    <t>Imported Electricity : Specified Imports : Utah : Trans-Jordan Generating Station (UT) - Primary fuel: Biomass</t>
  </si>
  <si>
    <t>Imported Electricity : Specified Imports : Utah : West Valley (UT) - Primary fuel: Natural Gas</t>
  </si>
  <si>
    <t>Imported Electricity : Specified Imports : Washington : Chehalis (WA) - Primary fuel: Natural Gas</t>
  </si>
  <si>
    <t>Imported Electricity : Specified Imports : Washington : Grays Harbor Energy Facility (WA) - Primary fuel: Natural Gas</t>
  </si>
  <si>
    <t>Imported Electricity : Specified Imports : Washington : Kettle Falls (WA) - Primary fuel: Biomass</t>
  </si>
  <si>
    <t>Imported Electricity : Specified Imports : Washington : Nippon Paper Cogen (WA) - Primary fuel: Biomass</t>
  </si>
  <si>
    <t>Imported Electricity : Specified Imports : Washington : River Road (WA) - Primary fuel: Natural Gas</t>
  </si>
  <si>
    <t>Imported Electricity : Specified Imports : Washington : Roosevelt Biogas (WA) - Primary fuel: Biomass</t>
  </si>
  <si>
    <t>Imported Electricity : Specified Imports : Washington : Sierra Pacific Burlington (WA) - Primary fuel: Biomass</t>
  </si>
  <si>
    <t>Imported Electricity : Specified Imports : Washington : Simpson (WA) - Primary fuel: Biomass</t>
  </si>
  <si>
    <t>Imported Electricity : Specified Imports : Washington : Transalta Centralia Generation (WA) - Primary fuel: Coal</t>
  </si>
  <si>
    <t>Imported Electricity : Specified Imports : Washington : Weyerhaeuser Long View (WA) - Primary fuels: Biomass, Coal and Natural Gas</t>
  </si>
  <si>
    <t>Imported Electricity : Specified Imports : Wyoming : Dave Johnston (WY) - Primary fuel: Coal</t>
  </si>
  <si>
    <t>Imported Electricity : Specified Imports : Wyoming : Jim Bridger (WY) - Primary fuel: Coal</t>
  </si>
  <si>
    <t>Imported Electricity : Specified Imports : Wyoming : Laramie River (WY) - Primary fuel: Coal</t>
  </si>
  <si>
    <t>Imported Electricity : Specified Imports : Wyoming : Naughton (WY) - Primary fuel: Coal</t>
  </si>
  <si>
    <t>Imported Electricity : Specified Imports : Wyoming : Wyodak (WY) - Primary fuel: Coal</t>
  </si>
  <si>
    <t>Imported Electricity : Unspecified Imports : Pacific Northwest - Unspecified sources</t>
  </si>
  <si>
    <t>Imported Electricity : Unspecified Imports : Pacific Southwest - Unspecified sources</t>
  </si>
  <si>
    <t>In State Generation : Merchant Owned - Associated gas</t>
  </si>
  <si>
    <t>In State Generation : Merchant Owned - Biomass</t>
  </si>
  <si>
    <t>In State Generation : Merchant Owned - Biomethane</t>
  </si>
  <si>
    <t>In State Generation : Merchant Owned - Crude oil</t>
  </si>
  <si>
    <t>In State Generation : Merchant Owned - Digester gas</t>
  </si>
  <si>
    <t>In State Generation : Merchant Owned - Distillate</t>
  </si>
  <si>
    <t>In State Generation : Merchant Owned - Jet fuel</t>
  </si>
  <si>
    <t>In State Generation : Merchant Owned - Kerosene</t>
  </si>
  <si>
    <t>In State Generation : Merchant Owned - Landfill gas</t>
  </si>
  <si>
    <t>In State Generation : Merchant Owned - MSW</t>
  </si>
  <si>
    <t>In State Generation : Merchant Owned - Natural gas</t>
  </si>
  <si>
    <t>In State Generation : Merchant Owned - Petroleum coke</t>
  </si>
  <si>
    <t>In State Generation : Merchant Owned - Propane</t>
  </si>
  <si>
    <t>In State Generation : Merchant Owned - Refinery gas</t>
  </si>
  <si>
    <t>In State Generation : Merchant Owned - Residual fuel oil</t>
  </si>
  <si>
    <t>In State Generation : Merchant Owned - Tires</t>
  </si>
  <si>
    <t>In State Generation : Merchant Owned - Waste oil</t>
  </si>
  <si>
    <t>In State Generation : Utility Owned - Biomass</t>
  </si>
  <si>
    <t>In State Generation : Utility Owned - Biomethane</t>
  </si>
  <si>
    <t>In State Generation : Utility Owned - Digester gas</t>
  </si>
  <si>
    <t>In State Generation : Utility Owned - Distillate</t>
  </si>
  <si>
    <t>In State Generation : Utility Owned - Landfill gas</t>
  </si>
  <si>
    <t>In State Generation : Utility Owned - Natural gas</t>
  </si>
  <si>
    <t>In State Generation : Utility Owned - Propane</t>
  </si>
  <si>
    <t>In State Generation : Utility Owned - Refinery gas</t>
  </si>
  <si>
    <t>In State Generation : Utility Owned - Residual fuel oil</t>
  </si>
  <si>
    <t>1A1aii - Combined Heat and Power Generation (CHP)</t>
  </si>
  <si>
    <t>CHP: Commercial : Useful Thermal Output - Crude oil</t>
  </si>
  <si>
    <t>CHP: Commercial : Useful Thermal Output - Digester gas</t>
  </si>
  <si>
    <t>CHP: Commercial : Useful Thermal Output - Distillate</t>
  </si>
  <si>
    <t>CHP: Commercial : Useful Thermal Output - Jet fuel</t>
  </si>
  <si>
    <t>CHP: Commercial : Useful Thermal Output - Kerosene</t>
  </si>
  <si>
    <t>CHP: Commercial : Useful Thermal Output - Landfill gas</t>
  </si>
  <si>
    <t>CHP: Commercial : Useful Thermal Output - Natural gas</t>
  </si>
  <si>
    <t>CHP: Commercial : Useful Thermal Output - Propane</t>
  </si>
  <si>
    <t>CHP: Industrial : Useful Thermal Output - Associated gas</t>
  </si>
  <si>
    <t>CHP: Industrial : Useful Thermal Output - Biomass</t>
  </si>
  <si>
    <t>CHP: Industrial : Useful Thermal Output - Biomethane</t>
  </si>
  <si>
    <t>CHP: Industrial : Useful Thermal Output - Coal</t>
  </si>
  <si>
    <t>CHP: Industrial : Useful Thermal Output - Crude oil</t>
  </si>
  <si>
    <t>CHP: Industrial : Useful Thermal Output - Digester gas</t>
  </si>
  <si>
    <t>CHP: Industrial : Useful Thermal Output - Distillate</t>
  </si>
  <si>
    <t>CHP: Industrial : Useful Thermal Output - Kerosene</t>
  </si>
  <si>
    <t>CHP: Industrial : Useful Thermal Output - Landfill gas</t>
  </si>
  <si>
    <t>CHP: Industrial : Useful Thermal Output - MSW</t>
  </si>
  <si>
    <t>CHP: Industrial : Useful Thermal Output - Natural gas</t>
  </si>
  <si>
    <t>CHP: Industrial : Useful Thermal Output - Petroleum coke</t>
  </si>
  <si>
    <t>CHP: Industrial : Useful Thermal Output - Propane</t>
  </si>
  <si>
    <t>CHP: Industrial : Useful Thermal Output - Refinery gas</t>
  </si>
  <si>
    <t>CHP: Industrial : Useful Thermal Output - Residual fuel oil</t>
  </si>
  <si>
    <t>CHP: Industrial : Useful Thermal Output - Tires</t>
  </si>
  <si>
    <t>CHP: Industrial : Useful Thermal Output - Waste oil</t>
  </si>
  <si>
    <t>In State Generation : CHP: Commercial - Crude oil</t>
  </si>
  <si>
    <t>In State Generation : CHP: Commercial - Digester gas</t>
  </si>
  <si>
    <t>In State Generation : CHP: Commercial - Distillate</t>
  </si>
  <si>
    <t>In State Generation : CHP: Commercial - Jet fuel</t>
  </si>
  <si>
    <t>In State Generation : CHP: Commercial - Kerosene</t>
  </si>
  <si>
    <t>In State Generation : CHP: Commercial - Landfill gas</t>
  </si>
  <si>
    <t>In State Generation : CHP: Commercial - Natural gas</t>
  </si>
  <si>
    <t>In State Generation : CHP: Commercial - Propane</t>
  </si>
  <si>
    <t>In State Generation : CHP: Industrial - Associated gas</t>
  </si>
  <si>
    <t>In State Generation : CHP: Industrial - Biomass</t>
  </si>
  <si>
    <t>In State Generation : CHP: Industrial - Biomethane</t>
  </si>
  <si>
    <t>In State Generation : CHP: Industrial - Coal</t>
  </si>
  <si>
    <t>In State Generation : CHP: Industrial - Crude oil</t>
  </si>
  <si>
    <t>In State Generation : CHP: Industrial - Digester gas</t>
  </si>
  <si>
    <t>In State Generation : CHP: Industrial - Distillate</t>
  </si>
  <si>
    <t>In State Generation : CHP: Industrial - Kerosene</t>
  </si>
  <si>
    <t>In State Generation : CHP: Industrial - Landfill gas</t>
  </si>
  <si>
    <t>In State Generation : CHP: Industrial - MSW</t>
  </si>
  <si>
    <t>In State Generation : CHP: Industrial - Natural gas</t>
  </si>
  <si>
    <t>In State Generation : CHP: Industrial - Petroleum coke</t>
  </si>
  <si>
    <t>In State Generation : CHP: Industrial - Propane</t>
  </si>
  <si>
    <t>In State Generation : CHP: Industrial - Refinery gas</t>
  </si>
  <si>
    <t>In State Generation : CHP: Industrial - Residual fuel oil</t>
  </si>
  <si>
    <t>In State Generation : CHP: Industrial - Tires</t>
  </si>
  <si>
    <t>In State Generation : CHP: Industrial - Waste oil</t>
  </si>
  <si>
    <t>1A1b - Petroleum Refining</t>
  </si>
  <si>
    <t>Petroleum Refining and Hydrogen Production - Associated gas</t>
  </si>
  <si>
    <t>Petroleum Refining and Hydrogen Production - Catalyst coke</t>
  </si>
  <si>
    <t>Petroleum Refining and Hydrogen Production - Digester gas</t>
  </si>
  <si>
    <t>Petroleum Refining and Hydrogen Production - Distillate</t>
  </si>
  <si>
    <t>Petroleum Refining and Hydrogen Production - Ethanol</t>
  </si>
  <si>
    <t>Petroleum Refining and Hydrogen Production - Gasoline</t>
  </si>
  <si>
    <t>Petroleum Refining and Hydrogen Production - LPG</t>
  </si>
  <si>
    <t>Petroleum Refining and Hydrogen Production - Natural gas</t>
  </si>
  <si>
    <t>Petroleum Refining and Hydrogen Production - Petroleum coke</t>
  </si>
  <si>
    <t>Petroleum Refining and Hydrogen Production - Process gas</t>
  </si>
  <si>
    <t>Petroleum Refining and Hydrogen Production - Refinery gas</t>
  </si>
  <si>
    <t>Petroleum Refining and Hydrogen Production - Residual fuel oil</t>
  </si>
  <si>
    <t>1A1c - Manufacture of Solid Fuels and Other Energy Industries</t>
  </si>
  <si>
    <t>1A1cii - Other Energy Industries</t>
  </si>
  <si>
    <t>Oil &amp; Gas Extraction - Associated gas</t>
  </si>
  <si>
    <t>Oil &amp; Gas Extraction - Distillate</t>
  </si>
  <si>
    <t>Oil &amp; Gas Extraction - Natural gas</t>
  </si>
  <si>
    <t>Oil &amp; Gas Extraction - Residual fuel oil</t>
  </si>
  <si>
    <t>Transmission and Distribution : Natural Gas Pipelines - Natural gas</t>
  </si>
  <si>
    <t>Transmission and Distribution : Non Natural Gas Pipelines - Natural gas</t>
  </si>
  <si>
    <t>1A2 - Manufacturing Industries and Construction</t>
  </si>
  <si>
    <t>Manufacturing : Primary Metals - Natural gas</t>
  </si>
  <si>
    <t>1A2c - Chemicals</t>
  </si>
  <si>
    <t>Manufacturing : Chemicals &amp; Allied Products : Fuel Use - Natural gas</t>
  </si>
  <si>
    <t>1A2d - Pulp, Paper and Print</t>
  </si>
  <si>
    <t>Manufacturing : Printing &amp; Publishing - Natural gas</t>
  </si>
  <si>
    <t>Manufacturing : Pulp &amp; Paper - Natural gas</t>
  </si>
  <si>
    <t>1A2e - Food Processing, Beverages and Tobacco</t>
  </si>
  <si>
    <t>Manufacturing : Food Products - Natural gas</t>
  </si>
  <si>
    <t>Manufacturing : Food Products : Food Processing - Natural gas</t>
  </si>
  <si>
    <t>Manufacturing : Food Products : Sugar &amp; Confections - Natural gas</t>
  </si>
  <si>
    <t>Manufacturing : Tobacco - Natural gas</t>
  </si>
  <si>
    <t>1A2f - Non-Metallic Minerals</t>
  </si>
  <si>
    <t>Manufacturing : Stone, Clay, Glass &amp; Cement - Natural gas</t>
  </si>
  <si>
    <t>Manufacturing : Stone, Clay, Glass &amp; Cement : Cement - Biomass waste fuel</t>
  </si>
  <si>
    <t>Manufacturing : Stone, Clay, Glass &amp; Cement : Cement - Coal</t>
  </si>
  <si>
    <t>Manufacturing : Stone, Clay, Glass &amp; Cement : Cement - Distillate</t>
  </si>
  <si>
    <t>Manufacturing : Stone, Clay, Glass &amp; Cement : Cement - LPG</t>
  </si>
  <si>
    <t>Manufacturing : Stone, Clay, Glass &amp; Cement : Cement - MSW</t>
  </si>
  <si>
    <t>Manufacturing : Stone, Clay, Glass &amp; Cement : Cement - Natural gas</t>
  </si>
  <si>
    <t>Manufacturing : Stone, Clay, Glass &amp; Cement : Cement - Petroleum coke</t>
  </si>
  <si>
    <t>Manufacturing : Stone, Clay, Glass &amp; Cement : Cement - Residual fuel oil</t>
  </si>
  <si>
    <t>Manufacturing : Stone, Clay, Glass &amp; Cement : Cement - Tires</t>
  </si>
  <si>
    <t>Manufacturing : Stone, Clay, Glass &amp; Cement : Flat Glass - Natural gas</t>
  </si>
  <si>
    <t>Manufacturing : Stone, Clay, Glass &amp; Cement : Glass Containers - Natural gas</t>
  </si>
  <si>
    <t>1A2g - Transport Equipment</t>
  </si>
  <si>
    <t>Manufacturing : Transportation Equip. - Natural gas</t>
  </si>
  <si>
    <t>1A2h - Machinery</t>
  </si>
  <si>
    <t>Manufacturing : Electric &amp; Electronic Equip. - Natural gas</t>
  </si>
  <si>
    <t>Manufacturing : Metal Durables : Computers &amp; Office Machines - Natural gas</t>
  </si>
  <si>
    <t>Manufacturing : Metal Durables : Fabricated Metal Products - Natural gas</t>
  </si>
  <si>
    <t>Manufacturing : Metal Durables : Industrial Machinery &amp; Equip. - Natural gas</t>
  </si>
  <si>
    <t>1A2i - Mining (excluding fuels) and Quarrying</t>
  </si>
  <si>
    <t>Mining : Coal - Natural gas</t>
  </si>
  <si>
    <t>Mining : Metals - Natural gas</t>
  </si>
  <si>
    <t>Mining : Non Metals - Natural gas</t>
  </si>
  <si>
    <t>1A2j - Wood and Wood Products</t>
  </si>
  <si>
    <t>Manufacturing : Wood &amp; Furniture : Furniture &amp; Fixtures - Natural gas</t>
  </si>
  <si>
    <t>Manufacturing : Wood &amp; Furniture : Lumber &amp; Wood Products - Natural gas</t>
  </si>
  <si>
    <t>1A2k - Construction</t>
  </si>
  <si>
    <t>Manufacturing : Construction - Ethanol</t>
  </si>
  <si>
    <t>Manufacturing : Construction - Gasoline</t>
  </si>
  <si>
    <t>Manufacturing : Construction - Natural gas</t>
  </si>
  <si>
    <t>1A2l - Textile and Leather</t>
  </si>
  <si>
    <t>Manufacturing : Textiles : Apparel - Natural gas</t>
  </si>
  <si>
    <t>Manufacturing : Textiles : Leather - Natural gas</t>
  </si>
  <si>
    <t>Manufacturing : Textiles : Textile Mills - Natural gas</t>
  </si>
  <si>
    <t>1A2m - Non-specified Industry.</t>
  </si>
  <si>
    <t>Manufacturing - Coal</t>
  </si>
  <si>
    <t>Manufacturing - Distillate</t>
  </si>
  <si>
    <t>Manufacturing - Ethanol</t>
  </si>
  <si>
    <t>Manufacturing - Gasoline</t>
  </si>
  <si>
    <t>Manufacturing - Kerosene</t>
  </si>
  <si>
    <t>Manufacturing - LPG</t>
  </si>
  <si>
    <t>Manufacturing - Natural gas</t>
  </si>
  <si>
    <t>Manufacturing - Petroleum coke</t>
  </si>
  <si>
    <t>Manufacturing - Residual fuel oil</t>
  </si>
  <si>
    <t>Manufacturing : Plastics &amp; Rubber - Natural gas</t>
  </si>
  <si>
    <t>Manufacturing : Plastics &amp; Rubber : Plastics - Natural gas</t>
  </si>
  <si>
    <t>Not Specified Industrial - Other petroleum products</t>
  </si>
  <si>
    <t>Not Specified Industrial - Wood (wet)</t>
  </si>
  <si>
    <t>1A3 - Transport</t>
  </si>
  <si>
    <t>Not Specified Transportation - Distillate</t>
  </si>
  <si>
    <t>Not Specified Transportation - LPG</t>
  </si>
  <si>
    <t>Not Specified Transportation - Residual fuel oil</t>
  </si>
  <si>
    <t>1A3a - Civil Aviation</t>
  </si>
  <si>
    <t>Aviation - Ethanol</t>
  </si>
  <si>
    <t>Aviation - Gasoline</t>
  </si>
  <si>
    <t>1A3aii - Domestic Aviation</t>
  </si>
  <si>
    <t>Aviation : Domestic Air transport - Aviation gasoline</t>
  </si>
  <si>
    <t>Aviation : Domestic Air transport : Intrastate - Jet fuel</t>
  </si>
  <si>
    <t>1A3b - Road Transportation</t>
  </si>
  <si>
    <t>On Road - Natural gas</t>
  </si>
  <si>
    <t>1A3bi - Cars</t>
  </si>
  <si>
    <t>On Road : Light-duty Vehicles : Passenger Cars - Biodiesel</t>
  </si>
  <si>
    <t>On Road : Light-duty Vehicles : Passenger Cars - Distillate</t>
  </si>
  <si>
    <t>On Road : Light-duty Vehicles : Passenger Cars - Ethanol</t>
  </si>
  <si>
    <t>On Road : Light-duty Vehicles : Passenger Cars - Gasoline</t>
  </si>
  <si>
    <t>On Road : Light-duty Vehicles : Passenger Cars - Renewable Diesel</t>
  </si>
  <si>
    <t>1A3bii - Light-duty Trucks</t>
  </si>
  <si>
    <t>On Road : Light-duty Vehicles : Light-duty Trucks &amp; SUVs - Biodiesel</t>
  </si>
  <si>
    <t>On Road : Light-duty Vehicles : Light-duty Trucks &amp; SUVs - Distillate</t>
  </si>
  <si>
    <t>On Road : Light-duty Vehicles : Light-duty Trucks &amp; SUVs - Ethanol</t>
  </si>
  <si>
    <t>On Road : Light-duty Vehicles : Light-duty Trucks &amp; SUVs - Gasoline</t>
  </si>
  <si>
    <t>On Road : Light-duty Vehicles : Light-duty Trucks &amp; SUVs - Renewable Diesel</t>
  </si>
  <si>
    <t>1A3biii - Heavy-duty Trucks and Buses</t>
  </si>
  <si>
    <t>On Road - Biomethane</t>
  </si>
  <si>
    <t>On Road : Heavy-duty Vehicles : Buses - Biodiesel</t>
  </si>
  <si>
    <t>On Road : Heavy-duty Vehicles : Buses - Distillate</t>
  </si>
  <si>
    <t>On Road : Heavy-duty Vehicles : Buses - Ethanol</t>
  </si>
  <si>
    <t>On Road : Heavy-duty Vehicles : Buses - Gasoline</t>
  </si>
  <si>
    <t>On Road : Heavy-duty Vehicles : Buses - Renewable Diesel</t>
  </si>
  <si>
    <t>On Road : Heavy-duty Vehicles : Heavy-duty Trucks - Biodiesel</t>
  </si>
  <si>
    <t>On Road : Heavy-duty Vehicles : Heavy-duty Trucks - Distillate</t>
  </si>
  <si>
    <t>On Road : Heavy-duty Vehicles : Heavy-duty Trucks - Ethanol</t>
  </si>
  <si>
    <t>On Road : Heavy-duty Vehicles : Heavy-duty Trucks - Gasoline</t>
  </si>
  <si>
    <t>On Road : Heavy-duty Vehicles : Heavy-duty Trucks - Renewable Diesel</t>
  </si>
  <si>
    <t>On Road : Heavy-duty Vehicles : Motorhomes - Biodiesel</t>
  </si>
  <si>
    <t>On Road : Heavy-duty Vehicles : Motorhomes - Distillate</t>
  </si>
  <si>
    <t>On Road : Heavy-duty Vehicles : Motorhomes - Ethanol</t>
  </si>
  <si>
    <t>On Road : Heavy-duty Vehicles : Motorhomes - Gasoline</t>
  </si>
  <si>
    <t>On Road : Heavy-duty Vehicles : Motorhomes - Renewable Diesel</t>
  </si>
  <si>
    <t>1A3biv - Motorcycles</t>
  </si>
  <si>
    <t>On Road : Light-duty Vehicles : Motorcycles - Ethanol</t>
  </si>
  <si>
    <t>On Road : Light-duty Vehicles : Motorcycles - Gasoline</t>
  </si>
  <si>
    <t>1A3c - Railways</t>
  </si>
  <si>
    <t>Rail - Distillate</t>
  </si>
  <si>
    <t>1A3d - Water-borne Navigation</t>
  </si>
  <si>
    <t>1A3di - International Water-borne Navigation (International Bunkers)</t>
  </si>
  <si>
    <t>Water-borne : International : Port activities - Distillate</t>
  </si>
  <si>
    <t>Water-borne : International : Port activities - Residual fuel oil</t>
  </si>
  <si>
    <t>Water-borne : International : Transit (CA waters) - Distillate</t>
  </si>
  <si>
    <t>Water-borne : International : Transit (CA waters) - Residual fuel oil</t>
  </si>
  <si>
    <t>1A3dii - Domestic Water-borne Navigation</t>
  </si>
  <si>
    <t>Water-borne - Ethanol</t>
  </si>
  <si>
    <t>Water-borne - Gasoline</t>
  </si>
  <si>
    <t>Water-borne : Interstate : Port activities - Distillate</t>
  </si>
  <si>
    <t>Water-borne : Interstate : Port activities - Residual fuel oil</t>
  </si>
  <si>
    <t>Water-borne : Interstate : Transit (CA waters) - Distillate</t>
  </si>
  <si>
    <t>Water-borne : Interstate : Transit (CA waters) - Residual fuel oil</t>
  </si>
  <si>
    <t>Water-borne : Intrastate : Harbor craft - Distillate</t>
  </si>
  <si>
    <t>Water-borne : Intrastate : Port activities - Distillate</t>
  </si>
  <si>
    <t>Water-borne : Intrastate : Port activities - Residual fuel oil</t>
  </si>
  <si>
    <t>Water-borne : Intrastate : Transit (CA waters) - Distillate</t>
  </si>
  <si>
    <t>Water-borne : Intrastate : Transit (CA waters) - Residual fuel oil</t>
  </si>
  <si>
    <t>1A3e - Other Transportation</t>
  </si>
  <si>
    <t>1A3eii - Off-road</t>
  </si>
  <si>
    <t>Off Road : Airport Ground Support Equipmemt - Distillate</t>
  </si>
  <si>
    <t>Off Road : Construction and Mining Equipment - Distillate</t>
  </si>
  <si>
    <t>Off Road : Industrial Equipment - Distillate</t>
  </si>
  <si>
    <t>Off Road : Oil Drilling Equipment - Distillate</t>
  </si>
  <si>
    <t>1A4 - Other Sectors</t>
  </si>
  <si>
    <t>1A4a - Commercial/Institutional</t>
  </si>
  <si>
    <t>Communication : Other Message Communications - Natural gas</t>
  </si>
  <si>
    <t>Communication : Radio Broadcasting Stations - Natural gas</t>
  </si>
  <si>
    <t>Communication : Telephone &amp; Cell Phone Services - Natural gas</t>
  </si>
  <si>
    <t>Communication : U.S. Postal Service - Natural gas</t>
  </si>
  <si>
    <t>Domestic Utilities : Sewerage Systems - Natural gas</t>
  </si>
  <si>
    <t>Domestic Utilities : Water Supply - Natural gas</t>
  </si>
  <si>
    <t>Education : College - Natural gas</t>
  </si>
  <si>
    <t>Education : School - Natural gas</t>
  </si>
  <si>
    <t>Food Services : Food &amp; Liquor - Natural gas</t>
  </si>
  <si>
    <t>Food Services : Restaurant - Natural gas</t>
  </si>
  <si>
    <t>Health Care - Natural gas</t>
  </si>
  <si>
    <t>Hotels - Natural gas</t>
  </si>
  <si>
    <t>National Security - Natural gas</t>
  </si>
  <si>
    <t>Not Specified Commercial - Coal</t>
  </si>
  <si>
    <t>Not Specified Commercial - Distillate</t>
  </si>
  <si>
    <t>Not Specified Commercial - Ethanol</t>
  </si>
  <si>
    <t>Not Specified Commercial - Gasoline</t>
  </si>
  <si>
    <t>Not Specified Commercial - Kerosene</t>
  </si>
  <si>
    <t>Not Specified Commercial - LPG</t>
  </si>
  <si>
    <t>Not Specified Commercial - Natural gas</t>
  </si>
  <si>
    <t>Not Specified Commercial - Residual fuel oil</t>
  </si>
  <si>
    <t>Not Specified Commercial - Wood (wet)</t>
  </si>
  <si>
    <t>Offices - Natural gas</t>
  </si>
  <si>
    <t>Retail &amp; Wholesale : Refrigerated Warehousing - Natural gas</t>
  </si>
  <si>
    <t>Retail &amp; Wholesale : Retail - Natural gas</t>
  </si>
  <si>
    <t>Retail &amp; Wholesale : Warehousing - Natural gas</t>
  </si>
  <si>
    <t>Transportation Services : Airports - Natural gas</t>
  </si>
  <si>
    <t>Transportation Services : Transportation - Natural gas</t>
  </si>
  <si>
    <t>Transportation Services : Water Transportation - Natural gas</t>
  </si>
  <si>
    <t>1A4b - Residential</t>
  </si>
  <si>
    <t>Household Use - Coal</t>
  </si>
  <si>
    <t>Household Use - Distillate</t>
  </si>
  <si>
    <t>Household Use - Kerosene</t>
  </si>
  <si>
    <t>Household Use - LPG</t>
  </si>
  <si>
    <t>Household Use - Natural gas</t>
  </si>
  <si>
    <t>Household Use - Wood (wet)</t>
  </si>
  <si>
    <t>1A4c - Agriculture/Forestry/Fishing/Fish Farms</t>
  </si>
  <si>
    <t>Ag Energy Use - Distillate</t>
  </si>
  <si>
    <t>Ag Energy Use - Ethanol</t>
  </si>
  <si>
    <t>Ag Energy Use - Gasoline</t>
  </si>
  <si>
    <t>Ag Energy Use - Kerosene</t>
  </si>
  <si>
    <t>Ag Energy Use - Natural gas</t>
  </si>
  <si>
    <t>Ag Energy Use : Crop Production - Natural gas</t>
  </si>
  <si>
    <t>Ag Energy Use : Livestock - Natural gas</t>
  </si>
  <si>
    <t>1B - Fugitive Emissions from Fuels</t>
  </si>
  <si>
    <t>1B1 - Solid Fuels</t>
  </si>
  <si>
    <t>CHP: Industrial : Useful Thermal Output &gt; Fuel storage - Coal</t>
  </si>
  <si>
    <t>Household Use &gt; Fuel storage - Coal</t>
  </si>
  <si>
    <t>In State Generation : CHP: Industrial &gt; Fuel storage - Coal</t>
  </si>
  <si>
    <t>Manufacturing : Stone, Clay, Glass &amp; Cement : Cement &gt; Fuel storage - Coal</t>
  </si>
  <si>
    <t>Manufacturing &gt; Fuel storage - Coal</t>
  </si>
  <si>
    <t>Not Specified Commercial &gt; Fuel storage - Coal</t>
  </si>
  <si>
    <t>1B2 - Oil and Natural Gas</t>
  </si>
  <si>
    <t>Manufacturing : Chemicals &amp; Allied Products : Fugitives &gt; Fugitive emissions</t>
  </si>
  <si>
    <t>Manufacturing : Construction : Fugitives &gt; Fugitive emissions</t>
  </si>
  <si>
    <t>Manufacturing : Electric &amp; Electronic Equip. : Fugitives &gt; Fugitive emissions</t>
  </si>
  <si>
    <t>Manufacturing : Food Products : Fugitives &gt; Fugitive emissions</t>
  </si>
  <si>
    <t>Manufacturing : Fugitives &gt; Fugitive emissions</t>
  </si>
  <si>
    <t>Manufacturing : Plastics &amp; Rubber : Fugitives &gt; Fugitive emissions</t>
  </si>
  <si>
    <t>Manufacturing : Primary Metals : Fugitives &gt; Fugitive emissions</t>
  </si>
  <si>
    <t>Manufacturing : Pulp &amp; Paper : Fugitives &gt; Fugitive emissions</t>
  </si>
  <si>
    <t>Manufacturing : Storage Tanks : Fugitives &gt; Fugitive emissions</t>
  </si>
  <si>
    <t>Not Specified Industrial : Fugitives &gt; Fugitive emissions</t>
  </si>
  <si>
    <t>Oil &amp; Gas Extraction : Processing : Fugitives &gt; Fugitive emissions</t>
  </si>
  <si>
    <t>Oil &amp; Gas Extraction : Production : Fugitives &gt; Fugitive emissions</t>
  </si>
  <si>
    <t>Oil &amp; Gas Extraction : Storage : Fugitives &gt; Fugitive emissions</t>
  </si>
  <si>
    <t>Petroleum Marketing : Process Losses : Fugitives &gt; Fugitive emissions</t>
  </si>
  <si>
    <t>Petroleum Marketing : Storage Tanks : Fugitives &gt; Fugitive emissions</t>
  </si>
  <si>
    <t>1B2a - Oil</t>
  </si>
  <si>
    <t>1B2ai - Venting</t>
  </si>
  <si>
    <t>Petroleum Refining and Hydrogen Production &gt; Process emissions</t>
  </si>
  <si>
    <t>1B2aii - Flaring</t>
  </si>
  <si>
    <t>Petroleum Refining and Hydrogen Production &gt; Flaring</t>
  </si>
  <si>
    <t>1B2aiii - All Other</t>
  </si>
  <si>
    <t>Petroleum Refining and Hydrogen Production : Process Losses : Fugitives &gt; Fugitive emissions</t>
  </si>
  <si>
    <t>Petroleum Refining and Hydrogen Production : Storage Tanks : Fugitives &gt; Fugitive emissions</t>
  </si>
  <si>
    <t>Petroleum Refining and Hydrogen Production &gt; Acid gas control</t>
  </si>
  <si>
    <t>1B2b - Natural Gas</t>
  </si>
  <si>
    <t>Transmission and Distribution : Natural Gas : Natural gas storage &gt; Fugitive emissions</t>
  </si>
  <si>
    <t>Transmission and Distribution : Natural Gas Pipelines : Fugitives &gt; Fugitive emissions</t>
  </si>
  <si>
    <t>1B3 - Geothermal Energy Production</t>
  </si>
  <si>
    <t>Imported Electricity : Specified Imports : Nevada : Caithness Dixie Valley (NV) &gt; Electricity generation - Primarily Geothermal</t>
  </si>
  <si>
    <t>Imported Electricity : Specified Imports : Utah : Blundell (UT) &gt; Electricity generation - Primarily Geothermal</t>
  </si>
  <si>
    <t>In State Generation : Merchant Owned &gt; Geothermal power - Geothermal</t>
  </si>
  <si>
    <t>In State Generation : Utility Owned &gt; Geothermal power - Geothermal</t>
  </si>
  <si>
    <t>1B4 - Pollution control devices</t>
  </si>
  <si>
    <t>In State Generation : CHP: Industrial &gt; Acid gas control</t>
  </si>
  <si>
    <t>In State Generation : Merchant Owned &gt; Acid gas control</t>
  </si>
  <si>
    <t>2 - Industrial Processes and Product Use</t>
  </si>
  <si>
    <t>2A - Mineral Industry</t>
  </si>
  <si>
    <t>2A1 - Cement Production</t>
  </si>
  <si>
    <t>Manufacturing : Stone, Clay, Glass &amp; Cement : Cement &gt; Clinker production</t>
  </si>
  <si>
    <t>2A2 - Lime Production</t>
  </si>
  <si>
    <t>Manufacturing : Stone, Clay, Glass &amp; Cement : Lime &gt; Lime production</t>
  </si>
  <si>
    <t>2B - Chemical Industry</t>
  </si>
  <si>
    <t>2B2 - Nitric Acid Production</t>
  </si>
  <si>
    <t>Manufacturing : Chemicals &amp; Allied Products : Nitric Acid &gt; Nitric acid production</t>
  </si>
  <si>
    <t>2C - Metal Industry</t>
  </si>
  <si>
    <t>2C5 - Lead Production</t>
  </si>
  <si>
    <t>Manufacturing : Primary Metals : Lead Smelting &gt; Process emissions</t>
  </si>
  <si>
    <t>2D - Non-Energy Products from Fuels and Solvent Use</t>
  </si>
  <si>
    <t>2D1 - Lubricant Use</t>
  </si>
  <si>
    <t>Not Specified Industrial &gt; Fuel consumption - Lubricants</t>
  </si>
  <si>
    <t>Not Specified Transportation &gt; Fuel consumption - Lubricants</t>
  </si>
  <si>
    <t>2D3 - Solvent Use</t>
  </si>
  <si>
    <t>Solvents &amp; Chemicals : Evaporative losses : Fugitives &gt; Fugitive emissions</t>
  </si>
  <si>
    <t>2E - Electronics Industry</t>
  </si>
  <si>
    <t>Manufacturing : Electric &amp; Electronic Equip. : Semiconductors &amp; Related Products &gt; Semiconductor manufacture</t>
  </si>
  <si>
    <t>C2F6</t>
  </si>
  <si>
    <t>C3F8</t>
  </si>
  <si>
    <t>C4F8</t>
  </si>
  <si>
    <t>CF4</t>
  </si>
  <si>
    <t>HFC-23</t>
  </si>
  <si>
    <t>NF3</t>
  </si>
  <si>
    <t>SF6</t>
  </si>
  <si>
    <t>2F - Product Uses as Substitutes for Ozone Depleting Substances</t>
  </si>
  <si>
    <t>Not Specified Commercial &gt; Use of substitutes for ozone depleting substances - Aerosols</t>
  </si>
  <si>
    <t>HFC-134a</t>
  </si>
  <si>
    <t>HFC-152a</t>
  </si>
  <si>
    <t>HFC-43-10mee</t>
  </si>
  <si>
    <t>Not Specified Commercial &gt; Use of substitutes for ozone depleting substances - Fire Protection</t>
  </si>
  <si>
    <t>HFC-125</t>
  </si>
  <si>
    <t>HFC-227ea</t>
  </si>
  <si>
    <t>HFC-236fa</t>
  </si>
  <si>
    <t>Not Specified Commercial &gt; Use of substitutes for ozone depleting substances - Foams</t>
  </si>
  <si>
    <t>HFC-245fa</t>
  </si>
  <si>
    <t>Not Specified Commercial &gt; Use of substitutes for ozone depleting substances - Refrigeration and Air Conditioning</t>
  </si>
  <si>
    <t>HFC-143a</t>
  </si>
  <si>
    <t>HFC-32</t>
  </si>
  <si>
    <t>Not Specified Industrial &gt; Use of substitutes for ozone depleting substances - Aerosols</t>
  </si>
  <si>
    <t>Not Specified Industrial &gt; Use of substitutes for ozone depleting substances - Fire Protection</t>
  </si>
  <si>
    <t>Not Specified Industrial &gt; Use of substitutes for ozone depleting substances - Foams</t>
  </si>
  <si>
    <t>Not Specified Industrial &gt; Use of substitutes for ozone depleting substances - Refrigeration and Air Conditioning</t>
  </si>
  <si>
    <t>Not Specified Industrial &gt; Use of substitutes for ozone depleting substances - Solvents</t>
  </si>
  <si>
    <t>HFC-365mfc</t>
  </si>
  <si>
    <t>Other PFC and PFE</t>
  </si>
  <si>
    <t>Not Specified Residential &gt; Use of substitutes for ozone depleting substances - Aerosols</t>
  </si>
  <si>
    <t>Not Specified Residential &gt; Use of substitutes for ozone depleting substances - Foams</t>
  </si>
  <si>
    <t>Not Specified Residential &gt; Use of substitutes for ozone depleting substances - Refrigeration and Air Conditioning</t>
  </si>
  <si>
    <t>Not Specified Transportation &gt; Use of substitutes for ozone depleting substances - Aerosols</t>
  </si>
  <si>
    <t>Not Specified Transportation &gt; Use of substitutes for ozone depleting substances - Refrigeration and Air Conditioning</t>
  </si>
  <si>
    <t>2G - Other Product Manufacture and Use</t>
  </si>
  <si>
    <t>2G1 - Electrical Equipment</t>
  </si>
  <si>
    <t>2G1b - Use of Electrical Equipment</t>
  </si>
  <si>
    <t>Imported Electricity : Transmission and Distribution &gt; Electricity transmitted</t>
  </si>
  <si>
    <t>In State Generation : Transmission and Distribution &gt; Electricity transmitted</t>
  </si>
  <si>
    <t>2G4 - CO2, Limestone or Soda Ash consumption</t>
  </si>
  <si>
    <t>Not Specified Industrial &gt; CO2 consumption</t>
  </si>
  <si>
    <t>Not Specified Industrial &gt; Limestone and dolomite consumption</t>
  </si>
  <si>
    <t>Not Specified Industrial &gt; Soda ash consumption</t>
  </si>
  <si>
    <t>2H - Other</t>
  </si>
  <si>
    <t>2H3 - Hydrogen Production</t>
  </si>
  <si>
    <t>Petroleum Refining and Hydrogen Production : Transformation &gt; Fuel consumption - Natural gas</t>
  </si>
  <si>
    <t>Petroleum Refining and Hydrogen Production : Transformation &gt; Fuel consumption - Petroleum feedstocks</t>
  </si>
  <si>
    <t>Petroleum Refining and Hydrogen Production : Transformation &gt; Fuel consumption - Refinery gas</t>
  </si>
  <si>
    <t>3 - Agriculture, Forestry and Other Land Use</t>
  </si>
  <si>
    <t>3A - Livestock</t>
  </si>
  <si>
    <t>3A1 - Enteric Fermentation</t>
  </si>
  <si>
    <t>3A1a - Cattle</t>
  </si>
  <si>
    <t>3A1ai - Dairy Cows</t>
  </si>
  <si>
    <t>Livestock population - Dairy calves</t>
  </si>
  <si>
    <t>Livestock population - Dairy cows</t>
  </si>
  <si>
    <t>Livestock population - Dairy replacements 0-12 months</t>
  </si>
  <si>
    <t>Livestock population - Dairy replacements 12-24 months</t>
  </si>
  <si>
    <t>3A1aii - Other Cattle</t>
  </si>
  <si>
    <t>Livestock population - Beef calves</t>
  </si>
  <si>
    <t>Livestock population - Beef cows</t>
  </si>
  <si>
    <t>Livestock population - Beef replacements 0-12 months</t>
  </si>
  <si>
    <t>Livestock population - Beef replacements 12-24 months</t>
  </si>
  <si>
    <t>Livestock population - Bulls</t>
  </si>
  <si>
    <t>Livestock population - Heifer feedlot</t>
  </si>
  <si>
    <t>Livestock population - Heifer stockers</t>
  </si>
  <si>
    <t>Livestock population - Steer feedlot</t>
  </si>
  <si>
    <t>Livestock population - Steer stockers</t>
  </si>
  <si>
    <t>3A1c - Sheep</t>
  </si>
  <si>
    <t>Livestock population - Sheep</t>
  </si>
  <si>
    <t>3A1d - Goats</t>
  </si>
  <si>
    <t>Livestock population - Goats</t>
  </si>
  <si>
    <t>3A1f - Horses</t>
  </si>
  <si>
    <t>Livestock population - Horses</t>
  </si>
  <si>
    <t>3A1h - Swine</t>
  </si>
  <si>
    <t>Livestock population - Swine</t>
  </si>
  <si>
    <t>3A2 - Manure Management</t>
  </si>
  <si>
    <t>3A2a - Cattle</t>
  </si>
  <si>
    <t>3A2ai - Dairy Cows</t>
  </si>
  <si>
    <t>Anaerobic digester &gt; Livestock population - Dairy cows</t>
  </si>
  <si>
    <t>Anaerobic lagoon &gt; Livestock population - Dairy cows</t>
  </si>
  <si>
    <t>Daily spread &gt; Livestock population - Dairy cows</t>
  </si>
  <si>
    <t>Daily spread &gt; Livestock population - Dairy heifers</t>
  </si>
  <si>
    <t>Deep pit &gt; Livestock population - Dairy cows</t>
  </si>
  <si>
    <t>Dry lot &gt; Livestock population - Dairy heifers</t>
  </si>
  <si>
    <t>Liquid/slurry &gt; Livestock population - Dairy cows</t>
  </si>
  <si>
    <t>Liquid/slurry &gt; Livestock population - Dairy heifers</t>
  </si>
  <si>
    <t>Pasture &gt; Livestock population - Dairy cows</t>
  </si>
  <si>
    <t>Pasture &gt; Livestock population - Dairy heifers</t>
  </si>
  <si>
    <t>Solid storage &gt; Livestock population - Dairy cows</t>
  </si>
  <si>
    <t>3A2aii - Other Cattle</t>
  </si>
  <si>
    <t>Dry lot &gt; Livestock population - Feedlot - heifers 500+ lbs</t>
  </si>
  <si>
    <t>Dry lot &gt; Livestock population - Feedlot - steers 500+ lbs</t>
  </si>
  <si>
    <t>Liquid/slurry &gt; Livestock population - Feedlot - heifers 500+ lbs</t>
  </si>
  <si>
    <t>Liquid/slurry &gt; Livestock population - Feedlot - steers 500+ lbs</t>
  </si>
  <si>
    <t>Pasture &gt; Livestock population - Not on feed - beef cows</t>
  </si>
  <si>
    <t>Pasture &gt; Livestock population - Not on feed - bulls 500+ lbs</t>
  </si>
  <si>
    <t xml:space="preserve">Pasture &gt; Livestock population - Not on feed - calves </t>
  </si>
  <si>
    <t>Pasture &gt; Livestock population - Not on feed - heifers 500+ lbs</t>
  </si>
  <si>
    <t>Pasture &gt; Livestock population - Not on feed - steers 500+ lbs</t>
  </si>
  <si>
    <t>3A2c - Sheep</t>
  </si>
  <si>
    <t>Dry lot &gt; Livestock population - Sheep</t>
  </si>
  <si>
    <t>Pasture &gt; Livestock population - Sheep</t>
  </si>
  <si>
    <t>3A2d - Goats</t>
  </si>
  <si>
    <t>Dry lot &gt; Livestock population - Goats</t>
  </si>
  <si>
    <t>Pasture &gt; Livestock population - Goats</t>
  </si>
  <si>
    <t>3A2f - Horses</t>
  </si>
  <si>
    <t>Dry lot &gt; Livestock population - Horses</t>
  </si>
  <si>
    <t>Pasture &gt; Livestock population - Horses</t>
  </si>
  <si>
    <t>3A2h - Swine</t>
  </si>
  <si>
    <t>Anaerobic digester &gt; Livestock population - Swine - breeding</t>
  </si>
  <si>
    <t>Anaerobic digester &gt; Livestock population - Swine - market &lt; 50 lbs</t>
  </si>
  <si>
    <t>Anaerobic digester &gt; Livestock population - Swine - market 120-179 lbs</t>
  </si>
  <si>
    <t>Anaerobic digester &gt; Livestock population - Swine - market 180+ lbs</t>
  </si>
  <si>
    <t>Anaerobic digester &gt; Livestock population - Swine - market 50-119 lbs</t>
  </si>
  <si>
    <t>Anaerobic lagoon &gt; Livestock population - Swine - breeding</t>
  </si>
  <si>
    <t>Anaerobic lagoon &gt; Livestock population - Swine - market &lt; 50 lbs</t>
  </si>
  <si>
    <t>Anaerobic lagoon &gt; Livestock population - Swine - market 120-179 lbs</t>
  </si>
  <si>
    <t>Anaerobic lagoon &gt; Livestock population - Swine - market 180+ lbs</t>
  </si>
  <si>
    <t>Anaerobic lagoon &gt; Livestock population - Swine - market 50-119 lbs</t>
  </si>
  <si>
    <t>Deep pit &gt; Livestock population - Swine - breeding</t>
  </si>
  <si>
    <t>Deep pit &gt; Livestock population - Swine - market &lt; 50 lbs</t>
  </si>
  <si>
    <t>Deep pit &gt; Livestock population - Swine - market 120-179 lbs</t>
  </si>
  <si>
    <t>Deep pit &gt; Livestock population - Swine - market 180+ lbs</t>
  </si>
  <si>
    <t>Deep pit &gt; Livestock population - Swine - market 50-119 lbs</t>
  </si>
  <si>
    <t>Liquid/slurry &gt; Livestock population - Swine - breeding</t>
  </si>
  <si>
    <t>Liquid/slurry &gt; Livestock population - Swine - market &lt; 50 lbs</t>
  </si>
  <si>
    <t>Liquid/slurry &gt; Livestock population - Swine - market 120-179 lbs</t>
  </si>
  <si>
    <t>Liquid/slurry &gt; Livestock population - Swine - market 180+ lbs</t>
  </si>
  <si>
    <t>Liquid/slurry &gt; Livestock population - Swine - market 50-119 lbs</t>
  </si>
  <si>
    <t>Pasture &gt; Livestock population - Swine - breeding</t>
  </si>
  <si>
    <t>Pasture &gt; Livestock population - Swine - market &lt; 50 lbs</t>
  </si>
  <si>
    <t>Pasture &gt; Livestock population - Swine - market 120-179 lbs</t>
  </si>
  <si>
    <t>Pasture &gt; Livestock population - Swine - market 180+ lbs</t>
  </si>
  <si>
    <t>Pasture &gt; Livestock population - Swine - market 50-119 lbs</t>
  </si>
  <si>
    <t>Solid storage &gt; Livestock population - Swine - breeding</t>
  </si>
  <si>
    <t>Solid storage &gt; Livestock population - Swine - market &lt; 50 lbs</t>
  </si>
  <si>
    <t>Solid storage &gt; Livestock population - Swine - market 120-179 lbs</t>
  </si>
  <si>
    <t>Solid storage &gt; Livestock population - Swine - market 180+ lbs</t>
  </si>
  <si>
    <t>Solid storage &gt; Livestock population - Swine - market 50-119 lbs</t>
  </si>
  <si>
    <t>3A2i - Poultry</t>
  </si>
  <si>
    <t>Anaerobic lagoon &gt; Livestock population - Hens 1+ yr</t>
  </si>
  <si>
    <t>Anaerobic lagoon &gt; Livestock population - Other chickens</t>
  </si>
  <si>
    <t>Anaerobic lagoon &gt; Livestock population - Pullets</t>
  </si>
  <si>
    <t>Pasture &gt; Livestock population - Broilers</t>
  </si>
  <si>
    <t>Pasture &gt; Livestock population - Turkeys</t>
  </si>
  <si>
    <t>Poultry with bedding &gt; Livestock population - Broilers</t>
  </si>
  <si>
    <t>Poultry with bedding &gt; Livestock population - Turkeys</t>
  </si>
  <si>
    <t>Poultry without bedding &gt; Livestock population - Hens 1+ yr</t>
  </si>
  <si>
    <t>Poultry without bedding &gt; Livestock population - Other chickens</t>
  </si>
  <si>
    <t>Poultry without bedding &gt; Livestock population - Pullets</t>
  </si>
  <si>
    <t>3C - Aggregate Sources and Non-CO2 Emissions Sources on Land</t>
  </si>
  <si>
    <t>3C1 - Emissions from Biomass Burning</t>
  </si>
  <si>
    <t>3C1b - Biomass Burning in Croplands</t>
  </si>
  <si>
    <t>Crop acreage burned - Almond</t>
  </si>
  <si>
    <t>Crop acreage burned - Barley</t>
  </si>
  <si>
    <t>Crop acreage burned - Corn</t>
  </si>
  <si>
    <t>Crop acreage burned - Rice</t>
  </si>
  <si>
    <t>Crop acreage burned - Walnut</t>
  </si>
  <si>
    <t>Crop acreage burned - Wheat</t>
  </si>
  <si>
    <t>3C2 - Liming</t>
  </si>
  <si>
    <t>Dolomite applied to soils</t>
  </si>
  <si>
    <t>Limestone applied to soils</t>
  </si>
  <si>
    <t>3C4 - Direct N2O Emissions from Managed Soils</t>
  </si>
  <si>
    <t>Commercial use of nitrogen fertilizer on turf - Synthetic fertilizers</t>
  </si>
  <si>
    <t>Drained histosols</t>
  </si>
  <si>
    <t>Nitrogen applied in fertilizer - Organic fertilizers</t>
  </si>
  <si>
    <t>Nitrogen applied in fertilizer - Synthetic fertilizers</t>
  </si>
  <si>
    <t>Nitrogen in crop residues</t>
  </si>
  <si>
    <t>Nitrogen in managed manure - Beef cattle</t>
  </si>
  <si>
    <t>Nitrogen in managed manure - Dairy cows</t>
  </si>
  <si>
    <t>Nitrogen in managed manure - Dairy heifers</t>
  </si>
  <si>
    <t>Nitrogen in managed manure - Poultry</t>
  </si>
  <si>
    <t>Nitrogen in managed manure - Sheep, goat, horse</t>
  </si>
  <si>
    <t>Nitrogen in managed manure - Swine</t>
  </si>
  <si>
    <t>Nitrogen in unmanaged manure - Beef cattle</t>
  </si>
  <si>
    <t>Nitrogen in unmanaged manure - Dairy cows</t>
  </si>
  <si>
    <t>Nitrogen in unmanaged manure - Dairy heifers</t>
  </si>
  <si>
    <t>Nitrogen in unmanaged manure - Poultry</t>
  </si>
  <si>
    <t>Nitrogen in unmanaged manure - Sheep, goat, horse</t>
  </si>
  <si>
    <t>Nitrogen in unmanaged manure - Swine</t>
  </si>
  <si>
    <t>Residential use of nitrogen fertilizer on turf - Synthetic fertilizers</t>
  </si>
  <si>
    <t>3C5 - Indirect N2O Emissions from Managed Soils</t>
  </si>
  <si>
    <t>3C7 - Rice Cultivations</t>
  </si>
  <si>
    <t>Rice crop area</t>
  </si>
  <si>
    <t>4 - Waste</t>
  </si>
  <si>
    <t>4A - Solid Waste Disposal</t>
  </si>
  <si>
    <t>4A1 - Managed Waste Disposal Sites</t>
  </si>
  <si>
    <t>Landfills &gt; Landfill gas generation - Landfill gas</t>
  </si>
  <si>
    <t>4B - Biological Treatment of Solid Waste</t>
  </si>
  <si>
    <t>Solid Waste Treatment : Composting &gt; Feedstock processed</t>
  </si>
  <si>
    <t>4D - Wastewater Treatment and Discharge</t>
  </si>
  <si>
    <t>4D1 - Domestic Wastewater Treatment and Discharge</t>
  </si>
  <si>
    <t>Wastewater Treatment : Domestic Wastewater : Anaerobic Digesters &gt; Biogas production</t>
  </si>
  <si>
    <t>Wastewater Treatment : Domestic Wastewater : Centralized Aerobic &gt; California population</t>
  </si>
  <si>
    <t>Wastewater Treatment : Domestic Wastewater : Centralized Anaerobic &gt; California population</t>
  </si>
  <si>
    <t>Wastewater Treatment : Domestic Wastewater : Effluent Emissions &gt; California population</t>
  </si>
  <si>
    <t>Wastewater Treatment : Domestic Wastewater : Plant Emissions &gt; California population</t>
  </si>
  <si>
    <t>Wastewater Treatment : Domestic Wastewater : Septic Systems &gt; California population</t>
  </si>
  <si>
    <t>4D2 - Industrial Wastewater Treatment and Discharge</t>
  </si>
  <si>
    <t>Manufacturing : Wastewater Treatment : Fugitives &gt; Fugitive emissions</t>
  </si>
  <si>
    <t>Oil &amp; Gas Extraction : Wastewater Treatment : Fugitives &gt; Fugitive emissions</t>
  </si>
  <si>
    <t>Petroleum Marketing : Wastewater Treatment : Fugitives &gt; Fugitive emissions</t>
  </si>
  <si>
    <t>Wastewater Treatment : Industrial Wastewater &gt; Production processed - Apples</t>
  </si>
  <si>
    <t>Wastewater Treatment : Industrial Wastewater &gt; Production processed - Citrus fruit</t>
  </si>
  <si>
    <t>Wastewater Treatment : Industrial Wastewater &gt; Production processed - Non-citrus fruit</t>
  </si>
  <si>
    <t>Wastewater Treatment : Industrial Wastewater &gt; Production processed - Other vegetables</t>
  </si>
  <si>
    <t>Wastewater Treatment : Industrial Wastewater &gt; Production processed - Potatoes</t>
  </si>
  <si>
    <t>Wastewater Treatment : Industrial Wastewater &gt; Production processed - Poultry</t>
  </si>
  <si>
    <t>Wastewater Treatment : Industrial Wastewater &gt; Production processed - Pulp and Paper</t>
  </si>
  <si>
    <t>Wastewater Treatment : Industrial Wastewater &gt; Production processed - Red meat</t>
  </si>
  <si>
    <t>Wastewater Treatment : Industrial Wastewater &gt; Production processed - Wine grapes</t>
  </si>
  <si>
    <t>Wastewater Treatment : Industrial Wastewater &gt; Wastewater flow - Petroleum Refining</t>
  </si>
  <si>
    <t>tons of CO2e emitted</t>
  </si>
  <si>
    <t>updated reference</t>
  </si>
  <si>
    <t xml:space="preserve">scoping plan </t>
  </si>
  <si>
    <t>CO2e reductions</t>
  </si>
  <si>
    <t>sum ag-LM</t>
  </si>
  <si>
    <t>Sum of row 50-51-52-53 for EPS category NGPS</t>
  </si>
  <si>
    <t>Description:</t>
  </si>
  <si>
    <t>Annual BAU Emissions Projections</t>
  </si>
  <si>
    <t>Date Created:</t>
  </si>
  <si>
    <t>Sector:</t>
  </si>
  <si>
    <t>Argiculture</t>
  </si>
  <si>
    <t>Emissions Source:</t>
  </si>
  <si>
    <t>Units: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</si>
  <si>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</si>
  <si>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</si>
  <si>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t>Country/Region</t>
  </si>
  <si>
    <t>Individual Countries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</si>
  <si>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</si>
  <si>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</si>
  <si>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</si>
  <si>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</si>
  <si>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</si>
  <si>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</si>
  <si>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</si>
  <si>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</si>
  <si>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</si>
  <si>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United States</t>
  </si>
  <si>
    <t>Rest of Regions</t>
  </si>
  <si>
    <t>Africa</t>
  </si>
  <si>
    <t>Central &amp; South America</t>
  </si>
  <si>
    <t>Middle East</t>
  </si>
  <si>
    <t>Europe</t>
  </si>
  <si>
    <t>Eurasia</t>
  </si>
  <si>
    <t>Asia</t>
  </si>
  <si>
    <t>North America</t>
  </si>
  <si>
    <t xml:space="preserve">World Total </t>
  </si>
  <si>
    <t xml:space="preserve">Data Source: </t>
  </si>
  <si>
    <t>Baselines were developed using DNDC model claculations and adjusted using IFPRI's IMPACT Model.</t>
  </si>
  <si>
    <t>Description</t>
  </si>
  <si>
    <t>Cumulative Reductions (MtCO2e) by Region/Country</t>
  </si>
  <si>
    <t>Modeling Period:</t>
  </si>
  <si>
    <t>Assigned Policy</t>
  </si>
  <si>
    <t>Breakeven Price</t>
  </si>
  <si>
    <t>Geographical Groupings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</si>
  <si>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</si>
  <si>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</si>
  <si>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</si>
  <si>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</si>
  <si>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Global</t>
  </si>
  <si>
    <t>AUS_</t>
  </si>
  <si>
    <t>BRA_</t>
  </si>
  <si>
    <t>CAN_</t>
  </si>
  <si>
    <t>CHN_</t>
  </si>
  <si>
    <t>IND_</t>
  </si>
  <si>
    <t>IDN_</t>
  </si>
  <si>
    <t>MEX_</t>
  </si>
  <si>
    <t>RUS_</t>
  </si>
  <si>
    <t>TUR_</t>
  </si>
  <si>
    <t>USA_</t>
  </si>
  <si>
    <t>AFRC</t>
  </si>
  <si>
    <t>CSAM</t>
  </si>
  <si>
    <t>MIEA</t>
  </si>
  <si>
    <t>EURO</t>
  </si>
  <si>
    <t>EURA</t>
  </si>
  <si>
    <t>ASIA</t>
  </si>
  <si>
    <t>total</t>
  </si>
  <si>
    <t>RC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</si>
  <si>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</si>
  <si>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</si>
  <si>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</si>
  <si>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</si>
  <si>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</si>
  <si>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</si>
  <si>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</si>
  <si>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</si>
  <si>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</si>
  <si>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</si>
  <si>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</si>
  <si>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</si>
  <si>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</si>
  <si>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</si>
  <si>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</si>
  <si>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</si>
  <si>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</si>
  <si>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</si>
  <si>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</si>
  <si>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</si>
  <si>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</si>
  <si>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</si>
  <si>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</si>
  <si>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</si>
  <si>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</si>
  <si>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</si>
  <si>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</si>
  <si>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</si>
  <si>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</si>
  <si>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</si>
  <si>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</si>
  <si>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</si>
  <si>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</si>
  <si>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</si>
  <si>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</si>
  <si>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</si>
  <si>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</si>
  <si>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</si>
  <si>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</si>
  <si>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</si>
  <si>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</si>
  <si>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</si>
  <si>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</si>
  <si>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</si>
  <si>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</si>
  <si>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</si>
  <si>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</si>
  <si>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</si>
  <si>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</si>
  <si>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</si>
  <si>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</si>
  <si>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</si>
  <si>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</si>
  <si>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</si>
  <si>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</si>
  <si>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</si>
  <si>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</si>
  <si>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</si>
  <si>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</si>
  <si>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</si>
  <si>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</si>
  <si>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</si>
  <si>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</si>
  <si>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</si>
  <si>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</si>
  <si>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</si>
  <si>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</si>
  <si>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</si>
  <si>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</si>
  <si>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</si>
  <si>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</si>
  <si>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</si>
  <si>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</si>
  <si>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</si>
  <si>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</si>
  <si>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</si>
  <si>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</si>
  <si>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</si>
  <si>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</si>
  <si>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</si>
  <si>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</si>
  <si>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</si>
  <si>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</si>
  <si>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</si>
  <si>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</si>
  <si>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</si>
  <si>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</si>
  <si>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</si>
  <si>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</si>
  <si>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</si>
  <si>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</si>
  <si>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</si>
  <si>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</si>
  <si>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</si>
  <si>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</si>
  <si>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</si>
  <si>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</si>
  <si>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</si>
  <si>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</si>
  <si>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</si>
  <si>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</si>
  <si>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</si>
  <si>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</si>
  <si>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</si>
  <si>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</si>
  <si>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</si>
  <si>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</si>
  <si>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</si>
  <si>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</si>
  <si>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</si>
  <si>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</si>
  <si>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</si>
  <si>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</si>
  <si>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</si>
  <si>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</si>
  <si>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</si>
  <si>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</si>
  <si>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</si>
  <si>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</si>
  <si>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</si>
  <si>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</si>
  <si>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</si>
  <si>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</si>
  <si>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</si>
  <si>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</si>
  <si>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</si>
  <si>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</si>
  <si>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</si>
  <si>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</si>
  <si>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</si>
  <si>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</si>
  <si>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</si>
  <si>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</si>
  <si>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</si>
  <si>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</si>
  <si>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</si>
  <si>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</si>
  <si>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</si>
  <si>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</si>
  <si>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</si>
  <si>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</si>
  <si>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</si>
  <si>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</si>
  <si>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</si>
  <si>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</si>
  <si>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</si>
  <si>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</si>
  <si>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</si>
  <si>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</si>
  <si>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</si>
  <si>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</si>
  <si>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</si>
  <si>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</si>
  <si>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</si>
  <si>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</si>
  <si>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</si>
  <si>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</si>
  <si>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</si>
  <si>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</si>
  <si>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</si>
  <si>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</si>
  <si>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</si>
  <si>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</si>
  <si>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</si>
  <si>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</si>
  <si>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</si>
  <si>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</si>
  <si>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</si>
  <si>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</si>
  <si>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</si>
  <si>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3000</t>
  </si>
  <si>
    <t>5000</t>
  </si>
  <si>
    <t>10000</t>
  </si>
  <si>
    <t>100000</t>
  </si>
  <si>
    <t>1000000</t>
  </si>
  <si>
    <t>Select the country or region:</t>
  </si>
  <si>
    <t>Available Countries and Regions for Selector:</t>
  </si>
  <si>
    <t>Column in spreadsheets</t>
  </si>
  <si>
    <t>C</t>
  </si>
  <si>
    <t>Column to use: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</si>
  <si>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</si>
  <si>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</si>
  <si>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</si>
  <si>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</si>
  <si>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</si>
  <si>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</si>
  <si>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</si>
  <si>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</si>
  <si>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</si>
  <si>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</si>
  <si>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</si>
  <si>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</si>
  <si>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</si>
  <si>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</si>
  <si>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</si>
  <si>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</si>
  <si>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Note that for all sectors and process emissions categories except for agriculture - rice cultivation,</t>
  </si>
  <si>
    <t>we use data directly from E3's Pathways model. For agriculture - rice cultivation, we scale down</t>
  </si>
  <si>
    <t>the US values by the ratio of California rice cultivation emissions to the national total. To calculate</t>
  </si>
  <si>
    <t>California's rice cultivation emissions, we use E3's forecaste of agriculture - other emissions, which</t>
  </si>
  <si>
    <t>Calfornia GHG inventory (which shows ~98% of that total coming from rice cultivation).</t>
  </si>
  <si>
    <t xml:space="preserve">includes biomass burning and rice cultivation, and apportion these based on historical data from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</si>
</sst>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E+00"/>
    <numFmt numFmtId="165" formatCode="0.0"/>
    <numFmt numFmtId="166" formatCode="0.0%"/>
    <numFmt numFmtId="167" formatCode="_(* #,##0.0_);_(* \(#,##0.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0"/>
      <color indexed="8"/>
      <name val="Arial"/>
    </font>
    <font>
      <b/>
      <sz val="10"/>
      <color theme="1" tint="4.9989318521683403E-2"/>
      <name val="Arial"/>
      <family val="2"/>
    </font>
    <font>
      <sz val="10"/>
      <color indexed="8"/>
      <name val="Arial"/>
      <family val="2"/>
    </font>
    <font>
      <b/>
      <sz val="10"/>
      <color rgb="FFC00000"/>
      <name val="Arial"/>
      <family val="2"/>
    </font>
    <font>
      <i/>
      <sz val="10"/>
      <color indexed="8"/>
      <name val="Arial"/>
      <family val="2"/>
    </font>
    <font>
      <sz val="11"/>
      <color indexed="8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0"/>
      </patternFill>
    </fill>
    <fill>
      <patternFill patternType="solid">
        <fgColor indexed="42"/>
        <bgColor indexed="0"/>
      </patternFill>
    </fill>
    <fill>
      <patternFill patternType="solid">
        <fgColor indexed="44"/>
        <bgColor indexed="0"/>
      </patternFill>
    </fill>
    <fill>
      <patternFill patternType="solid">
        <fgColor indexed="47"/>
        <bgColor indexed="0"/>
      </patternFill>
    </fill>
    <fill>
      <patternFill patternType="solid">
        <fgColor rgb="FFFFFF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/>
    <xf numFmtId="9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 applyNumberFormat="1" applyAlignment="1">
      <alignment horizontal="left"/>
    </xf>
    <xf numFmtId="0" fontId="0" fillId="0" borderId="0" xfId="0" applyFont="1"/>
    <xf numFmtId="0" fontId="0" fillId="0" borderId="0" xfId="0" applyNumberFormat="1"/>
    <xf numFmtId="0" fontId="2" fillId="2" borderId="0" xfId="0" applyFont="1" applyFill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7" fillId="2" borderId="0" xfId="0" applyFont="1" applyFill="1"/>
    <xf numFmtId="164" fontId="0" fillId="0" borderId="0" xfId="0" applyNumberFormat="1"/>
    <xf numFmtId="0" fontId="2" fillId="3" borderId="0" xfId="5" applyFont="1" applyFill="1"/>
    <xf numFmtId="0" fontId="1" fillId="0" borderId="0" xfId="5" applyFont="1"/>
    <xf numFmtId="0" fontId="1" fillId="0" borderId="0" xfId="5" applyFont="1" applyAlignment="1">
      <alignment horizontal="left"/>
    </xf>
    <xf numFmtId="0" fontId="8" fillId="2" borderId="0" xfId="5" applyFont="1" applyFill="1"/>
    <xf numFmtId="0" fontId="9" fillId="2" borderId="0" xfId="5" applyFont="1" applyFill="1" applyAlignment="1">
      <alignment horizontal="left"/>
    </xf>
    <xf numFmtId="0" fontId="12" fillId="0" borderId="0" xfId="5" applyFont="1" applyFill="1" applyBorder="1" applyAlignment="1">
      <alignment horizontal="left" indent="1"/>
    </xf>
    <xf numFmtId="165" fontId="8" fillId="0" borderId="0" xfId="5" applyNumberFormat="1" applyFont="1" applyBorder="1" applyAlignment="1">
      <alignment horizontal="left"/>
    </xf>
    <xf numFmtId="165" fontId="11" fillId="0" borderId="0" xfId="5" applyNumberFormat="1" applyFont="1" applyBorder="1" applyAlignment="1">
      <alignment horizontal="left"/>
    </xf>
    <xf numFmtId="0" fontId="11" fillId="0" borderId="0" xfId="5" applyFont="1" applyFill="1" applyBorder="1" applyAlignment="1">
      <alignment horizontal="left"/>
    </xf>
    <xf numFmtId="0" fontId="8" fillId="0" borderId="0" xfId="5" applyFont="1" applyFill="1" applyBorder="1" applyAlignment="1">
      <alignment horizontal="left"/>
    </xf>
    <xf numFmtId="0" fontId="9" fillId="0" borderId="0" xfId="5" applyFont="1" applyFill="1" applyBorder="1" applyAlignment="1">
      <alignment horizontal="left"/>
    </xf>
    <xf numFmtId="0" fontId="10" fillId="0" borderId="0" xfId="5" applyFont="1" applyFill="1" applyBorder="1" applyAlignment="1">
      <alignment horizontal="left"/>
    </xf>
    <xf numFmtId="0" fontId="2" fillId="4" borderId="0" xfId="0" applyFont="1" applyFill="1"/>
    <xf numFmtId="0" fontId="0" fillId="4" borderId="0" xfId="0" applyFill="1"/>
    <xf numFmtId="0" fontId="14" fillId="0" borderId="0" xfId="9" applyFont="1"/>
    <xf numFmtId="0" fontId="13" fillId="0" borderId="0" xfId="9"/>
    <xf numFmtId="0" fontId="15" fillId="0" borderId="0" xfId="9" applyFont="1" applyAlignment="1"/>
    <xf numFmtId="2" fontId="16" fillId="0" borderId="0" xfId="9" applyNumberFormat="1" applyFont="1"/>
    <xf numFmtId="0" fontId="17" fillId="0" borderId="0" xfId="9" applyFont="1"/>
    <xf numFmtId="0" fontId="16" fillId="0" borderId="0" xfId="9" applyFont="1" applyAlignment="1">
      <alignment horizontal="right"/>
    </xf>
    <xf numFmtId="0" fontId="15" fillId="6" borderId="1" xfId="9" applyFont="1" applyFill="1" applyBorder="1" applyAlignment="1">
      <alignment horizontal="center" vertical="top" wrapText="1"/>
    </xf>
    <xf numFmtId="0" fontId="15" fillId="7" borderId="1" xfId="9" applyFont="1" applyFill="1" applyBorder="1" applyAlignment="1">
      <alignment horizontal="center" vertical="top" wrapText="1"/>
    </xf>
    <xf numFmtId="0" fontId="15" fillId="8" borderId="1" xfId="9" applyFont="1" applyFill="1" applyBorder="1" applyAlignment="1">
      <alignment horizontal="center" vertical="top" wrapText="1"/>
    </xf>
    <xf numFmtId="1" fontId="15" fillId="9" borderId="2" xfId="9" applyNumberFormat="1" applyFont="1" applyFill="1" applyBorder="1" applyAlignment="1">
      <alignment horizontal="center" vertical="top" wrapText="1"/>
    </xf>
    <xf numFmtId="0" fontId="18" fillId="10" borderId="3" xfId="9" applyFont="1" applyFill="1" applyBorder="1" applyAlignment="1"/>
    <xf numFmtId="0" fontId="18" fillId="10" borderId="3" xfId="9" applyFont="1" applyFill="1" applyBorder="1" applyAlignment="1">
      <alignment horizontal="center"/>
    </xf>
    <xf numFmtId="11" fontId="18" fillId="10" borderId="3" xfId="9" applyNumberFormat="1" applyFont="1" applyFill="1" applyBorder="1" applyAlignment="1">
      <alignment horizontal="right"/>
    </xf>
    <xf numFmtId="0" fontId="18" fillId="0" borderId="3" xfId="9" applyFont="1" applyFill="1" applyBorder="1" applyAlignment="1"/>
    <xf numFmtId="0" fontId="18" fillId="0" borderId="3" xfId="9" applyFont="1" applyFill="1" applyBorder="1" applyAlignment="1">
      <alignment horizontal="center"/>
    </xf>
    <xf numFmtId="11" fontId="18" fillId="0" borderId="3" xfId="9" applyNumberFormat="1" applyFont="1" applyFill="1" applyBorder="1" applyAlignment="1">
      <alignment horizontal="right"/>
    </xf>
    <xf numFmtId="166" fontId="15" fillId="0" borderId="0" xfId="10" applyNumberFormat="1" applyFont="1" applyAlignment="1"/>
    <xf numFmtId="11" fontId="15" fillId="0" borderId="0" xfId="9" applyNumberFormat="1" applyFont="1" applyAlignment="1"/>
    <xf numFmtId="2" fontId="11" fillId="0" borderId="0" xfId="5" applyNumberFormat="1" applyFont="1" applyBorder="1" applyAlignment="1">
      <alignment horizontal="left"/>
    </xf>
    <xf numFmtId="0" fontId="2" fillId="11" borderId="4" xfId="0" applyFont="1" applyFill="1" applyBorder="1" applyAlignment="1">
      <alignment horizontal="right"/>
    </xf>
    <xf numFmtId="0" fontId="0" fillId="11" borderId="5" xfId="0" applyFont="1" applyFill="1" applyBorder="1"/>
    <xf numFmtId="0" fontId="0" fillId="11" borderId="5" xfId="0" applyFill="1" applyBorder="1"/>
    <xf numFmtId="0" fontId="0" fillId="11" borderId="6" xfId="0" applyFill="1" applyBorder="1"/>
    <xf numFmtId="0" fontId="2" fillId="11" borderId="7" xfId="0" applyFont="1" applyFill="1" applyBorder="1" applyAlignment="1">
      <alignment horizontal="right"/>
    </xf>
    <xf numFmtId="22" fontId="0" fillId="11" borderId="0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0" fillId="11" borderId="8" xfId="0" applyFill="1" applyBorder="1"/>
    <xf numFmtId="0" fontId="12" fillId="11" borderId="0" xfId="0" applyFont="1" applyFill="1" applyBorder="1"/>
    <xf numFmtId="0" fontId="2" fillId="11" borderId="9" xfId="0" applyFont="1" applyFill="1" applyBorder="1" applyAlignment="1">
      <alignment horizontal="right"/>
    </xf>
    <xf numFmtId="0" fontId="0" fillId="11" borderId="10" xfId="0" applyFill="1" applyBorder="1"/>
    <xf numFmtId="0" fontId="0" fillId="11" borderId="11" xfId="0" applyFill="1" applyBorder="1"/>
    <xf numFmtId="0" fontId="2" fillId="0" borderId="0" xfId="0" applyFont="1" applyFill="1" applyBorder="1" applyAlignment="1">
      <alignment horizontal="left"/>
    </xf>
    <xf numFmtId="0" fontId="2" fillId="11" borderId="12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2" borderId="12" xfId="0" applyFont="1" applyFill="1" applyBorder="1"/>
    <xf numFmtId="0" fontId="0" fillId="12" borderId="13" xfId="0" quotePrefix="1" applyFill="1" applyBorder="1"/>
    <xf numFmtId="0" fontId="0" fillId="12" borderId="13" xfId="0" applyFill="1" applyBorder="1"/>
    <xf numFmtId="0" fontId="0" fillId="12" borderId="14" xfId="0" applyFill="1" applyBorder="1"/>
    <xf numFmtId="0" fontId="0" fillId="0" borderId="0" xfId="0" applyBorder="1"/>
    <xf numFmtId="167" fontId="0" fillId="0" borderId="0" xfId="8" quotePrefix="1" applyNumberFormat="1" applyFont="1" applyBorder="1"/>
    <xf numFmtId="167" fontId="0" fillId="12" borderId="13" xfId="8" applyNumberFormat="1" applyFont="1" applyFill="1" applyBorder="1"/>
    <xf numFmtId="167" fontId="0" fillId="12" borderId="14" xfId="8" applyNumberFormat="1" applyFont="1" applyFill="1" applyBorder="1"/>
    <xf numFmtId="0" fontId="2" fillId="0" borderId="0" xfId="0" quotePrefix="1" applyFont="1" applyBorder="1"/>
    <xf numFmtId="0" fontId="2" fillId="11" borderId="12" xfId="0" applyFont="1" applyFill="1" applyBorder="1"/>
    <xf numFmtId="167" fontId="2" fillId="11" borderId="13" xfId="8" applyNumberFormat="1" applyFont="1" applyFill="1" applyBorder="1"/>
    <xf numFmtId="167" fontId="2" fillId="11" borderId="14" xfId="8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5" fillId="0" borderId="0" xfId="3"/>
    <xf numFmtId="0" fontId="1" fillId="0" borderId="0" xfId="1" applyBorder="1"/>
    <xf numFmtId="0" fontId="2" fillId="12" borderId="4" xfId="1" applyFont="1" applyFill="1" applyBorder="1" applyAlignment="1">
      <alignment horizontal="right"/>
    </xf>
    <xf numFmtId="14" fontId="1" fillId="12" borderId="0" xfId="1" applyNumberFormat="1" applyFont="1" applyFill="1" applyBorder="1" applyAlignment="1">
      <alignment horizontal="left" vertical="center"/>
    </xf>
    <xf numFmtId="0" fontId="20" fillId="12" borderId="5" xfId="1" applyFont="1" applyFill="1" applyBorder="1"/>
    <xf numFmtId="0" fontId="1" fillId="12" borderId="5" xfId="1" applyFill="1" applyBorder="1"/>
    <xf numFmtId="0" fontId="1" fillId="12" borderId="6" xfId="1" applyFill="1" applyBorder="1"/>
    <xf numFmtId="0" fontId="1" fillId="0" borderId="0" xfId="1"/>
    <xf numFmtId="0" fontId="2" fillId="12" borderId="7" xfId="1" applyFont="1" applyFill="1" applyBorder="1" applyAlignment="1">
      <alignment horizontal="right"/>
    </xf>
    <xf numFmtId="0" fontId="1" fillId="12" borderId="0" xfId="1" applyFill="1" applyBorder="1"/>
    <xf numFmtId="0" fontId="1" fillId="12" borderId="8" xfId="1" applyFill="1" applyBorder="1"/>
    <xf numFmtId="0" fontId="1" fillId="12" borderId="0" xfId="1" applyFont="1" applyFill="1" applyBorder="1" applyAlignment="1">
      <alignment horizontal="left" vertical="center"/>
    </xf>
    <xf numFmtId="0" fontId="2" fillId="12" borderId="9" xfId="1" applyFont="1" applyFill="1" applyBorder="1" applyAlignment="1">
      <alignment horizontal="right"/>
    </xf>
    <xf numFmtId="0" fontId="20" fillId="12" borderId="10" xfId="1" applyFont="1" applyFill="1" applyBorder="1" applyAlignment="1">
      <alignment horizontal="center" vertical="center"/>
    </xf>
    <xf numFmtId="0" fontId="1" fillId="12" borderId="10" xfId="1" applyFill="1" applyBorder="1"/>
    <xf numFmtId="0" fontId="1" fillId="12" borderId="11" xfId="1" applyFill="1" applyBorder="1"/>
    <xf numFmtId="0" fontId="2" fillId="0" borderId="0" xfId="1" applyFont="1"/>
    <xf numFmtId="0" fontId="2" fillId="0" borderId="12" xfId="1" applyFont="1" applyBorder="1"/>
    <xf numFmtId="0" fontId="1" fillId="0" borderId="13" xfId="1" applyBorder="1"/>
    <xf numFmtId="0" fontId="1" fillId="0" borderId="14" xfId="1" applyBorder="1"/>
    <xf numFmtId="0" fontId="2" fillId="11" borderId="12" xfId="1" applyFont="1" applyFill="1" applyBorder="1"/>
    <xf numFmtId="0" fontId="2" fillId="11" borderId="13" xfId="1" applyFont="1" applyFill="1" applyBorder="1"/>
    <xf numFmtId="0" fontId="2" fillId="11" borderId="14" xfId="1" applyFont="1" applyFill="1" applyBorder="1"/>
    <xf numFmtId="0" fontId="1" fillId="13" borderId="15" xfId="1" applyFill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2" fillId="0" borderId="4" xfId="1" applyFont="1" applyBorder="1"/>
    <xf numFmtId="0" fontId="2" fillId="0" borderId="5" xfId="1" applyFont="1" applyBorder="1"/>
    <xf numFmtId="0" fontId="2" fillId="0" borderId="16" xfId="1" applyFont="1" applyBorder="1"/>
    <xf numFmtId="0" fontId="1" fillId="0" borderId="9" xfId="1" quotePrefix="1" applyBorder="1"/>
    <xf numFmtId="0" fontId="1" fillId="0" borderId="10" xfId="1" quotePrefix="1" applyBorder="1"/>
    <xf numFmtId="0" fontId="1" fillId="0" borderId="11" xfId="1" quotePrefix="1" applyBorder="1"/>
    <xf numFmtId="0" fontId="1" fillId="0" borderId="17" xfId="1" quotePrefix="1" applyBorder="1"/>
    <xf numFmtId="0" fontId="1" fillId="0" borderId="0" xfId="1" quotePrefix="1"/>
    <xf numFmtId="0" fontId="0" fillId="0" borderId="0" xfId="1" applyFont="1"/>
    <xf numFmtId="0" fontId="1" fillId="0" borderId="0" xfId="1" quotePrefix="1" applyNumberFormat="1"/>
    <xf numFmtId="0" fontId="2" fillId="5" borderId="0" xfId="0" applyFont="1" applyFill="1"/>
    <xf numFmtId="0" fontId="0" fillId="14" borderId="18" xfId="0" applyFill="1" applyBorder="1"/>
    <xf numFmtId="0" fontId="22" fillId="0" borderId="0" xfId="0" applyFont="1"/>
    <xf numFmtId="0" fontId="23" fillId="0" borderId="0" xfId="0" applyFont="1" applyBorder="1"/>
    <xf numFmtId="0" fontId="23" fillId="0" borderId="0" xfId="0" applyFont="1"/>
    <xf numFmtId="0" fontId="23" fillId="0" borderId="0" xfId="0" quotePrefix="1" applyFont="1" applyBorder="1"/>
    <xf numFmtId="0" fontId="23" fillId="0" borderId="0" xfId="0" applyFont="1" applyFill="1" applyBorder="1"/>
    <xf numFmtId="2" fontId="11" fillId="0" borderId="0" xfId="5" applyNumberFormat="1" applyFont="1" applyFill="1" applyBorder="1" applyAlignment="1">
      <alignment horizontal="left"/>
    </xf>
  </cellXfs>
  <cellStyles count="11">
    <cellStyle name="Comma" xfId="8" builtinId="3"/>
    <cellStyle name="Comma 2" xfId="2"/>
    <cellStyle name="Comma 2 2" xfId="7"/>
    <cellStyle name="Hyperlink 2" xfId="3"/>
    <cellStyle name="Normal" xfId="0" builtinId="0"/>
    <cellStyle name="Normal 2" xfId="4"/>
    <cellStyle name="Normal 2 2" xfId="1"/>
    <cellStyle name="Normal 3" xfId="5"/>
    <cellStyle name="Normal 4" xfId="9"/>
    <cellStyle name="Percent 2" xfId="6"/>
    <cellStyle name="Percent 3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California/Models/eps-1.4.0-california-wipG/InputData/indst/PERAC/Step4/Mass%20CO2e%20Avoidable%20by%20Marginal%20Cost_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untry Selector"/>
      <sheetName val="Cross-Page Data"/>
      <sheetName val="BAU Process Emissions"/>
      <sheetName val="Chem - ODS"/>
      <sheetName val="Chemicals Calcs"/>
      <sheetName val="Process Emissions Multipliers"/>
      <sheetName val="Cement"/>
      <sheetName val="PERAC-MCAbMC-cement-CC"/>
      <sheetName val="PERAC-MCAbMC-mining-MR"/>
      <sheetName val="PERAC-MCAbMC-mining-MD"/>
      <sheetName val="PERAC-MCAbMC-chemicals-CP"/>
      <sheetName val="PERAC-MCAbMC-ngps-WT"/>
      <sheetName val="PERAC-MCAbMC-ngps-MR"/>
      <sheetName val="PERAC-MCAbMC-waste-MR"/>
      <sheetName val="PERAC-MCAbMC-waste-MD"/>
      <sheetName val="PERAC-MCAbMC-ag-CM"/>
      <sheetName val="PERAC-MCAbMC-ag-RC"/>
      <sheetName val="PERAC-MCAbMC-ag-LM"/>
      <sheetName val="PERAC-MCAbMC-other-WT"/>
      <sheetName val="PERAC-MCAbMC-other-CP"/>
      <sheetName val="Coal Baselines"/>
      <sheetName val="Coal mining 2010"/>
      <sheetName val="Coal mining 2020"/>
      <sheetName val="Coal mining 2030"/>
      <sheetName val="Chemicals Baselines"/>
      <sheetName val="Chemicals 2010"/>
      <sheetName val="Chemicals 2020"/>
      <sheetName val="Chemicals 2030"/>
      <sheetName val="NGPS Baselines"/>
      <sheetName val="NGPS 2010"/>
      <sheetName val="NGPS 2020"/>
      <sheetName val="NGPS 2030"/>
      <sheetName val="Waste Baselines"/>
      <sheetName val="Waste 2010"/>
      <sheetName val="Waste 2020"/>
      <sheetName val="Waste 2030"/>
      <sheetName val="Other Baselines"/>
      <sheetName val="Other 2010"/>
      <sheetName val="Other 2020"/>
      <sheetName val="Other 2030"/>
      <sheetName val="Soil Baselines"/>
      <sheetName val="Soil 2010"/>
      <sheetName val="Soil 2020"/>
      <sheetName val="Soil 2030"/>
      <sheetName val="Rice Baselines"/>
      <sheetName val="Ric 2010"/>
      <sheetName val="Ric 2020"/>
      <sheetName val="Ric 2030"/>
      <sheetName val="Livestock Baselines"/>
      <sheetName val="Liv 2010"/>
      <sheetName val="Liv 2020"/>
      <sheetName val="Liv 2030"/>
    </sheetNames>
    <sheetDataSet>
      <sheetData sheetId="0"/>
      <sheetData sheetId="1"/>
      <sheetData sheetId="2">
        <row r="12">
          <cell r="C12">
            <v>28</v>
          </cell>
        </row>
        <row r="13">
          <cell r="C13">
            <v>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3" sqref="A13"/>
    </sheetView>
  </sheetViews>
  <sheetFormatPr defaultRowHeight="15"/>
  <cols>
    <col min="1" max="1" width="15.28515625" customWidth="1"/>
  </cols>
  <sheetData>
    <row r="1" spans="1:2">
      <c r="A1" s="1" t="s">
        <v>0</v>
      </c>
    </row>
    <row r="2" spans="1:2">
      <c r="A2" s="2" t="s">
        <v>3</v>
      </c>
    </row>
    <row r="3" spans="1:2">
      <c r="A3" s="2"/>
    </row>
    <row r="4" spans="1:2">
      <c r="A4" s="2"/>
    </row>
    <row r="5" spans="1:2">
      <c r="A5" t="s">
        <v>28</v>
      </c>
      <c r="B5">
        <f>10^6</f>
        <v>1000000</v>
      </c>
    </row>
    <row r="6" spans="1:2">
      <c r="A6" s="2"/>
    </row>
    <row r="7" spans="1:2">
      <c r="A7" s="2"/>
    </row>
    <row r="8" spans="1:2">
      <c r="A8" t="s">
        <v>953</v>
      </c>
    </row>
    <row r="9" spans="1:2">
      <c r="A9" s="2" t="s">
        <v>954</v>
      </c>
    </row>
    <row r="10" spans="1:2">
      <c r="A10" s="2" t="s">
        <v>955</v>
      </c>
    </row>
    <row r="11" spans="1:2">
      <c r="A11" s="2" t="s">
        <v>956</v>
      </c>
    </row>
    <row r="12" spans="1:2">
      <c r="A12" s="2" t="s">
        <v>958</v>
      </c>
    </row>
    <row r="13" spans="1:2">
      <c r="A13" s="2" t="s">
        <v>957</v>
      </c>
    </row>
    <row r="14" spans="1:2">
      <c r="A14" s="4"/>
    </row>
    <row r="15" spans="1:2">
      <c r="A15" s="4"/>
    </row>
    <row r="16" spans="1:2">
      <c r="A16" s="4"/>
    </row>
    <row r="17" spans="1:1">
      <c r="A17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7"/>
  <sheetViews>
    <sheetView topLeftCell="A109" workbookViewId="0">
      <selection activeCell="K168" sqref="K168"/>
    </sheetView>
  </sheetViews>
  <sheetFormatPr defaultRowHeight="15"/>
  <cols>
    <col min="1" max="1" width="28.85546875" customWidth="1"/>
  </cols>
  <sheetData>
    <row r="1" spans="1:35">
      <c r="A1" t="s">
        <v>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>
        <v>-50</v>
      </c>
      <c r="B2" s="11">
        <v>0</v>
      </c>
      <c r="C2" s="11">
        <v>0</v>
      </c>
      <c r="D2" s="11">
        <v>0</v>
      </c>
      <c r="E2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>
        <v>0</v>
      </c>
    </row>
    <row r="3" spans="1:35">
      <c r="A3" s="3">
        <v>-49</v>
      </c>
      <c r="B3" s="11">
        <v>0</v>
      </c>
      <c r="C3" s="11">
        <v>0</v>
      </c>
      <c r="D3" s="11">
        <v>0</v>
      </c>
      <c r="E3" s="11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11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11">
        <v>0</v>
      </c>
    </row>
    <row r="4" spans="1:35">
      <c r="A4" s="3">
        <v>-48</v>
      </c>
      <c r="B4" s="11">
        <v>0</v>
      </c>
      <c r="C4" s="11">
        <v>0</v>
      </c>
      <c r="D4" s="11">
        <v>0</v>
      </c>
      <c r="E4" s="11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11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11">
        <v>0</v>
      </c>
    </row>
    <row r="5" spans="1:35">
      <c r="A5" s="3">
        <v>-47</v>
      </c>
      <c r="B5" s="11">
        <v>0</v>
      </c>
      <c r="C5" s="11">
        <v>0</v>
      </c>
      <c r="D5" s="11">
        <v>0</v>
      </c>
      <c r="E5" s="11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11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11">
        <v>0</v>
      </c>
    </row>
    <row r="6" spans="1:35">
      <c r="A6" s="3">
        <v>-46</v>
      </c>
      <c r="B6" s="11">
        <v>0</v>
      </c>
      <c r="C6" s="11">
        <v>0</v>
      </c>
      <c r="D6" s="11">
        <v>0</v>
      </c>
      <c r="E6" s="11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11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11">
        <v>0</v>
      </c>
    </row>
    <row r="7" spans="1:35">
      <c r="A7" s="3">
        <v>-45</v>
      </c>
      <c r="B7" s="11">
        <v>0</v>
      </c>
      <c r="C7" s="11">
        <v>0</v>
      </c>
      <c r="D7" s="11">
        <v>0</v>
      </c>
      <c r="E7" s="11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1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11">
        <v>0</v>
      </c>
    </row>
    <row r="8" spans="1:35">
      <c r="A8" s="3">
        <v>-44</v>
      </c>
      <c r="B8" s="11">
        <v>0</v>
      </c>
      <c r="C8" s="11">
        <v>0</v>
      </c>
      <c r="D8" s="11">
        <v>0</v>
      </c>
      <c r="E8" s="11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1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11">
        <v>0</v>
      </c>
    </row>
    <row r="9" spans="1:35">
      <c r="A9" s="3">
        <v>-43</v>
      </c>
      <c r="B9" s="11">
        <v>0</v>
      </c>
      <c r="C9" s="11">
        <v>0</v>
      </c>
      <c r="D9" s="11">
        <v>0</v>
      </c>
      <c r="E9" s="11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11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11">
        <v>0</v>
      </c>
    </row>
    <row r="10" spans="1:35">
      <c r="A10" s="3">
        <v>-42</v>
      </c>
      <c r="B10" s="11">
        <v>0</v>
      </c>
      <c r="C10" s="11">
        <v>0</v>
      </c>
      <c r="D10" s="11">
        <v>0</v>
      </c>
      <c r="E10" s="11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1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11">
        <v>0</v>
      </c>
    </row>
    <row r="11" spans="1:35">
      <c r="A11" s="3">
        <v>-41</v>
      </c>
      <c r="B11" s="11">
        <v>0</v>
      </c>
      <c r="C11" s="11">
        <v>0</v>
      </c>
      <c r="D11" s="11">
        <v>0</v>
      </c>
      <c r="E11" s="11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11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11">
        <v>0</v>
      </c>
    </row>
    <row r="12" spans="1:35">
      <c r="A12" s="3">
        <v>-40</v>
      </c>
      <c r="B12" s="11">
        <v>0</v>
      </c>
      <c r="C12" s="11">
        <v>0</v>
      </c>
      <c r="D12" s="11">
        <v>0</v>
      </c>
      <c r="E12" s="11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11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11">
        <v>0</v>
      </c>
    </row>
    <row r="13" spans="1:35">
      <c r="A13" s="3">
        <v>-39</v>
      </c>
      <c r="B13" s="11">
        <v>0</v>
      </c>
      <c r="C13" s="11">
        <v>0</v>
      </c>
      <c r="D13" s="11">
        <v>0</v>
      </c>
      <c r="E13" s="11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1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11">
        <v>0</v>
      </c>
    </row>
    <row r="14" spans="1:35">
      <c r="A14" s="3">
        <v>-38</v>
      </c>
      <c r="B14" s="11">
        <v>0</v>
      </c>
      <c r="C14" s="11">
        <v>0</v>
      </c>
      <c r="D14" s="11">
        <v>0</v>
      </c>
      <c r="E14" s="11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11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11">
        <v>0</v>
      </c>
    </row>
    <row r="15" spans="1:35">
      <c r="A15" s="3">
        <v>-37</v>
      </c>
      <c r="B15" s="11">
        <v>0</v>
      </c>
      <c r="C15" s="11">
        <v>0</v>
      </c>
      <c r="D15" s="11">
        <v>0</v>
      </c>
      <c r="E15" s="11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11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11">
        <v>0</v>
      </c>
    </row>
    <row r="16" spans="1:35">
      <c r="A16" s="3">
        <v>-36</v>
      </c>
      <c r="B16" s="11">
        <v>0</v>
      </c>
      <c r="C16" s="11">
        <v>0</v>
      </c>
      <c r="D16" s="11">
        <v>0</v>
      </c>
      <c r="E16" s="11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11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11">
        <v>0</v>
      </c>
    </row>
    <row r="17" spans="1:35">
      <c r="A17" s="3">
        <v>-35</v>
      </c>
      <c r="B17" s="11">
        <v>0</v>
      </c>
      <c r="C17" s="11">
        <v>0</v>
      </c>
      <c r="D17" s="11">
        <v>0</v>
      </c>
      <c r="E17" s="11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11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11">
        <v>0</v>
      </c>
    </row>
    <row r="18" spans="1:35">
      <c r="A18" s="3">
        <v>-34</v>
      </c>
      <c r="B18" s="11">
        <v>0</v>
      </c>
      <c r="C18" s="11">
        <v>0</v>
      </c>
      <c r="D18" s="11">
        <v>0</v>
      </c>
      <c r="E18" s="11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11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11">
        <v>0</v>
      </c>
    </row>
    <row r="19" spans="1:35">
      <c r="A19" s="3">
        <v>-33</v>
      </c>
      <c r="B19" s="11">
        <v>0</v>
      </c>
      <c r="C19" s="11">
        <v>0</v>
      </c>
      <c r="D19" s="11">
        <v>0</v>
      </c>
      <c r="E19" s="11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11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11">
        <v>0</v>
      </c>
    </row>
    <row r="20" spans="1:35">
      <c r="A20" s="3">
        <v>-32</v>
      </c>
      <c r="B20" s="11">
        <v>0</v>
      </c>
      <c r="C20" s="11">
        <v>0</v>
      </c>
      <c r="D20" s="11">
        <v>0</v>
      </c>
      <c r="E20" s="11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11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11">
        <v>0</v>
      </c>
    </row>
    <row r="21" spans="1:35">
      <c r="A21" s="3">
        <v>-31</v>
      </c>
      <c r="B21" s="11">
        <v>0</v>
      </c>
      <c r="C21" s="11">
        <v>0</v>
      </c>
      <c r="D21" s="11">
        <v>0</v>
      </c>
      <c r="E21" s="11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1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11">
        <v>0</v>
      </c>
    </row>
    <row r="22" spans="1:35">
      <c r="A22" s="3">
        <v>-30</v>
      </c>
      <c r="B22" s="11">
        <v>0</v>
      </c>
      <c r="C22" s="11">
        <v>0</v>
      </c>
      <c r="D22" s="11">
        <v>0</v>
      </c>
      <c r="E22" s="11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1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11">
        <v>0</v>
      </c>
    </row>
    <row r="23" spans="1:35">
      <c r="A23" s="3">
        <v>-29</v>
      </c>
      <c r="B23" s="11">
        <v>0</v>
      </c>
      <c r="C23" s="11">
        <v>0</v>
      </c>
      <c r="D23" s="11">
        <v>0</v>
      </c>
      <c r="E23" s="11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11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11">
        <v>0</v>
      </c>
    </row>
    <row r="24" spans="1:35">
      <c r="A24" s="3">
        <v>-28</v>
      </c>
      <c r="B24" s="11">
        <v>0</v>
      </c>
      <c r="C24" s="11">
        <v>0</v>
      </c>
      <c r="D24" s="11">
        <v>0</v>
      </c>
      <c r="E24" s="11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1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11">
        <v>0</v>
      </c>
    </row>
    <row r="25" spans="1:35">
      <c r="A25" s="3">
        <v>-27</v>
      </c>
      <c r="B25" s="11">
        <v>0</v>
      </c>
      <c r="C25" s="11">
        <v>0</v>
      </c>
      <c r="D25" s="11">
        <v>0</v>
      </c>
      <c r="E25" s="11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11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11">
        <v>0</v>
      </c>
    </row>
    <row r="26" spans="1:35">
      <c r="A26" s="3">
        <v>-26</v>
      </c>
      <c r="B26" s="11">
        <v>0</v>
      </c>
      <c r="C26" s="11">
        <v>0</v>
      </c>
      <c r="D26" s="11">
        <v>0</v>
      </c>
      <c r="E26" s="11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11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11">
        <v>0</v>
      </c>
    </row>
    <row r="27" spans="1:35">
      <c r="A27" s="3">
        <v>-25</v>
      </c>
      <c r="B27" s="11">
        <v>0</v>
      </c>
      <c r="C27" s="11">
        <v>0</v>
      </c>
      <c r="D27" s="11">
        <v>0</v>
      </c>
      <c r="E27" s="11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11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11">
        <v>0</v>
      </c>
    </row>
    <row r="28" spans="1:35">
      <c r="A28" s="3">
        <v>-24</v>
      </c>
      <c r="B28" s="11">
        <v>0</v>
      </c>
      <c r="C28" s="11">
        <v>0</v>
      </c>
      <c r="D28" s="11">
        <v>0</v>
      </c>
      <c r="E28" s="11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11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11">
        <v>0</v>
      </c>
    </row>
    <row r="29" spans="1:35">
      <c r="A29" s="3">
        <v>-23</v>
      </c>
      <c r="B29" s="11">
        <v>0</v>
      </c>
      <c r="C29" s="11">
        <v>0</v>
      </c>
      <c r="D29" s="11">
        <v>0</v>
      </c>
      <c r="E29" s="11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11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11">
        <v>0</v>
      </c>
    </row>
    <row r="30" spans="1:35">
      <c r="A30" s="3">
        <v>-22</v>
      </c>
      <c r="B30" s="11">
        <v>0</v>
      </c>
      <c r="C30" s="11">
        <v>0</v>
      </c>
      <c r="D30" s="11">
        <v>0</v>
      </c>
      <c r="E30" s="11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11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11">
        <v>0</v>
      </c>
    </row>
    <row r="31" spans="1:35">
      <c r="A31" s="3">
        <v>-21</v>
      </c>
      <c r="B31" s="11">
        <v>0</v>
      </c>
      <c r="C31" s="11">
        <v>0</v>
      </c>
      <c r="D31" s="11">
        <v>0</v>
      </c>
      <c r="E31" s="11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11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11">
        <v>0</v>
      </c>
    </row>
    <row r="32" spans="1:35">
      <c r="A32" s="3">
        <v>-20</v>
      </c>
      <c r="B32" s="11">
        <v>0</v>
      </c>
      <c r="C32" s="11">
        <v>0</v>
      </c>
      <c r="D32" s="11">
        <v>0</v>
      </c>
      <c r="E32" s="11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11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11">
        <v>0</v>
      </c>
    </row>
    <row r="33" spans="1:35">
      <c r="A33" s="3">
        <v>-19</v>
      </c>
      <c r="B33" s="11">
        <v>0</v>
      </c>
      <c r="C33" s="11">
        <v>0</v>
      </c>
      <c r="D33" s="11">
        <v>0</v>
      </c>
      <c r="E33" s="11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11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11">
        <v>0</v>
      </c>
    </row>
    <row r="34" spans="1:35">
      <c r="A34" s="3">
        <v>-18</v>
      </c>
      <c r="B34" s="11">
        <v>0</v>
      </c>
      <c r="C34" s="11">
        <v>0</v>
      </c>
      <c r="D34" s="11">
        <v>0</v>
      </c>
      <c r="E34" s="11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11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11">
        <v>0</v>
      </c>
    </row>
    <row r="35" spans="1:35">
      <c r="A35" s="3">
        <v>-17</v>
      </c>
      <c r="B35" s="11">
        <v>0</v>
      </c>
      <c r="C35" s="11">
        <v>0</v>
      </c>
      <c r="D35" s="11">
        <v>0</v>
      </c>
      <c r="E35" s="11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11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11">
        <v>0</v>
      </c>
    </row>
    <row r="36" spans="1:35">
      <c r="A36" s="3">
        <v>-16</v>
      </c>
      <c r="B36" s="11">
        <v>0</v>
      </c>
      <c r="C36" s="11">
        <v>0</v>
      </c>
      <c r="D36" s="11">
        <v>0</v>
      </c>
      <c r="E36" s="11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11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11">
        <v>0</v>
      </c>
    </row>
    <row r="37" spans="1:35">
      <c r="A37" s="3">
        <v>-15</v>
      </c>
      <c r="B37" s="11">
        <v>0</v>
      </c>
      <c r="C37" s="11">
        <v>0</v>
      </c>
      <c r="D37" s="11">
        <v>0</v>
      </c>
      <c r="E37" s="11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11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11">
        <v>0</v>
      </c>
    </row>
    <row r="38" spans="1:35">
      <c r="A38" s="3">
        <v>-14</v>
      </c>
      <c r="B38" s="11">
        <v>0</v>
      </c>
      <c r="C38" s="11">
        <v>0</v>
      </c>
      <c r="D38" s="11">
        <v>0</v>
      </c>
      <c r="E38" s="11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11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11">
        <v>0</v>
      </c>
    </row>
    <row r="39" spans="1:35">
      <c r="A39" s="3">
        <v>-13</v>
      </c>
      <c r="B39" s="11">
        <v>0</v>
      </c>
      <c r="C39" s="11">
        <v>0</v>
      </c>
      <c r="D39" s="11">
        <v>0</v>
      </c>
      <c r="E39" s="11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11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11">
        <v>0</v>
      </c>
    </row>
    <row r="40" spans="1:35">
      <c r="A40" s="3">
        <v>-12</v>
      </c>
      <c r="B40" s="11">
        <v>0</v>
      </c>
      <c r="C40" s="11">
        <v>0</v>
      </c>
      <c r="D40" s="11">
        <v>0</v>
      </c>
      <c r="E40" s="11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11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11">
        <v>0</v>
      </c>
    </row>
    <row r="41" spans="1:35">
      <c r="A41" s="3">
        <v>-11</v>
      </c>
      <c r="B41" s="11">
        <v>0</v>
      </c>
      <c r="C41" s="11">
        <v>0</v>
      </c>
      <c r="D41" s="11">
        <v>0</v>
      </c>
      <c r="E41" s="11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11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11">
        <v>0</v>
      </c>
    </row>
    <row r="42" spans="1:35">
      <c r="A42" s="3">
        <v>-10</v>
      </c>
      <c r="B42" s="11">
        <v>0</v>
      </c>
      <c r="C42" s="11">
        <v>0</v>
      </c>
      <c r="D42" s="11">
        <v>0</v>
      </c>
      <c r="E42" s="11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11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11">
        <v>0</v>
      </c>
    </row>
    <row r="43" spans="1:35">
      <c r="A43" s="3">
        <v>-9</v>
      </c>
      <c r="B43" s="11">
        <v>0</v>
      </c>
      <c r="C43" s="11">
        <v>0</v>
      </c>
      <c r="D43" s="11">
        <v>0</v>
      </c>
      <c r="E43" s="11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11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11">
        <v>0</v>
      </c>
    </row>
    <row r="44" spans="1:35">
      <c r="A44" s="3">
        <v>-8</v>
      </c>
      <c r="B44" s="11">
        <v>0</v>
      </c>
      <c r="C44" s="11">
        <v>0</v>
      </c>
      <c r="D44" s="11">
        <v>0</v>
      </c>
      <c r="E44" s="11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11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11">
        <v>0</v>
      </c>
    </row>
    <row r="45" spans="1:35">
      <c r="A45" s="3">
        <v>-7</v>
      </c>
      <c r="B45" s="11">
        <v>0</v>
      </c>
      <c r="C45" s="11">
        <v>0</v>
      </c>
      <c r="D45" s="11">
        <v>0</v>
      </c>
      <c r="E45" s="11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11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11">
        <v>0</v>
      </c>
    </row>
    <row r="46" spans="1:35">
      <c r="A46" s="3">
        <v>-6</v>
      </c>
      <c r="B46" s="11">
        <v>0</v>
      </c>
      <c r="C46" s="11">
        <v>0</v>
      </c>
      <c r="D46" s="11">
        <v>0</v>
      </c>
      <c r="E46" s="11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11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11">
        <v>0</v>
      </c>
    </row>
    <row r="47" spans="1:35">
      <c r="A47" s="3">
        <v>-5</v>
      </c>
      <c r="B47" s="11">
        <v>0</v>
      </c>
      <c r="C47" s="11">
        <v>0</v>
      </c>
      <c r="D47" s="11">
        <v>0</v>
      </c>
      <c r="E47" s="11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11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11">
        <v>0</v>
      </c>
    </row>
    <row r="48" spans="1:35">
      <c r="A48" s="3">
        <v>-4</v>
      </c>
      <c r="B48" s="11">
        <v>0</v>
      </c>
      <c r="C48" s="11">
        <v>0</v>
      </c>
      <c r="D48" s="11">
        <v>0</v>
      </c>
      <c r="E48" s="11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11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11">
        <v>0</v>
      </c>
    </row>
    <row r="49" spans="1:35">
      <c r="A49" s="3">
        <v>-3</v>
      </c>
      <c r="B49" s="11">
        <v>0</v>
      </c>
      <c r="C49" s="11">
        <v>0</v>
      </c>
      <c r="D49" s="11">
        <v>0</v>
      </c>
      <c r="E49" s="11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11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11">
        <v>0</v>
      </c>
    </row>
    <row r="50" spans="1:35">
      <c r="A50" s="3">
        <v>-2</v>
      </c>
      <c r="B50" s="11">
        <v>0</v>
      </c>
      <c r="C50" s="11">
        <v>0</v>
      </c>
      <c r="D50" s="11">
        <v>0</v>
      </c>
      <c r="E50" s="11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1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11">
        <v>0</v>
      </c>
    </row>
    <row r="51" spans="1:35">
      <c r="A51" s="3">
        <v>-1</v>
      </c>
      <c r="B51" s="11">
        <v>0</v>
      </c>
      <c r="C51" s="11">
        <v>0</v>
      </c>
      <c r="D51" s="11">
        <v>0</v>
      </c>
      <c r="E51" s="11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11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11">
        <v>0</v>
      </c>
    </row>
    <row r="52" spans="1:35">
      <c r="A52" s="3">
        <v>0</v>
      </c>
      <c r="B52" s="11">
        <v>0</v>
      </c>
      <c r="C52" s="11">
        <v>0</v>
      </c>
      <c r="D52" s="11">
        <v>0</v>
      </c>
      <c r="E52" s="11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11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11">
        <v>0</v>
      </c>
    </row>
    <row r="53" spans="1:35">
      <c r="A53" s="3">
        <v>1</v>
      </c>
      <c r="B53" s="11">
        <v>0</v>
      </c>
      <c r="C53" s="11">
        <v>0</v>
      </c>
      <c r="D53" s="11">
        <v>0</v>
      </c>
      <c r="E53" s="11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11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11">
        <v>0</v>
      </c>
    </row>
    <row r="54" spans="1:35">
      <c r="A54" s="3">
        <v>2</v>
      </c>
      <c r="B54" s="11">
        <v>0</v>
      </c>
      <c r="C54" s="11">
        <v>0</v>
      </c>
      <c r="D54" s="11">
        <v>0</v>
      </c>
      <c r="E54" s="11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11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11">
        <v>0</v>
      </c>
    </row>
    <row r="55" spans="1:35">
      <c r="A55" s="3">
        <v>3</v>
      </c>
      <c r="B55" s="11">
        <v>0</v>
      </c>
      <c r="C55" s="11">
        <v>0</v>
      </c>
      <c r="D55" s="11">
        <v>0</v>
      </c>
      <c r="E55" s="11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11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11">
        <v>0</v>
      </c>
    </row>
    <row r="56" spans="1:35">
      <c r="A56" s="3">
        <v>4</v>
      </c>
      <c r="B56" s="11">
        <v>0</v>
      </c>
      <c r="C56" s="11">
        <v>0</v>
      </c>
      <c r="D56" s="11">
        <v>0</v>
      </c>
      <c r="E56" s="11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11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11">
        <v>0</v>
      </c>
    </row>
    <row r="57" spans="1:35">
      <c r="A57" s="3">
        <v>5</v>
      </c>
      <c r="B57" s="11">
        <v>0</v>
      </c>
      <c r="C57" s="11">
        <v>0</v>
      </c>
      <c r="D57" s="11">
        <v>0</v>
      </c>
      <c r="E57" s="11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11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11">
        <v>0</v>
      </c>
    </row>
    <row r="58" spans="1:35">
      <c r="A58" s="3">
        <v>6</v>
      </c>
      <c r="B58" s="11">
        <v>0</v>
      </c>
      <c r="C58" s="11">
        <v>0</v>
      </c>
      <c r="D58" s="11">
        <v>0</v>
      </c>
      <c r="E58" s="11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11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11">
        <v>0</v>
      </c>
    </row>
    <row r="59" spans="1:35">
      <c r="A59" s="3">
        <v>7</v>
      </c>
      <c r="B59" s="11">
        <v>0</v>
      </c>
      <c r="C59" s="11">
        <v>0</v>
      </c>
      <c r="D59" s="11">
        <v>0</v>
      </c>
      <c r="E59" s="11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11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11">
        <v>0</v>
      </c>
    </row>
    <row r="60" spans="1:35">
      <c r="A60" s="3">
        <v>8</v>
      </c>
      <c r="B60" s="11">
        <v>0</v>
      </c>
      <c r="C60" s="11">
        <v>0</v>
      </c>
      <c r="D60" s="11">
        <v>0</v>
      </c>
      <c r="E60" s="11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11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11">
        <v>0</v>
      </c>
    </row>
    <row r="61" spans="1:35">
      <c r="A61" s="3">
        <v>9</v>
      </c>
      <c r="B61" s="11">
        <v>0</v>
      </c>
      <c r="C61" s="11">
        <v>0</v>
      </c>
      <c r="D61" s="11">
        <v>0</v>
      </c>
      <c r="E61" s="11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11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11">
        <v>0</v>
      </c>
    </row>
    <row r="62" spans="1:35">
      <c r="A62" s="3">
        <v>10</v>
      </c>
      <c r="B62" s="11">
        <v>0</v>
      </c>
      <c r="C62" s="11">
        <v>0</v>
      </c>
      <c r="D62" s="11">
        <v>0</v>
      </c>
      <c r="E62" s="11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11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11">
        <v>0</v>
      </c>
    </row>
    <row r="63" spans="1:35">
      <c r="A63" s="3">
        <v>11</v>
      </c>
      <c r="B63" s="11">
        <v>0</v>
      </c>
      <c r="C63" s="11">
        <v>0</v>
      </c>
      <c r="D63" s="11">
        <v>0</v>
      </c>
      <c r="E63" s="11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11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11">
        <v>0</v>
      </c>
    </row>
    <row r="64" spans="1:35">
      <c r="A64" s="3">
        <v>12</v>
      </c>
      <c r="B64" s="11">
        <v>0</v>
      </c>
      <c r="C64" s="11">
        <v>0</v>
      </c>
      <c r="D64" s="11">
        <v>0</v>
      </c>
      <c r="E64" s="11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11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11">
        <v>0</v>
      </c>
    </row>
    <row r="65" spans="1:35">
      <c r="A65" s="3">
        <v>13</v>
      </c>
      <c r="B65" s="11">
        <v>0</v>
      </c>
      <c r="C65" s="11">
        <v>0</v>
      </c>
      <c r="D65" s="11">
        <v>0</v>
      </c>
      <c r="E65" s="11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11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11">
        <v>0</v>
      </c>
    </row>
    <row r="66" spans="1:35">
      <c r="A66" s="3">
        <v>14</v>
      </c>
      <c r="B66" s="11">
        <v>0</v>
      </c>
      <c r="C66" s="11">
        <v>0</v>
      </c>
      <c r="D66" s="11">
        <v>0</v>
      </c>
      <c r="E66" s="11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11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11">
        <v>0</v>
      </c>
    </row>
    <row r="67" spans="1:35">
      <c r="A67" s="3">
        <v>15</v>
      </c>
      <c r="B67" s="11">
        <v>0</v>
      </c>
      <c r="C67" s="11">
        <v>0</v>
      </c>
      <c r="D67" s="11">
        <v>0</v>
      </c>
      <c r="E67" s="11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11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11">
        <v>0</v>
      </c>
    </row>
    <row r="68" spans="1:35">
      <c r="A68" s="3">
        <v>16</v>
      </c>
      <c r="B68" s="11">
        <v>0</v>
      </c>
      <c r="C68" s="11">
        <v>0</v>
      </c>
      <c r="D68" s="11">
        <v>0</v>
      </c>
      <c r="E68" s="11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11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11">
        <v>0</v>
      </c>
    </row>
    <row r="69" spans="1:35">
      <c r="A69" s="3">
        <v>17</v>
      </c>
      <c r="B69" s="11">
        <v>0</v>
      </c>
      <c r="C69" s="11">
        <v>0</v>
      </c>
      <c r="D69" s="11">
        <v>0</v>
      </c>
      <c r="E69" s="11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11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11">
        <v>0</v>
      </c>
    </row>
    <row r="70" spans="1:35">
      <c r="A70" s="3">
        <v>18</v>
      </c>
      <c r="B70" s="11">
        <v>0</v>
      </c>
      <c r="C70" s="11">
        <v>0</v>
      </c>
      <c r="D70" s="11">
        <v>0</v>
      </c>
      <c r="E70" s="11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11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11">
        <v>0</v>
      </c>
    </row>
    <row r="71" spans="1:35">
      <c r="A71" s="3">
        <v>19</v>
      </c>
      <c r="B71" s="11">
        <v>0</v>
      </c>
      <c r="C71" s="11">
        <v>0</v>
      </c>
      <c r="D71" s="11">
        <v>0</v>
      </c>
      <c r="E71" s="11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11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11">
        <v>0</v>
      </c>
    </row>
    <row r="72" spans="1:35">
      <c r="A72" s="3">
        <v>20</v>
      </c>
      <c r="B72" s="11">
        <v>0</v>
      </c>
      <c r="C72" s="11">
        <v>0</v>
      </c>
      <c r="D72" s="11">
        <v>0</v>
      </c>
      <c r="E72" s="11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11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11">
        <v>0</v>
      </c>
    </row>
    <row r="73" spans="1:35">
      <c r="A73" s="3">
        <v>21</v>
      </c>
      <c r="B73" s="11">
        <v>0</v>
      </c>
      <c r="C73" s="11">
        <v>0</v>
      </c>
      <c r="D73" s="11">
        <v>0</v>
      </c>
      <c r="E73" s="11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11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11">
        <v>0</v>
      </c>
    </row>
    <row r="74" spans="1:35">
      <c r="A74" s="3">
        <v>22</v>
      </c>
      <c r="B74" s="11">
        <v>0</v>
      </c>
      <c r="C74" s="11">
        <v>0</v>
      </c>
      <c r="D74" s="11">
        <v>0</v>
      </c>
      <c r="E74" s="11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11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11">
        <v>0</v>
      </c>
    </row>
    <row r="75" spans="1:35">
      <c r="A75" s="3">
        <v>23</v>
      </c>
      <c r="B75" s="11">
        <v>0</v>
      </c>
      <c r="C75" s="11">
        <v>0</v>
      </c>
      <c r="D75" s="11">
        <v>0</v>
      </c>
      <c r="E75" s="11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11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11">
        <v>0</v>
      </c>
    </row>
    <row r="76" spans="1:35">
      <c r="A76" s="3">
        <v>24</v>
      </c>
      <c r="B76" s="11">
        <v>0</v>
      </c>
      <c r="C76" s="11">
        <v>0</v>
      </c>
      <c r="D76" s="11">
        <v>0</v>
      </c>
      <c r="E76" s="11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11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11">
        <v>0</v>
      </c>
    </row>
    <row r="77" spans="1:35">
      <c r="A77" s="3">
        <v>25</v>
      </c>
      <c r="B77" s="11">
        <v>0</v>
      </c>
      <c r="C77" s="11">
        <v>0</v>
      </c>
      <c r="D77" s="11">
        <v>0</v>
      </c>
      <c r="E77" s="11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11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11">
        <v>0</v>
      </c>
    </row>
    <row r="78" spans="1:35">
      <c r="A78" s="3">
        <v>26</v>
      </c>
      <c r="B78" s="11">
        <v>0</v>
      </c>
      <c r="C78" s="11">
        <v>0</v>
      </c>
      <c r="D78" s="11">
        <v>0</v>
      </c>
      <c r="E78" s="11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11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11">
        <v>0</v>
      </c>
    </row>
    <row r="79" spans="1:35">
      <c r="A79" s="3">
        <v>27</v>
      </c>
      <c r="B79" s="11">
        <v>0</v>
      </c>
      <c r="C79" s="11">
        <v>0</v>
      </c>
      <c r="D79" s="11">
        <v>0</v>
      </c>
      <c r="E79" s="11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11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11">
        <v>0</v>
      </c>
    </row>
    <row r="80" spans="1:35">
      <c r="A80" s="3">
        <v>28</v>
      </c>
      <c r="B80" s="11">
        <v>0</v>
      </c>
      <c r="C80" s="11">
        <v>0</v>
      </c>
      <c r="D80" s="11">
        <v>0</v>
      </c>
      <c r="E80" s="11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11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11">
        <v>0</v>
      </c>
    </row>
    <row r="81" spans="1:35">
      <c r="A81" s="3">
        <v>29</v>
      </c>
      <c r="B81" s="11">
        <v>0</v>
      </c>
      <c r="C81" s="11">
        <v>0</v>
      </c>
      <c r="D81" s="11">
        <v>0</v>
      </c>
      <c r="E81" s="11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11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11">
        <v>0</v>
      </c>
    </row>
    <row r="82" spans="1:35">
      <c r="A82" s="3">
        <v>30</v>
      </c>
      <c r="B82" s="11">
        <v>0</v>
      </c>
      <c r="C82" s="11">
        <v>0</v>
      </c>
      <c r="D82" s="11">
        <v>0</v>
      </c>
      <c r="E82" s="11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11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11">
        <v>0</v>
      </c>
    </row>
    <row r="83" spans="1:35">
      <c r="A83" s="3">
        <v>31</v>
      </c>
      <c r="B83" s="11">
        <v>0</v>
      </c>
      <c r="C83" s="11">
        <v>0</v>
      </c>
      <c r="D83" s="11">
        <v>0</v>
      </c>
      <c r="E83" s="11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11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11">
        <v>0</v>
      </c>
    </row>
    <row r="84" spans="1:35">
      <c r="A84" s="3">
        <v>32</v>
      </c>
      <c r="B84" s="11">
        <v>0</v>
      </c>
      <c r="C84" s="11">
        <v>0</v>
      </c>
      <c r="D84" s="11">
        <v>0</v>
      </c>
      <c r="E84" s="11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11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11">
        <v>0</v>
      </c>
    </row>
    <row r="85" spans="1:35">
      <c r="A85" s="3">
        <v>33</v>
      </c>
      <c r="B85" s="11">
        <v>0</v>
      </c>
      <c r="C85" s="11">
        <v>0</v>
      </c>
      <c r="D85" s="11">
        <v>0</v>
      </c>
      <c r="E85" s="11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11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11">
        <v>0</v>
      </c>
    </row>
    <row r="86" spans="1:35">
      <c r="A86" s="3">
        <v>34</v>
      </c>
      <c r="B86" s="11">
        <v>0</v>
      </c>
      <c r="C86" s="11">
        <v>0</v>
      </c>
      <c r="D86" s="11">
        <v>0</v>
      </c>
      <c r="E86" s="11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11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11">
        <v>0</v>
      </c>
    </row>
    <row r="87" spans="1:35">
      <c r="A87" s="3">
        <v>35</v>
      </c>
      <c r="B87" s="11">
        <v>0</v>
      </c>
      <c r="C87" s="11">
        <v>0</v>
      </c>
      <c r="D87" s="11">
        <v>0</v>
      </c>
      <c r="E87" s="11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11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11">
        <v>0</v>
      </c>
    </row>
    <row r="88" spans="1:35">
      <c r="A88" s="3">
        <v>36</v>
      </c>
      <c r="B88" s="11">
        <v>0</v>
      </c>
      <c r="C88" s="11">
        <v>0</v>
      </c>
      <c r="D88" s="11">
        <v>0</v>
      </c>
      <c r="E88" s="11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11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11">
        <v>0</v>
      </c>
    </row>
    <row r="89" spans="1:35">
      <c r="A89" s="3">
        <v>37</v>
      </c>
      <c r="B89" s="11">
        <v>0</v>
      </c>
      <c r="C89" s="11">
        <v>0</v>
      </c>
      <c r="D89" s="11">
        <v>0</v>
      </c>
      <c r="E89" s="11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11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11">
        <v>0</v>
      </c>
    </row>
    <row r="90" spans="1:35">
      <c r="A90" s="3">
        <v>38</v>
      </c>
      <c r="B90" s="11">
        <v>0</v>
      </c>
      <c r="C90" s="11">
        <v>0</v>
      </c>
      <c r="D90" s="11">
        <v>0</v>
      </c>
      <c r="E90" s="11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11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11">
        <v>0</v>
      </c>
    </row>
    <row r="91" spans="1:35">
      <c r="A91" s="3">
        <v>39</v>
      </c>
      <c r="B91" s="11">
        <v>0</v>
      </c>
      <c r="C91" s="11">
        <v>0</v>
      </c>
      <c r="D91" s="11">
        <v>0</v>
      </c>
      <c r="E91" s="11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11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11">
        <v>0</v>
      </c>
    </row>
    <row r="92" spans="1:35">
      <c r="A92" s="3">
        <v>40</v>
      </c>
      <c r="B92" s="11">
        <v>0</v>
      </c>
      <c r="C92" s="11">
        <v>0</v>
      </c>
      <c r="D92" s="11">
        <v>0</v>
      </c>
      <c r="E92" s="11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11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11">
        <v>0</v>
      </c>
    </row>
    <row r="93" spans="1:35">
      <c r="A93" s="3">
        <v>41</v>
      </c>
      <c r="B93" s="11">
        <v>0</v>
      </c>
      <c r="C93" s="11">
        <v>0</v>
      </c>
      <c r="D93" s="11">
        <v>0</v>
      </c>
      <c r="E93" s="11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11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11">
        <v>0</v>
      </c>
    </row>
    <row r="94" spans="1:35">
      <c r="A94" s="3">
        <v>42</v>
      </c>
      <c r="B94" s="11">
        <v>0</v>
      </c>
      <c r="C94" s="11">
        <v>0</v>
      </c>
      <c r="D94" s="11">
        <v>0</v>
      </c>
      <c r="E94" s="11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11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11">
        <v>0</v>
      </c>
    </row>
    <row r="95" spans="1:35">
      <c r="A95" s="3">
        <v>43</v>
      </c>
      <c r="B95" s="11">
        <v>0</v>
      </c>
      <c r="C95" s="11">
        <v>0</v>
      </c>
      <c r="D95" s="11">
        <v>0</v>
      </c>
      <c r="E95" s="11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11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11">
        <v>0</v>
      </c>
    </row>
    <row r="96" spans="1:35">
      <c r="A96" s="3">
        <v>44</v>
      </c>
      <c r="B96" s="11">
        <v>0</v>
      </c>
      <c r="C96" s="11">
        <v>0</v>
      </c>
      <c r="D96" s="11">
        <v>0</v>
      </c>
      <c r="E96" s="11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11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11">
        <v>0</v>
      </c>
    </row>
    <row r="97" spans="1:35">
      <c r="A97" s="3">
        <v>45</v>
      </c>
      <c r="B97" s="11">
        <v>0</v>
      </c>
      <c r="C97" s="11">
        <v>0</v>
      </c>
      <c r="D97" s="11">
        <v>0</v>
      </c>
      <c r="E97" s="11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11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11">
        <v>0</v>
      </c>
    </row>
    <row r="98" spans="1:35">
      <c r="A98" s="3">
        <v>46</v>
      </c>
      <c r="B98" s="11">
        <v>0</v>
      </c>
      <c r="C98" s="11">
        <v>0</v>
      </c>
      <c r="D98" s="11">
        <v>0</v>
      </c>
      <c r="E98" s="11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11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11">
        <v>0</v>
      </c>
    </row>
    <row r="99" spans="1:35">
      <c r="A99" s="3">
        <v>47</v>
      </c>
      <c r="B99" s="11">
        <v>0</v>
      </c>
      <c r="C99" s="11">
        <v>0</v>
      </c>
      <c r="D99" s="11">
        <v>0</v>
      </c>
      <c r="E99" s="11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11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11">
        <v>0</v>
      </c>
    </row>
    <row r="100" spans="1:35">
      <c r="A100" s="3">
        <v>48</v>
      </c>
      <c r="B100" s="11">
        <v>0</v>
      </c>
      <c r="C100" s="11">
        <v>0</v>
      </c>
      <c r="D100" s="11">
        <v>0</v>
      </c>
      <c r="E100" s="11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11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11">
        <v>0</v>
      </c>
    </row>
    <row r="101" spans="1:35">
      <c r="A101" s="3">
        <v>49</v>
      </c>
      <c r="B101" s="11">
        <v>0</v>
      </c>
      <c r="C101" s="11">
        <v>0</v>
      </c>
      <c r="D101" s="11">
        <v>0</v>
      </c>
      <c r="E101" s="11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11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11">
        <v>0</v>
      </c>
    </row>
    <row r="102" spans="1:35">
      <c r="A102" s="3">
        <v>50</v>
      </c>
      <c r="B102" s="11">
        <v>0</v>
      </c>
      <c r="C102" s="11">
        <v>0</v>
      </c>
      <c r="D102" s="11">
        <v>0</v>
      </c>
      <c r="E102" s="11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11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11">
        <v>0</v>
      </c>
    </row>
    <row r="103" spans="1:35">
      <c r="A103" s="3">
        <v>51</v>
      </c>
      <c r="B103" s="11">
        <v>0</v>
      </c>
      <c r="C103" s="11">
        <v>0</v>
      </c>
      <c r="D103" s="11">
        <v>0</v>
      </c>
      <c r="E103" s="11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11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11">
        <v>0</v>
      </c>
    </row>
    <row r="104" spans="1:35">
      <c r="A104" s="3">
        <v>52</v>
      </c>
      <c r="B104" s="11">
        <v>0</v>
      </c>
      <c r="C104" s="11">
        <v>0</v>
      </c>
      <c r="D104" s="11">
        <v>0</v>
      </c>
      <c r="E104" s="11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11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11">
        <v>0</v>
      </c>
    </row>
    <row r="105" spans="1:35">
      <c r="A105" s="3">
        <v>53</v>
      </c>
      <c r="B105" s="11">
        <v>0</v>
      </c>
      <c r="C105" s="11">
        <v>0</v>
      </c>
      <c r="D105" s="11">
        <v>0</v>
      </c>
      <c r="E105" s="11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11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11">
        <v>0</v>
      </c>
    </row>
    <row r="106" spans="1:35">
      <c r="A106" s="3">
        <v>54</v>
      </c>
      <c r="B106" s="11">
        <v>0</v>
      </c>
      <c r="C106" s="11">
        <v>0</v>
      </c>
      <c r="D106" s="11">
        <v>0</v>
      </c>
      <c r="E106" s="11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11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11">
        <v>0</v>
      </c>
    </row>
    <row r="107" spans="1:35">
      <c r="A107" s="3">
        <v>55</v>
      </c>
      <c r="B107" s="11">
        <v>0</v>
      </c>
      <c r="C107" s="11">
        <v>0</v>
      </c>
      <c r="D107" s="11">
        <v>0</v>
      </c>
      <c r="E107" s="11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11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11">
        <v>0</v>
      </c>
    </row>
    <row r="108" spans="1:35">
      <c r="A108" s="3">
        <v>56</v>
      </c>
      <c r="B108" s="11">
        <v>0</v>
      </c>
      <c r="C108" s="11">
        <v>0</v>
      </c>
      <c r="D108" s="11">
        <v>0</v>
      </c>
      <c r="E108" s="11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11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11">
        <v>0</v>
      </c>
    </row>
    <row r="109" spans="1:35">
      <c r="A109" s="3">
        <v>57</v>
      </c>
      <c r="B109" s="11">
        <v>0</v>
      </c>
      <c r="C109" s="11">
        <v>0</v>
      </c>
      <c r="D109" s="11">
        <v>0</v>
      </c>
      <c r="E109" s="11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11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11">
        <v>0</v>
      </c>
    </row>
    <row r="110" spans="1:35">
      <c r="A110" s="3">
        <v>58</v>
      </c>
      <c r="B110" s="11">
        <v>0</v>
      </c>
      <c r="C110" s="11">
        <v>0</v>
      </c>
      <c r="D110" s="11">
        <v>0</v>
      </c>
      <c r="E110" s="11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11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11">
        <v>0</v>
      </c>
    </row>
    <row r="111" spans="1:35">
      <c r="A111" s="3">
        <v>59</v>
      </c>
      <c r="B111" s="11">
        <v>0</v>
      </c>
      <c r="C111" s="11">
        <v>0</v>
      </c>
      <c r="D111" s="11">
        <v>0</v>
      </c>
      <c r="E111" s="11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11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11">
        <v>0</v>
      </c>
    </row>
    <row r="112" spans="1:35">
      <c r="A112" s="3">
        <v>60</v>
      </c>
      <c r="B112" s="11">
        <v>0</v>
      </c>
      <c r="C112" s="11">
        <v>0</v>
      </c>
      <c r="D112" s="11">
        <v>0</v>
      </c>
      <c r="E112" s="11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11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11">
        <v>0</v>
      </c>
    </row>
    <row r="113" spans="1:35">
      <c r="A113" s="3">
        <v>61</v>
      </c>
      <c r="B113" s="11">
        <v>0</v>
      </c>
      <c r="C113" s="11">
        <v>0</v>
      </c>
      <c r="D113" s="11">
        <v>0</v>
      </c>
      <c r="E113" s="11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11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11">
        <v>0</v>
      </c>
    </row>
    <row r="114" spans="1:35">
      <c r="A114" s="3">
        <v>62</v>
      </c>
      <c r="B114" s="11">
        <v>0</v>
      </c>
      <c r="C114" s="11">
        <v>0</v>
      </c>
      <c r="D114" s="11">
        <v>0</v>
      </c>
      <c r="E114" s="11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11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11">
        <v>0</v>
      </c>
    </row>
    <row r="115" spans="1:35">
      <c r="A115" s="3">
        <v>63</v>
      </c>
      <c r="B115" s="11">
        <v>0</v>
      </c>
      <c r="C115" s="11">
        <v>0</v>
      </c>
      <c r="D115" s="11">
        <v>0</v>
      </c>
      <c r="E115" s="11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11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11">
        <v>0</v>
      </c>
    </row>
    <row r="116" spans="1:35">
      <c r="A116" s="3">
        <v>64</v>
      </c>
      <c r="B116" s="11">
        <v>0</v>
      </c>
      <c r="C116" s="11">
        <v>0</v>
      </c>
      <c r="D116" s="11">
        <v>0</v>
      </c>
      <c r="E116" s="11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11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11">
        <v>0</v>
      </c>
    </row>
    <row r="117" spans="1:35">
      <c r="A117" s="3">
        <v>65</v>
      </c>
      <c r="B117" s="11">
        <v>0</v>
      </c>
      <c r="C117" s="11">
        <v>0</v>
      </c>
      <c r="D117" s="11">
        <v>0</v>
      </c>
      <c r="E117" s="11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11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11">
        <v>0</v>
      </c>
    </row>
    <row r="118" spans="1:35">
      <c r="A118" s="3">
        <v>66</v>
      </c>
      <c r="B118" s="11">
        <v>0</v>
      </c>
      <c r="C118" s="11">
        <v>0</v>
      </c>
      <c r="D118" s="11">
        <v>0</v>
      </c>
      <c r="E118" s="11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11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11">
        <v>0</v>
      </c>
    </row>
    <row r="119" spans="1:35">
      <c r="A119" s="3">
        <v>67</v>
      </c>
      <c r="B119" s="11">
        <v>0</v>
      </c>
      <c r="C119" s="11">
        <v>0</v>
      </c>
      <c r="D119" s="11">
        <v>0</v>
      </c>
      <c r="E119" s="11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11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11">
        <v>0</v>
      </c>
    </row>
    <row r="120" spans="1:35">
      <c r="A120" s="3">
        <v>68</v>
      </c>
      <c r="B120" s="11">
        <v>0</v>
      </c>
      <c r="C120" s="11">
        <v>0</v>
      </c>
      <c r="D120" s="11">
        <v>0</v>
      </c>
      <c r="E120" s="11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11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11">
        <v>0</v>
      </c>
    </row>
    <row r="121" spans="1:35">
      <c r="A121" s="3">
        <v>69</v>
      </c>
      <c r="B121" s="11">
        <v>0</v>
      </c>
      <c r="C121" s="11">
        <v>0</v>
      </c>
      <c r="D121" s="11">
        <v>0</v>
      </c>
      <c r="E121" s="11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11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11">
        <v>0</v>
      </c>
    </row>
    <row r="122" spans="1:35">
      <c r="A122" s="3">
        <v>70</v>
      </c>
      <c r="B122" s="11">
        <v>0</v>
      </c>
      <c r="C122" s="11">
        <v>0</v>
      </c>
      <c r="D122" s="11">
        <v>0</v>
      </c>
      <c r="E122" s="11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11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11">
        <v>0</v>
      </c>
    </row>
    <row r="123" spans="1:35">
      <c r="A123" s="3">
        <v>71</v>
      </c>
      <c r="B123" s="11">
        <v>0</v>
      </c>
      <c r="C123" s="11">
        <v>0</v>
      </c>
      <c r="D123" s="11">
        <v>0</v>
      </c>
      <c r="E123" s="11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11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11">
        <v>0</v>
      </c>
    </row>
    <row r="124" spans="1:35">
      <c r="A124" s="3">
        <v>72</v>
      </c>
      <c r="B124" s="11">
        <v>0</v>
      </c>
      <c r="C124" s="11">
        <v>0</v>
      </c>
      <c r="D124" s="11">
        <v>0</v>
      </c>
      <c r="E124" s="11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11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11">
        <v>0</v>
      </c>
    </row>
    <row r="125" spans="1:35">
      <c r="A125" s="3">
        <v>73</v>
      </c>
      <c r="B125" s="11">
        <v>0</v>
      </c>
      <c r="C125" s="11">
        <v>0</v>
      </c>
      <c r="D125" s="11">
        <v>0</v>
      </c>
      <c r="E125" s="11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11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11">
        <v>0</v>
      </c>
    </row>
    <row r="126" spans="1:35">
      <c r="A126" s="3">
        <v>74</v>
      </c>
      <c r="B126" s="11">
        <v>0</v>
      </c>
      <c r="C126" s="11">
        <v>0</v>
      </c>
      <c r="D126" s="11">
        <v>0</v>
      </c>
      <c r="E126" s="11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11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11">
        <v>0</v>
      </c>
    </row>
    <row r="127" spans="1:35">
      <c r="A127" s="3">
        <v>75</v>
      </c>
      <c r="B127" s="11">
        <v>0</v>
      </c>
      <c r="C127" s="11">
        <v>0</v>
      </c>
      <c r="D127" s="11">
        <v>0</v>
      </c>
      <c r="E127" s="11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11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11">
        <v>0</v>
      </c>
    </row>
    <row r="128" spans="1:35">
      <c r="A128" s="3">
        <v>76</v>
      </c>
      <c r="B128" s="11">
        <v>0</v>
      </c>
      <c r="C128" s="11">
        <v>0</v>
      </c>
      <c r="D128" s="11">
        <v>0</v>
      </c>
      <c r="E128" s="11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11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11">
        <v>0</v>
      </c>
    </row>
    <row r="129" spans="1:35">
      <c r="A129" s="3">
        <v>77</v>
      </c>
      <c r="B129" s="11">
        <v>0</v>
      </c>
      <c r="C129" s="11">
        <v>0</v>
      </c>
      <c r="D129" s="11">
        <v>0</v>
      </c>
      <c r="E129" s="11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11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11">
        <v>0</v>
      </c>
    </row>
    <row r="130" spans="1:35">
      <c r="A130" s="3">
        <v>78</v>
      </c>
      <c r="B130" s="11">
        <v>0</v>
      </c>
      <c r="C130" s="11">
        <v>0</v>
      </c>
      <c r="D130" s="11">
        <v>0</v>
      </c>
      <c r="E130" s="11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11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11">
        <v>0</v>
      </c>
    </row>
    <row r="131" spans="1:35">
      <c r="A131" s="3">
        <v>79</v>
      </c>
      <c r="B131" s="11">
        <v>0</v>
      </c>
      <c r="C131" s="11">
        <v>0</v>
      </c>
      <c r="D131" s="11">
        <v>0</v>
      </c>
      <c r="E131" s="11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11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11">
        <v>0</v>
      </c>
    </row>
    <row r="132" spans="1:35">
      <c r="A132" s="3">
        <v>80</v>
      </c>
      <c r="B132" s="11">
        <v>0</v>
      </c>
      <c r="C132" s="11">
        <v>0</v>
      </c>
      <c r="D132" s="11">
        <v>0</v>
      </c>
      <c r="E132" s="11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11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11">
        <v>0</v>
      </c>
    </row>
    <row r="133" spans="1:35">
      <c r="A133" s="3">
        <v>81</v>
      </c>
      <c r="B133" s="11">
        <v>0</v>
      </c>
      <c r="C133" s="11">
        <v>0</v>
      </c>
      <c r="D133" s="11">
        <v>0</v>
      </c>
      <c r="E133" s="11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11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11">
        <v>0</v>
      </c>
    </row>
    <row r="134" spans="1:35">
      <c r="A134" s="3">
        <v>82</v>
      </c>
      <c r="B134" s="11">
        <v>0</v>
      </c>
      <c r="C134" s="11">
        <v>0</v>
      </c>
      <c r="D134" s="11">
        <v>0</v>
      </c>
      <c r="E134" s="11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11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11">
        <v>0</v>
      </c>
    </row>
    <row r="135" spans="1:35">
      <c r="A135" s="3">
        <v>83</v>
      </c>
      <c r="B135" s="11">
        <v>0</v>
      </c>
      <c r="C135" s="11">
        <v>0</v>
      </c>
      <c r="D135" s="11">
        <v>0</v>
      </c>
      <c r="E135" s="11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11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11">
        <v>0</v>
      </c>
    </row>
    <row r="136" spans="1:35">
      <c r="A136" s="3">
        <v>84</v>
      </c>
      <c r="B136" s="11">
        <v>0</v>
      </c>
      <c r="C136" s="11">
        <v>0</v>
      </c>
      <c r="D136" s="11">
        <v>0</v>
      </c>
      <c r="E136" s="11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11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11">
        <v>0</v>
      </c>
    </row>
    <row r="137" spans="1:35">
      <c r="A137" s="3">
        <v>85</v>
      </c>
      <c r="B137" s="11">
        <v>0</v>
      </c>
      <c r="C137" s="11">
        <v>0</v>
      </c>
      <c r="D137" s="11">
        <v>0</v>
      </c>
      <c r="E137" s="11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11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11">
        <v>0</v>
      </c>
    </row>
    <row r="138" spans="1:35">
      <c r="A138" s="3">
        <v>86</v>
      </c>
      <c r="B138" s="11">
        <v>0</v>
      </c>
      <c r="C138" s="11">
        <v>0</v>
      </c>
      <c r="D138" s="11">
        <v>0</v>
      </c>
      <c r="E138" s="11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11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11">
        <v>0</v>
      </c>
    </row>
    <row r="139" spans="1:35">
      <c r="A139" s="3">
        <v>87</v>
      </c>
      <c r="B139" s="11">
        <v>0</v>
      </c>
      <c r="C139" s="11">
        <v>0</v>
      </c>
      <c r="D139" s="11">
        <v>0</v>
      </c>
      <c r="E139" s="11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11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11">
        <v>0</v>
      </c>
    </row>
    <row r="140" spans="1:35">
      <c r="A140" s="3">
        <v>88</v>
      </c>
      <c r="B140" s="11">
        <v>0</v>
      </c>
      <c r="C140" s="11">
        <v>0</v>
      </c>
      <c r="D140" s="11">
        <v>0</v>
      </c>
      <c r="E140" s="11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11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11">
        <v>0</v>
      </c>
    </row>
    <row r="141" spans="1:35">
      <c r="A141" s="3">
        <v>89</v>
      </c>
      <c r="B141" s="11">
        <v>0</v>
      </c>
      <c r="C141" s="11">
        <v>0</v>
      </c>
      <c r="D141" s="11">
        <v>0</v>
      </c>
      <c r="E141" s="11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11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11">
        <v>0</v>
      </c>
    </row>
    <row r="142" spans="1:35">
      <c r="A142" s="3">
        <v>90</v>
      </c>
      <c r="B142" s="11">
        <v>0</v>
      </c>
      <c r="C142" s="11">
        <v>0</v>
      </c>
      <c r="D142" s="11">
        <v>0</v>
      </c>
      <c r="E142" s="11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11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11">
        <v>0</v>
      </c>
    </row>
    <row r="143" spans="1:35">
      <c r="A143" s="3">
        <v>91</v>
      </c>
      <c r="B143" s="11">
        <v>0</v>
      </c>
      <c r="C143" s="11">
        <v>0</v>
      </c>
      <c r="D143" s="11">
        <v>0</v>
      </c>
      <c r="E143" s="11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11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11">
        <v>0</v>
      </c>
    </row>
    <row r="144" spans="1:35">
      <c r="A144" s="3">
        <v>92</v>
      </c>
      <c r="B144" s="11">
        <v>0</v>
      </c>
      <c r="C144" s="11">
        <v>0</v>
      </c>
      <c r="D144" s="11">
        <v>0</v>
      </c>
      <c r="E144" s="11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11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11">
        <v>0</v>
      </c>
    </row>
    <row r="145" spans="1:35">
      <c r="A145" s="3">
        <v>93</v>
      </c>
      <c r="B145" s="11">
        <v>0</v>
      </c>
      <c r="C145" s="11">
        <v>0</v>
      </c>
      <c r="D145" s="11">
        <v>0</v>
      </c>
      <c r="E145" s="11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11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11">
        <v>0</v>
      </c>
    </row>
    <row r="146" spans="1:35">
      <c r="A146" s="3">
        <v>94</v>
      </c>
      <c r="B146" s="11">
        <v>0</v>
      </c>
      <c r="C146" s="11">
        <v>0</v>
      </c>
      <c r="D146" s="11">
        <v>0</v>
      </c>
      <c r="E146" s="11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11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11">
        <v>0</v>
      </c>
    </row>
    <row r="147" spans="1:35">
      <c r="A147" s="3">
        <v>95</v>
      </c>
      <c r="B147" s="11">
        <v>0</v>
      </c>
      <c r="C147" s="11">
        <v>0</v>
      </c>
      <c r="D147" s="11">
        <v>0</v>
      </c>
      <c r="E147" s="11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11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11">
        <v>0</v>
      </c>
    </row>
    <row r="148" spans="1:35">
      <c r="A148" s="3">
        <v>96</v>
      </c>
      <c r="B148" s="11">
        <v>0</v>
      </c>
      <c r="C148" s="11">
        <v>0</v>
      </c>
      <c r="D148" s="11">
        <v>0</v>
      </c>
      <c r="E148" s="11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11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11">
        <v>0</v>
      </c>
    </row>
    <row r="149" spans="1:35">
      <c r="A149" s="3">
        <v>97</v>
      </c>
      <c r="B149" s="11">
        <v>0</v>
      </c>
      <c r="C149" s="11">
        <v>0</v>
      </c>
      <c r="D149" s="11">
        <v>0</v>
      </c>
      <c r="E149" s="11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11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11">
        <v>0</v>
      </c>
    </row>
    <row r="150" spans="1:35">
      <c r="A150" s="3">
        <v>98</v>
      </c>
      <c r="B150" s="11">
        <v>0</v>
      </c>
      <c r="C150" s="11">
        <v>0</v>
      </c>
      <c r="D150" s="11">
        <v>0</v>
      </c>
      <c r="E150" s="11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11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11">
        <v>0</v>
      </c>
    </row>
    <row r="151" spans="1:35">
      <c r="A151" s="3">
        <v>99</v>
      </c>
      <c r="B151" s="11">
        <v>0</v>
      </c>
      <c r="C151" s="11">
        <v>0</v>
      </c>
      <c r="D151" s="11">
        <v>0</v>
      </c>
      <c r="E151" s="11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11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11">
        <v>0</v>
      </c>
    </row>
    <row r="152" spans="1:35">
      <c r="A152" s="3">
        <v>100</v>
      </c>
      <c r="B152" s="11">
        <v>0</v>
      </c>
      <c r="C152" s="11">
        <v>0</v>
      </c>
      <c r="D152" s="11">
        <v>0</v>
      </c>
      <c r="E152" s="11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11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11">
        <v>0</v>
      </c>
    </row>
    <row r="153" spans="1:35">
      <c r="A153" s="3">
        <v>150</v>
      </c>
      <c r="B153" s="11">
        <v>0</v>
      </c>
      <c r="C153" s="11">
        <v>0</v>
      </c>
      <c r="D153" s="11">
        <v>0</v>
      </c>
      <c r="E153" s="11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11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11">
        <v>0</v>
      </c>
    </row>
    <row r="154" spans="1:35">
      <c r="A154" s="3">
        <v>200</v>
      </c>
      <c r="B154" s="11">
        <v>0</v>
      </c>
      <c r="C154" s="11">
        <v>0</v>
      </c>
      <c r="D154" s="11">
        <v>0</v>
      </c>
      <c r="E154" s="11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11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11">
        <v>0</v>
      </c>
    </row>
    <row r="155" spans="1:35">
      <c r="A155" s="3">
        <v>250</v>
      </c>
      <c r="B155" s="11">
        <v>0</v>
      </c>
      <c r="C155" s="11">
        <v>0</v>
      </c>
      <c r="D155" s="11">
        <v>0</v>
      </c>
      <c r="E155" s="11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11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11">
        <v>0</v>
      </c>
    </row>
    <row r="156" spans="1:35">
      <c r="A156" s="3">
        <v>300</v>
      </c>
      <c r="B156" s="11">
        <v>0</v>
      </c>
      <c r="C156" s="11">
        <v>0</v>
      </c>
      <c r="D156" s="11">
        <v>0</v>
      </c>
      <c r="E156" s="11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11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11">
        <v>0</v>
      </c>
    </row>
    <row r="157" spans="1:35">
      <c r="A157" s="3">
        <v>350</v>
      </c>
      <c r="B157" s="11">
        <v>0</v>
      </c>
      <c r="C157" s="11">
        <v>0</v>
      </c>
      <c r="D157" s="11">
        <v>0</v>
      </c>
      <c r="E157" s="11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11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11">
        <v>0</v>
      </c>
    </row>
    <row r="158" spans="1:35">
      <c r="A158" s="3">
        <v>400</v>
      </c>
      <c r="B158" s="11">
        <v>0</v>
      </c>
      <c r="C158" s="11">
        <v>0</v>
      </c>
      <c r="D158" s="11">
        <v>0</v>
      </c>
      <c r="E158" s="11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11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11">
        <v>0</v>
      </c>
    </row>
    <row r="159" spans="1:35">
      <c r="A159" s="3">
        <v>450</v>
      </c>
      <c r="B159" s="11">
        <v>0</v>
      </c>
      <c r="C159" s="11">
        <v>0</v>
      </c>
      <c r="D159" s="11">
        <v>0</v>
      </c>
      <c r="E159" s="11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11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11">
        <v>0</v>
      </c>
    </row>
    <row r="160" spans="1:35">
      <c r="A160" s="3">
        <v>500</v>
      </c>
      <c r="B160" s="11">
        <v>0</v>
      </c>
      <c r="C160" s="11">
        <v>0</v>
      </c>
      <c r="D160" s="11">
        <v>0</v>
      </c>
      <c r="E160" s="11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11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11">
        <v>0</v>
      </c>
    </row>
    <row r="161" spans="1:35">
      <c r="A161" s="3">
        <v>550</v>
      </c>
      <c r="B161" s="11">
        <v>0</v>
      </c>
      <c r="C161" s="11">
        <v>0</v>
      </c>
      <c r="D161" s="11">
        <v>0</v>
      </c>
      <c r="E161" s="11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11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11">
        <v>0</v>
      </c>
    </row>
    <row r="162" spans="1:35">
      <c r="A162" s="3">
        <v>600</v>
      </c>
      <c r="B162" s="11">
        <v>0</v>
      </c>
      <c r="C162" s="11">
        <v>0</v>
      </c>
      <c r="D162" s="11">
        <v>0</v>
      </c>
      <c r="E162" s="11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11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11">
        <v>0</v>
      </c>
    </row>
    <row r="163" spans="1:35">
      <c r="A163" s="3">
        <v>650</v>
      </c>
      <c r="B163" s="11">
        <v>0</v>
      </c>
      <c r="C163" s="11">
        <v>0</v>
      </c>
      <c r="D163" s="11">
        <v>0</v>
      </c>
      <c r="E163" s="11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11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11">
        <v>0</v>
      </c>
    </row>
    <row r="164" spans="1:35">
      <c r="A164" s="3">
        <v>700</v>
      </c>
      <c r="B164" s="11">
        <v>0</v>
      </c>
      <c r="C164" s="11">
        <v>0</v>
      </c>
      <c r="D164" s="11">
        <v>0</v>
      </c>
      <c r="E164" s="11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11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11">
        <v>0</v>
      </c>
    </row>
    <row r="165" spans="1:35">
      <c r="A165" s="3">
        <v>750</v>
      </c>
      <c r="B165" s="11">
        <v>0</v>
      </c>
      <c r="C165" s="11">
        <v>0</v>
      </c>
      <c r="D165" s="11">
        <v>0</v>
      </c>
      <c r="E165" s="11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11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11">
        <v>0</v>
      </c>
    </row>
    <row r="166" spans="1:35">
      <c r="A166" s="3">
        <v>800</v>
      </c>
      <c r="B166" s="11">
        <v>0</v>
      </c>
      <c r="C166" s="11">
        <v>0</v>
      </c>
      <c r="D166" s="11">
        <v>0</v>
      </c>
      <c r="E166" s="11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11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11">
        <v>0</v>
      </c>
    </row>
    <row r="167" spans="1:35">
      <c r="A167" s="3">
        <v>850</v>
      </c>
      <c r="B167" s="11">
        <v>0</v>
      </c>
      <c r="C167" s="11">
        <v>0</v>
      </c>
      <c r="D167" s="11">
        <v>0</v>
      </c>
      <c r="E167" s="11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11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11">
        <v>0</v>
      </c>
    </row>
    <row r="168" spans="1:35">
      <c r="A168" s="3">
        <v>900</v>
      </c>
      <c r="B168" s="11">
        <v>0</v>
      </c>
      <c r="C168" s="11">
        <v>0</v>
      </c>
      <c r="D168" s="11">
        <v>0</v>
      </c>
      <c r="E168" s="11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11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11">
        <v>0</v>
      </c>
    </row>
    <row r="169" spans="1:35">
      <c r="A169" s="3">
        <v>950</v>
      </c>
      <c r="B169" s="11">
        <v>0</v>
      </c>
      <c r="C169" s="11">
        <v>0</v>
      </c>
      <c r="D169" s="11">
        <v>0</v>
      </c>
      <c r="E169" s="11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11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11">
        <v>0</v>
      </c>
    </row>
    <row r="170" spans="1:35">
      <c r="A170" s="3">
        <v>1000</v>
      </c>
      <c r="B170" s="11">
        <v>0</v>
      </c>
      <c r="C170" s="11">
        <v>0</v>
      </c>
      <c r="D170" s="11">
        <v>0</v>
      </c>
      <c r="E170" s="11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11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11">
        <v>0</v>
      </c>
    </row>
    <row r="171" spans="1:35">
      <c r="A171" s="3">
        <v>1500</v>
      </c>
      <c r="B171" s="11">
        <v>0</v>
      </c>
      <c r="C171" s="11">
        <v>0</v>
      </c>
      <c r="D171" s="11">
        <v>0</v>
      </c>
      <c r="E171" s="11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11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11">
        <v>0</v>
      </c>
    </row>
    <row r="172" spans="1:35">
      <c r="A172" s="3">
        <v>2000</v>
      </c>
      <c r="B172" s="11">
        <v>0</v>
      </c>
      <c r="C172" s="11">
        <v>0</v>
      </c>
      <c r="D172" s="11">
        <v>0</v>
      </c>
      <c r="E172" s="11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11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11">
        <v>0</v>
      </c>
    </row>
    <row r="173" spans="1:35">
      <c r="A173" s="3">
        <v>3000</v>
      </c>
      <c r="B173" s="11">
        <v>0</v>
      </c>
      <c r="C173" s="11">
        <v>0</v>
      </c>
      <c r="D173" s="11">
        <v>0</v>
      </c>
      <c r="E173" s="11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11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11">
        <v>0</v>
      </c>
    </row>
    <row r="174" spans="1:35">
      <c r="A174" s="3">
        <v>5000</v>
      </c>
      <c r="B174" s="11">
        <v>0</v>
      </c>
      <c r="C174" s="11">
        <v>0</v>
      </c>
      <c r="D174" s="11">
        <v>0</v>
      </c>
      <c r="E174" s="11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11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11">
        <v>0</v>
      </c>
    </row>
    <row r="175" spans="1:35">
      <c r="A175" s="3">
        <v>10000</v>
      </c>
      <c r="B175" s="11">
        <v>0</v>
      </c>
      <c r="C175" s="11">
        <v>0</v>
      </c>
      <c r="D175" s="11">
        <v>0</v>
      </c>
      <c r="E175" s="11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11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11">
        <v>0</v>
      </c>
    </row>
    <row r="176" spans="1:35">
      <c r="A176" s="3">
        <v>100000</v>
      </c>
      <c r="B176" s="11">
        <v>0</v>
      </c>
      <c r="C176" s="11">
        <v>0</v>
      </c>
      <c r="D176" s="11">
        <v>0</v>
      </c>
      <c r="E176" s="11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11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11">
        <v>0</v>
      </c>
    </row>
    <row r="177" spans="1:35">
      <c r="A177" s="3">
        <v>1000000</v>
      </c>
      <c r="B177" s="11">
        <v>0</v>
      </c>
      <c r="C177" s="11">
        <v>0</v>
      </c>
      <c r="D177" s="11">
        <v>0</v>
      </c>
      <c r="E177" s="11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11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7"/>
  <sheetViews>
    <sheetView topLeftCell="T67" zoomScale="85" zoomScaleNormal="85" workbookViewId="0">
      <selection activeCell="B100" sqref="B100:AI100"/>
    </sheetView>
  </sheetViews>
  <sheetFormatPr defaultRowHeight="15"/>
  <cols>
    <col min="1" max="1" width="28.85546875" customWidth="1"/>
    <col min="2" max="2" width="12.28515625" bestFit="1" customWidth="1"/>
    <col min="5" max="5" width="12" bestFit="1" customWidth="1"/>
    <col min="15" max="15" width="12" bestFit="1" customWidth="1"/>
    <col min="25" max="25" width="13.140625" customWidth="1"/>
    <col min="26" max="27" width="11.28515625" customWidth="1"/>
    <col min="35" max="35" width="10.42578125" customWidth="1"/>
  </cols>
  <sheetData>
    <row r="1" spans="1:35">
      <c r="A1" t="s">
        <v>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>
        <v>-50</v>
      </c>
      <c r="B2" s="8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</row>
    <row r="3" spans="1:35">
      <c r="A3" s="3">
        <v>-49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</row>
    <row r="4" spans="1:35">
      <c r="A4" s="3">
        <v>-48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</row>
    <row r="5" spans="1:35">
      <c r="A5" s="3">
        <v>-47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</row>
    <row r="6" spans="1:35">
      <c r="A6" s="3">
        <v>-46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5">
      <c r="A7" s="3">
        <v>-45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>
      <c r="A8" s="3">
        <v>-44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>
      <c r="A9" s="3">
        <v>-43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>
      <c r="A10" s="3">
        <v>-42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>
      <c r="A11" s="3">
        <v>-41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>
      <c r="A12" s="3">
        <v>-40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>
      <c r="A13" s="3">
        <v>-39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>
      <c r="A14" s="3">
        <v>-38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>
      <c r="A15" s="3">
        <v>-37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>
      <c r="A16" s="3">
        <v>-36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>
      <c r="A17" s="3">
        <v>-35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>
      <c r="A18" s="3">
        <v>-34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>
      <c r="A19" s="3">
        <v>-33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>
      <c r="A20" s="3">
        <v>-32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>
      <c r="A21" s="3">
        <v>-31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>
      <c r="A22" s="3">
        <v>-30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>
      <c r="A23" s="3">
        <v>-29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>
      <c r="A24" s="3">
        <v>-28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>
      <c r="A25" s="3">
        <v>-27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>
      <c r="A26" s="3">
        <v>-26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>
      <c r="A27" s="3">
        <v>-25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>
      <c r="A28" s="3">
        <v>-24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>
      <c r="A29" s="3">
        <v>-23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3">
        <v>-22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3">
        <v>-21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3">
        <v>-20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</row>
    <row r="33" spans="1:35">
      <c r="A33" s="3">
        <v>-19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</row>
    <row r="34" spans="1:35">
      <c r="A34" s="3">
        <v>-18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</row>
    <row r="35" spans="1:35">
      <c r="A35" s="3">
        <v>-17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</row>
    <row r="36" spans="1:35">
      <c r="A36" s="3">
        <v>-16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</row>
    <row r="37" spans="1:35">
      <c r="A37" s="3">
        <v>-15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</row>
    <row r="38" spans="1:35">
      <c r="A38" s="3">
        <v>-14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</row>
    <row r="39" spans="1:35">
      <c r="A39" s="3">
        <v>-13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</row>
    <row r="40" spans="1:35">
      <c r="A40" s="3">
        <v>-12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</row>
    <row r="41" spans="1:35">
      <c r="A41" s="3">
        <v>-11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</row>
    <row r="42" spans="1:35">
      <c r="A42" s="3">
        <v>-10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</row>
    <row r="43" spans="1:35">
      <c r="A43" s="3">
        <v>-9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</row>
    <row r="44" spans="1:35">
      <c r="A44" s="3">
        <v>-8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</row>
    <row r="45" spans="1:35">
      <c r="A45" s="3">
        <v>-7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</row>
    <row r="46" spans="1:35">
      <c r="A46" s="3">
        <v>-6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</row>
    <row r="47" spans="1:35">
      <c r="A47" s="3">
        <v>-5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</row>
    <row r="48" spans="1:35">
      <c r="A48" s="3">
        <v>-4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</row>
    <row r="49" spans="1:35">
      <c r="A49" s="3">
        <v>-3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</row>
    <row r="50" spans="1:35">
      <c r="A50" s="3">
        <v>-2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</row>
    <row r="51" spans="1:35">
      <c r="A51" s="3">
        <v>-1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</row>
    <row r="52" spans="1:35">
      <c r="A52" s="3">
        <v>0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</row>
    <row r="53" spans="1:35">
      <c r="A53" s="3">
        <v>1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</row>
    <row r="54" spans="1:35">
      <c r="A54" s="3">
        <v>2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</row>
    <row r="55" spans="1:35">
      <c r="A55" s="3">
        <v>3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</row>
    <row r="56" spans="1:35">
      <c r="A56" s="3">
        <v>4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</row>
    <row r="57" spans="1:35">
      <c r="A57" s="3">
        <v>5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</row>
    <row r="58" spans="1:35">
      <c r="A58" s="3">
        <v>6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</row>
    <row r="59" spans="1:35">
      <c r="A59" s="3">
        <v>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</row>
    <row r="60" spans="1:35">
      <c r="A60" s="3">
        <v>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</row>
    <row r="61" spans="1:35">
      <c r="A61" s="3">
        <v>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</row>
    <row r="62" spans="1:35">
      <c r="A62" s="3">
        <v>10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</row>
    <row r="63" spans="1:35">
      <c r="A63" s="3">
        <v>11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</row>
    <row r="64" spans="1:35">
      <c r="A64" s="3">
        <v>12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</row>
    <row r="65" spans="1:35">
      <c r="A65" s="3">
        <v>13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</row>
    <row r="66" spans="1:35">
      <c r="A66" s="3">
        <v>14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</row>
    <row r="67" spans="1:35">
      <c r="A67" s="3">
        <v>15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</row>
    <row r="68" spans="1:35">
      <c r="A68" s="3">
        <v>16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</row>
    <row r="69" spans="1:35">
      <c r="A69" s="3">
        <v>17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</row>
    <row r="70" spans="1:35">
      <c r="A70" s="3">
        <v>18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</row>
    <row r="71" spans="1:35">
      <c r="A71" s="3">
        <v>19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</row>
    <row r="72" spans="1:35">
      <c r="A72" s="3">
        <v>20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</row>
    <row r="73" spans="1:35">
      <c r="A73" s="3">
        <v>21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</row>
    <row r="74" spans="1:35">
      <c r="A74" s="3">
        <v>22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</row>
    <row r="75" spans="1:35">
      <c r="A75" s="3">
        <v>23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</row>
    <row r="76" spans="1:35">
      <c r="A76" s="3">
        <v>24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</row>
    <row r="77" spans="1:35">
      <c r="A77" s="3">
        <v>25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</row>
    <row r="78" spans="1:35">
      <c r="A78" s="3">
        <v>26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</row>
    <row r="79" spans="1:35">
      <c r="A79" s="3">
        <v>27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</row>
    <row r="80" spans="1:35">
      <c r="A80" s="3">
        <v>28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</row>
    <row r="81" spans="1:35">
      <c r="A81" s="3">
        <v>29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</row>
    <row r="82" spans="1:35">
      <c r="A82" s="3">
        <v>30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</row>
    <row r="83" spans="1:35">
      <c r="A83" s="3">
        <v>31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</row>
    <row r="84" spans="1:35">
      <c r="A84" s="3">
        <v>32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</row>
    <row r="85" spans="1:35">
      <c r="A85" s="3">
        <v>33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</row>
    <row r="86" spans="1:35">
      <c r="A86" s="3">
        <v>34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</row>
    <row r="87" spans="1:35">
      <c r="A87" s="3">
        <v>35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</row>
    <row r="88" spans="1:35">
      <c r="A88" s="3">
        <v>36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</row>
    <row r="89" spans="1:35">
      <c r="A89" s="3">
        <v>37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</row>
    <row r="90" spans="1:35">
      <c r="A90" s="3">
        <v>38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</row>
    <row r="91" spans="1:35">
      <c r="A91" s="3">
        <v>39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</row>
    <row r="92" spans="1:35">
      <c r="A92" s="3">
        <v>40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</row>
    <row r="93" spans="1:35">
      <c r="A93" s="3">
        <v>41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</row>
    <row r="94" spans="1:35">
      <c r="A94" s="3">
        <v>42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</row>
    <row r="95" spans="1:35">
      <c r="A95" s="3">
        <v>43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>
      <c r="A96" s="3">
        <v>44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</row>
    <row r="97" spans="1:35">
      <c r="A97" s="3">
        <v>45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>
      <c r="A98" s="3">
        <v>46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>
      <c r="A99" s="3">
        <v>47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</row>
    <row r="100" spans="1:35">
      <c r="A100" s="3">
        <v>48</v>
      </c>
      <c r="B100" s="11">
        <f>SUM('CA Reduction Potential'!B57:B62)*Grams_per_Ton</f>
        <v>860627223899.98975</v>
      </c>
      <c r="C100" s="11">
        <f>SUM('CA Reduction Potential'!C57:C62)*Grams_per_Ton</f>
        <v>1779051625920</v>
      </c>
      <c r="D100" s="11">
        <f>SUM('CA Reduction Potential'!D57:D62)*Grams_per_Ton</f>
        <v>2790332356544.9902</v>
      </c>
      <c r="E100" s="11">
        <f>SUM('CA Reduction Potential'!E57:E62)*Grams_per_Ton</f>
        <v>3860059815180</v>
      </c>
      <c r="F100" s="11">
        <f>SUM('CA Reduction Potential'!F57:F62)*Grams_per_Ton</f>
        <v>4998457886625.001</v>
      </c>
      <c r="G100" s="11">
        <f>SUM('CA Reduction Potential'!G57:G62)*Grams_per_Ton</f>
        <v>6208826995800</v>
      </c>
      <c r="H100" s="11">
        <f>SUM('CA Reduction Potential'!H57:H62)*Grams_per_Ton</f>
        <v>7491714182820.001</v>
      </c>
      <c r="I100" s="11">
        <f>SUM('CA Reduction Potential'!I57:I62)*Grams_per_Ton</f>
        <v>8847889417440</v>
      </c>
      <c r="J100" s="11">
        <f>SUM('CA Reduction Potential'!J57:J62)*Grams_per_Ton</f>
        <v>10257958525275.002</v>
      </c>
      <c r="K100" s="11">
        <f>SUM('CA Reduction Potential'!K57:K62)*Grams_per_Ton</f>
        <v>11623773478500.01</v>
      </c>
      <c r="L100" s="11">
        <f>SUM('CA Reduction Potential'!L57:L62)*Grams_per_Ton</f>
        <v>13036707489465.002</v>
      </c>
      <c r="M100" s="11">
        <f>SUM('CA Reduction Potential'!M57:M62)*Grams_per_Ton</f>
        <v>14497740724860.002</v>
      </c>
      <c r="N100" s="11">
        <f>SUM('CA Reduction Potential'!N57:N62)*Grams_per_Ton</f>
        <v>16006748946435.01</v>
      </c>
      <c r="O100" s="11">
        <f>SUM('CA Reduction Potential'!O57:O62)*Grams_per_Ton</f>
        <v>17790434660733.336</v>
      </c>
      <c r="P100" s="11">
        <f>SUM('CA Reduction Potential'!P57:P62)*Grams_per_Ton</f>
        <v>18086452286165.73</v>
      </c>
      <c r="Q100" s="11">
        <f>SUM('CA Reduction Potential'!Q57:Q62)*Grams_per_Ton</f>
        <v>18384070780702.883</v>
      </c>
      <c r="R100" s="11">
        <f>SUM('CA Reduction Potential'!R57:R62)*Grams_per_Ton</f>
        <v>18684255147777.145</v>
      </c>
      <c r="S100" s="11">
        <f>SUM('CA Reduction Potential'!S57:S62)*Grams_per_Ton</f>
        <v>18987809666864.781</v>
      </c>
      <c r="T100" s="11">
        <f>SUM('CA Reduction Potential'!T57:T62)*Grams_per_Ton</f>
        <v>19294153556035.73</v>
      </c>
      <c r="U100" s="11">
        <f>SUM('CA Reduction Potential'!U57:U62)*Grams_per_Ton</f>
        <v>19628495718800.008</v>
      </c>
      <c r="V100" s="11">
        <f>SUM('CA Reduction Potential'!V57:V62)*Grams_per_Ton</f>
        <v>19966252214506.688</v>
      </c>
      <c r="W100" s="11">
        <f>SUM('CA Reduction Potential'!W57:W62)*Grams_per_Ton</f>
        <v>20307665690245.734</v>
      </c>
      <c r="X100" s="11">
        <f>SUM('CA Reduction Potential'!X57:X62)*Grams_per_Ton</f>
        <v>20652870011832.402</v>
      </c>
      <c r="Y100" s="11">
        <f>SUM('CA Reduction Potential'!Y57:Y62)*Grams_per_Ton</f>
        <v>21002021042785.723</v>
      </c>
      <c r="Z100" s="11">
        <f>SUM('CA Reduction Potential'!Z57:Z62)*Grams_per_Ton</f>
        <v>21336623123865.734</v>
      </c>
      <c r="AA100" s="11">
        <f>SUM('CA Reduction Potential'!AA57:AA62)*Grams_per_Ton</f>
        <v>21675528864857.164</v>
      </c>
      <c r="AB100" s="11">
        <f>SUM('CA Reduction Potential'!AB57:AB62)*Grams_per_Ton</f>
        <v>22018864917623.344</v>
      </c>
      <c r="AC100" s="11">
        <f>SUM('CA Reduction Potential'!AC57:AC62)*Grams_per_Ton</f>
        <v>22366847877231.434</v>
      </c>
      <c r="AD100" s="11">
        <f>SUM('CA Reduction Potential'!AD57:AD62)*Grams_per_Ton</f>
        <v>22719670946316.684</v>
      </c>
      <c r="AE100" s="11">
        <f>SUM('CA Reduction Potential'!AE57:AE62)*Grams_per_Ton</f>
        <v>23071293300441.914</v>
      </c>
      <c r="AF100" s="11">
        <f>SUM('CA Reduction Potential'!AF57:AF62)*Grams_per_Ton</f>
        <v>23428195114928.586</v>
      </c>
      <c r="AG100" s="11">
        <f>SUM('CA Reduction Potential'!AG57:AG62)*Grams_per_Ton</f>
        <v>23790534934400.973</v>
      </c>
      <c r="AH100" s="11">
        <f>SUM('CA Reduction Potential'!AH57:AH62)*Grams_per_Ton</f>
        <v>24158567492432.859</v>
      </c>
      <c r="AI100" s="11">
        <f>SUM('CA Reduction Potential'!AI57:AI62)*Grams_per_Ton</f>
        <v>24532493984000.004</v>
      </c>
    </row>
    <row r="101" spans="1:35">
      <c r="A101" s="3">
        <v>49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</row>
    <row r="102" spans="1:35">
      <c r="A102" s="3">
        <v>50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>
      <c r="A103" s="3">
        <v>51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>
      <c r="A104" s="3">
        <v>52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</row>
    <row r="105" spans="1:35">
      <c r="A105" s="3">
        <v>53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</row>
    <row r="106" spans="1:35">
      <c r="A106" s="3">
        <v>54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</row>
    <row r="107" spans="1:35">
      <c r="A107" s="3">
        <v>55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</row>
    <row r="108" spans="1:35">
      <c r="A108" s="3">
        <v>56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</row>
    <row r="109" spans="1:35">
      <c r="A109" s="3">
        <v>57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</row>
    <row r="110" spans="1:35">
      <c r="A110" s="3">
        <v>58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</row>
    <row r="111" spans="1:35">
      <c r="A111" s="3">
        <v>59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</row>
    <row r="112" spans="1:35">
      <c r="A112" s="3">
        <v>60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</row>
    <row r="113" spans="1:35">
      <c r="A113" s="3">
        <v>61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</row>
    <row r="114" spans="1:35">
      <c r="A114" s="3">
        <v>62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</row>
    <row r="115" spans="1:35">
      <c r="A115" s="3">
        <v>63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>
      <c r="A116" s="3">
        <v>64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</row>
    <row r="117" spans="1:35">
      <c r="A117" s="3">
        <v>65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</row>
    <row r="118" spans="1:35">
      <c r="A118" s="3">
        <v>66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</row>
    <row r="119" spans="1:35">
      <c r="A119" s="3">
        <v>67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</row>
    <row r="120" spans="1:35">
      <c r="A120" s="3">
        <v>68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</row>
    <row r="121" spans="1:35">
      <c r="A121" s="3">
        <v>69</v>
      </c>
      <c r="B121" s="11">
        <v>0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</row>
    <row r="122" spans="1:35">
      <c r="A122" s="3">
        <v>70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</row>
    <row r="123" spans="1:35">
      <c r="A123" s="3">
        <v>71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</row>
    <row r="124" spans="1:35">
      <c r="A124" s="3">
        <v>72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</row>
    <row r="125" spans="1:35">
      <c r="A125" s="3">
        <v>73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</row>
    <row r="126" spans="1:35">
      <c r="A126" s="3">
        <v>74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</row>
    <row r="127" spans="1:35">
      <c r="A127" s="3">
        <v>75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</row>
    <row r="128" spans="1:35">
      <c r="A128" s="3">
        <v>76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</row>
    <row r="129" spans="1:35">
      <c r="A129" s="3">
        <v>77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</row>
    <row r="130" spans="1:35">
      <c r="A130" s="3">
        <v>78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</row>
    <row r="131" spans="1:35">
      <c r="A131" s="3">
        <v>79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</row>
    <row r="132" spans="1:35">
      <c r="A132" s="3">
        <v>80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</row>
    <row r="133" spans="1:35">
      <c r="A133" s="3">
        <v>81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</row>
    <row r="134" spans="1:35">
      <c r="A134" s="3">
        <v>82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</row>
    <row r="135" spans="1:35">
      <c r="A135" s="3">
        <v>83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</row>
    <row r="136" spans="1:35">
      <c r="A136" s="3">
        <v>84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</row>
    <row r="137" spans="1:35">
      <c r="A137" s="3">
        <v>85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</row>
    <row r="138" spans="1:35">
      <c r="A138" s="3">
        <v>86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</row>
    <row r="139" spans="1:35">
      <c r="A139" s="3">
        <v>87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</row>
    <row r="140" spans="1:35">
      <c r="A140" s="3">
        <v>88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</row>
    <row r="141" spans="1:35">
      <c r="A141" s="3">
        <v>89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</row>
    <row r="142" spans="1:35">
      <c r="A142" s="3">
        <v>90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</row>
    <row r="143" spans="1:35">
      <c r="A143" s="3">
        <v>91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</row>
    <row r="144" spans="1:35">
      <c r="A144" s="3">
        <v>92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</row>
    <row r="145" spans="1:35">
      <c r="A145" s="3">
        <v>93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</row>
    <row r="146" spans="1:35">
      <c r="A146" s="3">
        <v>94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</row>
    <row r="147" spans="1:35">
      <c r="A147" s="3">
        <v>95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</row>
    <row r="148" spans="1:35">
      <c r="A148" s="3">
        <v>96</v>
      </c>
      <c r="B148" s="11">
        <v>0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</row>
    <row r="149" spans="1:35">
      <c r="A149" s="3">
        <v>97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</row>
    <row r="150" spans="1:35">
      <c r="A150" s="3">
        <v>98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</row>
    <row r="151" spans="1:35">
      <c r="A151" s="3">
        <v>99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</row>
    <row r="152" spans="1:35">
      <c r="A152" s="3">
        <v>100</v>
      </c>
      <c r="B152" s="11">
        <v>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</row>
    <row r="153" spans="1:35">
      <c r="A153" s="3">
        <v>150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</row>
    <row r="154" spans="1:35">
      <c r="A154" s="3">
        <v>200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</row>
    <row r="155" spans="1:35">
      <c r="A155" s="3">
        <v>250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</row>
    <row r="156" spans="1:35">
      <c r="A156" s="3">
        <v>300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</row>
    <row r="157" spans="1:35">
      <c r="A157" s="3">
        <v>350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</row>
    <row r="158" spans="1:35">
      <c r="A158" s="3">
        <v>400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</row>
    <row r="159" spans="1:35">
      <c r="A159" s="3">
        <v>450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</row>
    <row r="160" spans="1:35">
      <c r="A160" s="3">
        <v>500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</row>
    <row r="161" spans="1:35">
      <c r="A161" s="3">
        <v>550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</row>
    <row r="162" spans="1:35">
      <c r="A162" s="3">
        <v>600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</row>
    <row r="163" spans="1:35">
      <c r="A163" s="3">
        <v>650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</row>
    <row r="164" spans="1:35">
      <c r="A164" s="3">
        <v>700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</row>
    <row r="165" spans="1:35">
      <c r="A165" s="3">
        <v>750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</row>
    <row r="166" spans="1:35">
      <c r="A166" s="3">
        <v>800</v>
      </c>
      <c r="B166" s="11">
        <v>0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</row>
    <row r="167" spans="1:35">
      <c r="A167" s="3">
        <v>850</v>
      </c>
      <c r="B167" s="11">
        <v>0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</row>
    <row r="168" spans="1:35">
      <c r="A168" s="3">
        <v>900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</row>
    <row r="169" spans="1:35">
      <c r="A169" s="3">
        <v>950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</row>
    <row r="170" spans="1:35">
      <c r="A170" s="3">
        <v>1000</v>
      </c>
      <c r="B170" s="11">
        <v>0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</row>
    <row r="171" spans="1:35">
      <c r="A171" s="3">
        <v>1500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</row>
    <row r="172" spans="1:35">
      <c r="A172" s="3">
        <v>2000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</row>
    <row r="173" spans="1:35">
      <c r="A173" s="3">
        <v>3000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</row>
    <row r="174" spans="1:35">
      <c r="A174" s="3">
        <v>5000</v>
      </c>
      <c r="B174" s="11">
        <v>0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</row>
    <row r="175" spans="1:35">
      <c r="A175" s="3">
        <v>10000</v>
      </c>
      <c r="B175" s="11">
        <v>0</v>
      </c>
      <c r="C175" s="11"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</row>
    <row r="176" spans="1:35">
      <c r="A176" s="3">
        <v>100000</v>
      </c>
      <c r="B176" s="11">
        <v>0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</row>
    <row r="177" spans="1:35">
      <c r="A177" s="3">
        <v>1000000</v>
      </c>
      <c r="B177" s="11">
        <v>0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P177"/>
  <sheetViews>
    <sheetView workbookViewId="0">
      <selection activeCell="J20" sqref="J20"/>
    </sheetView>
  </sheetViews>
  <sheetFormatPr defaultRowHeight="15"/>
  <cols>
    <col min="1" max="1" width="28.85546875" customWidth="1"/>
    <col min="12" max="12" width="12" bestFit="1" customWidth="1"/>
    <col min="22" max="22" width="12" bestFit="1" customWidth="1"/>
  </cols>
  <sheetData>
    <row r="1" spans="1:42">
      <c r="A1" t="s">
        <v>2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>
      <c r="A2" s="3">
        <v>-50</v>
      </c>
      <c r="B2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>
        <v>0</v>
      </c>
    </row>
    <row r="3" spans="1:42">
      <c r="A3" s="3">
        <v>-49</v>
      </c>
      <c r="B3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>
        <v>0</v>
      </c>
    </row>
    <row r="4" spans="1:42">
      <c r="A4" s="3">
        <v>-48</v>
      </c>
      <c r="B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>
        <v>0</v>
      </c>
    </row>
    <row r="5" spans="1:42">
      <c r="A5" s="3">
        <v>-47</v>
      </c>
      <c r="B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>
        <v>0</v>
      </c>
    </row>
    <row r="6" spans="1:42">
      <c r="A6" s="3">
        <v>-46</v>
      </c>
      <c r="B6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>
        <v>0</v>
      </c>
    </row>
    <row r="7" spans="1:42">
      <c r="A7" s="3">
        <v>-45</v>
      </c>
      <c r="B7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>
        <v>0</v>
      </c>
    </row>
    <row r="8" spans="1:42">
      <c r="A8" s="3">
        <v>-44</v>
      </c>
      <c r="B8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>
        <v>0</v>
      </c>
    </row>
    <row r="9" spans="1:42">
      <c r="A9" s="3">
        <v>-43</v>
      </c>
      <c r="B9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>
        <v>0</v>
      </c>
    </row>
    <row r="10" spans="1:42">
      <c r="A10" s="3">
        <v>-42</v>
      </c>
      <c r="B10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>
        <v>0</v>
      </c>
    </row>
    <row r="11" spans="1:42">
      <c r="A11" s="3">
        <v>-41</v>
      </c>
      <c r="B11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>
        <v>0</v>
      </c>
    </row>
    <row r="12" spans="1:42">
      <c r="A12" s="3">
        <v>-40</v>
      </c>
      <c r="B12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>
        <v>0</v>
      </c>
    </row>
    <row r="13" spans="1:42">
      <c r="A13" s="3">
        <v>-39</v>
      </c>
      <c r="B13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>
        <v>0</v>
      </c>
    </row>
    <row r="14" spans="1:42">
      <c r="A14" s="3">
        <v>-38</v>
      </c>
      <c r="B1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>
        <v>0</v>
      </c>
    </row>
    <row r="15" spans="1:42">
      <c r="A15" s="3">
        <v>-37</v>
      </c>
      <c r="B1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>
        <v>0</v>
      </c>
    </row>
    <row r="16" spans="1:42">
      <c r="A16" s="3">
        <v>-36</v>
      </c>
      <c r="B16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>
        <v>0</v>
      </c>
    </row>
    <row r="17" spans="1:42">
      <c r="A17" s="3">
        <v>-35</v>
      </c>
      <c r="B17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>
        <v>0</v>
      </c>
    </row>
    <row r="18" spans="1:42">
      <c r="A18" s="3">
        <v>-34</v>
      </c>
      <c r="B18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>
        <v>0</v>
      </c>
    </row>
    <row r="19" spans="1:42">
      <c r="A19" s="3">
        <v>-33</v>
      </c>
      <c r="B19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>
        <v>0</v>
      </c>
    </row>
    <row r="20" spans="1:42">
      <c r="A20" s="3">
        <v>-32</v>
      </c>
      <c r="B20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>
        <v>0</v>
      </c>
    </row>
    <row r="21" spans="1:42">
      <c r="A21" s="3">
        <v>-31</v>
      </c>
      <c r="B21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>
        <v>0</v>
      </c>
    </row>
    <row r="22" spans="1:42">
      <c r="A22" s="3">
        <v>-30</v>
      </c>
      <c r="B22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>
        <v>0</v>
      </c>
    </row>
    <row r="23" spans="1:42">
      <c r="A23" s="3">
        <v>-29</v>
      </c>
      <c r="B23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>
        <v>0</v>
      </c>
    </row>
    <row r="24" spans="1:42">
      <c r="A24" s="3">
        <v>-28</v>
      </c>
      <c r="B2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>
        <v>0</v>
      </c>
    </row>
    <row r="25" spans="1:42">
      <c r="A25" s="3">
        <v>-27</v>
      </c>
      <c r="B2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>
        <v>0</v>
      </c>
    </row>
    <row r="26" spans="1:42">
      <c r="A26" s="3">
        <v>-26</v>
      </c>
      <c r="B26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>
        <v>0</v>
      </c>
    </row>
    <row r="27" spans="1:42">
      <c r="A27" s="3">
        <v>-25</v>
      </c>
      <c r="B27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>
        <v>0</v>
      </c>
    </row>
    <row r="28" spans="1:42">
      <c r="A28" s="3">
        <v>-24</v>
      </c>
      <c r="B28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>
        <v>0</v>
      </c>
    </row>
    <row r="29" spans="1:42">
      <c r="A29" s="3">
        <v>-23</v>
      </c>
      <c r="B29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>
        <v>0</v>
      </c>
    </row>
    <row r="30" spans="1:42">
      <c r="A30" s="3">
        <v>-22</v>
      </c>
      <c r="B30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>
        <v>0</v>
      </c>
    </row>
    <row r="31" spans="1:42">
      <c r="A31" s="3">
        <v>-21</v>
      </c>
      <c r="B31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>
        <v>0</v>
      </c>
    </row>
    <row r="32" spans="1:42">
      <c r="A32" s="3">
        <v>-20</v>
      </c>
      <c r="B32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>
        <v>0</v>
      </c>
    </row>
    <row r="33" spans="1:42">
      <c r="A33" s="3">
        <v>-19</v>
      </c>
      <c r="B33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>
        <v>0</v>
      </c>
    </row>
    <row r="34" spans="1:42">
      <c r="A34" s="3">
        <v>-18</v>
      </c>
      <c r="B3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>
        <v>0</v>
      </c>
    </row>
    <row r="35" spans="1:42">
      <c r="A35" s="3">
        <v>-17</v>
      </c>
      <c r="B3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>
        <v>0</v>
      </c>
    </row>
    <row r="36" spans="1:42">
      <c r="A36" s="3">
        <v>-16</v>
      </c>
      <c r="B36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>
        <v>0</v>
      </c>
    </row>
    <row r="37" spans="1:42">
      <c r="A37" s="3">
        <v>-15</v>
      </c>
      <c r="B37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>
        <v>0</v>
      </c>
    </row>
    <row r="38" spans="1:42">
      <c r="A38" s="3">
        <v>-14</v>
      </c>
      <c r="B38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>
        <v>0</v>
      </c>
    </row>
    <row r="39" spans="1:42">
      <c r="A39" s="3">
        <v>-13</v>
      </c>
      <c r="B39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>
        <v>0</v>
      </c>
    </row>
    <row r="40" spans="1:42">
      <c r="A40" s="3">
        <v>-12</v>
      </c>
      <c r="B40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>
        <v>0</v>
      </c>
    </row>
    <row r="41" spans="1:42">
      <c r="A41" s="3">
        <v>-11</v>
      </c>
      <c r="B41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>
        <v>0</v>
      </c>
    </row>
    <row r="42" spans="1:42">
      <c r="A42" s="3">
        <v>-10</v>
      </c>
      <c r="B42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>
        <v>0</v>
      </c>
    </row>
    <row r="43" spans="1:42">
      <c r="A43" s="3">
        <v>-9</v>
      </c>
      <c r="B43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>
        <v>0</v>
      </c>
    </row>
    <row r="44" spans="1:42">
      <c r="A44" s="3">
        <v>-8</v>
      </c>
      <c r="B4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>
        <v>0</v>
      </c>
    </row>
    <row r="45" spans="1:42">
      <c r="A45" s="3">
        <v>-7</v>
      </c>
      <c r="B4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>
        <v>0</v>
      </c>
    </row>
    <row r="46" spans="1:42">
      <c r="A46" s="3">
        <v>-6</v>
      </c>
      <c r="B46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>
        <v>0</v>
      </c>
    </row>
    <row r="47" spans="1:42">
      <c r="A47" s="3">
        <v>-5</v>
      </c>
      <c r="B47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>
        <v>0</v>
      </c>
    </row>
    <row r="48" spans="1:42">
      <c r="A48" s="3">
        <v>-4</v>
      </c>
      <c r="B48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>
        <v>0</v>
      </c>
    </row>
    <row r="49" spans="1:42">
      <c r="A49" s="3">
        <v>-3</v>
      </c>
      <c r="B49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>
        <v>0</v>
      </c>
    </row>
    <row r="50" spans="1:42">
      <c r="A50" s="3">
        <v>-2</v>
      </c>
      <c r="B50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>
        <v>0</v>
      </c>
    </row>
    <row r="51" spans="1:42">
      <c r="A51" s="3">
        <v>-1</v>
      </c>
      <c r="B51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>
        <v>0</v>
      </c>
    </row>
    <row r="52" spans="1:42">
      <c r="A52" s="3">
        <v>0</v>
      </c>
      <c r="B52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>
        <v>0</v>
      </c>
    </row>
    <row r="53" spans="1:42">
      <c r="A53" s="3">
        <v>1</v>
      </c>
      <c r="B53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>
        <v>0</v>
      </c>
    </row>
    <row r="54" spans="1:42">
      <c r="A54" s="3">
        <v>2</v>
      </c>
      <c r="B5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>
        <v>0</v>
      </c>
    </row>
    <row r="55" spans="1:42">
      <c r="A55" s="3">
        <v>3</v>
      </c>
      <c r="B5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>
        <v>0</v>
      </c>
    </row>
    <row r="56" spans="1:42">
      <c r="A56" s="3">
        <v>4</v>
      </c>
      <c r="B56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>
        <v>0</v>
      </c>
    </row>
    <row r="57" spans="1:42">
      <c r="A57" s="3">
        <v>5</v>
      </c>
      <c r="B57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>
        <v>0</v>
      </c>
    </row>
    <row r="58" spans="1:42">
      <c r="A58" s="3">
        <v>6</v>
      </c>
      <c r="B58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>
        <v>0</v>
      </c>
    </row>
    <row r="59" spans="1:42">
      <c r="A59" s="3">
        <v>7</v>
      </c>
      <c r="B59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>
        <v>0</v>
      </c>
    </row>
    <row r="60" spans="1:42">
      <c r="A60" s="3">
        <v>8</v>
      </c>
      <c r="B60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>
        <v>0</v>
      </c>
    </row>
    <row r="61" spans="1:42">
      <c r="A61" s="3">
        <v>9</v>
      </c>
      <c r="B61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>
        <v>0</v>
      </c>
    </row>
    <row r="62" spans="1:42">
      <c r="A62" s="3">
        <v>10</v>
      </c>
      <c r="B62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>
        <v>0</v>
      </c>
    </row>
    <row r="63" spans="1:42">
      <c r="A63" s="3">
        <v>11</v>
      </c>
      <c r="B63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>
        <v>0</v>
      </c>
    </row>
    <row r="64" spans="1:42">
      <c r="A64" s="3">
        <v>12</v>
      </c>
      <c r="B6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>
        <v>0</v>
      </c>
    </row>
    <row r="65" spans="1:42">
      <c r="A65" s="3">
        <v>13</v>
      </c>
      <c r="B6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>
        <v>0</v>
      </c>
    </row>
    <row r="66" spans="1:42">
      <c r="A66" s="3">
        <v>14</v>
      </c>
      <c r="B66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>
        <v>0</v>
      </c>
    </row>
    <row r="67" spans="1:42">
      <c r="A67" s="3">
        <v>15</v>
      </c>
      <c r="B67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>
        <v>0</v>
      </c>
    </row>
    <row r="68" spans="1:42">
      <c r="A68" s="3">
        <v>16</v>
      </c>
      <c r="B68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>
        <v>0</v>
      </c>
    </row>
    <row r="69" spans="1:42">
      <c r="A69" s="3">
        <v>17</v>
      </c>
      <c r="B69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>
        <v>0</v>
      </c>
    </row>
    <row r="70" spans="1:42">
      <c r="A70" s="3">
        <v>18</v>
      </c>
      <c r="B70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>
        <v>0</v>
      </c>
    </row>
    <row r="71" spans="1:42">
      <c r="A71" s="3">
        <v>19</v>
      </c>
      <c r="B71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>
        <v>0</v>
      </c>
    </row>
    <row r="72" spans="1:42">
      <c r="A72" s="3">
        <v>20</v>
      </c>
      <c r="B72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>
        <v>0</v>
      </c>
    </row>
    <row r="73" spans="1:42">
      <c r="A73" s="3">
        <v>21</v>
      </c>
      <c r="B73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>
        <v>0</v>
      </c>
    </row>
    <row r="74" spans="1:42">
      <c r="A74" s="3">
        <v>22</v>
      </c>
      <c r="B74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>
        <v>0</v>
      </c>
    </row>
    <row r="75" spans="1:42">
      <c r="A75" s="3">
        <v>23</v>
      </c>
      <c r="B7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>
        <v>0</v>
      </c>
    </row>
    <row r="76" spans="1:42">
      <c r="A76" s="3">
        <v>24</v>
      </c>
      <c r="B76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>
        <v>0</v>
      </c>
    </row>
    <row r="77" spans="1:42">
      <c r="A77" s="3">
        <v>25</v>
      </c>
      <c r="B77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>
        <v>0</v>
      </c>
    </row>
    <row r="78" spans="1:42">
      <c r="A78" s="3">
        <v>26</v>
      </c>
      <c r="B78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>
        <v>0</v>
      </c>
    </row>
    <row r="79" spans="1:42">
      <c r="A79" s="3">
        <v>27</v>
      </c>
      <c r="B79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>
        <v>0</v>
      </c>
    </row>
    <row r="80" spans="1:42">
      <c r="A80" s="3">
        <v>28</v>
      </c>
      <c r="B80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>
        <v>0</v>
      </c>
    </row>
    <row r="81" spans="1:42">
      <c r="A81" s="3">
        <v>29</v>
      </c>
      <c r="B81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>
        <v>0</v>
      </c>
    </row>
    <row r="82" spans="1:42">
      <c r="A82" s="3">
        <v>30</v>
      </c>
      <c r="B82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>
        <v>0</v>
      </c>
    </row>
    <row r="83" spans="1:42">
      <c r="A83" s="3">
        <v>31</v>
      </c>
      <c r="B83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>
        <v>0</v>
      </c>
    </row>
    <row r="84" spans="1:42">
      <c r="A84" s="3">
        <v>32</v>
      </c>
      <c r="B84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>
        <v>0</v>
      </c>
    </row>
    <row r="85" spans="1:42">
      <c r="A85" s="3">
        <v>33</v>
      </c>
      <c r="B8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>
        <v>0</v>
      </c>
    </row>
    <row r="86" spans="1:42">
      <c r="A86" s="3">
        <v>34</v>
      </c>
      <c r="B86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>
        <v>0</v>
      </c>
    </row>
    <row r="87" spans="1:42">
      <c r="A87" s="3">
        <v>35</v>
      </c>
      <c r="B87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>
        <v>0</v>
      </c>
    </row>
    <row r="88" spans="1:42">
      <c r="A88" s="3">
        <v>36</v>
      </c>
      <c r="B88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>
        <v>0</v>
      </c>
    </row>
    <row r="89" spans="1:42">
      <c r="A89" s="3">
        <v>37</v>
      </c>
      <c r="B89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>
        <v>0</v>
      </c>
    </row>
    <row r="90" spans="1:42">
      <c r="A90" s="3">
        <v>38</v>
      </c>
      <c r="B90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>
        <v>0</v>
      </c>
    </row>
    <row r="91" spans="1:42">
      <c r="A91" s="3">
        <v>39</v>
      </c>
      <c r="B91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>
        <v>0</v>
      </c>
    </row>
    <row r="92" spans="1:42">
      <c r="A92" s="3">
        <v>40</v>
      </c>
      <c r="B92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>
        <v>0</v>
      </c>
    </row>
    <row r="93" spans="1:42">
      <c r="A93" s="3">
        <v>41</v>
      </c>
      <c r="B93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>
        <v>0</v>
      </c>
    </row>
    <row r="94" spans="1:42">
      <c r="A94" s="3">
        <v>42</v>
      </c>
      <c r="B94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>
        <v>0</v>
      </c>
    </row>
    <row r="95" spans="1:42">
      <c r="A95" s="3">
        <v>43</v>
      </c>
      <c r="B9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>
        <v>0</v>
      </c>
    </row>
    <row r="96" spans="1:42">
      <c r="A96" s="3">
        <v>44</v>
      </c>
      <c r="B96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>
        <v>0</v>
      </c>
    </row>
    <row r="97" spans="1:42">
      <c r="A97" s="3">
        <v>45</v>
      </c>
      <c r="B97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>
        <v>0</v>
      </c>
    </row>
    <row r="98" spans="1:42">
      <c r="A98" s="3">
        <v>46</v>
      </c>
      <c r="B98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>
        <v>0</v>
      </c>
    </row>
    <row r="99" spans="1:42">
      <c r="A99" s="3">
        <v>47</v>
      </c>
      <c r="B99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>
        <v>0</v>
      </c>
    </row>
    <row r="100" spans="1:42">
      <c r="A100" s="3">
        <v>48</v>
      </c>
      <c r="B100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>
        <v>0</v>
      </c>
    </row>
    <row r="101" spans="1:42">
      <c r="A101" s="3">
        <v>49</v>
      </c>
      <c r="B101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>
        <v>0</v>
      </c>
    </row>
    <row r="102" spans="1:42">
      <c r="A102" s="3">
        <v>50</v>
      </c>
      <c r="B102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>
        <v>0</v>
      </c>
    </row>
    <row r="103" spans="1:42">
      <c r="A103" s="3">
        <v>51</v>
      </c>
      <c r="B103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>
        <v>0</v>
      </c>
    </row>
    <row r="104" spans="1:42">
      <c r="A104" s="3">
        <v>52</v>
      </c>
      <c r="B104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>
        <v>0</v>
      </c>
    </row>
    <row r="105" spans="1:42">
      <c r="A105" s="3">
        <v>53</v>
      </c>
      <c r="B10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>
        <v>0</v>
      </c>
    </row>
    <row r="106" spans="1:42">
      <c r="A106" s="3">
        <v>54</v>
      </c>
      <c r="B106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>
        <v>0</v>
      </c>
    </row>
    <row r="107" spans="1:42">
      <c r="A107" s="3">
        <v>55</v>
      </c>
      <c r="B107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>
        <v>0</v>
      </c>
    </row>
    <row r="108" spans="1:42">
      <c r="A108" s="3">
        <v>56</v>
      </c>
      <c r="B108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>
        <v>0</v>
      </c>
    </row>
    <row r="109" spans="1:42">
      <c r="A109" s="3">
        <v>57</v>
      </c>
      <c r="B109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>
        <v>0</v>
      </c>
    </row>
    <row r="110" spans="1:42">
      <c r="A110" s="3">
        <v>58</v>
      </c>
      <c r="B110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>
        <v>0</v>
      </c>
    </row>
    <row r="111" spans="1:42">
      <c r="A111" s="3">
        <v>59</v>
      </c>
      <c r="B111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>
        <v>0</v>
      </c>
    </row>
    <row r="112" spans="1:42">
      <c r="A112" s="3">
        <v>60</v>
      </c>
      <c r="B112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>
        <v>0</v>
      </c>
    </row>
    <row r="113" spans="1:42">
      <c r="A113" s="3">
        <v>61</v>
      </c>
      <c r="B113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>
        <v>0</v>
      </c>
    </row>
    <row r="114" spans="1:42">
      <c r="A114" s="3">
        <v>62</v>
      </c>
      <c r="B114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>
        <v>0</v>
      </c>
    </row>
    <row r="115" spans="1:42">
      <c r="A115" s="3">
        <v>63</v>
      </c>
      <c r="B11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>
        <v>0</v>
      </c>
    </row>
    <row r="116" spans="1:42">
      <c r="A116" s="3">
        <v>64</v>
      </c>
      <c r="B116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>
        <v>0</v>
      </c>
    </row>
    <row r="117" spans="1:42">
      <c r="A117" s="3">
        <v>65</v>
      </c>
      <c r="B117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>
        <v>0</v>
      </c>
    </row>
    <row r="118" spans="1:42">
      <c r="A118" s="3">
        <v>66</v>
      </c>
      <c r="B118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>
        <v>0</v>
      </c>
    </row>
    <row r="119" spans="1:42">
      <c r="A119" s="3">
        <v>67</v>
      </c>
      <c r="B119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>
        <v>0</v>
      </c>
    </row>
    <row r="120" spans="1:42">
      <c r="A120" s="3">
        <v>68</v>
      </c>
      <c r="B120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>
        <v>0</v>
      </c>
    </row>
    <row r="121" spans="1:42">
      <c r="A121" s="3">
        <v>69</v>
      </c>
      <c r="B121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>
        <v>0</v>
      </c>
    </row>
    <row r="122" spans="1:42">
      <c r="A122" s="3">
        <v>70</v>
      </c>
      <c r="B122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>
        <v>0</v>
      </c>
    </row>
    <row r="123" spans="1:42">
      <c r="A123" s="3">
        <v>71</v>
      </c>
      <c r="B123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>
        <v>0</v>
      </c>
    </row>
    <row r="124" spans="1:42">
      <c r="A124" s="3">
        <v>72</v>
      </c>
      <c r="B124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>
        <v>0</v>
      </c>
    </row>
    <row r="125" spans="1:42">
      <c r="A125" s="3">
        <v>73</v>
      </c>
      <c r="B12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>
        <v>0</v>
      </c>
    </row>
    <row r="126" spans="1:42">
      <c r="A126" s="3">
        <v>74</v>
      </c>
      <c r="B126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>
        <v>0</v>
      </c>
    </row>
    <row r="127" spans="1:42">
      <c r="A127" s="3">
        <v>75</v>
      </c>
      <c r="B127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>
        <v>0</v>
      </c>
    </row>
    <row r="128" spans="1:42">
      <c r="A128" s="3">
        <v>76</v>
      </c>
      <c r="B128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>
        <v>0</v>
      </c>
    </row>
    <row r="129" spans="1:42">
      <c r="A129" s="3">
        <v>77</v>
      </c>
      <c r="B129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>
        <v>0</v>
      </c>
    </row>
    <row r="130" spans="1:42">
      <c r="A130" s="3">
        <v>78</v>
      </c>
      <c r="B130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>
        <v>0</v>
      </c>
    </row>
    <row r="131" spans="1:42">
      <c r="A131" s="3">
        <v>79</v>
      </c>
      <c r="B131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>
        <v>0</v>
      </c>
    </row>
    <row r="132" spans="1:42">
      <c r="A132" s="3">
        <v>80</v>
      </c>
      <c r="B132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>
        <v>0</v>
      </c>
    </row>
    <row r="133" spans="1:42">
      <c r="A133" s="3">
        <v>81</v>
      </c>
      <c r="B133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>
        <v>0</v>
      </c>
    </row>
    <row r="134" spans="1:42">
      <c r="A134" s="3">
        <v>82</v>
      </c>
      <c r="B134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>
        <v>0</v>
      </c>
    </row>
    <row r="135" spans="1:42">
      <c r="A135" s="3">
        <v>83</v>
      </c>
      <c r="B13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>
        <v>0</v>
      </c>
    </row>
    <row r="136" spans="1:42">
      <c r="A136" s="3">
        <v>84</v>
      </c>
      <c r="B136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>
        <v>0</v>
      </c>
    </row>
    <row r="137" spans="1:42">
      <c r="A137" s="3">
        <v>85</v>
      </c>
      <c r="B137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>
        <v>0</v>
      </c>
    </row>
    <row r="138" spans="1:42">
      <c r="A138" s="3">
        <v>86</v>
      </c>
      <c r="B138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>
        <v>0</v>
      </c>
    </row>
    <row r="139" spans="1:42">
      <c r="A139" s="3">
        <v>87</v>
      </c>
      <c r="B139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>
        <v>0</v>
      </c>
    </row>
    <row r="140" spans="1:42">
      <c r="A140" s="3">
        <v>88</v>
      </c>
      <c r="B140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>
        <v>0</v>
      </c>
    </row>
    <row r="141" spans="1:42">
      <c r="A141" s="3">
        <v>89</v>
      </c>
      <c r="B141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>
        <v>0</v>
      </c>
    </row>
    <row r="142" spans="1:42">
      <c r="A142" s="3">
        <v>90</v>
      </c>
      <c r="B142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>
        <v>0</v>
      </c>
    </row>
    <row r="143" spans="1:42">
      <c r="A143" s="3">
        <v>91</v>
      </c>
      <c r="B143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>
        <v>0</v>
      </c>
    </row>
    <row r="144" spans="1:42">
      <c r="A144" s="3">
        <v>92</v>
      </c>
      <c r="B144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>
        <v>0</v>
      </c>
    </row>
    <row r="145" spans="1:42">
      <c r="A145" s="3">
        <v>93</v>
      </c>
      <c r="B14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>
        <v>0</v>
      </c>
    </row>
    <row r="146" spans="1:42">
      <c r="A146" s="3">
        <v>94</v>
      </c>
      <c r="B146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>
        <v>0</v>
      </c>
    </row>
    <row r="147" spans="1:42">
      <c r="A147" s="3">
        <v>95</v>
      </c>
      <c r="B147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>
        <v>0</v>
      </c>
    </row>
    <row r="148" spans="1:42">
      <c r="A148" s="3">
        <v>96</v>
      </c>
      <c r="B148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>
        <v>0</v>
      </c>
    </row>
    <row r="149" spans="1:42">
      <c r="A149" s="3">
        <v>97</v>
      </c>
      <c r="B149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>
        <v>0</v>
      </c>
    </row>
    <row r="150" spans="1:42">
      <c r="A150" s="3">
        <v>98</v>
      </c>
      <c r="B150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>
        <v>0</v>
      </c>
    </row>
    <row r="151" spans="1:42">
      <c r="A151" s="3">
        <v>99</v>
      </c>
      <c r="B151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>
        <v>0</v>
      </c>
    </row>
    <row r="152" spans="1:42">
      <c r="A152" s="3">
        <v>100</v>
      </c>
      <c r="B152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>
        <v>0</v>
      </c>
    </row>
    <row r="153" spans="1:42">
      <c r="A153" s="3">
        <v>150</v>
      </c>
      <c r="B153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>
        <v>0</v>
      </c>
    </row>
    <row r="154" spans="1:42">
      <c r="A154" s="3">
        <v>200</v>
      </c>
      <c r="B154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>
        <v>0</v>
      </c>
    </row>
    <row r="155" spans="1:42">
      <c r="A155" s="3">
        <v>250</v>
      </c>
      <c r="B15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>
        <v>0</v>
      </c>
    </row>
    <row r="156" spans="1:42">
      <c r="A156" s="3">
        <v>300</v>
      </c>
      <c r="B156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>
        <v>0</v>
      </c>
    </row>
    <row r="157" spans="1:42">
      <c r="A157" s="3">
        <v>350</v>
      </c>
      <c r="B157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>
        <v>0</v>
      </c>
    </row>
    <row r="158" spans="1:42">
      <c r="A158" s="3">
        <v>400</v>
      </c>
      <c r="B158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>
        <v>0</v>
      </c>
    </row>
    <row r="159" spans="1:42">
      <c r="A159" s="3">
        <v>450</v>
      </c>
      <c r="B159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>
        <v>0</v>
      </c>
    </row>
    <row r="160" spans="1:42">
      <c r="A160" s="3">
        <v>500</v>
      </c>
      <c r="B160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>
        <v>0</v>
      </c>
    </row>
    <row r="161" spans="1:42">
      <c r="A161" s="3">
        <v>550</v>
      </c>
      <c r="B161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>
        <v>0</v>
      </c>
    </row>
    <row r="162" spans="1:42">
      <c r="A162" s="3">
        <v>600</v>
      </c>
      <c r="B162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>
        <v>0</v>
      </c>
    </row>
    <row r="163" spans="1:42">
      <c r="A163" s="3">
        <v>650</v>
      </c>
      <c r="B163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>
        <v>0</v>
      </c>
    </row>
    <row r="164" spans="1:42">
      <c r="A164" s="3">
        <v>700</v>
      </c>
      <c r="B164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>
        <v>0</v>
      </c>
    </row>
    <row r="165" spans="1:42">
      <c r="A165" s="3">
        <v>750</v>
      </c>
      <c r="B16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>
        <v>0</v>
      </c>
    </row>
    <row r="166" spans="1:42">
      <c r="A166" s="3">
        <v>800</v>
      </c>
      <c r="B166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>
        <v>0</v>
      </c>
    </row>
    <row r="167" spans="1:42">
      <c r="A167" s="3">
        <v>850</v>
      </c>
      <c r="B167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>
        <v>0</v>
      </c>
    </row>
    <row r="168" spans="1:42">
      <c r="A168" s="3">
        <v>900</v>
      </c>
      <c r="B168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>
        <v>0</v>
      </c>
    </row>
    <row r="169" spans="1:42">
      <c r="A169" s="3">
        <v>950</v>
      </c>
      <c r="B169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>
        <v>0</v>
      </c>
    </row>
    <row r="170" spans="1:42">
      <c r="A170" s="3">
        <v>1000</v>
      </c>
      <c r="B170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>
        <v>0</v>
      </c>
    </row>
    <row r="171" spans="1:42">
      <c r="A171" s="3">
        <v>1500</v>
      </c>
      <c r="B171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>
        <v>0</v>
      </c>
    </row>
    <row r="172" spans="1:42">
      <c r="A172" s="3">
        <v>2000</v>
      </c>
      <c r="B172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>
        <v>0</v>
      </c>
    </row>
    <row r="173" spans="1:42">
      <c r="A173" s="3">
        <v>3000</v>
      </c>
      <c r="B173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>
        <v>0</v>
      </c>
    </row>
    <row r="174" spans="1:42">
      <c r="A174" s="3">
        <v>5000</v>
      </c>
      <c r="B174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>
        <v>0</v>
      </c>
    </row>
    <row r="175" spans="1:42">
      <c r="A175" s="3">
        <v>10000</v>
      </c>
      <c r="B17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>
        <v>0</v>
      </c>
    </row>
    <row r="176" spans="1:42">
      <c r="A176" s="3">
        <v>100000</v>
      </c>
      <c r="B176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>
        <v>0</v>
      </c>
    </row>
    <row r="177" spans="1:42">
      <c r="A177" s="3">
        <v>1000000</v>
      </c>
      <c r="B177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7"/>
  <sheetViews>
    <sheetView topLeftCell="A70" workbookViewId="0">
      <selection activeCell="B85" sqref="B85"/>
    </sheetView>
  </sheetViews>
  <sheetFormatPr defaultRowHeight="15"/>
  <cols>
    <col min="1" max="1" width="28.85546875" customWidth="1"/>
    <col min="5" max="5" width="12" bestFit="1" customWidth="1"/>
    <col min="15" max="15" width="9.140625" customWidth="1"/>
    <col min="35" max="35" width="9.140625" customWidth="1"/>
  </cols>
  <sheetData>
    <row r="1" spans="1:35">
      <c r="A1" t="s">
        <v>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>
        <v>-50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</row>
    <row r="3" spans="1:35">
      <c r="A3" s="3">
        <v>-49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</row>
    <row r="4" spans="1:35">
      <c r="A4" s="3">
        <v>-48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</row>
    <row r="5" spans="1:35">
      <c r="A5" s="3">
        <v>-47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</row>
    <row r="6" spans="1:35">
      <c r="A6" s="3">
        <v>-46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5">
      <c r="A7" s="3">
        <v>-45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>
      <c r="A8" s="3">
        <v>-44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>
      <c r="A9" s="3">
        <v>-43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>
      <c r="A10" s="3">
        <v>-42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>
      <c r="A11" s="3">
        <v>-41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>
      <c r="A12" s="3">
        <v>-40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>
      <c r="A13" s="3">
        <v>-39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>
      <c r="A14" s="3">
        <v>-38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>
      <c r="A15" s="3">
        <v>-37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>
      <c r="A16" s="3">
        <v>-36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>
      <c r="A17" s="3">
        <v>-35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>
      <c r="A18" s="3">
        <v>-34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>
      <c r="A19" s="3">
        <v>-33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>
      <c r="A20" s="3">
        <v>-32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>
      <c r="A21" s="3">
        <v>-31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>
      <c r="A22" s="3">
        <v>-30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>
      <c r="A23" s="3">
        <v>-29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>
      <c r="A24" s="3">
        <v>-28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>
      <c r="A25" s="3">
        <v>-27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>
      <c r="A26" s="3">
        <v>-26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>
      <c r="A27" s="3">
        <v>-25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>
      <c r="A28" s="3">
        <v>-24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>
      <c r="A29" s="3">
        <v>-23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3">
        <v>-22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3">
        <v>-21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3">
        <v>-20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</row>
    <row r="33" spans="1:35">
      <c r="A33" s="3">
        <v>-19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</row>
    <row r="34" spans="1:35">
      <c r="A34" s="3">
        <v>-18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</row>
    <row r="35" spans="1:35">
      <c r="A35" s="3">
        <v>-17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</row>
    <row r="36" spans="1:35">
      <c r="A36" s="3">
        <v>-16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</row>
    <row r="37" spans="1:35">
      <c r="A37" s="3">
        <v>-15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</row>
    <row r="38" spans="1:35">
      <c r="A38" s="3">
        <v>-14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</row>
    <row r="39" spans="1:35">
      <c r="A39" s="3">
        <v>-13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</row>
    <row r="40" spans="1:35">
      <c r="A40" s="3">
        <v>-12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</row>
    <row r="41" spans="1:35">
      <c r="A41" s="3">
        <v>-11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</row>
    <row r="42" spans="1:35">
      <c r="A42" s="3">
        <v>-10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</row>
    <row r="43" spans="1:35">
      <c r="A43" s="3">
        <v>-9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</row>
    <row r="44" spans="1:35">
      <c r="A44" s="3">
        <v>-8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</row>
    <row r="45" spans="1:35">
      <c r="A45" s="3">
        <v>-7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</row>
    <row r="46" spans="1:35">
      <c r="A46" s="3">
        <v>-6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</row>
    <row r="47" spans="1:35">
      <c r="A47" s="3">
        <v>-5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</row>
    <row r="48" spans="1:35">
      <c r="A48" s="3">
        <v>-4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</row>
    <row r="49" spans="1:35">
      <c r="A49" s="3">
        <v>-3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</row>
    <row r="50" spans="1:35">
      <c r="A50" s="3">
        <v>-2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</row>
    <row r="51" spans="1:35">
      <c r="A51" s="3">
        <v>-1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</row>
    <row r="52" spans="1:35">
      <c r="A52" s="3">
        <v>0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</row>
    <row r="53" spans="1:35">
      <c r="A53" s="3">
        <v>1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</row>
    <row r="54" spans="1:35">
      <c r="A54" s="3">
        <v>2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</row>
    <row r="55" spans="1:35">
      <c r="A55" s="3">
        <v>3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</row>
    <row r="56" spans="1:35">
      <c r="A56" s="3">
        <v>4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</row>
    <row r="57" spans="1:35">
      <c r="A57" s="3">
        <v>5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</row>
    <row r="58" spans="1:35">
      <c r="A58" s="3">
        <v>6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</row>
    <row r="59" spans="1:35">
      <c r="A59" s="3">
        <v>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</row>
    <row r="60" spans="1:35">
      <c r="A60" s="3">
        <v>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</row>
    <row r="61" spans="1:35">
      <c r="A61" s="3">
        <v>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</row>
    <row r="62" spans="1:35">
      <c r="A62" s="3">
        <v>10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</row>
    <row r="63" spans="1:35">
      <c r="A63" s="3">
        <v>11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</row>
    <row r="64" spans="1:35">
      <c r="A64" s="3">
        <v>12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</row>
    <row r="65" spans="1:35">
      <c r="A65" s="3">
        <v>13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</row>
    <row r="66" spans="1:35">
      <c r="A66" s="3">
        <v>14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</row>
    <row r="67" spans="1:35">
      <c r="A67" s="3">
        <v>15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</row>
    <row r="68" spans="1:35">
      <c r="A68" s="3">
        <v>16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</row>
    <row r="69" spans="1:35">
      <c r="A69" s="3">
        <v>17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</row>
    <row r="70" spans="1:35">
      <c r="A70" s="3">
        <v>18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</row>
    <row r="71" spans="1:35">
      <c r="A71" s="3">
        <v>19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</row>
    <row r="72" spans="1:35">
      <c r="A72" s="3">
        <v>20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</row>
    <row r="73" spans="1:35">
      <c r="A73" s="3">
        <v>21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</row>
    <row r="74" spans="1:35">
      <c r="A74" s="3">
        <v>22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</row>
    <row r="75" spans="1:35">
      <c r="A75" s="3">
        <v>23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</row>
    <row r="76" spans="1:35">
      <c r="A76" s="3">
        <v>24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</row>
    <row r="77" spans="1:35">
      <c r="A77" s="3">
        <v>25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</row>
    <row r="78" spans="1:35">
      <c r="A78" s="3">
        <v>26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</row>
    <row r="79" spans="1:35">
      <c r="A79" s="3">
        <v>27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</row>
    <row r="80" spans="1:35">
      <c r="A80" s="3">
        <v>28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</row>
    <row r="81" spans="1:35">
      <c r="A81" s="3">
        <v>29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</row>
    <row r="82" spans="1:35">
      <c r="A82" s="3">
        <v>30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</row>
    <row r="83" spans="1:35">
      <c r="A83" s="3">
        <v>31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</row>
    <row r="84" spans="1:35">
      <c r="A84" s="3">
        <v>32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</row>
    <row r="85" spans="1:35">
      <c r="A85" s="3">
        <v>33</v>
      </c>
      <c r="B85" s="11">
        <f>SUM('CA Reduction Potential'!B49,'CA Reduction Potential'!B50,'CA Reduction Potential'!B52)*Grams_per_Ton</f>
        <v>207391605267.85779</v>
      </c>
      <c r="C85" s="11">
        <f>SUM('CA Reduction Potential'!C49,'CA Reduction Potential'!C50,'CA Reduction Potential'!C52)*Grams_per_Ton</f>
        <v>414783210535.71484</v>
      </c>
      <c r="D85" s="11">
        <f>SUM('CA Reduction Potential'!D49,'CA Reduction Potential'!D50,'CA Reduction Potential'!D52)*Grams_per_Ton</f>
        <v>622174815803.57214</v>
      </c>
      <c r="E85" s="11">
        <f>SUM('CA Reduction Potential'!E49,'CA Reduction Potential'!E50,'CA Reduction Potential'!E52)*Grams_per_Ton</f>
        <v>829566421071.42932</v>
      </c>
      <c r="F85" s="11">
        <f>SUM('CA Reduction Potential'!F49,'CA Reduction Potential'!F50,'CA Reduction Potential'!F52)*Grams_per_Ton</f>
        <v>1036958026339.2861</v>
      </c>
      <c r="G85" s="11">
        <f>SUM('CA Reduction Potential'!G49,'CA Reduction Potential'!G50,'CA Reduction Potential'!G52)*Grams_per_Ton</f>
        <v>1244349631607.1433</v>
      </c>
      <c r="H85" s="11">
        <f>SUM('CA Reduction Potential'!H49,'CA Reduction Potential'!H50,'CA Reduction Potential'!H52)*Grams_per_Ton</f>
        <v>1451741236875.001</v>
      </c>
      <c r="I85" s="11">
        <f>SUM('CA Reduction Potential'!I49,'CA Reduction Potential'!I50,'CA Reduction Potential'!I52)*Grams_per_Ton</f>
        <v>1659132842142.8582</v>
      </c>
      <c r="J85" s="11">
        <f>SUM('CA Reduction Potential'!J49,'CA Reduction Potential'!J50,'CA Reduction Potential'!J52)*Grams_per_Ton</f>
        <v>1866524447410.7148</v>
      </c>
      <c r="K85" s="11">
        <f>SUM('CA Reduction Potential'!K49,'CA Reduction Potential'!K50,'CA Reduction Potential'!K52)*Grams_per_Ton</f>
        <v>2073916052678.572</v>
      </c>
      <c r="L85" s="11">
        <f>SUM('CA Reduction Potential'!L49,'CA Reduction Potential'!L50,'CA Reduction Potential'!L52)*Grams_per_Ton</f>
        <v>2281307657946.4287</v>
      </c>
      <c r="M85" s="11">
        <f>SUM('CA Reduction Potential'!M49,'CA Reduction Potential'!M50,'CA Reduction Potential'!M52)*Grams_per_Ton</f>
        <v>2488699263214.2861</v>
      </c>
      <c r="N85" s="11">
        <f>SUM('CA Reduction Potential'!N49,'CA Reduction Potential'!N50,'CA Reduction Potential'!N52)*Grams_per_Ton</f>
        <v>2696090868482.1426</v>
      </c>
      <c r="O85" s="11">
        <f>SUM('CA Reduction Potential'!O49,'CA Reduction Potential'!O50,'CA Reduction Potential'!O52)*Grams_per_Ton</f>
        <v>3011018861666.6675</v>
      </c>
      <c r="P85" s="11">
        <f>SUM('CA Reduction Potential'!P49,'CA Reduction Potential'!P50,'CA Reduction Potential'!P52)*Grams_per_Ton</f>
        <v>3118555249583.3335</v>
      </c>
      <c r="Q85" s="11">
        <f>SUM('CA Reduction Potential'!Q49,'CA Reduction Potential'!Q50,'CA Reduction Potential'!Q52)*Grams_per_Ton</f>
        <v>3226091637500</v>
      </c>
      <c r="R85" s="11">
        <f>SUM('CA Reduction Potential'!R49,'CA Reduction Potential'!R50,'CA Reduction Potential'!R52)*Grams_per_Ton</f>
        <v>3333628025416.6665</v>
      </c>
      <c r="S85" s="11">
        <f>SUM('CA Reduction Potential'!S49,'CA Reduction Potential'!S50,'CA Reduction Potential'!S52)*Grams_per_Ton</f>
        <v>3441164413333.334</v>
      </c>
      <c r="T85" s="11">
        <f>SUM('CA Reduction Potential'!T49,'CA Reduction Potential'!T50,'CA Reduction Potential'!T52)*Grams_per_Ton</f>
        <v>3548700801250.0005</v>
      </c>
      <c r="U85" s="11">
        <f>SUM('CA Reduction Potential'!U49,'CA Reduction Potential'!U50,'CA Reduction Potential'!U52)*Grams_per_Ton</f>
        <v>3656237189166.667</v>
      </c>
      <c r="V85" s="11">
        <f>SUM('CA Reduction Potential'!V49,'CA Reduction Potential'!V50,'CA Reduction Potential'!V52)*Grams_per_Ton</f>
        <v>3763773577083.334</v>
      </c>
      <c r="W85" s="11">
        <f>SUM('CA Reduction Potential'!W49,'CA Reduction Potential'!W50,'CA Reduction Potential'!W52)*Grams_per_Ton</f>
        <v>3871309965000.0005</v>
      </c>
      <c r="X85" s="11">
        <f>SUM('CA Reduction Potential'!X49,'CA Reduction Potential'!X50,'CA Reduction Potential'!X52)*Grams_per_Ton</f>
        <v>3978846352916.667</v>
      </c>
      <c r="Y85" s="11">
        <f>SUM('CA Reduction Potential'!Y49,'CA Reduction Potential'!Y50,'CA Reduction Potential'!Y52)*Grams_per_Ton</f>
        <v>4086382740833.334</v>
      </c>
      <c r="Z85" s="11">
        <f>SUM('CA Reduction Potential'!Z49,'CA Reduction Potential'!Z50,'CA Reduction Potential'!Z52)*Grams_per_Ton</f>
        <v>4193919128750.001</v>
      </c>
      <c r="AA85" s="11">
        <f>SUM('CA Reduction Potential'!AA49,'CA Reduction Potential'!AA50,'CA Reduction Potential'!AA52)*Grams_per_Ton</f>
        <v>4301455516666.6675</v>
      </c>
      <c r="AB85" s="11">
        <f>SUM('CA Reduction Potential'!AB49,'CA Reduction Potential'!AB50,'CA Reduction Potential'!AB52)*Grams_per_Ton</f>
        <v>4408991904583.334</v>
      </c>
      <c r="AC85" s="11">
        <f>SUM('CA Reduction Potential'!AC49,'CA Reduction Potential'!AC50,'CA Reduction Potential'!AC52)*Grams_per_Ton</f>
        <v>4516528292500</v>
      </c>
      <c r="AD85" s="11">
        <f>SUM('CA Reduction Potential'!AD49,'CA Reduction Potential'!AD50,'CA Reduction Potential'!AD52)*Grams_per_Ton</f>
        <v>4624064680416.667</v>
      </c>
      <c r="AE85" s="11">
        <f>SUM('CA Reduction Potential'!AE49,'CA Reduction Potential'!AE50,'CA Reduction Potential'!AE52)*Grams_per_Ton</f>
        <v>4731601068333.333</v>
      </c>
      <c r="AF85" s="11">
        <f>SUM('CA Reduction Potential'!AF49,'CA Reduction Potential'!AF50,'CA Reduction Potential'!AF52)*Grams_per_Ton</f>
        <v>4839137456250.001</v>
      </c>
      <c r="AG85" s="11">
        <f>SUM('CA Reduction Potential'!AG49,'CA Reduction Potential'!AG50,'CA Reduction Potential'!AG52)*Grams_per_Ton</f>
        <v>4946673844166.666</v>
      </c>
      <c r="AH85" s="11">
        <f>SUM('CA Reduction Potential'!AH49,'CA Reduction Potential'!AH50,'CA Reduction Potential'!AH52)*Grams_per_Ton</f>
        <v>5054210232083.334</v>
      </c>
      <c r="AI85" s="11">
        <f>SUM('CA Reduction Potential'!AI49,'CA Reduction Potential'!AI50,'CA Reduction Potential'!AI52)*Grams_per_Ton</f>
        <v>5161746619999.999</v>
      </c>
    </row>
    <row r="86" spans="1:35">
      <c r="A86" s="3">
        <v>34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</row>
    <row r="87" spans="1:35">
      <c r="A87" s="3">
        <v>35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</row>
    <row r="88" spans="1:35">
      <c r="A88" s="3">
        <v>36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</row>
    <row r="89" spans="1:35">
      <c r="A89" s="3">
        <v>37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</row>
    <row r="90" spans="1:35">
      <c r="A90" s="3">
        <v>38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</row>
    <row r="91" spans="1:35">
      <c r="A91" s="3">
        <v>39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</row>
    <row r="92" spans="1:35">
      <c r="A92" s="3">
        <v>40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</row>
    <row r="93" spans="1:35">
      <c r="A93" s="3">
        <v>41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</row>
    <row r="94" spans="1:35">
      <c r="A94" s="3">
        <v>42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</row>
    <row r="95" spans="1:35">
      <c r="A95" s="3">
        <v>43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>
      <c r="A96" s="3">
        <v>44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</row>
    <row r="97" spans="1:35">
      <c r="A97" s="3">
        <v>45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>
      <c r="A98" s="3">
        <v>46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>
      <c r="A99" s="3">
        <v>47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</row>
    <row r="100" spans="1:35">
      <c r="A100" s="3">
        <v>48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</row>
    <row r="101" spans="1:35">
      <c r="A101" s="3">
        <v>49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</row>
    <row r="102" spans="1:35">
      <c r="A102" s="3">
        <v>50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>
      <c r="A103" s="3">
        <v>51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>
      <c r="A104" s="3">
        <v>52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</row>
    <row r="105" spans="1:35">
      <c r="A105" s="3">
        <v>53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</row>
    <row r="106" spans="1:35">
      <c r="A106" s="3">
        <v>54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</row>
    <row r="107" spans="1:35">
      <c r="A107" s="3">
        <v>55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</row>
    <row r="108" spans="1:35">
      <c r="A108" s="3">
        <v>56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</row>
    <row r="109" spans="1:35">
      <c r="A109" s="3">
        <v>57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</row>
    <row r="110" spans="1:35">
      <c r="A110" s="3">
        <v>58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</row>
    <row r="111" spans="1:35">
      <c r="A111" s="3">
        <v>59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</row>
    <row r="112" spans="1:35">
      <c r="A112" s="3">
        <v>60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</row>
    <row r="113" spans="1:35">
      <c r="A113" s="3">
        <v>61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</row>
    <row r="114" spans="1:35">
      <c r="A114" s="3">
        <v>62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</row>
    <row r="115" spans="1:35">
      <c r="A115" s="3">
        <v>63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>
      <c r="A116" s="3">
        <v>64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</row>
    <row r="117" spans="1:35">
      <c r="A117" s="3">
        <v>65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</row>
    <row r="118" spans="1:35">
      <c r="A118" s="3">
        <v>66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</row>
    <row r="119" spans="1:35">
      <c r="A119" s="3">
        <v>67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</row>
    <row r="120" spans="1:35">
      <c r="A120" s="3">
        <v>68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</row>
    <row r="121" spans="1:35">
      <c r="A121" s="3">
        <v>69</v>
      </c>
      <c r="B121" s="11">
        <v>0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</row>
    <row r="122" spans="1:35">
      <c r="A122" s="3">
        <v>70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</row>
    <row r="123" spans="1:35">
      <c r="A123" s="3">
        <v>71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</row>
    <row r="124" spans="1:35">
      <c r="A124" s="3">
        <v>72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</row>
    <row r="125" spans="1:35">
      <c r="A125" s="3">
        <v>73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</row>
    <row r="126" spans="1:35">
      <c r="A126" s="3">
        <v>74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</row>
    <row r="127" spans="1:35">
      <c r="A127" s="3">
        <v>75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</row>
    <row r="128" spans="1:35">
      <c r="A128" s="3">
        <v>76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</row>
    <row r="129" spans="1:35">
      <c r="A129" s="3">
        <v>77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</row>
    <row r="130" spans="1:35">
      <c r="A130" s="3">
        <v>78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</row>
    <row r="131" spans="1:35">
      <c r="A131" s="3">
        <v>79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</row>
    <row r="132" spans="1:35">
      <c r="A132" s="3">
        <v>80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</row>
    <row r="133" spans="1:35">
      <c r="A133" s="3">
        <v>81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</row>
    <row r="134" spans="1:35">
      <c r="A134" s="3">
        <v>82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</row>
    <row r="135" spans="1:35">
      <c r="A135" s="3">
        <v>83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</row>
    <row r="136" spans="1:35">
      <c r="A136" s="3">
        <v>84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</row>
    <row r="137" spans="1:35">
      <c r="A137" s="3">
        <v>85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</row>
    <row r="138" spans="1:35">
      <c r="A138" s="3">
        <v>86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</row>
    <row r="139" spans="1:35">
      <c r="A139" s="3">
        <v>87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</row>
    <row r="140" spans="1:35">
      <c r="A140" s="3">
        <v>88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</row>
    <row r="141" spans="1:35">
      <c r="A141" s="3">
        <v>89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</row>
    <row r="142" spans="1:35">
      <c r="A142" s="3">
        <v>90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</row>
    <row r="143" spans="1:35">
      <c r="A143" s="3">
        <v>91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</row>
    <row r="144" spans="1:35">
      <c r="A144" s="3">
        <v>92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</row>
    <row r="145" spans="1:35">
      <c r="A145" s="3">
        <v>93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</row>
    <row r="146" spans="1:35">
      <c r="A146" s="3">
        <v>94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</row>
    <row r="147" spans="1:35">
      <c r="A147" s="3">
        <v>95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</row>
    <row r="148" spans="1:35">
      <c r="A148" s="3">
        <v>96</v>
      </c>
      <c r="B148" s="11">
        <v>0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</row>
    <row r="149" spans="1:35">
      <c r="A149" s="3">
        <v>97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</row>
    <row r="150" spans="1:35">
      <c r="A150" s="3">
        <v>98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</row>
    <row r="151" spans="1:35">
      <c r="A151" s="3">
        <v>99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</row>
    <row r="152" spans="1:35">
      <c r="A152" s="3">
        <v>100</v>
      </c>
      <c r="B152" s="11">
        <v>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</row>
    <row r="153" spans="1:35">
      <c r="A153" s="3">
        <v>150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</row>
    <row r="154" spans="1:35">
      <c r="A154" s="3">
        <v>200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</row>
    <row r="155" spans="1:35">
      <c r="A155" s="3">
        <v>250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</row>
    <row r="156" spans="1:35">
      <c r="A156" s="3">
        <v>300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</row>
    <row r="157" spans="1:35">
      <c r="A157" s="3">
        <v>350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</row>
    <row r="158" spans="1:35">
      <c r="A158" s="3">
        <v>400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</row>
    <row r="159" spans="1:35">
      <c r="A159" s="3">
        <v>450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</row>
    <row r="160" spans="1:35">
      <c r="A160" s="3">
        <v>500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</row>
    <row r="161" spans="1:35">
      <c r="A161" s="3">
        <v>550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</row>
    <row r="162" spans="1:35">
      <c r="A162" s="3">
        <v>600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</row>
    <row r="163" spans="1:35">
      <c r="A163" s="3">
        <v>650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</row>
    <row r="164" spans="1:35">
      <c r="A164" s="3">
        <v>700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</row>
    <row r="165" spans="1:35">
      <c r="A165" s="3">
        <v>750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</row>
    <row r="166" spans="1:35">
      <c r="A166" s="3">
        <v>800</v>
      </c>
      <c r="B166" s="11">
        <v>0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</row>
    <row r="167" spans="1:35">
      <c r="A167" s="3">
        <v>850</v>
      </c>
      <c r="B167" s="11">
        <v>0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</row>
    <row r="168" spans="1:35">
      <c r="A168" s="3">
        <v>900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</row>
    <row r="169" spans="1:35">
      <c r="A169" s="3">
        <v>950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</row>
    <row r="170" spans="1:35">
      <c r="A170" s="3">
        <v>1000</v>
      </c>
      <c r="B170" s="11">
        <v>0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</row>
    <row r="171" spans="1:35">
      <c r="A171" s="3">
        <v>1500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</row>
    <row r="172" spans="1:35">
      <c r="A172" s="3">
        <v>2000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</row>
    <row r="173" spans="1:35">
      <c r="A173" s="3">
        <v>3000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</row>
    <row r="174" spans="1:35">
      <c r="A174" s="3">
        <v>5000</v>
      </c>
      <c r="B174" s="11">
        <v>0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</row>
    <row r="175" spans="1:35">
      <c r="A175" s="3">
        <v>10000</v>
      </c>
      <c r="B175" s="11">
        <v>0</v>
      </c>
      <c r="C175" s="11"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</row>
    <row r="176" spans="1:35">
      <c r="A176" s="3">
        <v>100000</v>
      </c>
      <c r="B176" s="11">
        <v>0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</row>
    <row r="177" spans="1:35">
      <c r="A177" s="3">
        <v>1000000</v>
      </c>
      <c r="B177" s="11">
        <v>0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7"/>
  <sheetViews>
    <sheetView topLeftCell="A67" zoomScaleNormal="100" workbookViewId="0">
      <selection activeCell="I106" sqref="I106"/>
    </sheetView>
  </sheetViews>
  <sheetFormatPr defaultRowHeight="15"/>
  <cols>
    <col min="1" max="1" width="28.85546875" customWidth="1"/>
    <col min="5" max="5" width="12" bestFit="1" customWidth="1"/>
    <col min="15" max="15" width="12" bestFit="1" customWidth="1"/>
  </cols>
  <sheetData>
    <row r="1" spans="1:35">
      <c r="A1" t="s">
        <v>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>
        <v>-50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1:35">
      <c r="A3" s="3">
        <v>-49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</row>
    <row r="4" spans="1:35">
      <c r="A4" s="3">
        <v>-48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</row>
    <row r="5" spans="1:35">
      <c r="A5" s="3">
        <v>-47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</row>
    <row r="6" spans="1:35">
      <c r="A6" s="3">
        <v>-46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5">
      <c r="A7" s="3">
        <v>-45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>
      <c r="A8" s="3">
        <v>-44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1:35">
      <c r="A9" s="3">
        <v>-43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</row>
    <row r="10" spans="1:35">
      <c r="A10" s="3">
        <v>-42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</row>
    <row r="11" spans="1:35">
      <c r="A11" s="3">
        <v>-41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</row>
    <row r="12" spans="1:35">
      <c r="A12" s="3">
        <v>-40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</row>
    <row r="13" spans="1:35">
      <c r="A13" s="3">
        <v>-39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</row>
    <row r="14" spans="1:35">
      <c r="A14" s="3">
        <v>-38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</row>
    <row r="15" spans="1:35">
      <c r="A15" s="3">
        <v>-37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5">
      <c r="A16" s="3">
        <v>-36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>
      <c r="A17" s="3">
        <v>-35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</row>
    <row r="18" spans="1:35">
      <c r="A18" s="3">
        <v>-34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</row>
    <row r="19" spans="1:35">
      <c r="A19" s="3">
        <v>-33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</row>
    <row r="20" spans="1:35">
      <c r="A20" s="3">
        <v>-32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</row>
    <row r="21" spans="1:35">
      <c r="A21" s="3">
        <v>-31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</row>
    <row r="22" spans="1:35">
      <c r="A22" s="3">
        <v>-30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</row>
    <row r="23" spans="1:35">
      <c r="A23" s="3">
        <v>-29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</row>
    <row r="24" spans="1:35">
      <c r="A24" s="3">
        <v>-28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</row>
    <row r="25" spans="1:35">
      <c r="A25" s="3">
        <v>-27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</row>
    <row r="26" spans="1:35">
      <c r="A26" s="3">
        <v>-26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</row>
    <row r="27" spans="1:35">
      <c r="A27" s="3">
        <v>-25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</row>
    <row r="28" spans="1:35">
      <c r="A28" s="3">
        <v>-24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</row>
    <row r="29" spans="1:35">
      <c r="A29" s="3">
        <v>-23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</row>
    <row r="30" spans="1:35">
      <c r="A30" s="3">
        <v>-22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</row>
    <row r="31" spans="1:35">
      <c r="A31" s="3">
        <v>-21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</row>
    <row r="32" spans="1:35">
      <c r="A32" s="3">
        <v>-20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</row>
    <row r="33" spans="1:35">
      <c r="A33" s="3">
        <v>-19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</row>
    <row r="34" spans="1:35">
      <c r="A34" s="3">
        <v>-18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</row>
    <row r="35" spans="1:35">
      <c r="A35" s="3">
        <v>-17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</row>
    <row r="36" spans="1:35">
      <c r="A36" s="3">
        <v>-16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</row>
    <row r="37" spans="1:35">
      <c r="A37" s="3">
        <v>-15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</row>
    <row r="38" spans="1:35">
      <c r="A38" s="3">
        <v>-14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</row>
    <row r="39" spans="1:35">
      <c r="A39" s="3">
        <v>-13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</row>
    <row r="40" spans="1:35">
      <c r="A40" s="3">
        <v>-12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</row>
    <row r="41" spans="1:35">
      <c r="A41" s="3">
        <v>-11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</row>
    <row r="42" spans="1:35">
      <c r="A42" s="3">
        <v>-10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</row>
    <row r="43" spans="1:35">
      <c r="A43" s="3">
        <v>-9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</row>
    <row r="44" spans="1:35">
      <c r="A44" s="3">
        <v>-8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</row>
    <row r="45" spans="1:35">
      <c r="A45" s="3">
        <v>-7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</row>
    <row r="46" spans="1:35">
      <c r="A46" s="3">
        <v>-6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</row>
    <row r="47" spans="1:35">
      <c r="A47" s="3">
        <v>-5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</row>
    <row r="48" spans="1:35">
      <c r="A48" s="3">
        <v>-4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</row>
    <row r="49" spans="1:35">
      <c r="A49" s="3">
        <v>-3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</row>
    <row r="50" spans="1:35">
      <c r="A50" s="3">
        <v>-2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</row>
    <row r="51" spans="1:35">
      <c r="A51" s="3">
        <v>-1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</row>
    <row r="52" spans="1:35">
      <c r="A52" s="3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</row>
    <row r="53" spans="1:35">
      <c r="A53" s="3">
        <v>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</row>
    <row r="54" spans="1:35">
      <c r="A54" s="3">
        <v>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</row>
    <row r="55" spans="1:35">
      <c r="A55" s="3">
        <v>3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</row>
    <row r="56" spans="1:35">
      <c r="A56" s="3">
        <v>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</row>
    <row r="57" spans="1:35">
      <c r="A57" s="3">
        <v>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</row>
    <row r="58" spans="1:35">
      <c r="A58" s="3">
        <v>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</row>
    <row r="59" spans="1:35">
      <c r="A59" s="3">
        <v>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</row>
    <row r="60" spans="1:35">
      <c r="A60" s="3">
        <v>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</row>
    <row r="61" spans="1:35">
      <c r="A61" s="3">
        <v>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</row>
    <row r="62" spans="1:35">
      <c r="A62" s="3">
        <v>10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</row>
    <row r="63" spans="1:35">
      <c r="A63" s="3">
        <v>11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</row>
    <row r="64" spans="1:35">
      <c r="A64" s="3">
        <v>12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</row>
    <row r="65" spans="1:35">
      <c r="A65" s="3">
        <v>13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</row>
    <row r="66" spans="1:35">
      <c r="A66" s="3">
        <v>14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</row>
    <row r="67" spans="1:35">
      <c r="A67" s="3">
        <v>15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</row>
    <row r="68" spans="1:35">
      <c r="A68" s="3">
        <v>16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</row>
    <row r="69" spans="1:35">
      <c r="A69" s="3">
        <v>17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</row>
    <row r="70" spans="1:35">
      <c r="A70" s="3">
        <v>18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</row>
    <row r="71" spans="1:35">
      <c r="A71" s="3">
        <v>19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</row>
    <row r="72" spans="1:35">
      <c r="A72" s="3">
        <v>20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</row>
    <row r="73" spans="1:35">
      <c r="A73" s="3">
        <v>21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</row>
    <row r="74" spans="1:35">
      <c r="A74" s="3">
        <v>22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</row>
    <row r="75" spans="1:35">
      <c r="A75" s="3">
        <v>23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</row>
    <row r="76" spans="1:35">
      <c r="A76" s="3">
        <v>24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</row>
    <row r="77" spans="1:35">
      <c r="A77" s="3">
        <v>25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</row>
    <row r="78" spans="1:35">
      <c r="A78" s="3">
        <v>26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</row>
    <row r="79" spans="1:35">
      <c r="A79" s="3">
        <v>27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</row>
    <row r="80" spans="1:35">
      <c r="A80" s="3">
        <v>28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</row>
    <row r="81" spans="1:35">
      <c r="A81" s="3">
        <v>29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</row>
    <row r="82" spans="1:35">
      <c r="A82" s="3">
        <v>30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</row>
    <row r="83" spans="1:35">
      <c r="A83" s="3">
        <v>31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</row>
    <row r="84" spans="1:35">
      <c r="A84" s="3">
        <v>32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</row>
    <row r="85" spans="1:35">
      <c r="A85" s="3">
        <v>33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</row>
    <row r="86" spans="1:35">
      <c r="A86" s="3">
        <v>34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</row>
    <row r="87" spans="1:35">
      <c r="A87" s="3">
        <v>35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</row>
    <row r="88" spans="1:35">
      <c r="A88" s="3">
        <v>36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</row>
    <row r="89" spans="1:35">
      <c r="A89" s="3">
        <v>37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</row>
    <row r="90" spans="1:35">
      <c r="A90" s="3">
        <v>38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</row>
    <row r="91" spans="1:35">
      <c r="A91" s="3">
        <v>39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</row>
    <row r="92" spans="1:35">
      <c r="A92" s="3">
        <v>40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</row>
    <row r="93" spans="1:35">
      <c r="A93" s="3">
        <v>41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</row>
    <row r="94" spans="1:35">
      <c r="A94" s="3">
        <v>42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</row>
    <row r="95" spans="1:35">
      <c r="A95" s="3">
        <v>43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</row>
    <row r="96" spans="1:35">
      <c r="A96" s="3">
        <v>44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</row>
    <row r="97" spans="1:35">
      <c r="A97" s="3">
        <v>45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</row>
    <row r="98" spans="1:35">
      <c r="A98" s="3">
        <v>46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</row>
    <row r="99" spans="1:35">
      <c r="A99" s="3">
        <v>47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</row>
    <row r="100" spans="1:35">
      <c r="A100" s="3">
        <v>48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</row>
    <row r="101" spans="1:35">
      <c r="A101" s="3">
        <v>49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</row>
    <row r="102" spans="1:35">
      <c r="A102" s="3">
        <v>50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</row>
    <row r="103" spans="1:35">
      <c r="A103" s="3">
        <v>51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</row>
    <row r="104" spans="1:35">
      <c r="A104" s="3">
        <v>52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</row>
    <row r="105" spans="1:35">
      <c r="A105" s="3">
        <v>53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</row>
    <row r="106" spans="1:35">
      <c r="A106" s="3">
        <v>54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</row>
    <row r="107" spans="1:35">
      <c r="A107" s="3">
        <v>55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</row>
    <row r="108" spans="1:35">
      <c r="A108" s="3">
        <v>56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</row>
    <row r="109" spans="1:35">
      <c r="A109" s="3">
        <v>57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</row>
    <row r="110" spans="1:35">
      <c r="A110" s="3">
        <v>58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</row>
    <row r="111" spans="1:35">
      <c r="A111" s="3">
        <v>59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</row>
    <row r="112" spans="1:35">
      <c r="A112" s="3">
        <v>60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</row>
    <row r="113" spans="1:35">
      <c r="A113" s="3">
        <v>61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</row>
    <row r="114" spans="1:35">
      <c r="A114" s="3">
        <v>62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</row>
    <row r="115" spans="1:35">
      <c r="A115" s="3">
        <v>63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</row>
    <row r="116" spans="1:35">
      <c r="A116" s="3">
        <v>64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</row>
    <row r="117" spans="1:35">
      <c r="A117" s="3">
        <v>65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</row>
    <row r="118" spans="1:35">
      <c r="A118" s="3">
        <v>66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</row>
    <row r="119" spans="1:35">
      <c r="A119" s="3">
        <v>67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</row>
    <row r="120" spans="1:35">
      <c r="A120" s="3">
        <v>68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</row>
    <row r="121" spans="1:35">
      <c r="A121" s="3">
        <v>69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</row>
    <row r="122" spans="1:35">
      <c r="A122" s="3">
        <v>70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</row>
    <row r="123" spans="1:35">
      <c r="A123" s="3">
        <v>71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</row>
    <row r="124" spans="1:35">
      <c r="A124" s="3">
        <v>72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</row>
    <row r="125" spans="1:35">
      <c r="A125" s="3">
        <v>73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</row>
    <row r="126" spans="1:35">
      <c r="A126" s="3">
        <v>74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</row>
    <row r="127" spans="1:35">
      <c r="A127" s="3">
        <v>75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</row>
    <row r="128" spans="1:35">
      <c r="A128" s="3">
        <v>76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</row>
    <row r="129" spans="1:35">
      <c r="A129" s="3">
        <v>77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</row>
    <row r="130" spans="1:35">
      <c r="A130" s="3">
        <v>78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</row>
    <row r="131" spans="1:35">
      <c r="A131" s="3">
        <v>79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</row>
    <row r="132" spans="1:35">
      <c r="A132" s="3">
        <v>80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</row>
    <row r="133" spans="1:35">
      <c r="A133" s="3">
        <v>81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</row>
    <row r="134" spans="1:35">
      <c r="A134" s="3">
        <v>82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</row>
    <row r="135" spans="1:35">
      <c r="A135" s="3">
        <v>83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</row>
    <row r="136" spans="1:35">
      <c r="A136" s="3">
        <v>84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</row>
    <row r="137" spans="1:35">
      <c r="A137" s="3">
        <v>85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</row>
    <row r="138" spans="1:35">
      <c r="A138" s="3">
        <v>86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</row>
    <row r="139" spans="1:35">
      <c r="A139" s="3">
        <v>87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</row>
    <row r="140" spans="1:35">
      <c r="A140" s="3">
        <v>88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</row>
    <row r="141" spans="1:35">
      <c r="A141" s="3">
        <v>89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</row>
    <row r="142" spans="1:35">
      <c r="A142" s="3">
        <v>90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</row>
    <row r="143" spans="1:35">
      <c r="A143" s="3">
        <v>91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</row>
    <row r="144" spans="1:35">
      <c r="A144" s="3">
        <v>92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</row>
    <row r="145" spans="1:35">
      <c r="A145" s="3">
        <v>93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</row>
    <row r="146" spans="1:35">
      <c r="A146" s="3">
        <v>94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</row>
    <row r="147" spans="1:35">
      <c r="A147" s="3">
        <v>95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</row>
    <row r="148" spans="1:35">
      <c r="A148" s="3">
        <v>96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</row>
    <row r="149" spans="1:35">
      <c r="A149" s="3">
        <v>97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</row>
    <row r="150" spans="1:35">
      <c r="A150" s="3">
        <v>98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</row>
    <row r="151" spans="1:35">
      <c r="A151" s="3">
        <v>99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</row>
    <row r="152" spans="1:35">
      <c r="A152" s="3">
        <v>100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</row>
    <row r="153" spans="1:35">
      <c r="A153" s="3">
        <v>150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</row>
    <row r="154" spans="1:35">
      <c r="A154" s="3">
        <v>200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</row>
    <row r="155" spans="1:35">
      <c r="A155" s="3">
        <v>250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</row>
    <row r="156" spans="1:35">
      <c r="A156" s="3">
        <v>300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</row>
    <row r="157" spans="1:35">
      <c r="A157" s="3">
        <v>350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</row>
    <row r="158" spans="1:35">
      <c r="A158" s="3">
        <v>400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</row>
    <row r="159" spans="1:35">
      <c r="A159" s="3">
        <v>450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</row>
    <row r="160" spans="1:35">
      <c r="A160" s="3">
        <v>500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</row>
    <row r="161" spans="1:35">
      <c r="A161" s="3">
        <v>550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</row>
    <row r="162" spans="1:35">
      <c r="A162" s="3">
        <v>600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</row>
    <row r="163" spans="1:35">
      <c r="A163" s="3">
        <v>650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</row>
    <row r="164" spans="1:35">
      <c r="A164" s="3">
        <v>700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</row>
    <row r="165" spans="1:35">
      <c r="A165" s="3">
        <v>750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</row>
    <row r="166" spans="1:35">
      <c r="A166" s="3">
        <v>800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</row>
    <row r="167" spans="1:35">
      <c r="A167" s="3">
        <v>850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</row>
    <row r="168" spans="1:35">
      <c r="A168" s="3">
        <v>900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</row>
    <row r="169" spans="1:35">
      <c r="A169" s="3">
        <v>950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</row>
    <row r="170" spans="1:35">
      <c r="A170" s="3">
        <v>1000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</row>
    <row r="171" spans="1:35">
      <c r="A171" s="3">
        <v>1500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</row>
    <row r="172" spans="1:35">
      <c r="A172" s="3">
        <v>2000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</row>
    <row r="173" spans="1:35">
      <c r="A173" s="3">
        <v>3000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</row>
    <row r="174" spans="1:35">
      <c r="A174" s="3">
        <v>5000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</row>
    <row r="175" spans="1:35">
      <c r="A175" s="3">
        <v>10000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</row>
    <row r="176" spans="1:35">
      <c r="A176" s="3">
        <v>100000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</row>
    <row r="177" spans="1:35">
      <c r="A177" s="3">
        <v>1000000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7"/>
  <sheetViews>
    <sheetView tabSelected="1" topLeftCell="H39" workbookViewId="0">
      <selection activeCell="S70" sqref="S70"/>
    </sheetView>
  </sheetViews>
  <sheetFormatPr defaultRowHeight="15"/>
  <cols>
    <col min="1" max="1" width="28.85546875" customWidth="1"/>
    <col min="5" max="5" width="12" bestFit="1" customWidth="1"/>
    <col min="15" max="15" width="10.5703125" customWidth="1"/>
  </cols>
  <sheetData>
    <row r="1" spans="1:35">
      <c r="A1" t="s">
        <v>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>
        <v>-50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</row>
    <row r="3" spans="1:35">
      <c r="A3" s="3">
        <v>-49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</row>
    <row r="4" spans="1:35">
      <c r="A4" s="3">
        <v>-48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</row>
    <row r="5" spans="1:35">
      <c r="A5" s="3">
        <v>-47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</row>
    <row r="6" spans="1:35">
      <c r="A6" s="3">
        <v>-46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5">
      <c r="A7" s="3">
        <v>-45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>
      <c r="A8" s="3">
        <v>-44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>
      <c r="A9" s="3">
        <v>-43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>
      <c r="A10" s="3">
        <v>-42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>
      <c r="A11" s="3">
        <v>-41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>
      <c r="A12" s="3">
        <v>-40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>
      <c r="A13" s="3">
        <v>-39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>
      <c r="A14" s="3">
        <v>-38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>
      <c r="A15" s="3">
        <v>-37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>
      <c r="A16" s="3">
        <v>-36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>
      <c r="A17" s="3">
        <v>-35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>
      <c r="A18" s="3">
        <v>-34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>
      <c r="A19" s="3">
        <v>-33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>
      <c r="A20" s="3">
        <v>-32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>
      <c r="A21" s="3">
        <v>-31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>
      <c r="A22" s="3">
        <v>-30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>
      <c r="A23" s="3">
        <v>-29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>
      <c r="A24" s="3">
        <v>-28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>
      <c r="A25" s="3">
        <v>-27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>
      <c r="A26" s="3">
        <v>-26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>
      <c r="A27" s="3">
        <v>-25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>
      <c r="A28" s="3">
        <v>-24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>
      <c r="A29" s="3">
        <v>-23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3">
        <v>-22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3">
        <v>-21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3">
        <v>-20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</row>
    <row r="33" spans="1:35">
      <c r="A33" s="3">
        <v>-19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</row>
    <row r="34" spans="1:35">
      <c r="A34" s="3">
        <v>-18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</row>
    <row r="35" spans="1:35">
      <c r="A35" s="3">
        <v>-17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</row>
    <row r="36" spans="1:35">
      <c r="A36" s="3">
        <v>-16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</row>
    <row r="37" spans="1:35">
      <c r="A37" s="3">
        <v>-15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</row>
    <row r="38" spans="1:35">
      <c r="A38" s="3">
        <v>-14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</row>
    <row r="39" spans="1:35">
      <c r="A39" s="3">
        <v>-13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</row>
    <row r="40" spans="1:35">
      <c r="A40" s="3">
        <v>-12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</row>
    <row r="41" spans="1:35">
      <c r="A41" s="3">
        <v>-11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</row>
    <row r="42" spans="1:35">
      <c r="A42" s="3">
        <v>-10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</row>
    <row r="43" spans="1:35">
      <c r="A43" s="3">
        <v>-9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</row>
    <row r="44" spans="1:35">
      <c r="A44" s="3">
        <v>-8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</row>
    <row r="45" spans="1:35">
      <c r="A45" s="3">
        <v>-7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</row>
    <row r="46" spans="1:35">
      <c r="A46" s="3">
        <v>-6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</row>
    <row r="47" spans="1:35">
      <c r="A47" s="3">
        <v>-5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</row>
    <row r="48" spans="1:35">
      <c r="A48" s="3">
        <v>-4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</row>
    <row r="49" spans="1:35">
      <c r="A49" s="3">
        <v>-3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</row>
    <row r="50" spans="1:35">
      <c r="A50" s="3">
        <v>-2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</row>
    <row r="51" spans="1:35">
      <c r="A51" s="3">
        <v>-1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</row>
    <row r="52" spans="1:35">
      <c r="A52" s="3">
        <v>0</v>
      </c>
      <c r="B52" s="11">
        <f>'CA Reduction Potential'!B48*Grams_per_Ton</f>
        <v>0</v>
      </c>
      <c r="C52" s="11">
        <f>'CA Reduction Potential'!C48*Grams_per_Ton</f>
        <v>0</v>
      </c>
      <c r="D52" s="11">
        <f>'CA Reduction Potential'!D48*Grams_per_Ton</f>
        <v>0</v>
      </c>
      <c r="E52" s="11">
        <f>'CA Reduction Potential'!E48*Grams_per_Ton</f>
        <v>136574833945.49974</v>
      </c>
      <c r="F52" s="11">
        <f>'CA Reduction Potential'!F48*Grams_per_Ton</f>
        <v>273149667891.00134</v>
      </c>
      <c r="G52" s="11">
        <f>'CA Reduction Potential'!G48*Grams_per_Ton</f>
        <v>409724501836.40045</v>
      </c>
      <c r="H52" s="11">
        <f>'CA Reduction Potential'!H48*Grams_per_Ton</f>
        <v>546299335781.90021</v>
      </c>
      <c r="I52" s="11">
        <f>'CA Reduction Potential'!I48*Grams_per_Ton</f>
        <v>682874169727.30127</v>
      </c>
      <c r="J52" s="11">
        <f>'CA Reduction Potential'!J48*Grams_per_Ton</f>
        <v>819449003672.73022</v>
      </c>
      <c r="K52" s="11">
        <f>'CA Reduction Potential'!K48*Grams_per_Ton</f>
        <v>956023837618.1908</v>
      </c>
      <c r="L52" s="11">
        <f>'CA Reduction Potential'!L48*Grams_per_Ton</f>
        <v>1092598671563.6403</v>
      </c>
      <c r="M52" s="11">
        <f>'CA Reduction Potential'!M48*Grams_per_Ton</f>
        <v>1229173505509.1008</v>
      </c>
      <c r="N52" s="11">
        <f>'CA Reduction Potential'!N48*Grams_per_Ton</f>
        <v>1365748339454.5503</v>
      </c>
      <c r="O52" s="11">
        <f>'CA Reduction Potential'!O48*Grams_per_Ton</f>
        <v>1563642486600.0098</v>
      </c>
      <c r="P52" s="11">
        <f>'CA Reduction Potential'!P48*Grams_per_Ton</f>
        <v>1624961799800.0105</v>
      </c>
      <c r="Q52" s="11">
        <f>'CA Reduction Potential'!Q48*Grams_per_Ton</f>
        <v>1686281113000.011</v>
      </c>
      <c r="R52" s="11">
        <f>'CA Reduction Potential'!R48*Grams_per_Ton</f>
        <v>1747600426200.0098</v>
      </c>
      <c r="S52" s="11">
        <f>'CA Reduction Potential'!S48*Grams_per_Ton</f>
        <v>1808919739400.0105</v>
      </c>
      <c r="T52" s="11">
        <f>'CA Reduction Potential'!T48*Grams_per_Ton</f>
        <v>1870239052600.0112</v>
      </c>
      <c r="U52" s="11">
        <f>'CA Reduction Potential'!U48*Grams_per_Ton</f>
        <v>1931558365800.01</v>
      </c>
      <c r="V52" s="11">
        <f>'CA Reduction Potential'!V48*Grams_per_Ton</f>
        <v>1992877679000.0107</v>
      </c>
      <c r="W52" s="11">
        <f>'CA Reduction Potential'!W48*Grams_per_Ton</f>
        <v>2054196992200.0115</v>
      </c>
      <c r="X52" s="11">
        <f>'CA Reduction Potential'!X48*Grams_per_Ton</f>
        <v>2115516305400.001</v>
      </c>
      <c r="Y52" s="11">
        <f>'CA Reduction Potential'!Y48*Grams_per_Ton</f>
        <v>2176835618600.011</v>
      </c>
      <c r="Z52" s="11">
        <f>'CA Reduction Potential'!Z48*Grams_per_Ton</f>
        <v>2238154931800.0098</v>
      </c>
      <c r="AA52" s="11">
        <f>'CA Reduction Potential'!AA48*Grams_per_Ton</f>
        <v>2299474245000.0103</v>
      </c>
      <c r="AB52" s="11">
        <f>'CA Reduction Potential'!AB48*Grams_per_Ton</f>
        <v>2360793558200.0103</v>
      </c>
      <c r="AC52" s="11">
        <f>'CA Reduction Potential'!AC48*Grams_per_Ton</f>
        <v>2422112871400.0107</v>
      </c>
      <c r="AD52" s="11">
        <f>'CA Reduction Potential'!AD48*Grams_per_Ton</f>
        <v>2483432184600.0107</v>
      </c>
      <c r="AE52" s="11">
        <f>'CA Reduction Potential'!AE48*Grams_per_Ton</f>
        <v>2544751497800.0103</v>
      </c>
      <c r="AF52" s="11">
        <f>'CA Reduction Potential'!AF48*Grams_per_Ton</f>
        <v>2606070811000.0107</v>
      </c>
      <c r="AG52" s="11">
        <f>'CA Reduction Potential'!AG48*Grams_per_Ton</f>
        <v>2667390124200.0107</v>
      </c>
      <c r="AH52" s="11">
        <f>'CA Reduction Potential'!AH48*Grams_per_Ton</f>
        <v>2728709437400.0103</v>
      </c>
      <c r="AI52" s="11">
        <f>'CA Reduction Potential'!AI48*Grams_per_Ton</f>
        <v>2790028750600.0103</v>
      </c>
    </row>
    <row r="53" spans="1:35">
      <c r="A53" s="3">
        <v>1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</row>
    <row r="54" spans="1:35">
      <c r="A54" s="3">
        <v>2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</row>
    <row r="55" spans="1:35">
      <c r="A55" s="3">
        <v>3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</row>
    <row r="56" spans="1:35">
      <c r="A56" s="3">
        <v>4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</row>
    <row r="57" spans="1:35">
      <c r="A57" s="3">
        <v>5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</row>
    <row r="58" spans="1:35">
      <c r="A58" s="3">
        <v>6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</row>
    <row r="59" spans="1:35">
      <c r="A59" s="3">
        <v>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</row>
    <row r="60" spans="1:35">
      <c r="A60" s="3">
        <v>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</row>
    <row r="61" spans="1:35">
      <c r="A61" s="3">
        <v>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</row>
    <row r="62" spans="1:35">
      <c r="A62" s="3">
        <v>10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</row>
    <row r="63" spans="1:35">
      <c r="A63" s="3">
        <v>11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</row>
    <row r="64" spans="1:35">
      <c r="A64" s="3">
        <v>12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</row>
    <row r="65" spans="1:35">
      <c r="A65" s="3">
        <v>13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</row>
    <row r="66" spans="1:35">
      <c r="A66" s="3">
        <v>14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</row>
    <row r="67" spans="1:35">
      <c r="A67" s="3">
        <v>15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</row>
    <row r="68" spans="1:35">
      <c r="A68" s="3">
        <v>16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</row>
    <row r="69" spans="1:35">
      <c r="A69" s="3">
        <v>17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</row>
    <row r="70" spans="1:35">
      <c r="A70" s="3">
        <v>18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</row>
    <row r="71" spans="1:35">
      <c r="A71" s="3">
        <v>19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</row>
    <row r="72" spans="1:35">
      <c r="A72" s="3">
        <v>20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</row>
    <row r="73" spans="1:35">
      <c r="A73" s="3">
        <v>21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</row>
    <row r="74" spans="1:35">
      <c r="A74" s="3">
        <v>22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</row>
    <row r="75" spans="1:35">
      <c r="A75" s="3">
        <v>23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</row>
    <row r="76" spans="1:35">
      <c r="A76" s="3">
        <v>24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</row>
    <row r="77" spans="1:35">
      <c r="A77" s="3">
        <v>25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</row>
    <row r="78" spans="1:35">
      <c r="A78" s="3">
        <v>26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</row>
    <row r="79" spans="1:35">
      <c r="A79" s="3">
        <v>27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</row>
    <row r="80" spans="1:35">
      <c r="A80" s="3">
        <v>28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</row>
    <row r="81" spans="1:35">
      <c r="A81" s="3">
        <v>29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</row>
    <row r="82" spans="1:35">
      <c r="A82" s="3">
        <v>30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</row>
    <row r="83" spans="1:35">
      <c r="A83" s="3">
        <v>31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</row>
    <row r="84" spans="1:35">
      <c r="A84" s="3">
        <v>32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</row>
    <row r="85" spans="1:35">
      <c r="A85" s="3">
        <v>33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</row>
    <row r="86" spans="1:35">
      <c r="A86" s="3">
        <v>34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</row>
    <row r="87" spans="1:35">
      <c r="A87" s="3">
        <v>35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</row>
    <row r="88" spans="1:35">
      <c r="A88" s="3">
        <v>36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</row>
    <row r="89" spans="1:35">
      <c r="A89" s="3">
        <v>37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</row>
    <row r="90" spans="1:35">
      <c r="A90" s="3">
        <v>38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</row>
    <row r="91" spans="1:35">
      <c r="A91" s="3">
        <v>39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</row>
    <row r="92" spans="1:35">
      <c r="A92" s="3">
        <v>40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</row>
    <row r="93" spans="1:35">
      <c r="A93" s="3">
        <v>41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</row>
    <row r="94" spans="1:35">
      <c r="A94" s="3">
        <v>42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</row>
    <row r="95" spans="1:35">
      <c r="A95" s="3">
        <v>43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>
      <c r="A96" s="3">
        <v>44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</row>
    <row r="97" spans="1:35">
      <c r="A97" s="3">
        <v>45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>
      <c r="A98" s="3">
        <v>46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>
      <c r="A99" s="3">
        <v>47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</row>
    <row r="100" spans="1:35">
      <c r="A100" s="3">
        <v>48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</row>
    <row r="101" spans="1:35">
      <c r="A101" s="3">
        <v>49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</row>
    <row r="102" spans="1:35">
      <c r="A102" s="3">
        <v>50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>
      <c r="A103" s="3">
        <v>51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>
      <c r="A104" s="3">
        <v>52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</row>
    <row r="105" spans="1:35">
      <c r="A105" s="3">
        <v>53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</row>
    <row r="106" spans="1:35">
      <c r="A106" s="3">
        <v>54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</row>
    <row r="107" spans="1:35">
      <c r="A107" s="3">
        <v>55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</row>
    <row r="108" spans="1:35">
      <c r="A108" s="3">
        <v>56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</row>
    <row r="109" spans="1:35">
      <c r="A109" s="3">
        <v>57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</row>
    <row r="110" spans="1:35">
      <c r="A110" s="3">
        <v>58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</row>
    <row r="111" spans="1:35">
      <c r="A111" s="3">
        <v>59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</row>
    <row r="112" spans="1:35">
      <c r="A112" s="3">
        <v>60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</row>
    <row r="113" spans="1:35">
      <c r="A113" s="3">
        <v>61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</row>
    <row r="114" spans="1:35">
      <c r="A114" s="3">
        <v>62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</row>
    <row r="115" spans="1:35">
      <c r="A115" s="3">
        <v>63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>
      <c r="A116" s="3">
        <v>64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</row>
    <row r="117" spans="1:35">
      <c r="A117" s="3">
        <v>65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</row>
    <row r="118" spans="1:35">
      <c r="A118" s="3">
        <v>66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</row>
    <row r="119" spans="1:35">
      <c r="A119" s="3">
        <v>67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</row>
    <row r="120" spans="1:35">
      <c r="A120" s="3">
        <v>68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</row>
    <row r="121" spans="1:35">
      <c r="A121" s="3">
        <v>69</v>
      </c>
      <c r="B121" s="11">
        <v>0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</row>
    <row r="122" spans="1:35">
      <c r="A122" s="3">
        <v>70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</row>
    <row r="123" spans="1:35">
      <c r="A123" s="3">
        <v>71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</row>
    <row r="124" spans="1:35">
      <c r="A124" s="3">
        <v>72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</row>
    <row r="125" spans="1:35">
      <c r="A125" s="3">
        <v>73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</row>
    <row r="126" spans="1:35">
      <c r="A126" s="3">
        <v>74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</row>
    <row r="127" spans="1:35">
      <c r="A127" s="3">
        <v>75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</row>
    <row r="128" spans="1:35">
      <c r="A128" s="3">
        <v>76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</row>
    <row r="129" spans="1:35">
      <c r="A129" s="3">
        <v>77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</row>
    <row r="130" spans="1:35">
      <c r="A130" s="3">
        <v>78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</row>
    <row r="131" spans="1:35">
      <c r="A131" s="3">
        <v>79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</row>
    <row r="132" spans="1:35">
      <c r="A132" s="3">
        <v>80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</row>
    <row r="133" spans="1:35">
      <c r="A133" s="3">
        <v>81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</row>
    <row r="134" spans="1:35">
      <c r="A134" s="3">
        <v>82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</row>
    <row r="135" spans="1:35">
      <c r="A135" s="3">
        <v>83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</row>
    <row r="136" spans="1:35">
      <c r="A136" s="3">
        <v>84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</row>
    <row r="137" spans="1:35">
      <c r="A137" s="3">
        <v>85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</row>
    <row r="138" spans="1:35">
      <c r="A138" s="3">
        <v>86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</row>
    <row r="139" spans="1:35">
      <c r="A139" s="3">
        <v>87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</row>
    <row r="140" spans="1:35">
      <c r="A140" s="3">
        <v>88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</row>
    <row r="141" spans="1:35">
      <c r="A141" s="3">
        <v>89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</row>
    <row r="142" spans="1:35">
      <c r="A142" s="3">
        <v>90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</row>
    <row r="143" spans="1:35">
      <c r="A143" s="3">
        <v>91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</row>
    <row r="144" spans="1:35">
      <c r="A144" s="3">
        <v>92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</row>
    <row r="145" spans="1:35">
      <c r="A145" s="3">
        <v>93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</row>
    <row r="146" spans="1:35">
      <c r="A146" s="3">
        <v>94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</row>
    <row r="147" spans="1:35">
      <c r="A147" s="3">
        <v>95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</row>
    <row r="148" spans="1:35">
      <c r="A148" s="3">
        <v>96</v>
      </c>
      <c r="B148" s="11">
        <v>0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</row>
    <row r="149" spans="1:35">
      <c r="A149" s="3">
        <v>97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</row>
    <row r="150" spans="1:35">
      <c r="A150" s="3">
        <v>98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</row>
    <row r="151" spans="1:35">
      <c r="A151" s="3">
        <v>99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</row>
    <row r="152" spans="1:35">
      <c r="A152" s="3">
        <v>100</v>
      </c>
      <c r="B152" s="11">
        <v>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</row>
    <row r="153" spans="1:35">
      <c r="A153" s="3">
        <v>150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</row>
    <row r="154" spans="1:35">
      <c r="A154" s="3">
        <v>200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</row>
    <row r="155" spans="1:35">
      <c r="A155" s="3">
        <v>250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</row>
    <row r="156" spans="1:35">
      <c r="A156" s="3">
        <v>300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</row>
    <row r="157" spans="1:35">
      <c r="A157" s="3">
        <v>350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</row>
    <row r="158" spans="1:35">
      <c r="A158" s="3">
        <v>400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</row>
    <row r="159" spans="1:35">
      <c r="A159" s="3">
        <v>450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</row>
    <row r="160" spans="1:35">
      <c r="A160" s="3">
        <v>500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</row>
    <row r="161" spans="1:35">
      <c r="A161" s="3">
        <v>550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</row>
    <row r="162" spans="1:35">
      <c r="A162" s="3">
        <v>600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</row>
    <row r="163" spans="1:35">
      <c r="A163" s="3">
        <v>650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</row>
    <row r="164" spans="1:35">
      <c r="A164" s="3">
        <v>700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</row>
    <row r="165" spans="1:35">
      <c r="A165" s="3">
        <v>750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</row>
    <row r="166" spans="1:35">
      <c r="A166" s="3">
        <v>800</v>
      </c>
      <c r="B166" s="11">
        <v>0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</row>
    <row r="167" spans="1:35">
      <c r="A167" s="3">
        <v>850</v>
      </c>
      <c r="B167" s="11">
        <v>0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</row>
    <row r="168" spans="1:35">
      <c r="A168" s="3">
        <v>900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</row>
    <row r="169" spans="1:35">
      <c r="A169" s="3">
        <v>950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</row>
    <row r="170" spans="1:35">
      <c r="A170" s="3">
        <v>1000</v>
      </c>
      <c r="B170" s="11">
        <v>0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</row>
    <row r="171" spans="1:35">
      <c r="A171" s="3">
        <v>1500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</row>
    <row r="172" spans="1:35">
      <c r="A172" s="3">
        <v>2000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</row>
    <row r="173" spans="1:35">
      <c r="A173" s="3">
        <v>3000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</row>
    <row r="174" spans="1:35">
      <c r="A174" s="3">
        <v>5000</v>
      </c>
      <c r="B174" s="11">
        <v>0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</row>
    <row r="175" spans="1:35">
      <c r="A175" s="3">
        <v>10000</v>
      </c>
      <c r="B175" s="11">
        <v>0</v>
      </c>
      <c r="C175" s="11"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</row>
    <row r="176" spans="1:35">
      <c r="A176" s="3">
        <v>100000</v>
      </c>
      <c r="B176" s="11">
        <v>0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</row>
    <row r="177" spans="1:35">
      <c r="A177" s="3">
        <v>1000000</v>
      </c>
      <c r="B177" s="11">
        <v>0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7"/>
  <sheetViews>
    <sheetView topLeftCell="N118" workbookViewId="0">
      <selection activeCell="AI152" sqref="AI152"/>
    </sheetView>
  </sheetViews>
  <sheetFormatPr defaultRowHeight="15"/>
  <cols>
    <col min="1" max="1" width="28.85546875" customWidth="1"/>
    <col min="2" max="2" width="12" bestFit="1" customWidth="1"/>
    <col min="5" max="5" width="9.140625" customWidth="1"/>
    <col min="15" max="15" width="10.85546875" customWidth="1"/>
    <col min="35" max="35" width="10.28515625" customWidth="1"/>
  </cols>
  <sheetData>
    <row r="1" spans="1:35">
      <c r="A1" t="s">
        <v>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>
        <v>-50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1:35">
      <c r="A3" s="3">
        <v>-49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</row>
    <row r="4" spans="1:35">
      <c r="A4" s="3">
        <v>-48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</row>
    <row r="5" spans="1:35">
      <c r="A5" s="3">
        <v>-47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</row>
    <row r="6" spans="1:35">
      <c r="A6" s="3">
        <v>-46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5">
      <c r="A7" s="3">
        <v>-45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>
      <c r="A8" s="3">
        <v>-44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1:35">
      <c r="A9" s="3">
        <v>-43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</row>
    <row r="10" spans="1:35">
      <c r="A10" s="3">
        <v>-42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</row>
    <row r="11" spans="1:35">
      <c r="A11" s="3">
        <v>-41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</row>
    <row r="12" spans="1:35">
      <c r="A12" s="3">
        <v>-40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</row>
    <row r="13" spans="1:35">
      <c r="A13" s="3">
        <v>-39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</row>
    <row r="14" spans="1:35">
      <c r="A14" s="3">
        <v>-38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</row>
    <row r="15" spans="1:35">
      <c r="A15" s="3">
        <v>-37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5">
      <c r="A16" s="3">
        <v>-36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>
      <c r="A17" s="3">
        <v>-35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</row>
    <row r="18" spans="1:35">
      <c r="A18" s="3">
        <v>-34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</row>
    <row r="19" spans="1:35">
      <c r="A19" s="3">
        <v>-33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</row>
    <row r="20" spans="1:35">
      <c r="A20" s="3">
        <v>-32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</row>
    <row r="21" spans="1:35">
      <c r="A21" s="3">
        <v>-31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</row>
    <row r="22" spans="1:35">
      <c r="A22" s="3">
        <v>-30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</row>
    <row r="23" spans="1:35">
      <c r="A23" s="3">
        <v>-29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</row>
    <row r="24" spans="1:35">
      <c r="A24" s="3">
        <v>-28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</row>
    <row r="25" spans="1:35">
      <c r="A25" s="3">
        <v>-27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</row>
    <row r="26" spans="1:35">
      <c r="A26" s="3">
        <v>-26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</row>
    <row r="27" spans="1:35">
      <c r="A27" s="3">
        <v>-25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</row>
    <row r="28" spans="1:35">
      <c r="A28" s="3">
        <v>-24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</row>
    <row r="29" spans="1:35">
      <c r="A29" s="3">
        <v>-23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</row>
    <row r="30" spans="1:35">
      <c r="A30" s="3">
        <v>-22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</row>
    <row r="31" spans="1:35">
      <c r="A31" s="3">
        <v>-21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</row>
    <row r="32" spans="1:35">
      <c r="A32" s="3">
        <v>-20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</row>
    <row r="33" spans="1:35">
      <c r="A33" s="3">
        <v>-19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</row>
    <row r="34" spans="1:35">
      <c r="A34" s="3">
        <v>-18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</row>
    <row r="35" spans="1:35">
      <c r="A35" s="3">
        <v>-17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</row>
    <row r="36" spans="1:35">
      <c r="A36" s="3">
        <v>-16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</row>
    <row r="37" spans="1:35">
      <c r="A37" s="3">
        <v>-15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</row>
    <row r="38" spans="1:35">
      <c r="A38" s="3">
        <v>-14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</row>
    <row r="39" spans="1:35">
      <c r="A39" s="3">
        <v>-13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</row>
    <row r="40" spans="1:35">
      <c r="A40" s="3">
        <v>-12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</row>
    <row r="41" spans="1:35">
      <c r="A41" s="3">
        <v>-11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</row>
    <row r="42" spans="1:35">
      <c r="A42" s="3">
        <v>-10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</row>
    <row r="43" spans="1:35">
      <c r="A43" s="3">
        <v>-9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</row>
    <row r="44" spans="1:35">
      <c r="A44" s="3">
        <v>-8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</row>
    <row r="45" spans="1:35">
      <c r="A45" s="3">
        <v>-7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</row>
    <row r="46" spans="1:35">
      <c r="A46" s="3">
        <v>-6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</row>
    <row r="47" spans="1:35">
      <c r="A47" s="3">
        <v>-5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</row>
    <row r="48" spans="1:35">
      <c r="A48" s="3">
        <v>-4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</row>
    <row r="49" spans="1:35">
      <c r="A49" s="3">
        <v>-3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</row>
    <row r="50" spans="1:35">
      <c r="A50" s="3">
        <v>-2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</row>
    <row r="51" spans="1:35">
      <c r="A51" s="3">
        <v>-1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</row>
    <row r="52" spans="1:35">
      <c r="A52" s="3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</row>
    <row r="53" spans="1:35">
      <c r="A53" s="3">
        <v>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</row>
    <row r="54" spans="1:35">
      <c r="A54" s="3">
        <v>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</row>
    <row r="55" spans="1:35">
      <c r="A55" s="3">
        <v>3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</row>
    <row r="56" spans="1:35">
      <c r="A56" s="3">
        <v>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</row>
    <row r="57" spans="1:35">
      <c r="A57" s="3">
        <v>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</row>
    <row r="58" spans="1:35">
      <c r="A58" s="3">
        <v>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</row>
    <row r="59" spans="1:35">
      <c r="A59" s="3">
        <v>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</row>
    <row r="60" spans="1:35">
      <c r="A60" s="3">
        <v>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</row>
    <row r="61" spans="1:35">
      <c r="A61" s="3">
        <v>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</row>
    <row r="62" spans="1:35">
      <c r="A62" s="3">
        <v>10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</row>
    <row r="63" spans="1:35">
      <c r="A63" s="3">
        <v>11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</row>
    <row r="64" spans="1:35">
      <c r="A64" s="3">
        <v>12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</row>
    <row r="65" spans="1:35">
      <c r="A65" s="3">
        <v>13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</row>
    <row r="66" spans="1:35">
      <c r="A66" s="3">
        <v>14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</row>
    <row r="67" spans="1:35">
      <c r="A67" s="3">
        <v>15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</row>
    <row r="68" spans="1:35">
      <c r="A68" s="3">
        <v>16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</row>
    <row r="69" spans="1:35">
      <c r="A69" s="3">
        <v>17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</row>
    <row r="70" spans="1:35">
      <c r="A70" s="3">
        <v>18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</row>
    <row r="71" spans="1:35">
      <c r="A71" s="3">
        <v>19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</row>
    <row r="72" spans="1:35">
      <c r="A72" s="3">
        <v>20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</row>
    <row r="73" spans="1:35">
      <c r="A73" s="3">
        <v>21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</row>
    <row r="74" spans="1:35">
      <c r="A74" s="3">
        <v>22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</row>
    <row r="75" spans="1:35">
      <c r="A75" s="3">
        <v>23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</row>
    <row r="76" spans="1:35">
      <c r="A76" s="3">
        <v>24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</row>
    <row r="77" spans="1:35">
      <c r="A77" s="3">
        <v>25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</row>
    <row r="78" spans="1:35">
      <c r="A78" s="3">
        <v>26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</row>
    <row r="79" spans="1:35">
      <c r="A79" s="3">
        <v>27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</row>
    <row r="80" spans="1:35">
      <c r="A80" s="3">
        <v>28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</row>
    <row r="81" spans="1:35">
      <c r="A81" s="3">
        <v>29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</row>
    <row r="82" spans="1:35">
      <c r="A82" s="3">
        <v>30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</row>
    <row r="83" spans="1:35">
      <c r="A83" s="3">
        <v>31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</row>
    <row r="84" spans="1:35">
      <c r="A84" s="3">
        <v>32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</row>
    <row r="85" spans="1:35">
      <c r="A85" s="3">
        <v>33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</row>
    <row r="86" spans="1:35">
      <c r="A86" s="3">
        <v>34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</row>
    <row r="87" spans="1:35">
      <c r="A87" s="3">
        <v>35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</row>
    <row r="88" spans="1:35">
      <c r="A88" s="3">
        <v>36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</row>
    <row r="89" spans="1:35">
      <c r="A89" s="3">
        <v>37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</row>
    <row r="90" spans="1:35">
      <c r="A90" s="3">
        <v>38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</row>
    <row r="91" spans="1:35">
      <c r="A91" s="3">
        <v>39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</row>
    <row r="92" spans="1:35">
      <c r="A92" s="3">
        <v>40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</row>
    <row r="93" spans="1:35">
      <c r="A93" s="3">
        <v>41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</row>
    <row r="94" spans="1:35">
      <c r="A94" s="3">
        <v>42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</row>
    <row r="95" spans="1:35">
      <c r="A95" s="3">
        <v>43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</row>
    <row r="96" spans="1:35">
      <c r="A96" s="3">
        <v>44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</row>
    <row r="97" spans="1:35">
      <c r="A97" s="3">
        <v>45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</row>
    <row r="98" spans="1:35">
      <c r="A98" s="3">
        <v>46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</row>
    <row r="99" spans="1:35">
      <c r="A99" s="3">
        <v>47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</row>
    <row r="100" spans="1:35">
      <c r="A100" s="3">
        <v>48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</row>
    <row r="101" spans="1:35">
      <c r="A101" s="3">
        <v>49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</row>
    <row r="102" spans="1:35">
      <c r="A102" s="3">
        <v>50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</row>
    <row r="103" spans="1:35">
      <c r="A103" s="3">
        <v>51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</row>
    <row r="104" spans="1:35">
      <c r="A104" s="3">
        <v>52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</row>
    <row r="105" spans="1:35">
      <c r="A105" s="3">
        <v>53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</row>
    <row r="106" spans="1:35">
      <c r="A106" s="3">
        <v>54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</row>
    <row r="107" spans="1:35">
      <c r="A107" s="3">
        <v>55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</row>
    <row r="108" spans="1:35">
      <c r="A108" s="3">
        <v>56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</row>
    <row r="109" spans="1:35">
      <c r="A109" s="3">
        <v>57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</row>
    <row r="110" spans="1:35">
      <c r="A110" s="3">
        <v>58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</row>
    <row r="111" spans="1:35">
      <c r="A111" s="3">
        <v>59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</row>
    <row r="112" spans="1:35">
      <c r="A112" s="3">
        <v>60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</row>
    <row r="113" spans="1:35">
      <c r="A113" s="3">
        <v>61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</row>
    <row r="114" spans="1:35">
      <c r="A114" s="3">
        <v>62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</row>
    <row r="115" spans="1:35">
      <c r="A115" s="3">
        <v>63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</row>
    <row r="116" spans="1:35">
      <c r="A116" s="3">
        <v>64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</row>
    <row r="117" spans="1:35">
      <c r="A117" s="3">
        <v>65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</row>
    <row r="118" spans="1:35">
      <c r="A118" s="3">
        <v>66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</row>
    <row r="119" spans="1:35">
      <c r="A119" s="3">
        <v>67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</row>
    <row r="120" spans="1:35">
      <c r="A120" s="3">
        <v>68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</row>
    <row r="121" spans="1:35">
      <c r="A121" s="3">
        <v>69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</row>
    <row r="122" spans="1:35">
      <c r="A122" s="3">
        <v>70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</row>
    <row r="123" spans="1:35">
      <c r="A123" s="3">
        <v>71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</row>
    <row r="124" spans="1:35">
      <c r="A124" s="3">
        <v>72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</row>
    <row r="125" spans="1:35">
      <c r="A125" s="3">
        <v>73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</row>
    <row r="126" spans="1:35">
      <c r="A126" s="3">
        <v>74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</row>
    <row r="127" spans="1:35">
      <c r="A127" s="3">
        <v>75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</row>
    <row r="128" spans="1:35">
      <c r="A128" s="3">
        <v>76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</row>
    <row r="129" spans="1:35">
      <c r="A129" s="3">
        <v>77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</row>
    <row r="130" spans="1:35">
      <c r="A130" s="3">
        <v>78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</row>
    <row r="131" spans="1:35">
      <c r="A131" s="3">
        <v>79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</row>
    <row r="132" spans="1:35">
      <c r="A132" s="3">
        <v>80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</row>
    <row r="133" spans="1:35">
      <c r="A133" s="3">
        <v>81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</row>
    <row r="134" spans="1:35">
      <c r="A134" s="3">
        <v>82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</row>
    <row r="135" spans="1:35">
      <c r="A135" s="3">
        <v>83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</row>
    <row r="136" spans="1:35">
      <c r="A136" s="3">
        <v>84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</row>
    <row r="137" spans="1:35">
      <c r="A137" s="3">
        <v>85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</row>
    <row r="138" spans="1:35">
      <c r="A138" s="3">
        <v>86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</row>
    <row r="139" spans="1:35">
      <c r="A139" s="3">
        <v>87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</row>
    <row r="140" spans="1:35">
      <c r="A140" s="3">
        <v>88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</row>
    <row r="141" spans="1:35">
      <c r="A141" s="3">
        <v>89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</row>
    <row r="142" spans="1:35">
      <c r="A142" s="3">
        <v>90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</row>
    <row r="143" spans="1:35">
      <c r="A143" s="3">
        <v>91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</row>
    <row r="144" spans="1:35">
      <c r="A144" s="3">
        <v>92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</row>
    <row r="145" spans="1:35">
      <c r="A145" s="3">
        <v>93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</row>
    <row r="146" spans="1:35">
      <c r="A146" s="3">
        <v>94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</row>
    <row r="147" spans="1:35">
      <c r="A147" s="3">
        <v>95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</row>
    <row r="148" spans="1:35">
      <c r="A148" s="3">
        <v>96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</row>
    <row r="149" spans="1:35">
      <c r="A149" s="3">
        <v>97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</row>
    <row r="150" spans="1:35">
      <c r="A150" s="3">
        <v>98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</row>
    <row r="151" spans="1:35">
      <c r="A151" s="3">
        <v>99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</row>
    <row r="152" spans="1:35">
      <c r="A152" s="3">
        <v>100</v>
      </c>
      <c r="B152" s="5">
        <f>'CA Reduction Potential'!B54*Grams_per_Ton</f>
        <v>125758463490</v>
      </c>
      <c r="C152" s="5">
        <f>'CA Reduction Potential'!C54*Grams_per_Ton</f>
        <v>251516926980</v>
      </c>
      <c r="D152" s="5">
        <f>'CA Reduction Potential'!D54*Grams_per_Ton</f>
        <v>377275390470</v>
      </c>
      <c r="E152" s="5">
        <f>'CA Reduction Potential'!E54*Grams_per_Ton</f>
        <v>503033853960</v>
      </c>
      <c r="F152" s="5">
        <f>'CA Reduction Potential'!F54*Grams_per_Ton</f>
        <v>628792317450</v>
      </c>
      <c r="G152" s="5">
        <f>'CA Reduction Potential'!G54*Grams_per_Ton</f>
        <v>754550780940</v>
      </c>
      <c r="H152" s="5">
        <f>'CA Reduction Potential'!H54*Grams_per_Ton</f>
        <v>880309244430</v>
      </c>
      <c r="I152" s="5">
        <f>'CA Reduction Potential'!I54*Grams_per_Ton</f>
        <v>1006067707920</v>
      </c>
      <c r="J152" s="5">
        <f>'CA Reduction Potential'!J54*Grams_per_Ton</f>
        <v>1131826171410</v>
      </c>
      <c r="K152" s="5">
        <f>'CA Reduction Potential'!K54*Grams_per_Ton</f>
        <v>1257584634900</v>
      </c>
      <c r="L152" s="5">
        <f>'CA Reduction Potential'!L54*Grams_per_Ton</f>
        <v>1383343098390</v>
      </c>
      <c r="M152" s="5">
        <f>'CA Reduction Potential'!M54*Grams_per_Ton</f>
        <v>1509101561880</v>
      </c>
      <c r="N152" s="5">
        <f>'CA Reduction Potential'!N54*Grams_per_Ton</f>
        <v>1634860025370</v>
      </c>
      <c r="O152" s="5">
        <f>'CA Reduction Potential'!O54*Grams_per_Ton</f>
        <v>1874944364760.0002</v>
      </c>
      <c r="P152" s="5">
        <f>'CA Reduction Potential'!P54*Grams_per_Ton</f>
        <v>1989270240659.9998</v>
      </c>
      <c r="Q152" s="5">
        <f>'CA Reduction Potential'!Q54*Grams_per_Ton</f>
        <v>2103596116560</v>
      </c>
      <c r="R152" s="5">
        <f>'CA Reduction Potential'!R54*Grams_per_Ton</f>
        <v>2217921992460.0005</v>
      </c>
      <c r="S152" s="5">
        <f>'CA Reduction Potential'!S54*Grams_per_Ton</f>
        <v>2332247868359.9995</v>
      </c>
      <c r="T152" s="5">
        <f>'CA Reduction Potential'!T54*Grams_per_Ton</f>
        <v>2446573744260</v>
      </c>
      <c r="U152" s="5">
        <f>'CA Reduction Potential'!U54*Grams_per_Ton</f>
        <v>2560899620160.0005</v>
      </c>
      <c r="V152" s="5">
        <f>'CA Reduction Potential'!V54*Grams_per_Ton</f>
        <v>2675225496060</v>
      </c>
      <c r="W152" s="5">
        <f>'CA Reduction Potential'!W54*Grams_per_Ton</f>
        <v>2789551371960</v>
      </c>
      <c r="X152" s="5">
        <f>'CA Reduction Potential'!X54*Grams_per_Ton</f>
        <v>2903877247860.0005</v>
      </c>
      <c r="Y152" s="5">
        <f>'CA Reduction Potential'!Y54*Grams_per_Ton</f>
        <v>3018203123760</v>
      </c>
      <c r="Z152" s="5">
        <f>'CA Reduction Potential'!Z54*Grams_per_Ton</f>
        <v>3132528999660</v>
      </c>
      <c r="AA152" s="5">
        <f>'CA Reduction Potential'!AA54*Grams_per_Ton</f>
        <v>3246854875560.0005</v>
      </c>
      <c r="AB152" s="5">
        <f>'CA Reduction Potential'!AB54*Grams_per_Ton</f>
        <v>3361180751460</v>
      </c>
      <c r="AC152" s="5">
        <f>'CA Reduction Potential'!AC54*Grams_per_Ton</f>
        <v>3475506627360.0005</v>
      </c>
      <c r="AD152" s="5">
        <f>'CA Reduction Potential'!AD54*Grams_per_Ton</f>
        <v>3589832503259.9995</v>
      </c>
      <c r="AE152" s="5">
        <f>'CA Reduction Potential'!AE54*Grams_per_Ton</f>
        <v>3704158379160</v>
      </c>
      <c r="AF152" s="5">
        <f>'CA Reduction Potential'!AF54*Grams_per_Ton</f>
        <v>3818484255060</v>
      </c>
      <c r="AG152" s="5">
        <f>'CA Reduction Potential'!AG54*Grams_per_Ton</f>
        <v>3932810130960</v>
      </c>
      <c r="AH152" s="5">
        <f>'CA Reduction Potential'!AH54*Grams_per_Ton</f>
        <v>4047136006860</v>
      </c>
      <c r="AI152" s="5">
        <f>'CA Reduction Potential'!AI54*Grams_per_Ton</f>
        <v>4161461882760</v>
      </c>
    </row>
    <row r="153" spans="1:35">
      <c r="A153" s="3">
        <v>150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</row>
    <row r="154" spans="1:35">
      <c r="A154" s="3">
        <v>200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</row>
    <row r="155" spans="1:35">
      <c r="A155" s="3">
        <v>250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</row>
    <row r="156" spans="1:35">
      <c r="A156" s="3">
        <v>300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</row>
    <row r="157" spans="1:35">
      <c r="A157" s="3">
        <v>350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</row>
    <row r="158" spans="1:35">
      <c r="A158" s="3">
        <v>400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</row>
    <row r="159" spans="1:35">
      <c r="A159" s="3">
        <v>450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</row>
    <row r="160" spans="1:35">
      <c r="A160" s="3">
        <v>500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</row>
    <row r="161" spans="1:35">
      <c r="A161" s="3">
        <v>550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</row>
    <row r="162" spans="1:35">
      <c r="A162" s="3">
        <v>600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</row>
    <row r="163" spans="1:35">
      <c r="A163" s="3">
        <v>650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</row>
    <row r="164" spans="1:35">
      <c r="A164" s="3">
        <v>700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</row>
    <row r="165" spans="1:35">
      <c r="A165" s="3">
        <v>750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</row>
    <row r="166" spans="1:35">
      <c r="A166" s="3">
        <v>800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</row>
    <row r="167" spans="1:35">
      <c r="A167" s="3">
        <v>850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</row>
    <row r="168" spans="1:35">
      <c r="A168" s="3">
        <v>900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</row>
    <row r="169" spans="1:35">
      <c r="A169" s="3">
        <v>950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</row>
    <row r="170" spans="1:35">
      <c r="A170" s="3">
        <v>1000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</row>
    <row r="171" spans="1:35">
      <c r="A171" s="3">
        <v>1500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</row>
    <row r="172" spans="1:35">
      <c r="A172" s="3">
        <v>2000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</row>
    <row r="173" spans="1:35">
      <c r="A173" s="3">
        <v>3000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</row>
    <row r="174" spans="1:35">
      <c r="A174" s="3">
        <v>5000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</row>
    <row r="175" spans="1:35">
      <c r="A175" s="3">
        <v>10000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</row>
    <row r="176" spans="1:35">
      <c r="A176" s="3">
        <v>100000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</row>
    <row r="177" spans="1:35">
      <c r="A177" s="3">
        <v>1000000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P179"/>
  <sheetViews>
    <sheetView topLeftCell="A40" workbookViewId="0">
      <selection activeCell="U179" sqref="U179:AP179"/>
    </sheetView>
  </sheetViews>
  <sheetFormatPr defaultRowHeight="15"/>
  <cols>
    <col min="1" max="1" width="28.85546875" style="11" customWidth="1"/>
    <col min="2" max="22" width="9.140625" style="11" customWidth="1"/>
    <col min="23" max="41" width="9.140625" style="11"/>
    <col min="42" max="42" width="9.140625" style="11" customWidth="1"/>
    <col min="43" max="16384" width="9.140625" style="11"/>
  </cols>
  <sheetData>
    <row r="1" spans="1:42">
      <c r="A1" s="11" t="s">
        <v>2</v>
      </c>
      <c r="B1" s="11">
        <v>2010</v>
      </c>
      <c r="C1" s="11">
        <v>2011</v>
      </c>
      <c r="D1" s="11">
        <v>2012</v>
      </c>
      <c r="E1" s="11">
        <v>2013</v>
      </c>
      <c r="F1" s="11">
        <v>2014</v>
      </c>
      <c r="G1" s="11">
        <v>2015</v>
      </c>
      <c r="H1" s="11">
        <v>2016</v>
      </c>
      <c r="I1" s="11">
        <v>2017</v>
      </c>
      <c r="J1" s="11">
        <v>2018</v>
      </c>
      <c r="K1" s="11">
        <v>2019</v>
      </c>
      <c r="L1" s="11">
        <v>2020</v>
      </c>
      <c r="M1" s="11">
        <v>2021</v>
      </c>
      <c r="N1" s="11">
        <v>2022</v>
      </c>
      <c r="O1" s="11">
        <v>2023</v>
      </c>
      <c r="P1" s="11">
        <v>2024</v>
      </c>
      <c r="Q1" s="11">
        <v>2025</v>
      </c>
      <c r="R1" s="11">
        <v>2026</v>
      </c>
      <c r="S1" s="11">
        <v>2027</v>
      </c>
      <c r="T1" s="11">
        <v>2028</v>
      </c>
      <c r="U1" s="11">
        <v>2029</v>
      </c>
      <c r="V1" s="11">
        <v>2030</v>
      </c>
      <c r="W1" s="11">
        <v>2031</v>
      </c>
      <c r="X1" s="11">
        <v>2032</v>
      </c>
      <c r="Y1" s="11">
        <v>2033</v>
      </c>
      <c r="Z1" s="11">
        <v>2034</v>
      </c>
      <c r="AA1" s="11">
        <v>2035</v>
      </c>
      <c r="AB1" s="11">
        <v>2036</v>
      </c>
      <c r="AC1" s="11">
        <v>2037</v>
      </c>
      <c r="AD1" s="11">
        <v>2038</v>
      </c>
      <c r="AE1" s="11">
        <v>2039</v>
      </c>
      <c r="AF1" s="11">
        <v>2040</v>
      </c>
      <c r="AG1" s="11">
        <v>2041</v>
      </c>
      <c r="AH1" s="11">
        <v>2042</v>
      </c>
      <c r="AI1" s="11">
        <v>2043</v>
      </c>
      <c r="AJ1" s="11">
        <v>2044</v>
      </c>
      <c r="AK1" s="11">
        <v>2045</v>
      </c>
      <c r="AL1" s="11">
        <v>2046</v>
      </c>
      <c r="AM1" s="11">
        <v>2047</v>
      </c>
      <c r="AN1" s="11">
        <v>2048</v>
      </c>
      <c r="AO1" s="11">
        <v>2049</v>
      </c>
      <c r="AP1" s="11">
        <v>2050</v>
      </c>
    </row>
    <row r="2" spans="1:42">
      <c r="A2" s="3">
        <v>-50</v>
      </c>
      <c r="B2" s="5">
        <f ca="1">IF('Ric 2010'!$A10="RC",INDIRECT("'Ric 2010'!"&amp;'Country Selector'!$B$3&amp;ROW($A10))*10^12,0)*'Process Emissions Multipliers'!$B$8</f>
        <v>0</v>
      </c>
      <c r="C2" s="5">
        <f ca="1">$B2*($L$1-C$1)/($L$1-$B$1)+$L2*(C$1-$B$1)/($L$1-$B$1)</f>
        <v>99983086.986377507</v>
      </c>
      <c r="D2" s="5">
        <f t="shared" ref="D2:K17" ca="1" si="0">$B2*($L$1-D$1)/($L$1-$B$1)+$L2*(D$1-$B$1)/($L$1-$B$1)</f>
        <v>199966173.97275501</v>
      </c>
      <c r="E2" s="5">
        <f t="shared" ca="1" si="0"/>
        <v>299949260.95913255</v>
      </c>
      <c r="F2" s="5">
        <f t="shared" ca="1" si="0"/>
        <v>399932347.94551003</v>
      </c>
      <c r="G2" s="5">
        <f t="shared" ca="1" si="0"/>
        <v>499915434.93188751</v>
      </c>
      <c r="H2" s="5">
        <f t="shared" ca="1" si="0"/>
        <v>599898521.9182651</v>
      </c>
      <c r="I2" s="5">
        <f t="shared" ca="1" si="0"/>
        <v>699881608.90464258</v>
      </c>
      <c r="J2" s="5">
        <f t="shared" ca="1" si="0"/>
        <v>799864695.89102006</v>
      </c>
      <c r="K2" s="5">
        <f t="shared" ca="1" si="0"/>
        <v>899847782.87739754</v>
      </c>
      <c r="L2" s="5">
        <f ca="1">IF('Ric 2020'!$A10="RC",INDIRECT("'Ric 2020'!"&amp;'Country Selector'!$B$3&amp;ROW($A10))*10^12,0)*'Process Emissions Multipliers'!$C$8</f>
        <v>999830869.86377513</v>
      </c>
      <c r="M2" s="5">
        <f ca="1">$L2*($V$1-M$1)/($V$1-$L$1)+$V2*(M$1-$L$1)/($V$1-$L$1)</f>
        <v>1027465601.2758934</v>
      </c>
      <c r="N2" s="5">
        <f t="shared" ref="N2:U17" ca="1" si="1">$L2*($V$1-N$1)/($V$1-$L$1)+$V2*(N$1-$L$1)/($V$1-$L$1)</f>
        <v>1055100332.688012</v>
      </c>
      <c r="O2" s="5">
        <f t="shared" ca="1" si="1"/>
        <v>1082735064.1001306</v>
      </c>
      <c r="P2" s="5">
        <f t="shared" ca="1" si="1"/>
        <v>1110369795.512249</v>
      </c>
      <c r="Q2" s="5">
        <f t="shared" ca="1" si="1"/>
        <v>1138004526.9243674</v>
      </c>
      <c r="R2" s="5">
        <f t="shared" ca="1" si="1"/>
        <v>1165639258.3364859</v>
      </c>
      <c r="S2" s="5">
        <f t="shared" ca="1" si="1"/>
        <v>1193273989.7486043</v>
      </c>
      <c r="T2" s="5">
        <f t="shared" ca="1" si="1"/>
        <v>1220908721.1607227</v>
      </c>
      <c r="U2" s="5">
        <f t="shared" ca="1" si="1"/>
        <v>1248543452.5728409</v>
      </c>
      <c r="V2" s="5">
        <f ca="1">IF('Ric 2030'!$A10="RC",INDIRECT("'Ric 2030'!"&amp;'Country Selector'!$B$3&amp;ROW($A10))*10^12,0)*'Process Emissions Multipliers'!$E$8</f>
        <v>1276178183.9849596</v>
      </c>
      <c r="W2" s="5">
        <f ca="1">$V2*($AP$1-W$1)/($AP$1-$V$1)+$AP2*(W$1-$V$1)/($AP$1-$V$1)</f>
        <v>1276178183.9849598</v>
      </c>
      <c r="X2" s="5">
        <f t="shared" ref="X2:AO16" ca="1" si="2">$V2*($AP$1-X$1)/($AP$1-$V$1)+$AP2*(X$1-$V$1)/($AP$1-$V$1)</f>
        <v>1276178183.9849594</v>
      </c>
      <c r="Y2" s="5">
        <f t="shared" ca="1" si="2"/>
        <v>1276178183.9849596</v>
      </c>
      <c r="Z2" s="5">
        <f t="shared" ca="1" si="2"/>
        <v>1276178183.9849596</v>
      </c>
      <c r="AA2" s="5">
        <f t="shared" ca="1" si="2"/>
        <v>1276178183.9849596</v>
      </c>
      <c r="AB2" s="5">
        <f t="shared" ca="1" si="2"/>
        <v>1276178183.9849596</v>
      </c>
      <c r="AC2" s="5">
        <f t="shared" ca="1" si="2"/>
        <v>1276178183.9849596</v>
      </c>
      <c r="AD2" s="5">
        <f t="shared" ca="1" si="2"/>
        <v>1276178183.9849596</v>
      </c>
      <c r="AE2" s="5">
        <f t="shared" ca="1" si="2"/>
        <v>1276178183.9849596</v>
      </c>
      <c r="AF2" s="5">
        <f t="shared" ca="1" si="2"/>
        <v>1276178183.9849596</v>
      </c>
      <c r="AG2" s="5">
        <f t="shared" ca="1" si="2"/>
        <v>1276178183.9849596</v>
      </c>
      <c r="AH2" s="5">
        <f t="shared" ca="1" si="2"/>
        <v>1276178183.9849596</v>
      </c>
      <c r="AI2" s="5">
        <f t="shared" ca="1" si="2"/>
        <v>1276178183.9849596</v>
      </c>
      <c r="AJ2" s="5">
        <f t="shared" ca="1" si="2"/>
        <v>1276178183.9849596</v>
      </c>
      <c r="AK2" s="5">
        <f t="shared" ca="1" si="2"/>
        <v>1276178183.9849596</v>
      </c>
      <c r="AL2" s="5">
        <f t="shared" ca="1" si="2"/>
        <v>1276178183.9849596</v>
      </c>
      <c r="AM2" s="5">
        <f t="shared" ca="1" si="2"/>
        <v>1276178183.9849596</v>
      </c>
      <c r="AN2" s="5">
        <f t="shared" ca="1" si="2"/>
        <v>1276178183.9849594</v>
      </c>
      <c r="AO2" s="5">
        <f t="shared" ca="1" si="2"/>
        <v>1276178183.9849598</v>
      </c>
      <c r="AP2" s="5">
        <f ca="1">V2*'Process Emissions Multipliers'!$F$8</f>
        <v>1276178183.9849596</v>
      </c>
    </row>
    <row r="3" spans="1:42">
      <c r="A3" s="3">
        <v>-49</v>
      </c>
      <c r="B3" s="5">
        <f ca="1">IF('Ric 2010'!$A11="RC",INDIRECT("'Ric 2010'!"&amp;'Country Selector'!$B$3&amp;ROW($A11))*10^12,0)*'Process Emissions Multipliers'!$B$8</f>
        <v>0</v>
      </c>
      <c r="C3" s="5">
        <f t="shared" ref="C3:K34" ca="1" si="3">$B3*($L$1-C$1)/($L$1-$B$1)+$L3*(C$1-$B$1)/($L$1-$B$1)</f>
        <v>0</v>
      </c>
      <c r="D3" s="5">
        <f t="shared" ca="1" si="0"/>
        <v>0</v>
      </c>
      <c r="E3" s="5">
        <f t="shared" ca="1" si="0"/>
        <v>0</v>
      </c>
      <c r="F3" s="5">
        <f t="shared" ca="1" si="0"/>
        <v>0</v>
      </c>
      <c r="G3" s="5">
        <f t="shared" ca="1" si="0"/>
        <v>0</v>
      </c>
      <c r="H3" s="5">
        <f t="shared" ca="1" si="0"/>
        <v>0</v>
      </c>
      <c r="I3" s="5">
        <f t="shared" ca="1" si="0"/>
        <v>0</v>
      </c>
      <c r="J3" s="5">
        <f t="shared" ca="1" si="0"/>
        <v>0</v>
      </c>
      <c r="K3" s="5">
        <f t="shared" ca="1" si="0"/>
        <v>0</v>
      </c>
      <c r="L3" s="5">
        <f ca="1">IF('Ric 2020'!$A11="RC",INDIRECT("'Ric 2020'!"&amp;'Country Selector'!$B$3&amp;ROW($A11))*10^12,0)*'Process Emissions Multipliers'!$C$8</f>
        <v>0</v>
      </c>
      <c r="M3" s="5">
        <f t="shared" ref="M3:U34" ca="1" si="4">$L3*($V$1-M$1)/($V$1-$L$1)+$V3*(M$1-$L$1)/($V$1-$L$1)</f>
        <v>0</v>
      </c>
      <c r="N3" s="5">
        <f t="shared" ca="1" si="1"/>
        <v>0</v>
      </c>
      <c r="O3" s="5">
        <f t="shared" ca="1" si="1"/>
        <v>0</v>
      </c>
      <c r="P3" s="5">
        <f t="shared" ca="1" si="1"/>
        <v>0</v>
      </c>
      <c r="Q3" s="5">
        <f t="shared" ca="1" si="1"/>
        <v>0</v>
      </c>
      <c r="R3" s="5">
        <f t="shared" ca="1" si="1"/>
        <v>0</v>
      </c>
      <c r="S3" s="5">
        <f t="shared" ca="1" si="1"/>
        <v>0</v>
      </c>
      <c r="T3" s="5">
        <f t="shared" ca="1" si="1"/>
        <v>0</v>
      </c>
      <c r="U3" s="5">
        <f t="shared" ca="1" si="1"/>
        <v>0</v>
      </c>
      <c r="V3" s="5">
        <f ca="1">IF('Ric 2030'!$A11="RC",INDIRECT("'Ric 2030'!"&amp;'Country Selector'!$B$3&amp;ROW($A11))*10^12,0)*'Process Emissions Multipliers'!$E$8</f>
        <v>0</v>
      </c>
      <c r="W3" s="5">
        <f t="shared" ref="W3:AL32" ca="1" si="5">$V3*($AP$1-W$1)/($AP$1-$V$1)+$AP3*(W$1-$V$1)/($AP$1-$V$1)</f>
        <v>0</v>
      </c>
      <c r="X3" s="5">
        <f t="shared" ca="1" si="2"/>
        <v>0</v>
      </c>
      <c r="Y3" s="5">
        <f t="shared" ca="1" si="2"/>
        <v>0</v>
      </c>
      <c r="Z3" s="5">
        <f t="shared" ca="1" si="2"/>
        <v>0</v>
      </c>
      <c r="AA3" s="5">
        <f t="shared" ca="1" si="2"/>
        <v>0</v>
      </c>
      <c r="AB3" s="5">
        <f t="shared" ca="1" si="2"/>
        <v>0</v>
      </c>
      <c r="AC3" s="5">
        <f t="shared" ca="1" si="2"/>
        <v>0</v>
      </c>
      <c r="AD3" s="5">
        <f t="shared" ca="1" si="2"/>
        <v>0</v>
      </c>
      <c r="AE3" s="5">
        <f t="shared" ca="1" si="2"/>
        <v>0</v>
      </c>
      <c r="AF3" s="5">
        <f t="shared" ca="1" si="2"/>
        <v>0</v>
      </c>
      <c r="AG3" s="5">
        <f t="shared" ca="1" si="2"/>
        <v>0</v>
      </c>
      <c r="AH3" s="5">
        <f t="shared" ca="1" si="2"/>
        <v>0</v>
      </c>
      <c r="AI3" s="5">
        <f t="shared" ca="1" si="2"/>
        <v>0</v>
      </c>
      <c r="AJ3" s="5">
        <f t="shared" ca="1" si="2"/>
        <v>0</v>
      </c>
      <c r="AK3" s="5">
        <f t="shared" ca="1" si="2"/>
        <v>0</v>
      </c>
      <c r="AL3" s="5">
        <f t="shared" ca="1" si="2"/>
        <v>0</v>
      </c>
      <c r="AM3" s="5">
        <f t="shared" ca="1" si="2"/>
        <v>0</v>
      </c>
      <c r="AN3" s="5">
        <f t="shared" ca="1" si="2"/>
        <v>0</v>
      </c>
      <c r="AO3" s="5">
        <f t="shared" ca="1" si="2"/>
        <v>0</v>
      </c>
      <c r="AP3" s="5">
        <f ca="1">V3*'Process Emissions Multipliers'!$F$8</f>
        <v>0</v>
      </c>
    </row>
    <row r="4" spans="1:42">
      <c r="A4" s="3">
        <v>-48</v>
      </c>
      <c r="B4" s="5">
        <f ca="1">IF('Ric 2010'!$A12="RC",INDIRECT("'Ric 2010'!"&amp;'Country Selector'!$B$3&amp;ROW($A12))*10^12,0)*'Process Emissions Multipliers'!$B$8</f>
        <v>0</v>
      </c>
      <c r="C4" s="5">
        <f t="shared" ca="1" si="3"/>
        <v>0</v>
      </c>
      <c r="D4" s="5">
        <f t="shared" ca="1" si="0"/>
        <v>0</v>
      </c>
      <c r="E4" s="5">
        <f t="shared" ca="1" si="0"/>
        <v>0</v>
      </c>
      <c r="F4" s="5">
        <f t="shared" ca="1" si="0"/>
        <v>0</v>
      </c>
      <c r="G4" s="5">
        <f t="shared" ca="1" si="0"/>
        <v>0</v>
      </c>
      <c r="H4" s="5">
        <f t="shared" ca="1" si="0"/>
        <v>0</v>
      </c>
      <c r="I4" s="5">
        <f t="shared" ca="1" si="0"/>
        <v>0</v>
      </c>
      <c r="J4" s="5">
        <f t="shared" ca="1" si="0"/>
        <v>0</v>
      </c>
      <c r="K4" s="5">
        <f t="shared" ca="1" si="0"/>
        <v>0</v>
      </c>
      <c r="L4" s="5">
        <f ca="1">IF('Ric 2020'!$A12="RC",INDIRECT("'Ric 2020'!"&amp;'Country Selector'!$B$3&amp;ROW($A12))*10^12,0)*'Process Emissions Multipliers'!$C$8</f>
        <v>0</v>
      </c>
      <c r="M4" s="5">
        <f t="shared" ca="1" si="4"/>
        <v>0</v>
      </c>
      <c r="N4" s="5">
        <f t="shared" ca="1" si="1"/>
        <v>0</v>
      </c>
      <c r="O4" s="5">
        <f t="shared" ca="1" si="1"/>
        <v>0</v>
      </c>
      <c r="P4" s="5">
        <f t="shared" ca="1" si="1"/>
        <v>0</v>
      </c>
      <c r="Q4" s="5">
        <f t="shared" ca="1" si="1"/>
        <v>0</v>
      </c>
      <c r="R4" s="5">
        <f t="shared" ca="1" si="1"/>
        <v>0</v>
      </c>
      <c r="S4" s="5">
        <f t="shared" ca="1" si="1"/>
        <v>0</v>
      </c>
      <c r="T4" s="5">
        <f t="shared" ca="1" si="1"/>
        <v>0</v>
      </c>
      <c r="U4" s="5">
        <f t="shared" ca="1" si="1"/>
        <v>0</v>
      </c>
      <c r="V4" s="5">
        <f ca="1">IF('Ric 2030'!$A12="RC",INDIRECT("'Ric 2030'!"&amp;'Country Selector'!$B$3&amp;ROW($A12))*10^12,0)*'Process Emissions Multipliers'!$E$8</f>
        <v>0</v>
      </c>
      <c r="W4" s="5">
        <f t="shared" ca="1" si="5"/>
        <v>0</v>
      </c>
      <c r="X4" s="5">
        <f t="shared" ca="1" si="2"/>
        <v>0</v>
      </c>
      <c r="Y4" s="5">
        <f t="shared" ca="1" si="2"/>
        <v>0</v>
      </c>
      <c r="Z4" s="5">
        <f t="shared" ca="1" si="2"/>
        <v>0</v>
      </c>
      <c r="AA4" s="5">
        <f t="shared" ca="1" si="2"/>
        <v>0</v>
      </c>
      <c r="AB4" s="5">
        <f t="shared" ca="1" si="2"/>
        <v>0</v>
      </c>
      <c r="AC4" s="5">
        <f t="shared" ca="1" si="2"/>
        <v>0</v>
      </c>
      <c r="AD4" s="5">
        <f t="shared" ca="1" si="2"/>
        <v>0</v>
      </c>
      <c r="AE4" s="5">
        <f t="shared" ca="1" si="2"/>
        <v>0</v>
      </c>
      <c r="AF4" s="5">
        <f t="shared" ca="1" si="2"/>
        <v>0</v>
      </c>
      <c r="AG4" s="5">
        <f t="shared" ca="1" si="2"/>
        <v>0</v>
      </c>
      <c r="AH4" s="5">
        <f t="shared" ca="1" si="2"/>
        <v>0</v>
      </c>
      <c r="AI4" s="5">
        <f t="shared" ca="1" si="2"/>
        <v>0</v>
      </c>
      <c r="AJ4" s="5">
        <f t="shared" ca="1" si="2"/>
        <v>0</v>
      </c>
      <c r="AK4" s="5">
        <f t="shared" ca="1" si="2"/>
        <v>0</v>
      </c>
      <c r="AL4" s="5">
        <f t="shared" ca="1" si="2"/>
        <v>0</v>
      </c>
      <c r="AM4" s="5">
        <f t="shared" ca="1" si="2"/>
        <v>0</v>
      </c>
      <c r="AN4" s="5">
        <f t="shared" ca="1" si="2"/>
        <v>0</v>
      </c>
      <c r="AO4" s="5">
        <f t="shared" ca="1" si="2"/>
        <v>0</v>
      </c>
      <c r="AP4" s="5">
        <f ca="1">V4*'Process Emissions Multipliers'!$F$8</f>
        <v>0</v>
      </c>
    </row>
    <row r="5" spans="1:42">
      <c r="A5" s="3">
        <v>-47</v>
      </c>
      <c r="B5" s="5">
        <f ca="1">IF('Ric 2010'!$A13="RC",INDIRECT("'Ric 2010'!"&amp;'Country Selector'!$B$3&amp;ROW($A13))*10^12,0)*'Process Emissions Multipliers'!$B$8</f>
        <v>0</v>
      </c>
      <c r="C5" s="5">
        <f t="shared" ca="1" si="3"/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ca="1">IF('Ric 2020'!$A13="RC",INDIRECT("'Ric 2020'!"&amp;'Country Selector'!$B$3&amp;ROW($A13))*10^12,0)*'Process Emissions Multipliers'!$C$8</f>
        <v>0</v>
      </c>
      <c r="M5" s="5">
        <f t="shared" ca="1" si="4"/>
        <v>0</v>
      </c>
      <c r="N5" s="5">
        <f t="shared" ca="1" si="1"/>
        <v>0</v>
      </c>
      <c r="O5" s="5">
        <f t="shared" ca="1" si="1"/>
        <v>0</v>
      </c>
      <c r="P5" s="5">
        <f t="shared" ca="1" si="1"/>
        <v>0</v>
      </c>
      <c r="Q5" s="5">
        <f t="shared" ca="1" si="1"/>
        <v>0</v>
      </c>
      <c r="R5" s="5">
        <f t="shared" ca="1" si="1"/>
        <v>0</v>
      </c>
      <c r="S5" s="5">
        <f t="shared" ca="1" si="1"/>
        <v>0</v>
      </c>
      <c r="T5" s="5">
        <f t="shared" ca="1" si="1"/>
        <v>0</v>
      </c>
      <c r="U5" s="5">
        <f t="shared" ca="1" si="1"/>
        <v>0</v>
      </c>
      <c r="V5" s="5">
        <f ca="1">IF('Ric 2030'!$A13="RC",INDIRECT("'Ric 2030'!"&amp;'Country Selector'!$B$3&amp;ROW($A13))*10^12,0)*'Process Emissions Multipliers'!$E$8</f>
        <v>0</v>
      </c>
      <c r="W5" s="5">
        <f t="shared" ca="1" si="5"/>
        <v>0</v>
      </c>
      <c r="X5" s="5">
        <f t="shared" ca="1" si="2"/>
        <v>0</v>
      </c>
      <c r="Y5" s="5">
        <f t="shared" ca="1" si="2"/>
        <v>0</v>
      </c>
      <c r="Z5" s="5">
        <f t="shared" ca="1" si="2"/>
        <v>0</v>
      </c>
      <c r="AA5" s="5">
        <f t="shared" ca="1" si="2"/>
        <v>0</v>
      </c>
      <c r="AB5" s="5">
        <f t="shared" ca="1" si="2"/>
        <v>0</v>
      </c>
      <c r="AC5" s="5">
        <f t="shared" ca="1" si="2"/>
        <v>0</v>
      </c>
      <c r="AD5" s="5">
        <f t="shared" ca="1" si="2"/>
        <v>0</v>
      </c>
      <c r="AE5" s="5">
        <f t="shared" ca="1" si="2"/>
        <v>0</v>
      </c>
      <c r="AF5" s="5">
        <f t="shared" ca="1" si="2"/>
        <v>0</v>
      </c>
      <c r="AG5" s="5">
        <f t="shared" ca="1" si="2"/>
        <v>0</v>
      </c>
      <c r="AH5" s="5">
        <f t="shared" ca="1" si="2"/>
        <v>0</v>
      </c>
      <c r="AI5" s="5">
        <f t="shared" ca="1" si="2"/>
        <v>0</v>
      </c>
      <c r="AJ5" s="5">
        <f t="shared" ca="1" si="2"/>
        <v>0</v>
      </c>
      <c r="AK5" s="5">
        <f t="shared" ca="1" si="2"/>
        <v>0</v>
      </c>
      <c r="AL5" s="5">
        <f t="shared" ca="1" si="2"/>
        <v>0</v>
      </c>
      <c r="AM5" s="5">
        <f t="shared" ca="1" si="2"/>
        <v>0</v>
      </c>
      <c r="AN5" s="5">
        <f t="shared" ca="1" si="2"/>
        <v>0</v>
      </c>
      <c r="AO5" s="5">
        <f t="shared" ca="1" si="2"/>
        <v>0</v>
      </c>
      <c r="AP5" s="5">
        <f ca="1">V5*'Process Emissions Multipliers'!$F$8</f>
        <v>0</v>
      </c>
    </row>
    <row r="6" spans="1:42">
      <c r="A6" s="3">
        <v>-46</v>
      </c>
      <c r="B6" s="5">
        <f ca="1">IF('Ric 2010'!$A14="RC",INDIRECT("'Ric 2010'!"&amp;'Country Selector'!$B$3&amp;ROW($A14))*10^12,0)*'Process Emissions Multipliers'!$B$8</f>
        <v>0</v>
      </c>
      <c r="C6" s="5">
        <f t="shared" ca="1" si="3"/>
        <v>0</v>
      </c>
      <c r="D6" s="5">
        <f t="shared" ca="1" si="0"/>
        <v>0</v>
      </c>
      <c r="E6" s="5">
        <f t="shared" ca="1" si="0"/>
        <v>0</v>
      </c>
      <c r="F6" s="5">
        <f t="shared" ca="1" si="0"/>
        <v>0</v>
      </c>
      <c r="G6" s="5">
        <f t="shared" ca="1" si="0"/>
        <v>0</v>
      </c>
      <c r="H6" s="5">
        <f t="shared" ca="1" si="0"/>
        <v>0</v>
      </c>
      <c r="I6" s="5">
        <f t="shared" ca="1" si="0"/>
        <v>0</v>
      </c>
      <c r="J6" s="5">
        <f t="shared" ca="1" si="0"/>
        <v>0</v>
      </c>
      <c r="K6" s="5">
        <f t="shared" ca="1" si="0"/>
        <v>0</v>
      </c>
      <c r="L6" s="5">
        <f ca="1">IF('Ric 2020'!$A14="RC",INDIRECT("'Ric 2020'!"&amp;'Country Selector'!$B$3&amp;ROW($A14))*10^12,0)*'Process Emissions Multipliers'!$C$8</f>
        <v>0</v>
      </c>
      <c r="M6" s="5">
        <f t="shared" ca="1" si="4"/>
        <v>0</v>
      </c>
      <c r="N6" s="5">
        <f t="shared" ca="1" si="1"/>
        <v>0</v>
      </c>
      <c r="O6" s="5">
        <f t="shared" ca="1" si="1"/>
        <v>0</v>
      </c>
      <c r="P6" s="5">
        <f t="shared" ca="1" si="1"/>
        <v>0</v>
      </c>
      <c r="Q6" s="5">
        <f t="shared" ca="1" si="1"/>
        <v>0</v>
      </c>
      <c r="R6" s="5">
        <f t="shared" ca="1" si="1"/>
        <v>0</v>
      </c>
      <c r="S6" s="5">
        <f t="shared" ca="1" si="1"/>
        <v>0</v>
      </c>
      <c r="T6" s="5">
        <f t="shared" ca="1" si="1"/>
        <v>0</v>
      </c>
      <c r="U6" s="5">
        <f t="shared" ca="1" si="1"/>
        <v>0</v>
      </c>
      <c r="V6" s="5">
        <f ca="1">IF('Ric 2030'!$A14="RC",INDIRECT("'Ric 2030'!"&amp;'Country Selector'!$B$3&amp;ROW($A14))*10^12,0)*'Process Emissions Multipliers'!$E$8</f>
        <v>0</v>
      </c>
      <c r="W6" s="5">
        <f t="shared" ca="1" si="5"/>
        <v>0</v>
      </c>
      <c r="X6" s="5">
        <f t="shared" ca="1" si="2"/>
        <v>0</v>
      </c>
      <c r="Y6" s="5">
        <f t="shared" ca="1" si="2"/>
        <v>0</v>
      </c>
      <c r="Z6" s="5">
        <f t="shared" ca="1" si="2"/>
        <v>0</v>
      </c>
      <c r="AA6" s="5">
        <f t="shared" ca="1" si="2"/>
        <v>0</v>
      </c>
      <c r="AB6" s="5">
        <f t="shared" ca="1" si="2"/>
        <v>0</v>
      </c>
      <c r="AC6" s="5">
        <f t="shared" ca="1" si="2"/>
        <v>0</v>
      </c>
      <c r="AD6" s="5">
        <f t="shared" ca="1" si="2"/>
        <v>0</v>
      </c>
      <c r="AE6" s="5">
        <f t="shared" ca="1" si="2"/>
        <v>0</v>
      </c>
      <c r="AF6" s="5">
        <f t="shared" ca="1" si="2"/>
        <v>0</v>
      </c>
      <c r="AG6" s="5">
        <f t="shared" ca="1" si="2"/>
        <v>0</v>
      </c>
      <c r="AH6" s="5">
        <f t="shared" ca="1" si="2"/>
        <v>0</v>
      </c>
      <c r="AI6" s="5">
        <f t="shared" ca="1" si="2"/>
        <v>0</v>
      </c>
      <c r="AJ6" s="5">
        <f t="shared" ca="1" si="2"/>
        <v>0</v>
      </c>
      <c r="AK6" s="5">
        <f t="shared" ca="1" si="2"/>
        <v>0</v>
      </c>
      <c r="AL6" s="5">
        <f t="shared" ca="1" si="2"/>
        <v>0</v>
      </c>
      <c r="AM6" s="5">
        <f t="shared" ca="1" si="2"/>
        <v>0</v>
      </c>
      <c r="AN6" s="5">
        <f t="shared" ca="1" si="2"/>
        <v>0</v>
      </c>
      <c r="AO6" s="5">
        <f t="shared" ca="1" si="2"/>
        <v>0</v>
      </c>
      <c r="AP6" s="5">
        <f ca="1">V6*'Process Emissions Multipliers'!$F$8</f>
        <v>0</v>
      </c>
    </row>
    <row r="7" spans="1:42">
      <c r="A7" s="3">
        <v>-45</v>
      </c>
      <c r="B7" s="5">
        <f ca="1">IF('Ric 2010'!$A15="RC",INDIRECT("'Ric 2010'!"&amp;'Country Selector'!$B$3&amp;ROW($A15))*10^12,0)*'Process Emissions Multipliers'!$B$8</f>
        <v>0</v>
      </c>
      <c r="C7" s="5">
        <f t="shared" ca="1" si="3"/>
        <v>0</v>
      </c>
      <c r="D7" s="5">
        <f t="shared" ca="1" si="0"/>
        <v>0</v>
      </c>
      <c r="E7" s="5">
        <f t="shared" ca="1" si="0"/>
        <v>0</v>
      </c>
      <c r="F7" s="5">
        <f t="shared" ca="1" si="0"/>
        <v>0</v>
      </c>
      <c r="G7" s="5">
        <f t="shared" ca="1" si="0"/>
        <v>0</v>
      </c>
      <c r="H7" s="5">
        <f t="shared" ca="1" si="0"/>
        <v>0</v>
      </c>
      <c r="I7" s="5">
        <f t="shared" ca="1" si="0"/>
        <v>0</v>
      </c>
      <c r="J7" s="5">
        <f t="shared" ca="1" si="0"/>
        <v>0</v>
      </c>
      <c r="K7" s="5">
        <f t="shared" ca="1" si="0"/>
        <v>0</v>
      </c>
      <c r="L7" s="5">
        <f ca="1">IF('Ric 2020'!$A15="RC",INDIRECT("'Ric 2020'!"&amp;'Country Selector'!$B$3&amp;ROW($A15))*10^12,0)*'Process Emissions Multipliers'!$C$8</f>
        <v>0</v>
      </c>
      <c r="M7" s="5">
        <f t="shared" ca="1" si="4"/>
        <v>0</v>
      </c>
      <c r="N7" s="5">
        <f t="shared" ca="1" si="1"/>
        <v>0</v>
      </c>
      <c r="O7" s="5">
        <f t="shared" ca="1" si="1"/>
        <v>0</v>
      </c>
      <c r="P7" s="5">
        <f t="shared" ca="1" si="1"/>
        <v>0</v>
      </c>
      <c r="Q7" s="5">
        <f t="shared" ca="1" si="1"/>
        <v>0</v>
      </c>
      <c r="R7" s="5">
        <f t="shared" ca="1" si="1"/>
        <v>0</v>
      </c>
      <c r="S7" s="5">
        <f t="shared" ca="1" si="1"/>
        <v>0</v>
      </c>
      <c r="T7" s="5">
        <f t="shared" ca="1" si="1"/>
        <v>0</v>
      </c>
      <c r="U7" s="5">
        <f t="shared" ca="1" si="1"/>
        <v>0</v>
      </c>
      <c r="V7" s="5">
        <f ca="1">IF('Ric 2030'!$A15="RC",INDIRECT("'Ric 2030'!"&amp;'Country Selector'!$B$3&amp;ROW($A15))*10^12,0)*'Process Emissions Multipliers'!$E$8</f>
        <v>0</v>
      </c>
      <c r="W7" s="5">
        <f t="shared" ca="1" si="5"/>
        <v>0</v>
      </c>
      <c r="X7" s="5">
        <f t="shared" ca="1" si="2"/>
        <v>0</v>
      </c>
      <c r="Y7" s="5">
        <f t="shared" ca="1" si="2"/>
        <v>0</v>
      </c>
      <c r="Z7" s="5">
        <f t="shared" ca="1" si="2"/>
        <v>0</v>
      </c>
      <c r="AA7" s="5">
        <f t="shared" ca="1" si="2"/>
        <v>0</v>
      </c>
      <c r="AB7" s="5">
        <f t="shared" ca="1" si="2"/>
        <v>0</v>
      </c>
      <c r="AC7" s="5">
        <f t="shared" ca="1" si="2"/>
        <v>0</v>
      </c>
      <c r="AD7" s="5">
        <f t="shared" ca="1" si="2"/>
        <v>0</v>
      </c>
      <c r="AE7" s="5">
        <f t="shared" ca="1" si="2"/>
        <v>0</v>
      </c>
      <c r="AF7" s="5">
        <f t="shared" ca="1" si="2"/>
        <v>0</v>
      </c>
      <c r="AG7" s="5">
        <f t="shared" ca="1" si="2"/>
        <v>0</v>
      </c>
      <c r="AH7" s="5">
        <f t="shared" ca="1" si="2"/>
        <v>0</v>
      </c>
      <c r="AI7" s="5">
        <f t="shared" ca="1" si="2"/>
        <v>0</v>
      </c>
      <c r="AJ7" s="5">
        <f t="shared" ca="1" si="2"/>
        <v>0</v>
      </c>
      <c r="AK7" s="5">
        <f t="shared" ca="1" si="2"/>
        <v>0</v>
      </c>
      <c r="AL7" s="5">
        <f t="shared" ca="1" si="2"/>
        <v>0</v>
      </c>
      <c r="AM7" s="5">
        <f t="shared" ca="1" si="2"/>
        <v>0</v>
      </c>
      <c r="AN7" s="5">
        <f t="shared" ca="1" si="2"/>
        <v>0</v>
      </c>
      <c r="AO7" s="5">
        <f t="shared" ca="1" si="2"/>
        <v>0</v>
      </c>
      <c r="AP7" s="5">
        <f ca="1">V7*'Process Emissions Multipliers'!$F$8</f>
        <v>0</v>
      </c>
    </row>
    <row r="8" spans="1:42">
      <c r="A8" s="3">
        <v>-44</v>
      </c>
      <c r="B8" s="5">
        <f ca="1">IF('Ric 2010'!$A16="RC",INDIRECT("'Ric 2010'!"&amp;'Country Selector'!$B$3&amp;ROW($A16))*10^12,0)*'Process Emissions Multipliers'!$B$8</f>
        <v>0</v>
      </c>
      <c r="C8" s="5">
        <f t="shared" ca="1" si="3"/>
        <v>0</v>
      </c>
      <c r="D8" s="5">
        <f t="shared" ca="1" si="0"/>
        <v>0</v>
      </c>
      <c r="E8" s="5">
        <f t="shared" ca="1" si="0"/>
        <v>0</v>
      </c>
      <c r="F8" s="5">
        <f t="shared" ca="1" si="0"/>
        <v>0</v>
      </c>
      <c r="G8" s="5">
        <f t="shared" ca="1" si="0"/>
        <v>0</v>
      </c>
      <c r="H8" s="5">
        <f t="shared" ca="1" si="0"/>
        <v>0</v>
      </c>
      <c r="I8" s="5">
        <f t="shared" ca="1" si="0"/>
        <v>0</v>
      </c>
      <c r="J8" s="5">
        <f t="shared" ca="1" si="0"/>
        <v>0</v>
      </c>
      <c r="K8" s="5">
        <f t="shared" ca="1" si="0"/>
        <v>0</v>
      </c>
      <c r="L8" s="5">
        <f ca="1">IF('Ric 2020'!$A16="RC",INDIRECT("'Ric 2020'!"&amp;'Country Selector'!$B$3&amp;ROW($A16))*10^12,0)*'Process Emissions Multipliers'!$C$8</f>
        <v>0</v>
      </c>
      <c r="M8" s="5">
        <f t="shared" ca="1" si="4"/>
        <v>0</v>
      </c>
      <c r="N8" s="5">
        <f t="shared" ca="1" si="1"/>
        <v>0</v>
      </c>
      <c r="O8" s="5">
        <f t="shared" ca="1" si="1"/>
        <v>0</v>
      </c>
      <c r="P8" s="5">
        <f t="shared" ca="1" si="1"/>
        <v>0</v>
      </c>
      <c r="Q8" s="5">
        <f t="shared" ca="1" si="1"/>
        <v>0</v>
      </c>
      <c r="R8" s="5">
        <f t="shared" ca="1" si="1"/>
        <v>0</v>
      </c>
      <c r="S8" s="5">
        <f t="shared" ca="1" si="1"/>
        <v>0</v>
      </c>
      <c r="T8" s="5">
        <f t="shared" ca="1" si="1"/>
        <v>0</v>
      </c>
      <c r="U8" s="5">
        <f t="shared" ca="1" si="1"/>
        <v>0</v>
      </c>
      <c r="V8" s="5">
        <f ca="1">IF('Ric 2030'!$A16="RC",INDIRECT("'Ric 2030'!"&amp;'Country Selector'!$B$3&amp;ROW($A16))*10^12,0)*'Process Emissions Multipliers'!$E$8</f>
        <v>0</v>
      </c>
      <c r="W8" s="5">
        <f t="shared" ca="1" si="5"/>
        <v>0</v>
      </c>
      <c r="X8" s="5">
        <f t="shared" ca="1" si="2"/>
        <v>0</v>
      </c>
      <c r="Y8" s="5">
        <f t="shared" ca="1" si="2"/>
        <v>0</v>
      </c>
      <c r="Z8" s="5">
        <f t="shared" ca="1" si="2"/>
        <v>0</v>
      </c>
      <c r="AA8" s="5">
        <f t="shared" ca="1" si="2"/>
        <v>0</v>
      </c>
      <c r="AB8" s="5">
        <f t="shared" ca="1" si="2"/>
        <v>0</v>
      </c>
      <c r="AC8" s="5">
        <f t="shared" ca="1" si="2"/>
        <v>0</v>
      </c>
      <c r="AD8" s="5">
        <f t="shared" ca="1" si="2"/>
        <v>0</v>
      </c>
      <c r="AE8" s="5">
        <f t="shared" ca="1" si="2"/>
        <v>0</v>
      </c>
      <c r="AF8" s="5">
        <f t="shared" ca="1" si="2"/>
        <v>0</v>
      </c>
      <c r="AG8" s="5">
        <f t="shared" ca="1" si="2"/>
        <v>0</v>
      </c>
      <c r="AH8" s="5">
        <f t="shared" ca="1" si="2"/>
        <v>0</v>
      </c>
      <c r="AI8" s="5">
        <f t="shared" ca="1" si="2"/>
        <v>0</v>
      </c>
      <c r="AJ8" s="5">
        <f t="shared" ca="1" si="2"/>
        <v>0</v>
      </c>
      <c r="AK8" s="5">
        <f t="shared" ca="1" si="2"/>
        <v>0</v>
      </c>
      <c r="AL8" s="5">
        <f t="shared" ca="1" si="2"/>
        <v>0</v>
      </c>
      <c r="AM8" s="5">
        <f t="shared" ca="1" si="2"/>
        <v>0</v>
      </c>
      <c r="AN8" s="5">
        <f t="shared" ca="1" si="2"/>
        <v>0</v>
      </c>
      <c r="AO8" s="5">
        <f t="shared" ca="1" si="2"/>
        <v>0</v>
      </c>
      <c r="AP8" s="5">
        <f ca="1">V8*'Process Emissions Multipliers'!$F$8</f>
        <v>0</v>
      </c>
    </row>
    <row r="9" spans="1:42">
      <c r="A9" s="3">
        <v>-43</v>
      </c>
      <c r="B9" s="5">
        <f ca="1">IF('Ric 2010'!$A17="RC",INDIRECT("'Ric 2010'!"&amp;'Country Selector'!$B$3&amp;ROW($A17))*10^12,0)*'Process Emissions Multipliers'!$B$8</f>
        <v>0</v>
      </c>
      <c r="C9" s="5">
        <f t="shared" ca="1" si="3"/>
        <v>0</v>
      </c>
      <c r="D9" s="5">
        <f t="shared" ca="1" si="0"/>
        <v>0</v>
      </c>
      <c r="E9" s="5">
        <f t="shared" ca="1" si="0"/>
        <v>0</v>
      </c>
      <c r="F9" s="5">
        <f t="shared" ca="1" si="0"/>
        <v>0</v>
      </c>
      <c r="G9" s="5">
        <f t="shared" ca="1" si="0"/>
        <v>0</v>
      </c>
      <c r="H9" s="5">
        <f t="shared" ca="1" si="0"/>
        <v>0</v>
      </c>
      <c r="I9" s="5">
        <f t="shared" ca="1" si="0"/>
        <v>0</v>
      </c>
      <c r="J9" s="5">
        <f t="shared" ca="1" si="0"/>
        <v>0</v>
      </c>
      <c r="K9" s="5">
        <f t="shared" ca="1" si="0"/>
        <v>0</v>
      </c>
      <c r="L9" s="5">
        <f ca="1">IF('Ric 2020'!$A17="RC",INDIRECT("'Ric 2020'!"&amp;'Country Selector'!$B$3&amp;ROW($A17))*10^12,0)*'Process Emissions Multipliers'!$C$8</f>
        <v>0</v>
      </c>
      <c r="M9" s="5">
        <f t="shared" ca="1" si="4"/>
        <v>0</v>
      </c>
      <c r="N9" s="5">
        <f t="shared" ca="1" si="1"/>
        <v>0</v>
      </c>
      <c r="O9" s="5">
        <f t="shared" ca="1" si="1"/>
        <v>0</v>
      </c>
      <c r="P9" s="5">
        <f t="shared" ca="1" si="1"/>
        <v>0</v>
      </c>
      <c r="Q9" s="5">
        <f t="shared" ca="1" si="1"/>
        <v>0</v>
      </c>
      <c r="R9" s="5">
        <f t="shared" ca="1" si="1"/>
        <v>0</v>
      </c>
      <c r="S9" s="5">
        <f t="shared" ca="1" si="1"/>
        <v>0</v>
      </c>
      <c r="T9" s="5">
        <f t="shared" ca="1" si="1"/>
        <v>0</v>
      </c>
      <c r="U9" s="5">
        <f t="shared" ca="1" si="1"/>
        <v>0</v>
      </c>
      <c r="V9" s="5">
        <f ca="1">IF('Ric 2030'!$A17="RC",INDIRECT("'Ric 2030'!"&amp;'Country Selector'!$B$3&amp;ROW($A17))*10^12,0)*'Process Emissions Multipliers'!$E$8</f>
        <v>0</v>
      </c>
      <c r="W9" s="5">
        <f t="shared" ca="1" si="5"/>
        <v>0</v>
      </c>
      <c r="X9" s="5">
        <f t="shared" ca="1" si="2"/>
        <v>0</v>
      </c>
      <c r="Y9" s="5">
        <f t="shared" ca="1" si="2"/>
        <v>0</v>
      </c>
      <c r="Z9" s="5">
        <f t="shared" ca="1" si="2"/>
        <v>0</v>
      </c>
      <c r="AA9" s="5">
        <f t="shared" ca="1" si="2"/>
        <v>0</v>
      </c>
      <c r="AB9" s="5">
        <f t="shared" ca="1" si="2"/>
        <v>0</v>
      </c>
      <c r="AC9" s="5">
        <f t="shared" ca="1" si="2"/>
        <v>0</v>
      </c>
      <c r="AD9" s="5">
        <f t="shared" ca="1" si="2"/>
        <v>0</v>
      </c>
      <c r="AE9" s="5">
        <f t="shared" ca="1" si="2"/>
        <v>0</v>
      </c>
      <c r="AF9" s="5">
        <f t="shared" ca="1" si="2"/>
        <v>0</v>
      </c>
      <c r="AG9" s="5">
        <f t="shared" ca="1" si="2"/>
        <v>0</v>
      </c>
      <c r="AH9" s="5">
        <f t="shared" ca="1" si="2"/>
        <v>0</v>
      </c>
      <c r="AI9" s="5">
        <f t="shared" ca="1" si="2"/>
        <v>0</v>
      </c>
      <c r="AJ9" s="5">
        <f t="shared" ca="1" si="2"/>
        <v>0</v>
      </c>
      <c r="AK9" s="5">
        <f t="shared" ca="1" si="2"/>
        <v>0</v>
      </c>
      <c r="AL9" s="5">
        <f t="shared" ca="1" si="2"/>
        <v>0</v>
      </c>
      <c r="AM9" s="5">
        <f t="shared" ca="1" si="2"/>
        <v>0</v>
      </c>
      <c r="AN9" s="5">
        <f t="shared" ca="1" si="2"/>
        <v>0</v>
      </c>
      <c r="AO9" s="5">
        <f t="shared" ca="1" si="2"/>
        <v>0</v>
      </c>
      <c r="AP9" s="5">
        <f ca="1">V9*'Process Emissions Multipliers'!$F$8</f>
        <v>0</v>
      </c>
    </row>
    <row r="10" spans="1:42">
      <c r="A10" s="3">
        <v>-42</v>
      </c>
      <c r="B10" s="5">
        <f ca="1">IF('Ric 2010'!$A18="RC",INDIRECT("'Ric 2010'!"&amp;'Country Selector'!$B$3&amp;ROW($A18))*10^12,0)*'Process Emissions Multipliers'!$B$8</f>
        <v>0</v>
      </c>
      <c r="C10" s="5">
        <f t="shared" ca="1" si="3"/>
        <v>0</v>
      </c>
      <c r="D10" s="5">
        <f t="shared" ca="1" si="0"/>
        <v>0</v>
      </c>
      <c r="E10" s="5">
        <f t="shared" ca="1" si="0"/>
        <v>0</v>
      </c>
      <c r="F10" s="5">
        <f t="shared" ca="1" si="0"/>
        <v>0</v>
      </c>
      <c r="G10" s="5">
        <f t="shared" ca="1" si="0"/>
        <v>0</v>
      </c>
      <c r="H10" s="5">
        <f t="shared" ca="1" si="0"/>
        <v>0</v>
      </c>
      <c r="I10" s="5">
        <f t="shared" ca="1" si="0"/>
        <v>0</v>
      </c>
      <c r="J10" s="5">
        <f t="shared" ca="1" si="0"/>
        <v>0</v>
      </c>
      <c r="K10" s="5">
        <f t="shared" ca="1" si="0"/>
        <v>0</v>
      </c>
      <c r="L10" s="5">
        <f ca="1">IF('Ric 2020'!$A18="RC",INDIRECT("'Ric 2020'!"&amp;'Country Selector'!$B$3&amp;ROW($A18))*10^12,0)*'Process Emissions Multipliers'!$C$8</f>
        <v>0</v>
      </c>
      <c r="M10" s="5">
        <f t="shared" ca="1" si="4"/>
        <v>0</v>
      </c>
      <c r="N10" s="5">
        <f t="shared" ca="1" si="1"/>
        <v>0</v>
      </c>
      <c r="O10" s="5">
        <f t="shared" ca="1" si="1"/>
        <v>0</v>
      </c>
      <c r="P10" s="5">
        <f t="shared" ca="1" si="1"/>
        <v>0</v>
      </c>
      <c r="Q10" s="5">
        <f t="shared" ca="1" si="1"/>
        <v>0</v>
      </c>
      <c r="R10" s="5">
        <f t="shared" ca="1" si="1"/>
        <v>0</v>
      </c>
      <c r="S10" s="5">
        <f t="shared" ca="1" si="1"/>
        <v>0</v>
      </c>
      <c r="T10" s="5">
        <f t="shared" ca="1" si="1"/>
        <v>0</v>
      </c>
      <c r="U10" s="5">
        <f t="shared" ca="1" si="1"/>
        <v>0</v>
      </c>
      <c r="V10" s="5">
        <f ca="1">IF('Ric 2030'!$A18="RC",INDIRECT("'Ric 2030'!"&amp;'Country Selector'!$B$3&amp;ROW($A18))*10^12,0)*'Process Emissions Multipliers'!$E$8</f>
        <v>0</v>
      </c>
      <c r="W10" s="5">
        <f t="shared" ca="1" si="5"/>
        <v>0</v>
      </c>
      <c r="X10" s="5">
        <f t="shared" ca="1" si="2"/>
        <v>0</v>
      </c>
      <c r="Y10" s="5">
        <f t="shared" ca="1" si="2"/>
        <v>0</v>
      </c>
      <c r="Z10" s="5">
        <f t="shared" ca="1" si="2"/>
        <v>0</v>
      </c>
      <c r="AA10" s="5">
        <f t="shared" ca="1" si="2"/>
        <v>0</v>
      </c>
      <c r="AB10" s="5">
        <f t="shared" ca="1" si="2"/>
        <v>0</v>
      </c>
      <c r="AC10" s="5">
        <f t="shared" ca="1" si="2"/>
        <v>0</v>
      </c>
      <c r="AD10" s="5">
        <f t="shared" ca="1" si="2"/>
        <v>0</v>
      </c>
      <c r="AE10" s="5">
        <f t="shared" ca="1" si="2"/>
        <v>0</v>
      </c>
      <c r="AF10" s="5">
        <f t="shared" ca="1" si="2"/>
        <v>0</v>
      </c>
      <c r="AG10" s="5">
        <f t="shared" ca="1" si="2"/>
        <v>0</v>
      </c>
      <c r="AH10" s="5">
        <f t="shared" ca="1" si="2"/>
        <v>0</v>
      </c>
      <c r="AI10" s="5">
        <f t="shared" ca="1" si="2"/>
        <v>0</v>
      </c>
      <c r="AJ10" s="5">
        <f t="shared" ca="1" si="2"/>
        <v>0</v>
      </c>
      <c r="AK10" s="5">
        <f t="shared" ca="1" si="2"/>
        <v>0</v>
      </c>
      <c r="AL10" s="5">
        <f t="shared" ca="1" si="2"/>
        <v>0</v>
      </c>
      <c r="AM10" s="5">
        <f t="shared" ca="1" si="2"/>
        <v>0</v>
      </c>
      <c r="AN10" s="5">
        <f t="shared" ca="1" si="2"/>
        <v>0</v>
      </c>
      <c r="AO10" s="5">
        <f t="shared" ca="1" si="2"/>
        <v>0</v>
      </c>
      <c r="AP10" s="5">
        <f ca="1">V10*'Process Emissions Multipliers'!$F$8</f>
        <v>0</v>
      </c>
    </row>
    <row r="11" spans="1:42">
      <c r="A11" s="3">
        <v>-41</v>
      </c>
      <c r="B11" s="5">
        <f ca="1">IF('Ric 2010'!$A19="RC",INDIRECT("'Ric 2010'!"&amp;'Country Selector'!$B$3&amp;ROW($A19))*10^12,0)*'Process Emissions Multipliers'!$B$8</f>
        <v>0</v>
      </c>
      <c r="C11" s="5">
        <f t="shared" ca="1" si="3"/>
        <v>0</v>
      </c>
      <c r="D11" s="5">
        <f t="shared" ca="1" si="0"/>
        <v>0</v>
      </c>
      <c r="E11" s="5">
        <f t="shared" ca="1" si="0"/>
        <v>0</v>
      </c>
      <c r="F11" s="5">
        <f t="shared" ca="1" si="0"/>
        <v>0</v>
      </c>
      <c r="G11" s="5">
        <f t="shared" ca="1" si="0"/>
        <v>0</v>
      </c>
      <c r="H11" s="5">
        <f t="shared" ca="1" si="0"/>
        <v>0</v>
      </c>
      <c r="I11" s="5">
        <f t="shared" ca="1" si="0"/>
        <v>0</v>
      </c>
      <c r="J11" s="5">
        <f t="shared" ca="1" si="0"/>
        <v>0</v>
      </c>
      <c r="K11" s="5">
        <f t="shared" ca="1" si="0"/>
        <v>0</v>
      </c>
      <c r="L11" s="5">
        <f ca="1">IF('Ric 2020'!$A19="RC",INDIRECT("'Ric 2020'!"&amp;'Country Selector'!$B$3&amp;ROW($A19))*10^12,0)*'Process Emissions Multipliers'!$C$8</f>
        <v>0</v>
      </c>
      <c r="M11" s="5">
        <f t="shared" ca="1" si="4"/>
        <v>0</v>
      </c>
      <c r="N11" s="5">
        <f t="shared" ca="1" si="1"/>
        <v>0</v>
      </c>
      <c r="O11" s="5">
        <f t="shared" ca="1" si="1"/>
        <v>0</v>
      </c>
      <c r="P11" s="5">
        <f t="shared" ca="1" si="1"/>
        <v>0</v>
      </c>
      <c r="Q11" s="5">
        <f t="shared" ca="1" si="1"/>
        <v>0</v>
      </c>
      <c r="R11" s="5">
        <f t="shared" ca="1" si="1"/>
        <v>0</v>
      </c>
      <c r="S11" s="5">
        <f t="shared" ca="1" si="1"/>
        <v>0</v>
      </c>
      <c r="T11" s="5">
        <f t="shared" ca="1" si="1"/>
        <v>0</v>
      </c>
      <c r="U11" s="5">
        <f t="shared" ca="1" si="1"/>
        <v>0</v>
      </c>
      <c r="V11" s="5">
        <f ca="1">IF('Ric 2030'!$A19="RC",INDIRECT("'Ric 2030'!"&amp;'Country Selector'!$B$3&amp;ROW($A19))*10^12,0)*'Process Emissions Multipliers'!$E$8</f>
        <v>0</v>
      </c>
      <c r="W11" s="5">
        <f t="shared" ca="1" si="5"/>
        <v>0</v>
      </c>
      <c r="X11" s="5">
        <f t="shared" ca="1" si="2"/>
        <v>0</v>
      </c>
      <c r="Y11" s="5">
        <f t="shared" ca="1" si="2"/>
        <v>0</v>
      </c>
      <c r="Z11" s="5">
        <f t="shared" ca="1" si="2"/>
        <v>0</v>
      </c>
      <c r="AA11" s="5">
        <f t="shared" ca="1" si="2"/>
        <v>0</v>
      </c>
      <c r="AB11" s="5">
        <f t="shared" ca="1" si="2"/>
        <v>0</v>
      </c>
      <c r="AC11" s="5">
        <f t="shared" ca="1" si="2"/>
        <v>0</v>
      </c>
      <c r="AD11" s="5">
        <f t="shared" ca="1" si="2"/>
        <v>0</v>
      </c>
      <c r="AE11" s="5">
        <f t="shared" ca="1" si="2"/>
        <v>0</v>
      </c>
      <c r="AF11" s="5">
        <f t="shared" ca="1" si="2"/>
        <v>0</v>
      </c>
      <c r="AG11" s="5">
        <f t="shared" ca="1" si="2"/>
        <v>0</v>
      </c>
      <c r="AH11" s="5">
        <f t="shared" ca="1" si="2"/>
        <v>0</v>
      </c>
      <c r="AI11" s="5">
        <f t="shared" ca="1" si="2"/>
        <v>0</v>
      </c>
      <c r="AJ11" s="5">
        <f t="shared" ca="1" si="2"/>
        <v>0</v>
      </c>
      <c r="AK11" s="5">
        <f t="shared" ca="1" si="2"/>
        <v>0</v>
      </c>
      <c r="AL11" s="5">
        <f t="shared" ca="1" si="2"/>
        <v>0</v>
      </c>
      <c r="AM11" s="5">
        <f t="shared" ca="1" si="2"/>
        <v>0</v>
      </c>
      <c r="AN11" s="5">
        <f t="shared" ca="1" si="2"/>
        <v>0</v>
      </c>
      <c r="AO11" s="5">
        <f t="shared" ca="1" si="2"/>
        <v>0</v>
      </c>
      <c r="AP11" s="5">
        <f ca="1">V11*'Process Emissions Multipliers'!$F$8</f>
        <v>0</v>
      </c>
    </row>
    <row r="12" spans="1:42">
      <c r="A12" s="3">
        <v>-40</v>
      </c>
      <c r="B12" s="5">
        <f ca="1">IF('Ric 2010'!$A20="RC",INDIRECT("'Ric 2010'!"&amp;'Country Selector'!$B$3&amp;ROW($A20))*10^12,0)*'Process Emissions Multipliers'!$B$8</f>
        <v>0</v>
      </c>
      <c r="C12" s="5">
        <f t="shared" ca="1" si="3"/>
        <v>0</v>
      </c>
      <c r="D12" s="5">
        <f t="shared" ca="1" si="0"/>
        <v>0</v>
      </c>
      <c r="E12" s="5">
        <f t="shared" ca="1" si="0"/>
        <v>0</v>
      </c>
      <c r="F12" s="5">
        <f t="shared" ca="1" si="0"/>
        <v>0</v>
      </c>
      <c r="G12" s="5">
        <f t="shared" ca="1" si="0"/>
        <v>0</v>
      </c>
      <c r="H12" s="5">
        <f t="shared" ca="1" si="0"/>
        <v>0</v>
      </c>
      <c r="I12" s="5">
        <f t="shared" ca="1" si="0"/>
        <v>0</v>
      </c>
      <c r="J12" s="5">
        <f t="shared" ca="1" si="0"/>
        <v>0</v>
      </c>
      <c r="K12" s="5">
        <f t="shared" ca="1" si="0"/>
        <v>0</v>
      </c>
      <c r="L12" s="5">
        <f ca="1">IF('Ric 2020'!$A20="RC",INDIRECT("'Ric 2020'!"&amp;'Country Selector'!$B$3&amp;ROW($A20))*10^12,0)*'Process Emissions Multipliers'!$C$8</f>
        <v>0</v>
      </c>
      <c r="M12" s="5">
        <f t="shared" ca="1" si="4"/>
        <v>0</v>
      </c>
      <c r="N12" s="5">
        <f t="shared" ca="1" si="1"/>
        <v>0</v>
      </c>
      <c r="O12" s="5">
        <f t="shared" ca="1" si="1"/>
        <v>0</v>
      </c>
      <c r="P12" s="5">
        <f t="shared" ca="1" si="1"/>
        <v>0</v>
      </c>
      <c r="Q12" s="5">
        <f t="shared" ca="1" si="1"/>
        <v>0</v>
      </c>
      <c r="R12" s="5">
        <f t="shared" ca="1" si="1"/>
        <v>0</v>
      </c>
      <c r="S12" s="5">
        <f t="shared" ca="1" si="1"/>
        <v>0</v>
      </c>
      <c r="T12" s="5">
        <f t="shared" ca="1" si="1"/>
        <v>0</v>
      </c>
      <c r="U12" s="5">
        <f t="shared" ca="1" si="1"/>
        <v>0</v>
      </c>
      <c r="V12" s="5">
        <f ca="1">IF('Ric 2030'!$A20="RC",INDIRECT("'Ric 2030'!"&amp;'Country Selector'!$B$3&amp;ROW($A20))*10^12,0)*'Process Emissions Multipliers'!$E$8</f>
        <v>0</v>
      </c>
      <c r="W12" s="5">
        <f t="shared" ca="1" si="5"/>
        <v>0</v>
      </c>
      <c r="X12" s="5">
        <f t="shared" ca="1" si="2"/>
        <v>0</v>
      </c>
      <c r="Y12" s="5">
        <f t="shared" ca="1" si="2"/>
        <v>0</v>
      </c>
      <c r="Z12" s="5">
        <f t="shared" ca="1" si="2"/>
        <v>0</v>
      </c>
      <c r="AA12" s="5">
        <f t="shared" ca="1" si="2"/>
        <v>0</v>
      </c>
      <c r="AB12" s="5">
        <f t="shared" ca="1" si="2"/>
        <v>0</v>
      </c>
      <c r="AC12" s="5">
        <f t="shared" ca="1" si="2"/>
        <v>0</v>
      </c>
      <c r="AD12" s="5">
        <f t="shared" ca="1" si="2"/>
        <v>0</v>
      </c>
      <c r="AE12" s="5">
        <f t="shared" ca="1" si="2"/>
        <v>0</v>
      </c>
      <c r="AF12" s="5">
        <f t="shared" ca="1" si="2"/>
        <v>0</v>
      </c>
      <c r="AG12" s="5">
        <f t="shared" ca="1" si="2"/>
        <v>0</v>
      </c>
      <c r="AH12" s="5">
        <f t="shared" ca="1" si="2"/>
        <v>0</v>
      </c>
      <c r="AI12" s="5">
        <f t="shared" ca="1" si="2"/>
        <v>0</v>
      </c>
      <c r="AJ12" s="5">
        <f t="shared" ca="1" si="2"/>
        <v>0</v>
      </c>
      <c r="AK12" s="5">
        <f t="shared" ca="1" si="2"/>
        <v>0</v>
      </c>
      <c r="AL12" s="5">
        <f t="shared" ca="1" si="2"/>
        <v>0</v>
      </c>
      <c r="AM12" s="5">
        <f t="shared" ca="1" si="2"/>
        <v>0</v>
      </c>
      <c r="AN12" s="5">
        <f t="shared" ca="1" si="2"/>
        <v>0</v>
      </c>
      <c r="AO12" s="5">
        <f t="shared" ca="1" si="2"/>
        <v>0</v>
      </c>
      <c r="AP12" s="5">
        <f ca="1">V12*'Process Emissions Multipliers'!$F$8</f>
        <v>0</v>
      </c>
    </row>
    <row r="13" spans="1:42">
      <c r="A13" s="3">
        <v>-39</v>
      </c>
      <c r="B13" s="5">
        <f ca="1">IF('Ric 2010'!$A21="RC",INDIRECT("'Ric 2010'!"&amp;'Country Selector'!$B$3&amp;ROW($A21))*10^12,0)*'Process Emissions Multipliers'!$B$8</f>
        <v>0</v>
      </c>
      <c r="C13" s="5">
        <f t="shared" ca="1" si="3"/>
        <v>0</v>
      </c>
      <c r="D13" s="5">
        <f t="shared" ca="1" si="0"/>
        <v>0</v>
      </c>
      <c r="E13" s="5">
        <f t="shared" ca="1" si="0"/>
        <v>0</v>
      </c>
      <c r="F13" s="5">
        <f t="shared" ca="1" si="0"/>
        <v>0</v>
      </c>
      <c r="G13" s="5">
        <f t="shared" ca="1" si="0"/>
        <v>0</v>
      </c>
      <c r="H13" s="5">
        <f t="shared" ca="1" si="0"/>
        <v>0</v>
      </c>
      <c r="I13" s="5">
        <f t="shared" ca="1" si="0"/>
        <v>0</v>
      </c>
      <c r="J13" s="5">
        <f t="shared" ca="1" si="0"/>
        <v>0</v>
      </c>
      <c r="K13" s="5">
        <f t="shared" ca="1" si="0"/>
        <v>0</v>
      </c>
      <c r="L13" s="5">
        <f ca="1">IF('Ric 2020'!$A21="RC",INDIRECT("'Ric 2020'!"&amp;'Country Selector'!$B$3&amp;ROW($A21))*10^12,0)*'Process Emissions Multipliers'!$C$8</f>
        <v>0</v>
      </c>
      <c r="M13" s="5">
        <f t="shared" ca="1" si="4"/>
        <v>0</v>
      </c>
      <c r="N13" s="5">
        <f t="shared" ca="1" si="1"/>
        <v>0</v>
      </c>
      <c r="O13" s="5">
        <f t="shared" ca="1" si="1"/>
        <v>0</v>
      </c>
      <c r="P13" s="5">
        <f t="shared" ca="1" si="1"/>
        <v>0</v>
      </c>
      <c r="Q13" s="5">
        <f t="shared" ca="1" si="1"/>
        <v>0</v>
      </c>
      <c r="R13" s="5">
        <f t="shared" ca="1" si="1"/>
        <v>0</v>
      </c>
      <c r="S13" s="5">
        <f t="shared" ca="1" si="1"/>
        <v>0</v>
      </c>
      <c r="T13" s="5">
        <f t="shared" ca="1" si="1"/>
        <v>0</v>
      </c>
      <c r="U13" s="5">
        <f t="shared" ca="1" si="1"/>
        <v>0</v>
      </c>
      <c r="V13" s="5">
        <f ca="1">IF('Ric 2030'!$A21="RC",INDIRECT("'Ric 2030'!"&amp;'Country Selector'!$B$3&amp;ROW($A21))*10^12,0)*'Process Emissions Multipliers'!$E$8</f>
        <v>0</v>
      </c>
      <c r="W13" s="5">
        <f t="shared" ca="1" si="5"/>
        <v>0</v>
      </c>
      <c r="X13" s="5">
        <f t="shared" ca="1" si="2"/>
        <v>0</v>
      </c>
      <c r="Y13" s="5">
        <f t="shared" ca="1" si="2"/>
        <v>0</v>
      </c>
      <c r="Z13" s="5">
        <f t="shared" ca="1" si="2"/>
        <v>0</v>
      </c>
      <c r="AA13" s="5">
        <f t="shared" ca="1" si="2"/>
        <v>0</v>
      </c>
      <c r="AB13" s="5">
        <f t="shared" ca="1" si="2"/>
        <v>0</v>
      </c>
      <c r="AC13" s="5">
        <f t="shared" ca="1" si="2"/>
        <v>0</v>
      </c>
      <c r="AD13" s="5">
        <f t="shared" ca="1" si="2"/>
        <v>0</v>
      </c>
      <c r="AE13" s="5">
        <f t="shared" ca="1" si="2"/>
        <v>0</v>
      </c>
      <c r="AF13" s="5">
        <f t="shared" ca="1" si="2"/>
        <v>0</v>
      </c>
      <c r="AG13" s="5">
        <f t="shared" ca="1" si="2"/>
        <v>0</v>
      </c>
      <c r="AH13" s="5">
        <f t="shared" ca="1" si="2"/>
        <v>0</v>
      </c>
      <c r="AI13" s="5">
        <f t="shared" ca="1" si="2"/>
        <v>0</v>
      </c>
      <c r="AJ13" s="5">
        <f t="shared" ca="1" si="2"/>
        <v>0</v>
      </c>
      <c r="AK13" s="5">
        <f t="shared" ca="1" si="2"/>
        <v>0</v>
      </c>
      <c r="AL13" s="5">
        <f t="shared" ca="1" si="2"/>
        <v>0</v>
      </c>
      <c r="AM13" s="5">
        <f t="shared" ca="1" si="2"/>
        <v>0</v>
      </c>
      <c r="AN13" s="5">
        <f t="shared" ca="1" si="2"/>
        <v>0</v>
      </c>
      <c r="AO13" s="5">
        <f t="shared" ca="1" si="2"/>
        <v>0</v>
      </c>
      <c r="AP13" s="5">
        <f ca="1">V13*'Process Emissions Multipliers'!$F$8</f>
        <v>0</v>
      </c>
    </row>
    <row r="14" spans="1:42">
      <c r="A14" s="3">
        <v>-38</v>
      </c>
      <c r="B14" s="5">
        <f ca="1">IF('Ric 2010'!$A22="RC",INDIRECT("'Ric 2010'!"&amp;'Country Selector'!$B$3&amp;ROW($A22))*10^12,0)*'Process Emissions Multipliers'!$B$8</f>
        <v>0</v>
      </c>
      <c r="C14" s="5">
        <f t="shared" ca="1" si="3"/>
        <v>0</v>
      </c>
      <c r="D14" s="5">
        <f t="shared" ca="1" si="0"/>
        <v>0</v>
      </c>
      <c r="E14" s="5">
        <f t="shared" ca="1" si="0"/>
        <v>0</v>
      </c>
      <c r="F14" s="5">
        <f t="shared" ca="1" si="0"/>
        <v>0</v>
      </c>
      <c r="G14" s="5">
        <f t="shared" ca="1" si="0"/>
        <v>0</v>
      </c>
      <c r="H14" s="5">
        <f t="shared" ca="1" si="0"/>
        <v>0</v>
      </c>
      <c r="I14" s="5">
        <f t="shared" ca="1" si="0"/>
        <v>0</v>
      </c>
      <c r="J14" s="5">
        <f t="shared" ca="1" si="0"/>
        <v>0</v>
      </c>
      <c r="K14" s="5">
        <f t="shared" ca="1" si="0"/>
        <v>0</v>
      </c>
      <c r="L14" s="5">
        <f ca="1">IF('Ric 2020'!$A22="RC",INDIRECT("'Ric 2020'!"&amp;'Country Selector'!$B$3&amp;ROW($A22))*10^12,0)*'Process Emissions Multipliers'!$C$8</f>
        <v>0</v>
      </c>
      <c r="M14" s="5">
        <f t="shared" ca="1" si="4"/>
        <v>0</v>
      </c>
      <c r="N14" s="5">
        <f t="shared" ca="1" si="1"/>
        <v>0</v>
      </c>
      <c r="O14" s="5">
        <f t="shared" ca="1" si="1"/>
        <v>0</v>
      </c>
      <c r="P14" s="5">
        <f t="shared" ca="1" si="1"/>
        <v>0</v>
      </c>
      <c r="Q14" s="5">
        <f t="shared" ca="1" si="1"/>
        <v>0</v>
      </c>
      <c r="R14" s="5">
        <f t="shared" ca="1" si="1"/>
        <v>0</v>
      </c>
      <c r="S14" s="5">
        <f t="shared" ca="1" si="1"/>
        <v>0</v>
      </c>
      <c r="T14" s="5">
        <f t="shared" ca="1" si="1"/>
        <v>0</v>
      </c>
      <c r="U14" s="5">
        <f t="shared" ca="1" si="1"/>
        <v>0</v>
      </c>
      <c r="V14" s="5">
        <f ca="1">IF('Ric 2030'!$A22="RC",INDIRECT("'Ric 2030'!"&amp;'Country Selector'!$B$3&amp;ROW($A22))*10^12,0)*'Process Emissions Multipliers'!$E$8</f>
        <v>0</v>
      </c>
      <c r="W14" s="5">
        <f t="shared" ca="1" si="5"/>
        <v>0</v>
      </c>
      <c r="X14" s="5">
        <f t="shared" ca="1" si="2"/>
        <v>0</v>
      </c>
      <c r="Y14" s="5">
        <f t="shared" ca="1" si="2"/>
        <v>0</v>
      </c>
      <c r="Z14" s="5">
        <f t="shared" ca="1" si="2"/>
        <v>0</v>
      </c>
      <c r="AA14" s="5">
        <f t="shared" ca="1" si="2"/>
        <v>0</v>
      </c>
      <c r="AB14" s="5">
        <f t="shared" ca="1" si="2"/>
        <v>0</v>
      </c>
      <c r="AC14" s="5">
        <f t="shared" ca="1" si="2"/>
        <v>0</v>
      </c>
      <c r="AD14" s="5">
        <f t="shared" ca="1" si="2"/>
        <v>0</v>
      </c>
      <c r="AE14" s="5">
        <f t="shared" ca="1" si="2"/>
        <v>0</v>
      </c>
      <c r="AF14" s="5">
        <f t="shared" ca="1" si="2"/>
        <v>0</v>
      </c>
      <c r="AG14" s="5">
        <f t="shared" ca="1" si="2"/>
        <v>0</v>
      </c>
      <c r="AH14" s="5">
        <f t="shared" ca="1" si="2"/>
        <v>0</v>
      </c>
      <c r="AI14" s="5">
        <f t="shared" ca="1" si="2"/>
        <v>0</v>
      </c>
      <c r="AJ14" s="5">
        <f t="shared" ca="1" si="2"/>
        <v>0</v>
      </c>
      <c r="AK14" s="5">
        <f t="shared" ca="1" si="2"/>
        <v>0</v>
      </c>
      <c r="AL14" s="5">
        <f t="shared" ca="1" si="2"/>
        <v>0</v>
      </c>
      <c r="AM14" s="5">
        <f t="shared" ca="1" si="2"/>
        <v>0</v>
      </c>
      <c r="AN14" s="5">
        <f t="shared" ca="1" si="2"/>
        <v>0</v>
      </c>
      <c r="AO14" s="5">
        <f t="shared" ca="1" si="2"/>
        <v>0</v>
      </c>
      <c r="AP14" s="5">
        <f ca="1">V14*'Process Emissions Multipliers'!$F$8</f>
        <v>0</v>
      </c>
    </row>
    <row r="15" spans="1:42">
      <c r="A15" s="3">
        <v>-37</v>
      </c>
      <c r="B15" s="5">
        <f ca="1">IF('Ric 2010'!$A23="RC",INDIRECT("'Ric 2010'!"&amp;'Country Selector'!$B$3&amp;ROW($A23))*10^12,0)*'Process Emissions Multipliers'!$B$8</f>
        <v>0</v>
      </c>
      <c r="C15" s="5">
        <f t="shared" ca="1" si="3"/>
        <v>0</v>
      </c>
      <c r="D15" s="5">
        <f t="shared" ca="1" si="0"/>
        <v>0</v>
      </c>
      <c r="E15" s="5">
        <f t="shared" ca="1" si="0"/>
        <v>0</v>
      </c>
      <c r="F15" s="5">
        <f t="shared" ca="1" si="0"/>
        <v>0</v>
      </c>
      <c r="G15" s="5">
        <f t="shared" ca="1" si="0"/>
        <v>0</v>
      </c>
      <c r="H15" s="5">
        <f t="shared" ca="1" si="0"/>
        <v>0</v>
      </c>
      <c r="I15" s="5">
        <f t="shared" ca="1" si="0"/>
        <v>0</v>
      </c>
      <c r="J15" s="5">
        <f t="shared" ca="1" si="0"/>
        <v>0</v>
      </c>
      <c r="K15" s="5">
        <f t="shared" ca="1" si="0"/>
        <v>0</v>
      </c>
      <c r="L15" s="5">
        <f ca="1">IF('Ric 2020'!$A23="RC",INDIRECT("'Ric 2020'!"&amp;'Country Selector'!$B$3&amp;ROW($A23))*10^12,0)*'Process Emissions Multipliers'!$C$8</f>
        <v>0</v>
      </c>
      <c r="M15" s="5">
        <f t="shared" ca="1" si="4"/>
        <v>0</v>
      </c>
      <c r="N15" s="5">
        <f t="shared" ca="1" si="1"/>
        <v>0</v>
      </c>
      <c r="O15" s="5">
        <f t="shared" ca="1" si="1"/>
        <v>0</v>
      </c>
      <c r="P15" s="5">
        <f t="shared" ca="1" si="1"/>
        <v>0</v>
      </c>
      <c r="Q15" s="5">
        <f t="shared" ca="1" si="1"/>
        <v>0</v>
      </c>
      <c r="R15" s="5">
        <f t="shared" ca="1" si="1"/>
        <v>0</v>
      </c>
      <c r="S15" s="5">
        <f t="shared" ca="1" si="1"/>
        <v>0</v>
      </c>
      <c r="T15" s="5">
        <f t="shared" ca="1" si="1"/>
        <v>0</v>
      </c>
      <c r="U15" s="5">
        <f t="shared" ca="1" si="1"/>
        <v>0</v>
      </c>
      <c r="V15" s="5">
        <f ca="1">IF('Ric 2030'!$A23="RC",INDIRECT("'Ric 2030'!"&amp;'Country Selector'!$B$3&amp;ROW($A23))*10^12,0)*'Process Emissions Multipliers'!$E$8</f>
        <v>0</v>
      </c>
      <c r="W15" s="5">
        <f t="shared" ca="1" si="5"/>
        <v>0</v>
      </c>
      <c r="X15" s="5">
        <f t="shared" ca="1" si="2"/>
        <v>0</v>
      </c>
      <c r="Y15" s="5">
        <f t="shared" ca="1" si="2"/>
        <v>0</v>
      </c>
      <c r="Z15" s="5">
        <f t="shared" ca="1" si="2"/>
        <v>0</v>
      </c>
      <c r="AA15" s="5">
        <f t="shared" ca="1" si="2"/>
        <v>0</v>
      </c>
      <c r="AB15" s="5">
        <f t="shared" ca="1" si="2"/>
        <v>0</v>
      </c>
      <c r="AC15" s="5">
        <f t="shared" ca="1" si="2"/>
        <v>0</v>
      </c>
      <c r="AD15" s="5">
        <f t="shared" ca="1" si="2"/>
        <v>0</v>
      </c>
      <c r="AE15" s="5">
        <f t="shared" ca="1" si="2"/>
        <v>0</v>
      </c>
      <c r="AF15" s="5">
        <f t="shared" ca="1" si="2"/>
        <v>0</v>
      </c>
      <c r="AG15" s="5">
        <f t="shared" ca="1" si="2"/>
        <v>0</v>
      </c>
      <c r="AH15" s="5">
        <f t="shared" ca="1" si="2"/>
        <v>0</v>
      </c>
      <c r="AI15" s="5">
        <f t="shared" ca="1" si="2"/>
        <v>0</v>
      </c>
      <c r="AJ15" s="5">
        <f t="shared" ca="1" si="2"/>
        <v>0</v>
      </c>
      <c r="AK15" s="5">
        <f t="shared" ca="1" si="2"/>
        <v>0</v>
      </c>
      <c r="AL15" s="5">
        <f t="shared" ca="1" si="2"/>
        <v>0</v>
      </c>
      <c r="AM15" s="5">
        <f t="shared" ca="1" si="2"/>
        <v>0</v>
      </c>
      <c r="AN15" s="5">
        <f t="shared" ca="1" si="2"/>
        <v>0</v>
      </c>
      <c r="AO15" s="5">
        <f t="shared" ca="1" si="2"/>
        <v>0</v>
      </c>
      <c r="AP15" s="5">
        <f ca="1">V15*'Process Emissions Multipliers'!$F$8</f>
        <v>0</v>
      </c>
    </row>
    <row r="16" spans="1:42">
      <c r="A16" s="3">
        <v>-36</v>
      </c>
      <c r="B16" s="5">
        <f ca="1">IF('Ric 2010'!$A24="RC",INDIRECT("'Ric 2010'!"&amp;'Country Selector'!$B$3&amp;ROW($A24))*10^12,0)*'Process Emissions Multipliers'!$B$8</f>
        <v>0</v>
      </c>
      <c r="C16" s="5">
        <f t="shared" ca="1" si="3"/>
        <v>0</v>
      </c>
      <c r="D16" s="5">
        <f t="shared" ca="1" si="0"/>
        <v>0</v>
      </c>
      <c r="E16" s="5">
        <f t="shared" ca="1" si="0"/>
        <v>0</v>
      </c>
      <c r="F16" s="5">
        <f t="shared" ca="1" si="0"/>
        <v>0</v>
      </c>
      <c r="G16" s="5">
        <f t="shared" ca="1" si="0"/>
        <v>0</v>
      </c>
      <c r="H16" s="5">
        <f t="shared" ca="1" si="0"/>
        <v>0</v>
      </c>
      <c r="I16" s="5">
        <f t="shared" ca="1" si="0"/>
        <v>0</v>
      </c>
      <c r="J16" s="5">
        <f t="shared" ca="1" si="0"/>
        <v>0</v>
      </c>
      <c r="K16" s="5">
        <f t="shared" ca="1" si="0"/>
        <v>0</v>
      </c>
      <c r="L16" s="5">
        <f ca="1">IF('Ric 2020'!$A24="RC",INDIRECT("'Ric 2020'!"&amp;'Country Selector'!$B$3&amp;ROW($A24))*10^12,0)*'Process Emissions Multipliers'!$C$8</f>
        <v>0</v>
      </c>
      <c r="M16" s="5">
        <f t="shared" ca="1" si="4"/>
        <v>0</v>
      </c>
      <c r="N16" s="5">
        <f t="shared" ca="1" si="1"/>
        <v>0</v>
      </c>
      <c r="O16" s="5">
        <f t="shared" ca="1" si="1"/>
        <v>0</v>
      </c>
      <c r="P16" s="5">
        <f t="shared" ca="1" si="1"/>
        <v>0</v>
      </c>
      <c r="Q16" s="5">
        <f t="shared" ca="1" si="1"/>
        <v>0</v>
      </c>
      <c r="R16" s="5">
        <f t="shared" ca="1" si="1"/>
        <v>0</v>
      </c>
      <c r="S16" s="5">
        <f t="shared" ca="1" si="1"/>
        <v>0</v>
      </c>
      <c r="T16" s="5">
        <f t="shared" ca="1" si="1"/>
        <v>0</v>
      </c>
      <c r="U16" s="5">
        <f t="shared" ca="1" si="1"/>
        <v>0</v>
      </c>
      <c r="V16" s="5">
        <f ca="1">IF('Ric 2030'!$A24="RC",INDIRECT("'Ric 2030'!"&amp;'Country Selector'!$B$3&amp;ROW($A24))*10^12,0)*'Process Emissions Multipliers'!$E$8</f>
        <v>0</v>
      </c>
      <c r="W16" s="5">
        <f t="shared" ca="1" si="5"/>
        <v>0</v>
      </c>
      <c r="X16" s="5">
        <f t="shared" ca="1" si="2"/>
        <v>0</v>
      </c>
      <c r="Y16" s="5">
        <f t="shared" ca="1" si="2"/>
        <v>0</v>
      </c>
      <c r="Z16" s="5">
        <f t="shared" ca="1" si="2"/>
        <v>0</v>
      </c>
      <c r="AA16" s="5">
        <f t="shared" ref="AA16:AO46" ca="1" si="6">$V16*($AP$1-AA$1)/($AP$1-$V$1)+$AP16*(AA$1-$V$1)/($AP$1-$V$1)</f>
        <v>0</v>
      </c>
      <c r="AB16" s="5">
        <f t="shared" ca="1" si="6"/>
        <v>0</v>
      </c>
      <c r="AC16" s="5">
        <f t="shared" ca="1" si="6"/>
        <v>0</v>
      </c>
      <c r="AD16" s="5">
        <f t="shared" ca="1" si="6"/>
        <v>0</v>
      </c>
      <c r="AE16" s="5">
        <f t="shared" ca="1" si="6"/>
        <v>0</v>
      </c>
      <c r="AF16" s="5">
        <f t="shared" ca="1" si="6"/>
        <v>0</v>
      </c>
      <c r="AG16" s="5">
        <f t="shared" ca="1" si="6"/>
        <v>0</v>
      </c>
      <c r="AH16" s="5">
        <f t="shared" ca="1" si="6"/>
        <v>0</v>
      </c>
      <c r="AI16" s="5">
        <f t="shared" ca="1" si="6"/>
        <v>0</v>
      </c>
      <c r="AJ16" s="5">
        <f t="shared" ca="1" si="6"/>
        <v>0</v>
      </c>
      <c r="AK16" s="5">
        <f t="shared" ca="1" si="6"/>
        <v>0</v>
      </c>
      <c r="AL16" s="5">
        <f t="shared" ca="1" si="6"/>
        <v>0</v>
      </c>
      <c r="AM16" s="5">
        <f t="shared" ca="1" si="6"/>
        <v>0</v>
      </c>
      <c r="AN16" s="5">
        <f t="shared" ca="1" si="6"/>
        <v>0</v>
      </c>
      <c r="AO16" s="5">
        <f t="shared" ca="1" si="6"/>
        <v>0</v>
      </c>
      <c r="AP16" s="5">
        <f ca="1">V16*'Process Emissions Multipliers'!$F$8</f>
        <v>0</v>
      </c>
    </row>
    <row r="17" spans="1:42">
      <c r="A17" s="3">
        <v>-35</v>
      </c>
      <c r="B17" s="5">
        <f ca="1">IF('Ric 2010'!$A25="RC",INDIRECT("'Ric 2010'!"&amp;'Country Selector'!$B$3&amp;ROW($A25))*10^12,0)*'Process Emissions Multipliers'!$B$8</f>
        <v>0</v>
      </c>
      <c r="C17" s="5">
        <f t="shared" ca="1" si="3"/>
        <v>0</v>
      </c>
      <c r="D17" s="5">
        <f t="shared" ca="1" si="0"/>
        <v>0</v>
      </c>
      <c r="E17" s="5">
        <f t="shared" ca="1" si="0"/>
        <v>0</v>
      </c>
      <c r="F17" s="5">
        <f t="shared" ca="1" si="0"/>
        <v>0</v>
      </c>
      <c r="G17" s="5">
        <f t="shared" ca="1" si="0"/>
        <v>0</v>
      </c>
      <c r="H17" s="5">
        <f t="shared" ca="1" si="0"/>
        <v>0</v>
      </c>
      <c r="I17" s="5">
        <f t="shared" ca="1" si="0"/>
        <v>0</v>
      </c>
      <c r="J17" s="5">
        <f t="shared" ca="1" si="0"/>
        <v>0</v>
      </c>
      <c r="K17" s="5">
        <f t="shared" ca="1" si="0"/>
        <v>0</v>
      </c>
      <c r="L17" s="5">
        <f ca="1">IF('Ric 2020'!$A25="RC",INDIRECT("'Ric 2020'!"&amp;'Country Selector'!$B$3&amp;ROW($A25))*10^12,0)*'Process Emissions Multipliers'!$C$8</f>
        <v>0</v>
      </c>
      <c r="M17" s="5">
        <f t="shared" ca="1" si="4"/>
        <v>0</v>
      </c>
      <c r="N17" s="5">
        <f t="shared" ca="1" si="1"/>
        <v>0</v>
      </c>
      <c r="O17" s="5">
        <f t="shared" ca="1" si="1"/>
        <v>0</v>
      </c>
      <c r="P17" s="5">
        <f t="shared" ca="1" si="1"/>
        <v>0</v>
      </c>
      <c r="Q17" s="5">
        <f t="shared" ca="1" si="1"/>
        <v>0</v>
      </c>
      <c r="R17" s="5">
        <f t="shared" ca="1" si="1"/>
        <v>0</v>
      </c>
      <c r="S17" s="5">
        <f t="shared" ca="1" si="1"/>
        <v>0</v>
      </c>
      <c r="T17" s="5">
        <f t="shared" ca="1" si="1"/>
        <v>0</v>
      </c>
      <c r="U17" s="5">
        <f t="shared" ca="1" si="1"/>
        <v>0</v>
      </c>
      <c r="V17" s="5">
        <f ca="1">IF('Ric 2030'!$A25="RC",INDIRECT("'Ric 2030'!"&amp;'Country Selector'!$B$3&amp;ROW($A25))*10^12,0)*'Process Emissions Multipliers'!$E$8</f>
        <v>0</v>
      </c>
      <c r="W17" s="5">
        <f t="shared" ca="1" si="5"/>
        <v>0</v>
      </c>
      <c r="X17" s="5">
        <f t="shared" ca="1" si="5"/>
        <v>0</v>
      </c>
      <c r="Y17" s="5">
        <f t="shared" ca="1" si="5"/>
        <v>0</v>
      </c>
      <c r="Z17" s="5">
        <f t="shared" ca="1" si="5"/>
        <v>0</v>
      </c>
      <c r="AA17" s="5">
        <f t="shared" ca="1" si="5"/>
        <v>0</v>
      </c>
      <c r="AB17" s="5">
        <f t="shared" ca="1" si="5"/>
        <v>0</v>
      </c>
      <c r="AC17" s="5">
        <f t="shared" ca="1" si="5"/>
        <v>0</v>
      </c>
      <c r="AD17" s="5">
        <f t="shared" ca="1" si="5"/>
        <v>0</v>
      </c>
      <c r="AE17" s="5">
        <f t="shared" ca="1" si="5"/>
        <v>0</v>
      </c>
      <c r="AF17" s="5">
        <f t="shared" ca="1" si="5"/>
        <v>0</v>
      </c>
      <c r="AG17" s="5">
        <f t="shared" ca="1" si="5"/>
        <v>0</v>
      </c>
      <c r="AH17" s="5">
        <f t="shared" ca="1" si="5"/>
        <v>0</v>
      </c>
      <c r="AI17" s="5">
        <f t="shared" ca="1" si="5"/>
        <v>0</v>
      </c>
      <c r="AJ17" s="5">
        <f t="shared" ca="1" si="5"/>
        <v>0</v>
      </c>
      <c r="AK17" s="5">
        <f t="shared" ca="1" si="5"/>
        <v>0</v>
      </c>
      <c r="AL17" s="5">
        <f t="shared" ca="1" si="5"/>
        <v>0</v>
      </c>
      <c r="AM17" s="5">
        <f t="shared" ca="1" si="6"/>
        <v>0</v>
      </c>
      <c r="AN17" s="5">
        <f t="shared" ca="1" si="6"/>
        <v>0</v>
      </c>
      <c r="AO17" s="5">
        <f t="shared" ca="1" si="6"/>
        <v>0</v>
      </c>
      <c r="AP17" s="5">
        <f ca="1">V17*'Process Emissions Multipliers'!$F$8</f>
        <v>0</v>
      </c>
    </row>
    <row r="18" spans="1:42">
      <c r="A18" s="3">
        <v>-34</v>
      </c>
      <c r="B18" s="5">
        <f ca="1">IF('Ric 2010'!$A26="RC",INDIRECT("'Ric 2010'!"&amp;'Country Selector'!$B$3&amp;ROW($A26))*10^12,0)*'Process Emissions Multipliers'!$B$8</f>
        <v>0</v>
      </c>
      <c r="C18" s="5">
        <f t="shared" ca="1" si="3"/>
        <v>0</v>
      </c>
      <c r="D18" s="5">
        <f t="shared" ca="1" si="3"/>
        <v>0</v>
      </c>
      <c r="E18" s="5">
        <f t="shared" ca="1" si="3"/>
        <v>0</v>
      </c>
      <c r="F18" s="5">
        <f t="shared" ca="1" si="3"/>
        <v>0</v>
      </c>
      <c r="G18" s="5">
        <f t="shared" ca="1" si="3"/>
        <v>0</v>
      </c>
      <c r="H18" s="5">
        <f t="shared" ca="1" si="3"/>
        <v>0</v>
      </c>
      <c r="I18" s="5">
        <f t="shared" ca="1" si="3"/>
        <v>0</v>
      </c>
      <c r="J18" s="5">
        <f t="shared" ca="1" si="3"/>
        <v>0</v>
      </c>
      <c r="K18" s="5">
        <f t="shared" ca="1" si="3"/>
        <v>0</v>
      </c>
      <c r="L18" s="5">
        <f ca="1">IF('Ric 2020'!$A26="RC",INDIRECT("'Ric 2020'!"&amp;'Country Selector'!$B$3&amp;ROW($A26))*10^12,0)*'Process Emissions Multipliers'!$C$8</f>
        <v>0</v>
      </c>
      <c r="M18" s="5">
        <f t="shared" ca="1" si="4"/>
        <v>0</v>
      </c>
      <c r="N18" s="5">
        <f t="shared" ca="1" si="4"/>
        <v>0</v>
      </c>
      <c r="O18" s="5">
        <f t="shared" ca="1" si="4"/>
        <v>0</v>
      </c>
      <c r="P18" s="5">
        <f t="shared" ca="1" si="4"/>
        <v>0</v>
      </c>
      <c r="Q18" s="5">
        <f t="shared" ca="1" si="4"/>
        <v>0</v>
      </c>
      <c r="R18" s="5">
        <f t="shared" ca="1" si="4"/>
        <v>0</v>
      </c>
      <c r="S18" s="5">
        <f t="shared" ca="1" si="4"/>
        <v>0</v>
      </c>
      <c r="T18" s="5">
        <f t="shared" ca="1" si="4"/>
        <v>0</v>
      </c>
      <c r="U18" s="5">
        <f t="shared" ca="1" si="4"/>
        <v>0</v>
      </c>
      <c r="V18" s="5">
        <f ca="1">IF('Ric 2030'!$A26="RC",INDIRECT("'Ric 2030'!"&amp;'Country Selector'!$B$3&amp;ROW($A26))*10^12,0)*'Process Emissions Multipliers'!$E$8</f>
        <v>0</v>
      </c>
      <c r="W18" s="5">
        <f t="shared" ca="1" si="5"/>
        <v>0</v>
      </c>
      <c r="X18" s="5">
        <f t="shared" ca="1" si="5"/>
        <v>0</v>
      </c>
      <c r="Y18" s="5">
        <f t="shared" ca="1" si="5"/>
        <v>0</v>
      </c>
      <c r="Z18" s="5">
        <f t="shared" ca="1" si="5"/>
        <v>0</v>
      </c>
      <c r="AA18" s="5">
        <f t="shared" ca="1" si="5"/>
        <v>0</v>
      </c>
      <c r="AB18" s="5">
        <f t="shared" ca="1" si="5"/>
        <v>0</v>
      </c>
      <c r="AC18" s="5">
        <f t="shared" ca="1" si="5"/>
        <v>0</v>
      </c>
      <c r="AD18" s="5">
        <f t="shared" ca="1" si="5"/>
        <v>0</v>
      </c>
      <c r="AE18" s="5">
        <f t="shared" ca="1" si="5"/>
        <v>0</v>
      </c>
      <c r="AF18" s="5">
        <f t="shared" ca="1" si="5"/>
        <v>0</v>
      </c>
      <c r="AG18" s="5">
        <f t="shared" ca="1" si="5"/>
        <v>0</v>
      </c>
      <c r="AH18" s="5">
        <f t="shared" ca="1" si="5"/>
        <v>0</v>
      </c>
      <c r="AI18" s="5">
        <f t="shared" ca="1" si="5"/>
        <v>0</v>
      </c>
      <c r="AJ18" s="5">
        <f t="shared" ca="1" si="5"/>
        <v>0</v>
      </c>
      <c r="AK18" s="5">
        <f t="shared" ca="1" si="5"/>
        <v>0</v>
      </c>
      <c r="AL18" s="5">
        <f t="shared" ca="1" si="5"/>
        <v>0</v>
      </c>
      <c r="AM18" s="5">
        <f t="shared" ca="1" si="6"/>
        <v>0</v>
      </c>
      <c r="AN18" s="5">
        <f t="shared" ca="1" si="6"/>
        <v>0</v>
      </c>
      <c r="AO18" s="5">
        <f t="shared" ca="1" si="6"/>
        <v>0</v>
      </c>
      <c r="AP18" s="5">
        <f ca="1">V18*'Process Emissions Multipliers'!$F$8</f>
        <v>0</v>
      </c>
    </row>
    <row r="19" spans="1:42">
      <c r="A19" s="3">
        <v>-33</v>
      </c>
      <c r="B19" s="5">
        <f ca="1">IF('Ric 2010'!$A27="RC",INDIRECT("'Ric 2010'!"&amp;'Country Selector'!$B$3&amp;ROW($A27))*10^12,0)*'Process Emissions Multipliers'!$B$8</f>
        <v>0</v>
      </c>
      <c r="C19" s="5">
        <f t="shared" ca="1" si="3"/>
        <v>0</v>
      </c>
      <c r="D19" s="5">
        <f t="shared" ca="1" si="3"/>
        <v>0</v>
      </c>
      <c r="E19" s="5">
        <f t="shared" ca="1" si="3"/>
        <v>0</v>
      </c>
      <c r="F19" s="5">
        <f t="shared" ca="1" si="3"/>
        <v>0</v>
      </c>
      <c r="G19" s="5">
        <f t="shared" ca="1" si="3"/>
        <v>0</v>
      </c>
      <c r="H19" s="5">
        <f t="shared" ca="1" si="3"/>
        <v>0</v>
      </c>
      <c r="I19" s="5">
        <f t="shared" ca="1" si="3"/>
        <v>0</v>
      </c>
      <c r="J19" s="5">
        <f t="shared" ca="1" si="3"/>
        <v>0</v>
      </c>
      <c r="K19" s="5">
        <f t="shared" ca="1" si="3"/>
        <v>0</v>
      </c>
      <c r="L19" s="5">
        <f ca="1">IF('Ric 2020'!$A27="RC",INDIRECT("'Ric 2020'!"&amp;'Country Selector'!$B$3&amp;ROW($A27))*10^12,0)*'Process Emissions Multipliers'!$C$8</f>
        <v>0</v>
      </c>
      <c r="M19" s="5">
        <f t="shared" ca="1" si="4"/>
        <v>0</v>
      </c>
      <c r="N19" s="5">
        <f t="shared" ca="1" si="4"/>
        <v>0</v>
      </c>
      <c r="O19" s="5">
        <f t="shared" ca="1" si="4"/>
        <v>0</v>
      </c>
      <c r="P19" s="5">
        <f t="shared" ca="1" si="4"/>
        <v>0</v>
      </c>
      <c r="Q19" s="5">
        <f t="shared" ca="1" si="4"/>
        <v>0</v>
      </c>
      <c r="R19" s="5">
        <f t="shared" ca="1" si="4"/>
        <v>0</v>
      </c>
      <c r="S19" s="5">
        <f t="shared" ca="1" si="4"/>
        <v>0</v>
      </c>
      <c r="T19" s="5">
        <f t="shared" ca="1" si="4"/>
        <v>0</v>
      </c>
      <c r="U19" s="5">
        <f t="shared" ca="1" si="4"/>
        <v>0</v>
      </c>
      <c r="V19" s="5">
        <f ca="1">IF('Ric 2030'!$A27="RC",INDIRECT("'Ric 2030'!"&amp;'Country Selector'!$B$3&amp;ROW($A27))*10^12,0)*'Process Emissions Multipliers'!$E$8</f>
        <v>0</v>
      </c>
      <c r="W19" s="5">
        <f t="shared" ca="1" si="5"/>
        <v>0</v>
      </c>
      <c r="X19" s="5">
        <f t="shared" ca="1" si="5"/>
        <v>0</v>
      </c>
      <c r="Y19" s="5">
        <f t="shared" ca="1" si="5"/>
        <v>0</v>
      </c>
      <c r="Z19" s="5">
        <f t="shared" ca="1" si="5"/>
        <v>0</v>
      </c>
      <c r="AA19" s="5">
        <f t="shared" ca="1" si="5"/>
        <v>0</v>
      </c>
      <c r="AB19" s="5">
        <f t="shared" ca="1" si="5"/>
        <v>0</v>
      </c>
      <c r="AC19" s="5">
        <f t="shared" ca="1" si="5"/>
        <v>0</v>
      </c>
      <c r="AD19" s="5">
        <f t="shared" ca="1" si="5"/>
        <v>0</v>
      </c>
      <c r="AE19" s="5">
        <f t="shared" ca="1" si="5"/>
        <v>0</v>
      </c>
      <c r="AF19" s="5">
        <f t="shared" ca="1" si="5"/>
        <v>0</v>
      </c>
      <c r="AG19" s="5">
        <f t="shared" ca="1" si="5"/>
        <v>0</v>
      </c>
      <c r="AH19" s="5">
        <f t="shared" ca="1" si="5"/>
        <v>0</v>
      </c>
      <c r="AI19" s="5">
        <f t="shared" ca="1" si="5"/>
        <v>0</v>
      </c>
      <c r="AJ19" s="5">
        <f t="shared" ca="1" si="5"/>
        <v>0</v>
      </c>
      <c r="AK19" s="5">
        <f t="shared" ca="1" si="5"/>
        <v>0</v>
      </c>
      <c r="AL19" s="5">
        <f t="shared" ca="1" si="5"/>
        <v>0</v>
      </c>
      <c r="AM19" s="5">
        <f t="shared" ca="1" si="6"/>
        <v>0</v>
      </c>
      <c r="AN19" s="5">
        <f t="shared" ca="1" si="6"/>
        <v>0</v>
      </c>
      <c r="AO19" s="5">
        <f t="shared" ca="1" si="6"/>
        <v>0</v>
      </c>
      <c r="AP19" s="5">
        <f ca="1">V19*'Process Emissions Multipliers'!$F$8</f>
        <v>0</v>
      </c>
    </row>
    <row r="20" spans="1:42">
      <c r="A20" s="3">
        <v>-32</v>
      </c>
      <c r="B20" s="5">
        <f ca="1">IF('Ric 2010'!$A28="RC",INDIRECT("'Ric 2010'!"&amp;'Country Selector'!$B$3&amp;ROW($A28))*10^12,0)*'Process Emissions Multipliers'!$B$8</f>
        <v>0</v>
      </c>
      <c r="C20" s="5">
        <f t="shared" ca="1" si="3"/>
        <v>0</v>
      </c>
      <c r="D20" s="5">
        <f t="shared" ca="1" si="3"/>
        <v>0</v>
      </c>
      <c r="E20" s="5">
        <f t="shared" ca="1" si="3"/>
        <v>0</v>
      </c>
      <c r="F20" s="5">
        <f t="shared" ca="1" si="3"/>
        <v>0</v>
      </c>
      <c r="G20" s="5">
        <f t="shared" ca="1" si="3"/>
        <v>0</v>
      </c>
      <c r="H20" s="5">
        <f t="shared" ca="1" si="3"/>
        <v>0</v>
      </c>
      <c r="I20" s="5">
        <f t="shared" ca="1" si="3"/>
        <v>0</v>
      </c>
      <c r="J20" s="5">
        <f t="shared" ca="1" si="3"/>
        <v>0</v>
      </c>
      <c r="K20" s="5">
        <f t="shared" ca="1" si="3"/>
        <v>0</v>
      </c>
      <c r="L20" s="5">
        <f ca="1">IF('Ric 2020'!$A28="RC",INDIRECT("'Ric 2020'!"&amp;'Country Selector'!$B$3&amp;ROW($A28))*10^12,0)*'Process Emissions Multipliers'!$C$8</f>
        <v>0</v>
      </c>
      <c r="M20" s="5">
        <f t="shared" ca="1" si="4"/>
        <v>0</v>
      </c>
      <c r="N20" s="5">
        <f t="shared" ca="1" si="4"/>
        <v>0</v>
      </c>
      <c r="O20" s="5">
        <f t="shared" ca="1" si="4"/>
        <v>0</v>
      </c>
      <c r="P20" s="5">
        <f t="shared" ca="1" si="4"/>
        <v>0</v>
      </c>
      <c r="Q20" s="5">
        <f t="shared" ca="1" si="4"/>
        <v>0</v>
      </c>
      <c r="R20" s="5">
        <f t="shared" ca="1" si="4"/>
        <v>0</v>
      </c>
      <c r="S20" s="5">
        <f t="shared" ca="1" si="4"/>
        <v>0</v>
      </c>
      <c r="T20" s="5">
        <f t="shared" ca="1" si="4"/>
        <v>0</v>
      </c>
      <c r="U20" s="5">
        <f t="shared" ca="1" si="4"/>
        <v>0</v>
      </c>
      <c r="V20" s="5">
        <f ca="1">IF('Ric 2030'!$A28="RC",INDIRECT("'Ric 2030'!"&amp;'Country Selector'!$B$3&amp;ROW($A28))*10^12,0)*'Process Emissions Multipliers'!$E$8</f>
        <v>0</v>
      </c>
      <c r="W20" s="5">
        <f t="shared" ca="1" si="5"/>
        <v>0</v>
      </c>
      <c r="X20" s="5">
        <f t="shared" ca="1" si="5"/>
        <v>0</v>
      </c>
      <c r="Y20" s="5">
        <f t="shared" ca="1" si="5"/>
        <v>0</v>
      </c>
      <c r="Z20" s="5">
        <f t="shared" ca="1" si="5"/>
        <v>0</v>
      </c>
      <c r="AA20" s="5">
        <f t="shared" ca="1" si="5"/>
        <v>0</v>
      </c>
      <c r="AB20" s="5">
        <f t="shared" ca="1" si="5"/>
        <v>0</v>
      </c>
      <c r="AC20" s="5">
        <f t="shared" ca="1" si="5"/>
        <v>0</v>
      </c>
      <c r="AD20" s="5">
        <f t="shared" ca="1" si="5"/>
        <v>0</v>
      </c>
      <c r="AE20" s="5">
        <f t="shared" ca="1" si="5"/>
        <v>0</v>
      </c>
      <c r="AF20" s="5">
        <f t="shared" ca="1" si="5"/>
        <v>0</v>
      </c>
      <c r="AG20" s="5">
        <f t="shared" ca="1" si="5"/>
        <v>0</v>
      </c>
      <c r="AH20" s="5">
        <f t="shared" ca="1" si="5"/>
        <v>0</v>
      </c>
      <c r="AI20" s="5">
        <f t="shared" ca="1" si="5"/>
        <v>0</v>
      </c>
      <c r="AJ20" s="5">
        <f t="shared" ca="1" si="5"/>
        <v>0</v>
      </c>
      <c r="AK20" s="5">
        <f t="shared" ca="1" si="5"/>
        <v>0</v>
      </c>
      <c r="AL20" s="5">
        <f t="shared" ca="1" si="5"/>
        <v>0</v>
      </c>
      <c r="AM20" s="5">
        <f t="shared" ca="1" si="6"/>
        <v>0</v>
      </c>
      <c r="AN20" s="5">
        <f t="shared" ca="1" si="6"/>
        <v>0</v>
      </c>
      <c r="AO20" s="5">
        <f t="shared" ca="1" si="6"/>
        <v>0</v>
      </c>
      <c r="AP20" s="5">
        <f ca="1">V20*'Process Emissions Multipliers'!$F$8</f>
        <v>0</v>
      </c>
    </row>
    <row r="21" spans="1:42">
      <c r="A21" s="3">
        <v>-31</v>
      </c>
      <c r="B21" s="5">
        <f ca="1">IF('Ric 2010'!$A29="RC",INDIRECT("'Ric 2010'!"&amp;'Country Selector'!$B$3&amp;ROW($A29))*10^12,0)*'Process Emissions Multipliers'!$B$8</f>
        <v>0</v>
      </c>
      <c r="C21" s="5">
        <f t="shared" ca="1" si="3"/>
        <v>0</v>
      </c>
      <c r="D21" s="5">
        <f t="shared" ca="1" si="3"/>
        <v>0</v>
      </c>
      <c r="E21" s="5">
        <f t="shared" ca="1" si="3"/>
        <v>0</v>
      </c>
      <c r="F21" s="5">
        <f t="shared" ca="1" si="3"/>
        <v>0</v>
      </c>
      <c r="G21" s="5">
        <f t="shared" ca="1" si="3"/>
        <v>0</v>
      </c>
      <c r="H21" s="5">
        <f t="shared" ca="1" si="3"/>
        <v>0</v>
      </c>
      <c r="I21" s="5">
        <f t="shared" ca="1" si="3"/>
        <v>0</v>
      </c>
      <c r="J21" s="5">
        <f t="shared" ca="1" si="3"/>
        <v>0</v>
      </c>
      <c r="K21" s="5">
        <f t="shared" ca="1" si="3"/>
        <v>0</v>
      </c>
      <c r="L21" s="5">
        <f ca="1">IF('Ric 2020'!$A29="RC",INDIRECT("'Ric 2020'!"&amp;'Country Selector'!$B$3&amp;ROW($A29))*10^12,0)*'Process Emissions Multipliers'!$C$8</f>
        <v>0</v>
      </c>
      <c r="M21" s="5">
        <f t="shared" ca="1" si="4"/>
        <v>0</v>
      </c>
      <c r="N21" s="5">
        <f t="shared" ca="1" si="4"/>
        <v>0</v>
      </c>
      <c r="O21" s="5">
        <f t="shared" ca="1" si="4"/>
        <v>0</v>
      </c>
      <c r="P21" s="5">
        <f t="shared" ca="1" si="4"/>
        <v>0</v>
      </c>
      <c r="Q21" s="5">
        <f t="shared" ca="1" si="4"/>
        <v>0</v>
      </c>
      <c r="R21" s="5">
        <f t="shared" ca="1" si="4"/>
        <v>0</v>
      </c>
      <c r="S21" s="5">
        <f t="shared" ca="1" si="4"/>
        <v>0</v>
      </c>
      <c r="T21" s="5">
        <f t="shared" ca="1" si="4"/>
        <v>0</v>
      </c>
      <c r="U21" s="5">
        <f t="shared" ca="1" si="4"/>
        <v>0</v>
      </c>
      <c r="V21" s="5">
        <f ca="1">IF('Ric 2030'!$A29="RC",INDIRECT("'Ric 2030'!"&amp;'Country Selector'!$B$3&amp;ROW($A29))*10^12,0)*'Process Emissions Multipliers'!$E$8</f>
        <v>0</v>
      </c>
      <c r="W21" s="5">
        <f t="shared" ca="1" si="5"/>
        <v>0</v>
      </c>
      <c r="X21" s="5">
        <f t="shared" ca="1" si="5"/>
        <v>0</v>
      </c>
      <c r="Y21" s="5">
        <f t="shared" ca="1" si="5"/>
        <v>0</v>
      </c>
      <c r="Z21" s="5">
        <f t="shared" ca="1" si="5"/>
        <v>0</v>
      </c>
      <c r="AA21" s="5">
        <f t="shared" ca="1" si="5"/>
        <v>0</v>
      </c>
      <c r="AB21" s="5">
        <f t="shared" ca="1" si="5"/>
        <v>0</v>
      </c>
      <c r="AC21" s="5">
        <f t="shared" ca="1" si="5"/>
        <v>0</v>
      </c>
      <c r="AD21" s="5">
        <f t="shared" ca="1" si="5"/>
        <v>0</v>
      </c>
      <c r="AE21" s="5">
        <f t="shared" ca="1" si="5"/>
        <v>0</v>
      </c>
      <c r="AF21" s="5">
        <f t="shared" ca="1" si="5"/>
        <v>0</v>
      </c>
      <c r="AG21" s="5">
        <f t="shared" ca="1" si="5"/>
        <v>0</v>
      </c>
      <c r="AH21" s="5">
        <f t="shared" ca="1" si="5"/>
        <v>0</v>
      </c>
      <c r="AI21" s="5">
        <f t="shared" ca="1" si="5"/>
        <v>0</v>
      </c>
      <c r="AJ21" s="5">
        <f t="shared" ca="1" si="5"/>
        <v>0</v>
      </c>
      <c r="AK21" s="5">
        <f t="shared" ca="1" si="5"/>
        <v>0</v>
      </c>
      <c r="AL21" s="5">
        <f t="shared" ca="1" si="5"/>
        <v>0</v>
      </c>
      <c r="AM21" s="5">
        <f t="shared" ca="1" si="6"/>
        <v>0</v>
      </c>
      <c r="AN21" s="5">
        <f t="shared" ca="1" si="6"/>
        <v>0</v>
      </c>
      <c r="AO21" s="5">
        <f t="shared" ca="1" si="6"/>
        <v>0</v>
      </c>
      <c r="AP21" s="5">
        <f ca="1">V21*'Process Emissions Multipliers'!$F$8</f>
        <v>0</v>
      </c>
    </row>
    <row r="22" spans="1:42">
      <c r="A22" s="3">
        <v>-30</v>
      </c>
      <c r="B22" s="5">
        <f ca="1">IF('Ric 2010'!$A30="RC",INDIRECT("'Ric 2010'!"&amp;'Country Selector'!$B$3&amp;ROW($A30))*10^12,0)*'Process Emissions Multipliers'!$B$8</f>
        <v>0</v>
      </c>
      <c r="C22" s="5">
        <f t="shared" ca="1" si="3"/>
        <v>0</v>
      </c>
      <c r="D22" s="5">
        <f t="shared" ca="1" si="3"/>
        <v>0</v>
      </c>
      <c r="E22" s="5">
        <f t="shared" ca="1" si="3"/>
        <v>0</v>
      </c>
      <c r="F22" s="5">
        <f t="shared" ca="1" si="3"/>
        <v>0</v>
      </c>
      <c r="G22" s="5">
        <f t="shared" ca="1" si="3"/>
        <v>0</v>
      </c>
      <c r="H22" s="5">
        <f t="shared" ca="1" si="3"/>
        <v>0</v>
      </c>
      <c r="I22" s="5">
        <f t="shared" ca="1" si="3"/>
        <v>0</v>
      </c>
      <c r="J22" s="5">
        <f t="shared" ca="1" si="3"/>
        <v>0</v>
      </c>
      <c r="K22" s="5">
        <f t="shared" ca="1" si="3"/>
        <v>0</v>
      </c>
      <c r="L22" s="5">
        <f ca="1">IF('Ric 2020'!$A30="RC",INDIRECT("'Ric 2020'!"&amp;'Country Selector'!$B$3&amp;ROW($A30))*10^12,0)*'Process Emissions Multipliers'!$C$8</f>
        <v>0</v>
      </c>
      <c r="M22" s="5">
        <f t="shared" ca="1" si="4"/>
        <v>0</v>
      </c>
      <c r="N22" s="5">
        <f t="shared" ca="1" si="4"/>
        <v>0</v>
      </c>
      <c r="O22" s="5">
        <f t="shared" ca="1" si="4"/>
        <v>0</v>
      </c>
      <c r="P22" s="5">
        <f t="shared" ca="1" si="4"/>
        <v>0</v>
      </c>
      <c r="Q22" s="5">
        <f t="shared" ca="1" si="4"/>
        <v>0</v>
      </c>
      <c r="R22" s="5">
        <f t="shared" ca="1" si="4"/>
        <v>0</v>
      </c>
      <c r="S22" s="5">
        <f t="shared" ca="1" si="4"/>
        <v>0</v>
      </c>
      <c r="T22" s="5">
        <f t="shared" ca="1" si="4"/>
        <v>0</v>
      </c>
      <c r="U22" s="5">
        <f t="shared" ca="1" si="4"/>
        <v>0</v>
      </c>
      <c r="V22" s="5">
        <f ca="1">IF('Ric 2030'!$A30="RC",INDIRECT("'Ric 2030'!"&amp;'Country Selector'!$B$3&amp;ROW($A30))*10^12,0)*'Process Emissions Multipliers'!$E$8</f>
        <v>0</v>
      </c>
      <c r="W22" s="5">
        <f t="shared" ca="1" si="5"/>
        <v>0</v>
      </c>
      <c r="X22" s="5">
        <f t="shared" ca="1" si="5"/>
        <v>0</v>
      </c>
      <c r="Y22" s="5">
        <f t="shared" ca="1" si="5"/>
        <v>0</v>
      </c>
      <c r="Z22" s="5">
        <f t="shared" ca="1" si="5"/>
        <v>0</v>
      </c>
      <c r="AA22" s="5">
        <f t="shared" ca="1" si="5"/>
        <v>0</v>
      </c>
      <c r="AB22" s="5">
        <f t="shared" ca="1" si="5"/>
        <v>0</v>
      </c>
      <c r="AC22" s="5">
        <f t="shared" ca="1" si="5"/>
        <v>0</v>
      </c>
      <c r="AD22" s="5">
        <f t="shared" ca="1" si="5"/>
        <v>0</v>
      </c>
      <c r="AE22" s="5">
        <f t="shared" ca="1" si="5"/>
        <v>0</v>
      </c>
      <c r="AF22" s="5">
        <f t="shared" ca="1" si="5"/>
        <v>0</v>
      </c>
      <c r="AG22" s="5">
        <f t="shared" ca="1" si="5"/>
        <v>0</v>
      </c>
      <c r="AH22" s="5">
        <f t="shared" ca="1" si="5"/>
        <v>0</v>
      </c>
      <c r="AI22" s="5">
        <f t="shared" ca="1" si="5"/>
        <v>0</v>
      </c>
      <c r="AJ22" s="5">
        <f t="shared" ca="1" si="5"/>
        <v>0</v>
      </c>
      <c r="AK22" s="5">
        <f t="shared" ca="1" si="5"/>
        <v>0</v>
      </c>
      <c r="AL22" s="5">
        <f t="shared" ca="1" si="5"/>
        <v>0</v>
      </c>
      <c r="AM22" s="5">
        <f t="shared" ca="1" si="6"/>
        <v>0</v>
      </c>
      <c r="AN22" s="5">
        <f t="shared" ca="1" si="6"/>
        <v>0</v>
      </c>
      <c r="AO22" s="5">
        <f t="shared" ca="1" si="6"/>
        <v>0</v>
      </c>
      <c r="AP22" s="5">
        <f ca="1">V22*'Process Emissions Multipliers'!$F$8</f>
        <v>0</v>
      </c>
    </row>
    <row r="23" spans="1:42">
      <c r="A23" s="3">
        <v>-29</v>
      </c>
      <c r="B23" s="5">
        <f ca="1">IF('Ric 2010'!$A31="RC",INDIRECT("'Ric 2010'!"&amp;'Country Selector'!$B$3&amp;ROW($A31))*10^12,0)*'Process Emissions Multipliers'!$B$8</f>
        <v>0</v>
      </c>
      <c r="C23" s="5">
        <f t="shared" ca="1" si="3"/>
        <v>0</v>
      </c>
      <c r="D23" s="5">
        <f t="shared" ca="1" si="3"/>
        <v>0</v>
      </c>
      <c r="E23" s="5">
        <f t="shared" ca="1" si="3"/>
        <v>0</v>
      </c>
      <c r="F23" s="5">
        <f t="shared" ca="1" si="3"/>
        <v>0</v>
      </c>
      <c r="G23" s="5">
        <f t="shared" ca="1" si="3"/>
        <v>0</v>
      </c>
      <c r="H23" s="5">
        <f t="shared" ca="1" si="3"/>
        <v>0</v>
      </c>
      <c r="I23" s="5">
        <f t="shared" ca="1" si="3"/>
        <v>0</v>
      </c>
      <c r="J23" s="5">
        <f t="shared" ca="1" si="3"/>
        <v>0</v>
      </c>
      <c r="K23" s="5">
        <f t="shared" ca="1" si="3"/>
        <v>0</v>
      </c>
      <c r="L23" s="5">
        <f ca="1">IF('Ric 2020'!$A31="RC",INDIRECT("'Ric 2020'!"&amp;'Country Selector'!$B$3&amp;ROW($A31))*10^12,0)*'Process Emissions Multipliers'!$C$8</f>
        <v>0</v>
      </c>
      <c r="M23" s="5">
        <f t="shared" ca="1" si="4"/>
        <v>0</v>
      </c>
      <c r="N23" s="5">
        <f t="shared" ca="1" si="4"/>
        <v>0</v>
      </c>
      <c r="O23" s="5">
        <f t="shared" ca="1" si="4"/>
        <v>0</v>
      </c>
      <c r="P23" s="5">
        <f t="shared" ca="1" si="4"/>
        <v>0</v>
      </c>
      <c r="Q23" s="5">
        <f t="shared" ca="1" si="4"/>
        <v>0</v>
      </c>
      <c r="R23" s="5">
        <f t="shared" ca="1" si="4"/>
        <v>0</v>
      </c>
      <c r="S23" s="5">
        <f t="shared" ca="1" si="4"/>
        <v>0</v>
      </c>
      <c r="T23" s="5">
        <f t="shared" ca="1" si="4"/>
        <v>0</v>
      </c>
      <c r="U23" s="5">
        <f t="shared" ca="1" si="4"/>
        <v>0</v>
      </c>
      <c r="V23" s="5">
        <f ca="1">IF('Ric 2030'!$A31="RC",INDIRECT("'Ric 2030'!"&amp;'Country Selector'!$B$3&amp;ROW($A31))*10^12,0)*'Process Emissions Multipliers'!$E$8</f>
        <v>0</v>
      </c>
      <c r="W23" s="5">
        <f t="shared" ca="1" si="5"/>
        <v>0</v>
      </c>
      <c r="X23" s="5">
        <f t="shared" ca="1" si="5"/>
        <v>0</v>
      </c>
      <c r="Y23" s="5">
        <f t="shared" ca="1" si="5"/>
        <v>0</v>
      </c>
      <c r="Z23" s="5">
        <f t="shared" ca="1" si="5"/>
        <v>0</v>
      </c>
      <c r="AA23" s="5">
        <f t="shared" ca="1" si="5"/>
        <v>0</v>
      </c>
      <c r="AB23" s="5">
        <f t="shared" ca="1" si="5"/>
        <v>0</v>
      </c>
      <c r="AC23" s="5">
        <f t="shared" ca="1" si="5"/>
        <v>0</v>
      </c>
      <c r="AD23" s="5">
        <f t="shared" ca="1" si="5"/>
        <v>0</v>
      </c>
      <c r="AE23" s="5">
        <f t="shared" ca="1" si="5"/>
        <v>0</v>
      </c>
      <c r="AF23" s="5">
        <f t="shared" ca="1" si="5"/>
        <v>0</v>
      </c>
      <c r="AG23" s="5">
        <f t="shared" ca="1" si="5"/>
        <v>0</v>
      </c>
      <c r="AH23" s="5">
        <f t="shared" ca="1" si="5"/>
        <v>0</v>
      </c>
      <c r="AI23" s="5">
        <f t="shared" ca="1" si="5"/>
        <v>0</v>
      </c>
      <c r="AJ23" s="5">
        <f t="shared" ca="1" si="5"/>
        <v>0</v>
      </c>
      <c r="AK23" s="5">
        <f t="shared" ca="1" si="5"/>
        <v>0</v>
      </c>
      <c r="AL23" s="5">
        <f t="shared" ca="1" si="5"/>
        <v>0</v>
      </c>
      <c r="AM23" s="5">
        <f t="shared" ca="1" si="6"/>
        <v>0</v>
      </c>
      <c r="AN23" s="5">
        <f t="shared" ca="1" si="6"/>
        <v>0</v>
      </c>
      <c r="AO23" s="5">
        <f t="shared" ca="1" si="6"/>
        <v>0</v>
      </c>
      <c r="AP23" s="5">
        <f ca="1">V23*'Process Emissions Multipliers'!$F$8</f>
        <v>0</v>
      </c>
    </row>
    <row r="24" spans="1:42">
      <c r="A24" s="3">
        <v>-28</v>
      </c>
      <c r="B24" s="5">
        <f ca="1">IF('Ric 2010'!$A32="RC",INDIRECT("'Ric 2010'!"&amp;'Country Selector'!$B$3&amp;ROW($A32))*10^12,0)*'Process Emissions Multipliers'!$B$8</f>
        <v>0</v>
      </c>
      <c r="C24" s="5">
        <f t="shared" ca="1" si="3"/>
        <v>0</v>
      </c>
      <c r="D24" s="5">
        <f t="shared" ca="1" si="3"/>
        <v>0</v>
      </c>
      <c r="E24" s="5">
        <f t="shared" ca="1" si="3"/>
        <v>0</v>
      </c>
      <c r="F24" s="5">
        <f t="shared" ca="1" si="3"/>
        <v>0</v>
      </c>
      <c r="G24" s="5">
        <f t="shared" ca="1" si="3"/>
        <v>0</v>
      </c>
      <c r="H24" s="5">
        <f t="shared" ca="1" si="3"/>
        <v>0</v>
      </c>
      <c r="I24" s="5">
        <f t="shared" ca="1" si="3"/>
        <v>0</v>
      </c>
      <c r="J24" s="5">
        <f t="shared" ca="1" si="3"/>
        <v>0</v>
      </c>
      <c r="K24" s="5">
        <f t="shared" ca="1" si="3"/>
        <v>0</v>
      </c>
      <c r="L24" s="5">
        <f ca="1">IF('Ric 2020'!$A32="RC",INDIRECT("'Ric 2020'!"&amp;'Country Selector'!$B$3&amp;ROW($A32))*10^12,0)*'Process Emissions Multipliers'!$C$8</f>
        <v>0</v>
      </c>
      <c r="M24" s="5">
        <f t="shared" ca="1" si="4"/>
        <v>0</v>
      </c>
      <c r="N24" s="5">
        <f t="shared" ca="1" si="4"/>
        <v>0</v>
      </c>
      <c r="O24" s="5">
        <f t="shared" ca="1" si="4"/>
        <v>0</v>
      </c>
      <c r="P24" s="5">
        <f t="shared" ca="1" si="4"/>
        <v>0</v>
      </c>
      <c r="Q24" s="5">
        <f t="shared" ca="1" si="4"/>
        <v>0</v>
      </c>
      <c r="R24" s="5">
        <f t="shared" ca="1" si="4"/>
        <v>0</v>
      </c>
      <c r="S24" s="5">
        <f t="shared" ca="1" si="4"/>
        <v>0</v>
      </c>
      <c r="T24" s="5">
        <f t="shared" ca="1" si="4"/>
        <v>0</v>
      </c>
      <c r="U24" s="5">
        <f t="shared" ca="1" si="4"/>
        <v>0</v>
      </c>
      <c r="V24" s="5">
        <f ca="1">IF('Ric 2030'!$A32="RC",INDIRECT("'Ric 2030'!"&amp;'Country Selector'!$B$3&amp;ROW($A32))*10^12,0)*'Process Emissions Multipliers'!$E$8</f>
        <v>0</v>
      </c>
      <c r="W24" s="5">
        <f t="shared" ca="1" si="5"/>
        <v>0</v>
      </c>
      <c r="X24" s="5">
        <f t="shared" ca="1" si="5"/>
        <v>0</v>
      </c>
      <c r="Y24" s="5">
        <f t="shared" ca="1" si="5"/>
        <v>0</v>
      </c>
      <c r="Z24" s="5">
        <f t="shared" ca="1" si="5"/>
        <v>0</v>
      </c>
      <c r="AA24" s="5">
        <f t="shared" ca="1" si="5"/>
        <v>0</v>
      </c>
      <c r="AB24" s="5">
        <f t="shared" ca="1" si="5"/>
        <v>0</v>
      </c>
      <c r="AC24" s="5">
        <f t="shared" ca="1" si="5"/>
        <v>0</v>
      </c>
      <c r="AD24" s="5">
        <f t="shared" ca="1" si="5"/>
        <v>0</v>
      </c>
      <c r="AE24" s="5">
        <f t="shared" ca="1" si="5"/>
        <v>0</v>
      </c>
      <c r="AF24" s="5">
        <f t="shared" ca="1" si="5"/>
        <v>0</v>
      </c>
      <c r="AG24" s="5">
        <f t="shared" ca="1" si="5"/>
        <v>0</v>
      </c>
      <c r="AH24" s="5">
        <f t="shared" ca="1" si="5"/>
        <v>0</v>
      </c>
      <c r="AI24" s="5">
        <f t="shared" ca="1" si="5"/>
        <v>0</v>
      </c>
      <c r="AJ24" s="5">
        <f t="shared" ca="1" si="5"/>
        <v>0</v>
      </c>
      <c r="AK24" s="5">
        <f t="shared" ca="1" si="5"/>
        <v>0</v>
      </c>
      <c r="AL24" s="5">
        <f t="shared" ca="1" si="5"/>
        <v>0</v>
      </c>
      <c r="AM24" s="5">
        <f t="shared" ca="1" si="6"/>
        <v>0</v>
      </c>
      <c r="AN24" s="5">
        <f t="shared" ca="1" si="6"/>
        <v>0</v>
      </c>
      <c r="AO24" s="5">
        <f t="shared" ca="1" si="6"/>
        <v>0</v>
      </c>
      <c r="AP24" s="5">
        <f ca="1">V24*'Process Emissions Multipliers'!$F$8</f>
        <v>0</v>
      </c>
    </row>
    <row r="25" spans="1:42">
      <c r="A25" s="3">
        <v>-27</v>
      </c>
      <c r="B25" s="5">
        <f ca="1">IF('Ric 2010'!$A33="RC",INDIRECT("'Ric 2010'!"&amp;'Country Selector'!$B$3&amp;ROW($A33))*10^12,0)*'Process Emissions Multipliers'!$B$8</f>
        <v>0</v>
      </c>
      <c r="C25" s="5">
        <f t="shared" ca="1" si="3"/>
        <v>0</v>
      </c>
      <c r="D25" s="5">
        <f t="shared" ca="1" si="3"/>
        <v>0</v>
      </c>
      <c r="E25" s="5">
        <f t="shared" ca="1" si="3"/>
        <v>0</v>
      </c>
      <c r="F25" s="5">
        <f t="shared" ca="1" si="3"/>
        <v>0</v>
      </c>
      <c r="G25" s="5">
        <f t="shared" ca="1" si="3"/>
        <v>0</v>
      </c>
      <c r="H25" s="5">
        <f t="shared" ca="1" si="3"/>
        <v>0</v>
      </c>
      <c r="I25" s="5">
        <f t="shared" ca="1" si="3"/>
        <v>0</v>
      </c>
      <c r="J25" s="5">
        <f t="shared" ca="1" si="3"/>
        <v>0</v>
      </c>
      <c r="K25" s="5">
        <f t="shared" ca="1" si="3"/>
        <v>0</v>
      </c>
      <c r="L25" s="5">
        <f ca="1">IF('Ric 2020'!$A33="RC",INDIRECT("'Ric 2020'!"&amp;'Country Selector'!$B$3&amp;ROW($A33))*10^12,0)*'Process Emissions Multipliers'!$C$8</f>
        <v>0</v>
      </c>
      <c r="M25" s="5">
        <f t="shared" ca="1" si="4"/>
        <v>0</v>
      </c>
      <c r="N25" s="5">
        <f t="shared" ca="1" si="4"/>
        <v>0</v>
      </c>
      <c r="O25" s="5">
        <f t="shared" ca="1" si="4"/>
        <v>0</v>
      </c>
      <c r="P25" s="5">
        <f t="shared" ca="1" si="4"/>
        <v>0</v>
      </c>
      <c r="Q25" s="5">
        <f t="shared" ca="1" si="4"/>
        <v>0</v>
      </c>
      <c r="R25" s="5">
        <f t="shared" ca="1" si="4"/>
        <v>0</v>
      </c>
      <c r="S25" s="5">
        <f t="shared" ca="1" si="4"/>
        <v>0</v>
      </c>
      <c r="T25" s="5">
        <f t="shared" ca="1" si="4"/>
        <v>0</v>
      </c>
      <c r="U25" s="5">
        <f t="shared" ca="1" si="4"/>
        <v>0</v>
      </c>
      <c r="V25" s="5">
        <f ca="1">IF('Ric 2030'!$A33="RC",INDIRECT("'Ric 2030'!"&amp;'Country Selector'!$B$3&amp;ROW($A33))*10^12,0)*'Process Emissions Multipliers'!$E$8</f>
        <v>0</v>
      </c>
      <c r="W25" s="5">
        <f t="shared" ca="1" si="5"/>
        <v>0</v>
      </c>
      <c r="X25" s="5">
        <f t="shared" ca="1" si="5"/>
        <v>0</v>
      </c>
      <c r="Y25" s="5">
        <f t="shared" ca="1" si="5"/>
        <v>0</v>
      </c>
      <c r="Z25" s="5">
        <f t="shared" ca="1" si="5"/>
        <v>0</v>
      </c>
      <c r="AA25" s="5">
        <f t="shared" ca="1" si="5"/>
        <v>0</v>
      </c>
      <c r="AB25" s="5">
        <f t="shared" ca="1" si="5"/>
        <v>0</v>
      </c>
      <c r="AC25" s="5">
        <f t="shared" ca="1" si="5"/>
        <v>0</v>
      </c>
      <c r="AD25" s="5">
        <f t="shared" ca="1" si="5"/>
        <v>0</v>
      </c>
      <c r="AE25" s="5">
        <f t="shared" ca="1" si="5"/>
        <v>0</v>
      </c>
      <c r="AF25" s="5">
        <f t="shared" ca="1" si="5"/>
        <v>0</v>
      </c>
      <c r="AG25" s="5">
        <f t="shared" ca="1" si="5"/>
        <v>0</v>
      </c>
      <c r="AH25" s="5">
        <f t="shared" ca="1" si="5"/>
        <v>0</v>
      </c>
      <c r="AI25" s="5">
        <f t="shared" ca="1" si="5"/>
        <v>0</v>
      </c>
      <c r="AJ25" s="5">
        <f t="shared" ca="1" si="5"/>
        <v>0</v>
      </c>
      <c r="AK25" s="5">
        <f t="shared" ca="1" si="5"/>
        <v>0</v>
      </c>
      <c r="AL25" s="5">
        <f t="shared" ca="1" si="5"/>
        <v>0</v>
      </c>
      <c r="AM25" s="5">
        <f t="shared" ca="1" si="6"/>
        <v>0</v>
      </c>
      <c r="AN25" s="5">
        <f t="shared" ca="1" si="6"/>
        <v>0</v>
      </c>
      <c r="AO25" s="5">
        <f t="shared" ca="1" si="6"/>
        <v>0</v>
      </c>
      <c r="AP25" s="5">
        <f ca="1">V25*'Process Emissions Multipliers'!$F$8</f>
        <v>0</v>
      </c>
    </row>
    <row r="26" spans="1:42">
      <c r="A26" s="3">
        <v>-26</v>
      </c>
      <c r="B26" s="5">
        <f ca="1">IF('Ric 2010'!$A34="RC",INDIRECT("'Ric 2010'!"&amp;'Country Selector'!$B$3&amp;ROW($A34))*10^12,0)*'Process Emissions Multipliers'!$B$8</f>
        <v>0</v>
      </c>
      <c r="C26" s="5">
        <f t="shared" ca="1" si="3"/>
        <v>0</v>
      </c>
      <c r="D26" s="5">
        <f t="shared" ca="1" si="3"/>
        <v>0</v>
      </c>
      <c r="E26" s="5">
        <f t="shared" ca="1" si="3"/>
        <v>0</v>
      </c>
      <c r="F26" s="5">
        <f t="shared" ca="1" si="3"/>
        <v>0</v>
      </c>
      <c r="G26" s="5">
        <f t="shared" ca="1" si="3"/>
        <v>0</v>
      </c>
      <c r="H26" s="5">
        <f t="shared" ca="1" si="3"/>
        <v>0</v>
      </c>
      <c r="I26" s="5">
        <f t="shared" ca="1" si="3"/>
        <v>0</v>
      </c>
      <c r="J26" s="5">
        <f t="shared" ca="1" si="3"/>
        <v>0</v>
      </c>
      <c r="K26" s="5">
        <f t="shared" ca="1" si="3"/>
        <v>0</v>
      </c>
      <c r="L26" s="5">
        <f ca="1">IF('Ric 2020'!$A34="RC",INDIRECT("'Ric 2020'!"&amp;'Country Selector'!$B$3&amp;ROW($A34))*10^12,0)*'Process Emissions Multipliers'!$C$8</f>
        <v>0</v>
      </c>
      <c r="M26" s="5">
        <f t="shared" ca="1" si="4"/>
        <v>0</v>
      </c>
      <c r="N26" s="5">
        <f t="shared" ca="1" si="4"/>
        <v>0</v>
      </c>
      <c r="O26" s="5">
        <f t="shared" ca="1" si="4"/>
        <v>0</v>
      </c>
      <c r="P26" s="5">
        <f t="shared" ca="1" si="4"/>
        <v>0</v>
      </c>
      <c r="Q26" s="5">
        <f t="shared" ca="1" si="4"/>
        <v>0</v>
      </c>
      <c r="R26" s="5">
        <f t="shared" ca="1" si="4"/>
        <v>0</v>
      </c>
      <c r="S26" s="5">
        <f t="shared" ca="1" si="4"/>
        <v>0</v>
      </c>
      <c r="T26" s="5">
        <f t="shared" ca="1" si="4"/>
        <v>0</v>
      </c>
      <c r="U26" s="5">
        <f t="shared" ca="1" si="4"/>
        <v>0</v>
      </c>
      <c r="V26" s="5">
        <f ca="1">IF('Ric 2030'!$A34="RC",INDIRECT("'Ric 2030'!"&amp;'Country Selector'!$B$3&amp;ROW($A34))*10^12,0)*'Process Emissions Multipliers'!$E$8</f>
        <v>0</v>
      </c>
      <c r="W26" s="5">
        <f t="shared" ca="1" si="5"/>
        <v>0</v>
      </c>
      <c r="X26" s="5">
        <f t="shared" ca="1" si="5"/>
        <v>0</v>
      </c>
      <c r="Y26" s="5">
        <f t="shared" ca="1" si="5"/>
        <v>0</v>
      </c>
      <c r="Z26" s="5">
        <f t="shared" ca="1" si="5"/>
        <v>0</v>
      </c>
      <c r="AA26" s="5">
        <f t="shared" ca="1" si="5"/>
        <v>0</v>
      </c>
      <c r="AB26" s="5">
        <f t="shared" ca="1" si="5"/>
        <v>0</v>
      </c>
      <c r="AC26" s="5">
        <f t="shared" ca="1" si="5"/>
        <v>0</v>
      </c>
      <c r="AD26" s="5">
        <f t="shared" ca="1" si="5"/>
        <v>0</v>
      </c>
      <c r="AE26" s="5">
        <f t="shared" ca="1" si="5"/>
        <v>0</v>
      </c>
      <c r="AF26" s="5">
        <f t="shared" ca="1" si="5"/>
        <v>0</v>
      </c>
      <c r="AG26" s="5">
        <f t="shared" ca="1" si="5"/>
        <v>0</v>
      </c>
      <c r="AH26" s="5">
        <f t="shared" ca="1" si="5"/>
        <v>0</v>
      </c>
      <c r="AI26" s="5">
        <f t="shared" ca="1" si="5"/>
        <v>0</v>
      </c>
      <c r="AJ26" s="5">
        <f t="shared" ca="1" si="5"/>
        <v>0</v>
      </c>
      <c r="AK26" s="5">
        <f t="shared" ca="1" si="5"/>
        <v>0</v>
      </c>
      <c r="AL26" s="5">
        <f t="shared" ca="1" si="5"/>
        <v>0</v>
      </c>
      <c r="AM26" s="5">
        <f t="shared" ca="1" si="6"/>
        <v>0</v>
      </c>
      <c r="AN26" s="5">
        <f t="shared" ca="1" si="6"/>
        <v>0</v>
      </c>
      <c r="AO26" s="5">
        <f t="shared" ca="1" si="6"/>
        <v>0</v>
      </c>
      <c r="AP26" s="5">
        <f ca="1">V26*'Process Emissions Multipliers'!$F$8</f>
        <v>0</v>
      </c>
    </row>
    <row r="27" spans="1:42">
      <c r="A27" s="3">
        <v>-25</v>
      </c>
      <c r="B27" s="5">
        <f ca="1">IF('Ric 2010'!$A35="RC",INDIRECT("'Ric 2010'!"&amp;'Country Selector'!$B$3&amp;ROW($A35))*10^12,0)*'Process Emissions Multipliers'!$B$8</f>
        <v>0</v>
      </c>
      <c r="C27" s="5">
        <f t="shared" ca="1" si="3"/>
        <v>0</v>
      </c>
      <c r="D27" s="5">
        <f t="shared" ca="1" si="3"/>
        <v>0</v>
      </c>
      <c r="E27" s="5">
        <f t="shared" ca="1" si="3"/>
        <v>0</v>
      </c>
      <c r="F27" s="5">
        <f t="shared" ca="1" si="3"/>
        <v>0</v>
      </c>
      <c r="G27" s="5">
        <f t="shared" ca="1" si="3"/>
        <v>0</v>
      </c>
      <c r="H27" s="5">
        <f t="shared" ca="1" si="3"/>
        <v>0</v>
      </c>
      <c r="I27" s="5">
        <f t="shared" ca="1" si="3"/>
        <v>0</v>
      </c>
      <c r="J27" s="5">
        <f t="shared" ca="1" si="3"/>
        <v>0</v>
      </c>
      <c r="K27" s="5">
        <f t="shared" ca="1" si="3"/>
        <v>0</v>
      </c>
      <c r="L27" s="5">
        <f ca="1">IF('Ric 2020'!$A35="RC",INDIRECT("'Ric 2020'!"&amp;'Country Selector'!$B$3&amp;ROW($A35))*10^12,0)*'Process Emissions Multipliers'!$C$8</f>
        <v>0</v>
      </c>
      <c r="M27" s="5">
        <f t="shared" ca="1" si="4"/>
        <v>0</v>
      </c>
      <c r="N27" s="5">
        <f t="shared" ca="1" si="4"/>
        <v>0</v>
      </c>
      <c r="O27" s="5">
        <f t="shared" ca="1" si="4"/>
        <v>0</v>
      </c>
      <c r="P27" s="5">
        <f t="shared" ca="1" si="4"/>
        <v>0</v>
      </c>
      <c r="Q27" s="5">
        <f t="shared" ca="1" si="4"/>
        <v>0</v>
      </c>
      <c r="R27" s="5">
        <f t="shared" ca="1" si="4"/>
        <v>0</v>
      </c>
      <c r="S27" s="5">
        <f t="shared" ca="1" si="4"/>
        <v>0</v>
      </c>
      <c r="T27" s="5">
        <f t="shared" ca="1" si="4"/>
        <v>0</v>
      </c>
      <c r="U27" s="5">
        <f t="shared" ca="1" si="4"/>
        <v>0</v>
      </c>
      <c r="V27" s="5">
        <f ca="1">IF('Ric 2030'!$A35="RC",INDIRECT("'Ric 2030'!"&amp;'Country Selector'!$B$3&amp;ROW($A35))*10^12,0)*'Process Emissions Multipliers'!$E$8</f>
        <v>0</v>
      </c>
      <c r="W27" s="5">
        <f t="shared" ca="1" si="5"/>
        <v>0</v>
      </c>
      <c r="X27" s="5">
        <f t="shared" ca="1" si="5"/>
        <v>0</v>
      </c>
      <c r="Y27" s="5">
        <f t="shared" ca="1" si="5"/>
        <v>0</v>
      </c>
      <c r="Z27" s="5">
        <f t="shared" ca="1" si="5"/>
        <v>0</v>
      </c>
      <c r="AA27" s="5">
        <f t="shared" ca="1" si="5"/>
        <v>0</v>
      </c>
      <c r="AB27" s="5">
        <f t="shared" ca="1" si="5"/>
        <v>0</v>
      </c>
      <c r="AC27" s="5">
        <f t="shared" ca="1" si="5"/>
        <v>0</v>
      </c>
      <c r="AD27" s="5">
        <f t="shared" ca="1" si="5"/>
        <v>0</v>
      </c>
      <c r="AE27" s="5">
        <f t="shared" ca="1" si="5"/>
        <v>0</v>
      </c>
      <c r="AF27" s="5">
        <f t="shared" ca="1" si="5"/>
        <v>0</v>
      </c>
      <c r="AG27" s="5">
        <f t="shared" ca="1" si="5"/>
        <v>0</v>
      </c>
      <c r="AH27" s="5">
        <f t="shared" ca="1" si="5"/>
        <v>0</v>
      </c>
      <c r="AI27" s="5">
        <f t="shared" ca="1" si="5"/>
        <v>0</v>
      </c>
      <c r="AJ27" s="5">
        <f t="shared" ca="1" si="5"/>
        <v>0</v>
      </c>
      <c r="AK27" s="5">
        <f t="shared" ca="1" si="5"/>
        <v>0</v>
      </c>
      <c r="AL27" s="5">
        <f t="shared" ca="1" si="5"/>
        <v>0</v>
      </c>
      <c r="AM27" s="5">
        <f t="shared" ca="1" si="6"/>
        <v>0</v>
      </c>
      <c r="AN27" s="5">
        <f t="shared" ca="1" si="6"/>
        <v>0</v>
      </c>
      <c r="AO27" s="5">
        <f t="shared" ca="1" si="6"/>
        <v>0</v>
      </c>
      <c r="AP27" s="5">
        <f ca="1">V27*'Process Emissions Multipliers'!$F$8</f>
        <v>0</v>
      </c>
    </row>
    <row r="28" spans="1:42">
      <c r="A28" s="3">
        <v>-24</v>
      </c>
      <c r="B28" s="5">
        <f ca="1">IF('Ric 2010'!$A36="RC",INDIRECT("'Ric 2010'!"&amp;'Country Selector'!$B$3&amp;ROW($A36))*10^12,0)*'Process Emissions Multipliers'!$B$8</f>
        <v>0</v>
      </c>
      <c r="C28" s="5">
        <f t="shared" ca="1" si="3"/>
        <v>0</v>
      </c>
      <c r="D28" s="5">
        <f t="shared" ca="1" si="3"/>
        <v>0</v>
      </c>
      <c r="E28" s="5">
        <f t="shared" ca="1" si="3"/>
        <v>0</v>
      </c>
      <c r="F28" s="5">
        <f t="shared" ca="1" si="3"/>
        <v>0</v>
      </c>
      <c r="G28" s="5">
        <f t="shared" ca="1" si="3"/>
        <v>0</v>
      </c>
      <c r="H28" s="5">
        <f t="shared" ca="1" si="3"/>
        <v>0</v>
      </c>
      <c r="I28" s="5">
        <f t="shared" ca="1" si="3"/>
        <v>0</v>
      </c>
      <c r="J28" s="5">
        <f t="shared" ca="1" si="3"/>
        <v>0</v>
      </c>
      <c r="K28" s="5">
        <f t="shared" ca="1" si="3"/>
        <v>0</v>
      </c>
      <c r="L28" s="5">
        <f ca="1">IF('Ric 2020'!$A36="RC",INDIRECT("'Ric 2020'!"&amp;'Country Selector'!$B$3&amp;ROW($A36))*10^12,0)*'Process Emissions Multipliers'!$C$8</f>
        <v>0</v>
      </c>
      <c r="M28" s="5">
        <f t="shared" ca="1" si="4"/>
        <v>0</v>
      </c>
      <c r="N28" s="5">
        <f t="shared" ca="1" si="4"/>
        <v>0</v>
      </c>
      <c r="O28" s="5">
        <f t="shared" ca="1" si="4"/>
        <v>0</v>
      </c>
      <c r="P28" s="5">
        <f t="shared" ca="1" si="4"/>
        <v>0</v>
      </c>
      <c r="Q28" s="5">
        <f t="shared" ca="1" si="4"/>
        <v>0</v>
      </c>
      <c r="R28" s="5">
        <f t="shared" ca="1" si="4"/>
        <v>0</v>
      </c>
      <c r="S28" s="5">
        <f t="shared" ca="1" si="4"/>
        <v>0</v>
      </c>
      <c r="T28" s="5">
        <f t="shared" ca="1" si="4"/>
        <v>0</v>
      </c>
      <c r="U28" s="5">
        <f t="shared" ca="1" si="4"/>
        <v>0</v>
      </c>
      <c r="V28" s="5">
        <f ca="1">IF('Ric 2030'!$A36="RC",INDIRECT("'Ric 2030'!"&amp;'Country Selector'!$B$3&amp;ROW($A36))*10^12,0)*'Process Emissions Multipliers'!$E$8</f>
        <v>0</v>
      </c>
      <c r="W28" s="5">
        <f t="shared" ca="1" si="5"/>
        <v>0</v>
      </c>
      <c r="X28" s="5">
        <f t="shared" ca="1" si="5"/>
        <v>0</v>
      </c>
      <c r="Y28" s="5">
        <f t="shared" ca="1" si="5"/>
        <v>0</v>
      </c>
      <c r="Z28" s="5">
        <f t="shared" ca="1" si="5"/>
        <v>0</v>
      </c>
      <c r="AA28" s="5">
        <f t="shared" ca="1" si="5"/>
        <v>0</v>
      </c>
      <c r="AB28" s="5">
        <f t="shared" ca="1" si="5"/>
        <v>0</v>
      </c>
      <c r="AC28" s="5">
        <f t="shared" ca="1" si="5"/>
        <v>0</v>
      </c>
      <c r="AD28" s="5">
        <f t="shared" ca="1" si="5"/>
        <v>0</v>
      </c>
      <c r="AE28" s="5">
        <f t="shared" ca="1" si="5"/>
        <v>0</v>
      </c>
      <c r="AF28" s="5">
        <f t="shared" ca="1" si="5"/>
        <v>0</v>
      </c>
      <c r="AG28" s="5">
        <f t="shared" ca="1" si="5"/>
        <v>0</v>
      </c>
      <c r="AH28" s="5">
        <f t="shared" ca="1" si="5"/>
        <v>0</v>
      </c>
      <c r="AI28" s="5">
        <f t="shared" ca="1" si="5"/>
        <v>0</v>
      </c>
      <c r="AJ28" s="5">
        <f t="shared" ca="1" si="5"/>
        <v>0</v>
      </c>
      <c r="AK28" s="5">
        <f t="shared" ca="1" si="5"/>
        <v>0</v>
      </c>
      <c r="AL28" s="5">
        <f t="shared" ca="1" si="5"/>
        <v>0</v>
      </c>
      <c r="AM28" s="5">
        <f t="shared" ca="1" si="6"/>
        <v>0</v>
      </c>
      <c r="AN28" s="5">
        <f t="shared" ca="1" si="6"/>
        <v>0</v>
      </c>
      <c r="AO28" s="5">
        <f t="shared" ca="1" si="6"/>
        <v>0</v>
      </c>
      <c r="AP28" s="5">
        <f ca="1">V28*'Process Emissions Multipliers'!$F$8</f>
        <v>0</v>
      </c>
    </row>
    <row r="29" spans="1:42">
      <c r="A29" s="3">
        <v>-23</v>
      </c>
      <c r="B29" s="5">
        <f ca="1">IF('Ric 2010'!$A37="RC",INDIRECT("'Ric 2010'!"&amp;'Country Selector'!$B$3&amp;ROW($A37))*10^12,0)*'Process Emissions Multipliers'!$B$8</f>
        <v>0</v>
      </c>
      <c r="C29" s="5">
        <f t="shared" ca="1" si="3"/>
        <v>0</v>
      </c>
      <c r="D29" s="5">
        <f t="shared" ca="1" si="3"/>
        <v>0</v>
      </c>
      <c r="E29" s="5">
        <f t="shared" ca="1" si="3"/>
        <v>0</v>
      </c>
      <c r="F29" s="5">
        <f t="shared" ca="1" si="3"/>
        <v>0</v>
      </c>
      <c r="G29" s="5">
        <f t="shared" ca="1" si="3"/>
        <v>0</v>
      </c>
      <c r="H29" s="5">
        <f t="shared" ca="1" si="3"/>
        <v>0</v>
      </c>
      <c r="I29" s="5">
        <f t="shared" ca="1" si="3"/>
        <v>0</v>
      </c>
      <c r="J29" s="5">
        <f t="shared" ca="1" si="3"/>
        <v>0</v>
      </c>
      <c r="K29" s="5">
        <f t="shared" ca="1" si="3"/>
        <v>0</v>
      </c>
      <c r="L29" s="5">
        <f ca="1">IF('Ric 2020'!$A37="RC",INDIRECT("'Ric 2020'!"&amp;'Country Selector'!$B$3&amp;ROW($A37))*10^12,0)*'Process Emissions Multipliers'!$C$8</f>
        <v>0</v>
      </c>
      <c r="M29" s="5">
        <f t="shared" ca="1" si="4"/>
        <v>0</v>
      </c>
      <c r="N29" s="5">
        <f t="shared" ca="1" si="4"/>
        <v>0</v>
      </c>
      <c r="O29" s="5">
        <f t="shared" ca="1" si="4"/>
        <v>0</v>
      </c>
      <c r="P29" s="5">
        <f t="shared" ca="1" si="4"/>
        <v>0</v>
      </c>
      <c r="Q29" s="5">
        <f t="shared" ca="1" si="4"/>
        <v>0</v>
      </c>
      <c r="R29" s="5">
        <f t="shared" ca="1" si="4"/>
        <v>0</v>
      </c>
      <c r="S29" s="5">
        <f t="shared" ca="1" si="4"/>
        <v>0</v>
      </c>
      <c r="T29" s="5">
        <f t="shared" ca="1" si="4"/>
        <v>0</v>
      </c>
      <c r="U29" s="5">
        <f t="shared" ca="1" si="4"/>
        <v>0</v>
      </c>
      <c r="V29" s="5">
        <f ca="1">IF('Ric 2030'!$A37="RC",INDIRECT("'Ric 2030'!"&amp;'Country Selector'!$B$3&amp;ROW($A37))*10^12,0)*'Process Emissions Multipliers'!$E$8</f>
        <v>0</v>
      </c>
      <c r="W29" s="5">
        <f t="shared" ca="1" si="5"/>
        <v>0</v>
      </c>
      <c r="X29" s="5">
        <f t="shared" ca="1" si="5"/>
        <v>0</v>
      </c>
      <c r="Y29" s="5">
        <f t="shared" ca="1" si="5"/>
        <v>0</v>
      </c>
      <c r="Z29" s="5">
        <f t="shared" ca="1" si="5"/>
        <v>0</v>
      </c>
      <c r="AA29" s="5">
        <f t="shared" ca="1" si="5"/>
        <v>0</v>
      </c>
      <c r="AB29" s="5">
        <f t="shared" ca="1" si="5"/>
        <v>0</v>
      </c>
      <c r="AC29" s="5">
        <f t="shared" ca="1" si="5"/>
        <v>0</v>
      </c>
      <c r="AD29" s="5">
        <f t="shared" ca="1" si="5"/>
        <v>0</v>
      </c>
      <c r="AE29" s="5">
        <f t="shared" ca="1" si="5"/>
        <v>0</v>
      </c>
      <c r="AF29" s="5">
        <f t="shared" ca="1" si="5"/>
        <v>0</v>
      </c>
      <c r="AG29" s="5">
        <f t="shared" ca="1" si="5"/>
        <v>0</v>
      </c>
      <c r="AH29" s="5">
        <f t="shared" ca="1" si="5"/>
        <v>0</v>
      </c>
      <c r="AI29" s="5">
        <f t="shared" ca="1" si="5"/>
        <v>0</v>
      </c>
      <c r="AJ29" s="5">
        <f t="shared" ca="1" si="5"/>
        <v>0</v>
      </c>
      <c r="AK29" s="5">
        <f t="shared" ca="1" si="5"/>
        <v>0</v>
      </c>
      <c r="AL29" s="5">
        <f t="shared" ca="1" si="5"/>
        <v>0</v>
      </c>
      <c r="AM29" s="5">
        <f t="shared" ca="1" si="6"/>
        <v>0</v>
      </c>
      <c r="AN29" s="5">
        <f t="shared" ca="1" si="6"/>
        <v>0</v>
      </c>
      <c r="AO29" s="5">
        <f t="shared" ca="1" si="6"/>
        <v>0</v>
      </c>
      <c r="AP29" s="5">
        <f ca="1">V29*'Process Emissions Multipliers'!$F$8</f>
        <v>0</v>
      </c>
    </row>
    <row r="30" spans="1:42">
      <c r="A30" s="3">
        <v>-22</v>
      </c>
      <c r="B30" s="5">
        <f ca="1">IF('Ric 2010'!$A38="RC",INDIRECT("'Ric 2010'!"&amp;'Country Selector'!$B$3&amp;ROW($A38))*10^12,0)*'Process Emissions Multipliers'!$B$8</f>
        <v>0</v>
      </c>
      <c r="C30" s="5">
        <f t="shared" ca="1" si="3"/>
        <v>0</v>
      </c>
      <c r="D30" s="5">
        <f t="shared" ca="1" si="3"/>
        <v>0</v>
      </c>
      <c r="E30" s="5">
        <f t="shared" ca="1" si="3"/>
        <v>0</v>
      </c>
      <c r="F30" s="5">
        <f t="shared" ca="1" si="3"/>
        <v>0</v>
      </c>
      <c r="G30" s="5">
        <f t="shared" ca="1" si="3"/>
        <v>0</v>
      </c>
      <c r="H30" s="5">
        <f t="shared" ca="1" si="3"/>
        <v>0</v>
      </c>
      <c r="I30" s="5">
        <f t="shared" ca="1" si="3"/>
        <v>0</v>
      </c>
      <c r="J30" s="5">
        <f t="shared" ca="1" si="3"/>
        <v>0</v>
      </c>
      <c r="K30" s="5">
        <f t="shared" ca="1" si="3"/>
        <v>0</v>
      </c>
      <c r="L30" s="5">
        <f ca="1">IF('Ric 2020'!$A38="RC",INDIRECT("'Ric 2020'!"&amp;'Country Selector'!$B$3&amp;ROW($A38))*10^12,0)*'Process Emissions Multipliers'!$C$8</f>
        <v>0</v>
      </c>
      <c r="M30" s="5">
        <f t="shared" ca="1" si="4"/>
        <v>0</v>
      </c>
      <c r="N30" s="5">
        <f t="shared" ca="1" si="4"/>
        <v>0</v>
      </c>
      <c r="O30" s="5">
        <f t="shared" ca="1" si="4"/>
        <v>0</v>
      </c>
      <c r="P30" s="5">
        <f t="shared" ca="1" si="4"/>
        <v>0</v>
      </c>
      <c r="Q30" s="5">
        <f t="shared" ca="1" si="4"/>
        <v>0</v>
      </c>
      <c r="R30" s="5">
        <f t="shared" ca="1" si="4"/>
        <v>0</v>
      </c>
      <c r="S30" s="5">
        <f t="shared" ca="1" si="4"/>
        <v>0</v>
      </c>
      <c r="T30" s="5">
        <f t="shared" ca="1" si="4"/>
        <v>0</v>
      </c>
      <c r="U30" s="5">
        <f t="shared" ca="1" si="4"/>
        <v>0</v>
      </c>
      <c r="V30" s="5">
        <f ca="1">IF('Ric 2030'!$A38="RC",INDIRECT("'Ric 2030'!"&amp;'Country Selector'!$B$3&amp;ROW($A38))*10^12,0)*'Process Emissions Multipliers'!$E$8</f>
        <v>0</v>
      </c>
      <c r="W30" s="5">
        <f t="shared" ca="1" si="5"/>
        <v>0</v>
      </c>
      <c r="X30" s="5">
        <f t="shared" ca="1" si="5"/>
        <v>0</v>
      </c>
      <c r="Y30" s="5">
        <f t="shared" ca="1" si="5"/>
        <v>0</v>
      </c>
      <c r="Z30" s="5">
        <f t="shared" ca="1" si="5"/>
        <v>0</v>
      </c>
      <c r="AA30" s="5">
        <f t="shared" ca="1" si="5"/>
        <v>0</v>
      </c>
      <c r="AB30" s="5">
        <f t="shared" ca="1" si="5"/>
        <v>0</v>
      </c>
      <c r="AC30" s="5">
        <f t="shared" ca="1" si="5"/>
        <v>0</v>
      </c>
      <c r="AD30" s="5">
        <f t="shared" ca="1" si="5"/>
        <v>0</v>
      </c>
      <c r="AE30" s="5">
        <f t="shared" ca="1" si="5"/>
        <v>0</v>
      </c>
      <c r="AF30" s="5">
        <f t="shared" ca="1" si="5"/>
        <v>0</v>
      </c>
      <c r="AG30" s="5">
        <f t="shared" ca="1" si="5"/>
        <v>0</v>
      </c>
      <c r="AH30" s="5">
        <f t="shared" ca="1" si="5"/>
        <v>0</v>
      </c>
      <c r="AI30" s="5">
        <f t="shared" ca="1" si="5"/>
        <v>0</v>
      </c>
      <c r="AJ30" s="5">
        <f t="shared" ca="1" si="5"/>
        <v>0</v>
      </c>
      <c r="AK30" s="5">
        <f t="shared" ca="1" si="5"/>
        <v>0</v>
      </c>
      <c r="AL30" s="5">
        <f t="shared" ca="1" si="5"/>
        <v>0</v>
      </c>
      <c r="AM30" s="5">
        <f t="shared" ca="1" si="6"/>
        <v>0</v>
      </c>
      <c r="AN30" s="5">
        <f t="shared" ca="1" si="6"/>
        <v>0</v>
      </c>
      <c r="AO30" s="5">
        <f t="shared" ca="1" si="6"/>
        <v>0</v>
      </c>
      <c r="AP30" s="5">
        <f ca="1">V30*'Process Emissions Multipliers'!$F$8</f>
        <v>0</v>
      </c>
    </row>
    <row r="31" spans="1:42">
      <c r="A31" s="3">
        <v>-21</v>
      </c>
      <c r="B31" s="5">
        <f ca="1">IF('Ric 2010'!$A39="RC",INDIRECT("'Ric 2010'!"&amp;'Country Selector'!$B$3&amp;ROW($A39))*10^12,0)*'Process Emissions Multipliers'!$B$8</f>
        <v>0</v>
      </c>
      <c r="C31" s="5">
        <f t="shared" ca="1" si="3"/>
        <v>692498114.40525579</v>
      </c>
      <c r="D31" s="5">
        <f t="shared" ca="1" si="3"/>
        <v>1384996228.8105116</v>
      </c>
      <c r="E31" s="5">
        <f t="shared" ca="1" si="3"/>
        <v>2077494343.2157674</v>
      </c>
      <c r="F31" s="5">
        <f t="shared" ca="1" si="3"/>
        <v>2769992457.6210232</v>
      </c>
      <c r="G31" s="5">
        <f t="shared" ca="1" si="3"/>
        <v>3462490572.0262785</v>
      </c>
      <c r="H31" s="5">
        <f t="shared" ca="1" si="3"/>
        <v>4154988686.4315348</v>
      </c>
      <c r="I31" s="5">
        <f t="shared" ca="1" si="3"/>
        <v>4847486800.8367901</v>
      </c>
      <c r="J31" s="5">
        <f t="shared" ca="1" si="3"/>
        <v>5539984915.2420464</v>
      </c>
      <c r="K31" s="5">
        <f t="shared" ca="1" si="3"/>
        <v>6232483029.6473026</v>
      </c>
      <c r="L31" s="5">
        <f ca="1">IF('Ric 2020'!$A39="RC",INDIRECT("'Ric 2020'!"&amp;'Country Selector'!$B$3&amp;ROW($A39))*10^12,0)*'Process Emissions Multipliers'!$C$8</f>
        <v>6924981144.0525579</v>
      </c>
      <c r="M31" s="5">
        <f t="shared" ca="1" si="4"/>
        <v>6792143312.1911201</v>
      </c>
      <c r="N31" s="5">
        <f t="shared" ca="1" si="4"/>
        <v>6659305480.3296814</v>
      </c>
      <c r="O31" s="5">
        <f t="shared" ca="1" si="4"/>
        <v>6526467648.4682426</v>
      </c>
      <c r="P31" s="5">
        <f t="shared" ca="1" si="4"/>
        <v>6393629816.6068039</v>
      </c>
      <c r="Q31" s="5">
        <f t="shared" ca="1" si="4"/>
        <v>6260791984.7453651</v>
      </c>
      <c r="R31" s="5">
        <f t="shared" ca="1" si="4"/>
        <v>6127954152.8839273</v>
      </c>
      <c r="S31" s="5">
        <f t="shared" ca="1" si="4"/>
        <v>5995116321.0224895</v>
      </c>
      <c r="T31" s="5">
        <f t="shared" ca="1" si="4"/>
        <v>5862278489.1610498</v>
      </c>
      <c r="U31" s="5">
        <f t="shared" ca="1" si="4"/>
        <v>5729440657.299612</v>
      </c>
      <c r="V31" s="5">
        <f ca="1">IF('Ric 2030'!$A39="RC",INDIRECT("'Ric 2030'!"&amp;'Country Selector'!$B$3&amp;ROW($A39))*10^12,0)*'Process Emissions Multipliers'!$E$8</f>
        <v>5596602825.4381733</v>
      </c>
      <c r="W31" s="5">
        <f t="shared" ca="1" si="5"/>
        <v>5596602825.4381733</v>
      </c>
      <c r="X31" s="5">
        <f t="shared" ca="1" si="5"/>
        <v>5596602825.4381733</v>
      </c>
      <c r="Y31" s="5">
        <f t="shared" ca="1" si="5"/>
        <v>5596602825.4381733</v>
      </c>
      <c r="Z31" s="5">
        <f t="shared" ca="1" si="5"/>
        <v>5596602825.4381733</v>
      </c>
      <c r="AA31" s="5">
        <f t="shared" ca="1" si="5"/>
        <v>5596602825.4381733</v>
      </c>
      <c r="AB31" s="5">
        <f t="shared" ca="1" si="5"/>
        <v>5596602825.4381733</v>
      </c>
      <c r="AC31" s="5">
        <f t="shared" ca="1" si="5"/>
        <v>5596602825.4381733</v>
      </c>
      <c r="AD31" s="5">
        <f t="shared" ca="1" si="5"/>
        <v>5596602825.4381733</v>
      </c>
      <c r="AE31" s="5">
        <f t="shared" ca="1" si="5"/>
        <v>5596602825.4381733</v>
      </c>
      <c r="AF31" s="5">
        <f t="shared" ca="1" si="5"/>
        <v>5596602825.4381733</v>
      </c>
      <c r="AG31" s="5">
        <f t="shared" ca="1" si="5"/>
        <v>5596602825.4381733</v>
      </c>
      <c r="AH31" s="5">
        <f t="shared" ca="1" si="5"/>
        <v>5596602825.4381733</v>
      </c>
      <c r="AI31" s="5">
        <f t="shared" ca="1" si="5"/>
        <v>5596602825.4381733</v>
      </c>
      <c r="AJ31" s="5">
        <f t="shared" ca="1" si="5"/>
        <v>5596602825.4381733</v>
      </c>
      <c r="AK31" s="5">
        <f t="shared" ca="1" si="5"/>
        <v>5596602825.4381733</v>
      </c>
      <c r="AL31" s="5">
        <f t="shared" ca="1" si="5"/>
        <v>5596602825.4381733</v>
      </c>
      <c r="AM31" s="5">
        <f t="shared" ca="1" si="6"/>
        <v>5596602825.4381733</v>
      </c>
      <c r="AN31" s="5">
        <f t="shared" ca="1" si="6"/>
        <v>5596602825.4381733</v>
      </c>
      <c r="AO31" s="5">
        <f t="shared" ca="1" si="6"/>
        <v>5596602825.4381733</v>
      </c>
      <c r="AP31" s="5">
        <f ca="1">V31*'Process Emissions Multipliers'!$F$8</f>
        <v>5596602825.4381733</v>
      </c>
    </row>
    <row r="32" spans="1:42">
      <c r="A32" s="3">
        <v>-20</v>
      </c>
      <c r="B32" s="5">
        <f ca="1">IF('Ric 2010'!$A40="RC",INDIRECT("'Ric 2010'!"&amp;'Country Selector'!$B$3&amp;ROW($A40))*10^12,0)*'Process Emissions Multipliers'!$B$8</f>
        <v>0</v>
      </c>
      <c r="C32" s="5">
        <f t="shared" ca="1" si="3"/>
        <v>0</v>
      </c>
      <c r="D32" s="5">
        <f t="shared" ca="1" si="3"/>
        <v>0</v>
      </c>
      <c r="E32" s="5">
        <f t="shared" ca="1" si="3"/>
        <v>0</v>
      </c>
      <c r="F32" s="5">
        <f t="shared" ca="1" si="3"/>
        <v>0</v>
      </c>
      <c r="G32" s="5">
        <f t="shared" ca="1" si="3"/>
        <v>0</v>
      </c>
      <c r="H32" s="5">
        <f t="shared" ca="1" si="3"/>
        <v>0</v>
      </c>
      <c r="I32" s="5">
        <f t="shared" ca="1" si="3"/>
        <v>0</v>
      </c>
      <c r="J32" s="5">
        <f t="shared" ca="1" si="3"/>
        <v>0</v>
      </c>
      <c r="K32" s="5">
        <f t="shared" ca="1" si="3"/>
        <v>0</v>
      </c>
      <c r="L32" s="5">
        <f ca="1">IF('Ric 2020'!$A40="RC",INDIRECT("'Ric 2020'!"&amp;'Country Selector'!$B$3&amp;ROW($A40))*10^12,0)*'Process Emissions Multipliers'!$C$8</f>
        <v>0</v>
      </c>
      <c r="M32" s="5">
        <f t="shared" ca="1" si="4"/>
        <v>0</v>
      </c>
      <c r="N32" s="5">
        <f t="shared" ca="1" si="4"/>
        <v>0</v>
      </c>
      <c r="O32" s="5">
        <f t="shared" ca="1" si="4"/>
        <v>0</v>
      </c>
      <c r="P32" s="5">
        <f t="shared" ca="1" si="4"/>
        <v>0</v>
      </c>
      <c r="Q32" s="5">
        <f t="shared" ca="1" si="4"/>
        <v>0</v>
      </c>
      <c r="R32" s="5">
        <f t="shared" ca="1" si="4"/>
        <v>0</v>
      </c>
      <c r="S32" s="5">
        <f t="shared" ca="1" si="4"/>
        <v>0</v>
      </c>
      <c r="T32" s="5">
        <f t="shared" ca="1" si="4"/>
        <v>0</v>
      </c>
      <c r="U32" s="5">
        <f t="shared" ca="1" si="4"/>
        <v>0</v>
      </c>
      <c r="V32" s="5">
        <f ca="1">IF('Ric 2030'!$A40="RC",INDIRECT("'Ric 2030'!"&amp;'Country Selector'!$B$3&amp;ROW($A40))*10^12,0)*'Process Emissions Multipliers'!$E$8</f>
        <v>0</v>
      </c>
      <c r="W32" s="5">
        <f t="shared" ca="1" si="5"/>
        <v>0</v>
      </c>
      <c r="X32" s="5">
        <f t="shared" ref="X32:AM47" ca="1" si="7">$V32*($AP$1-X$1)/($AP$1-$V$1)+$AP32*(X$1-$V$1)/($AP$1-$V$1)</f>
        <v>0</v>
      </c>
      <c r="Y32" s="5">
        <f t="shared" ca="1" si="7"/>
        <v>0</v>
      </c>
      <c r="Z32" s="5">
        <f t="shared" ca="1" si="7"/>
        <v>0</v>
      </c>
      <c r="AA32" s="5">
        <f t="shared" ca="1" si="7"/>
        <v>0</v>
      </c>
      <c r="AB32" s="5">
        <f t="shared" ca="1" si="7"/>
        <v>0</v>
      </c>
      <c r="AC32" s="5">
        <f t="shared" ca="1" si="7"/>
        <v>0</v>
      </c>
      <c r="AD32" s="5">
        <f t="shared" ca="1" si="7"/>
        <v>0</v>
      </c>
      <c r="AE32" s="5">
        <f t="shared" ca="1" si="7"/>
        <v>0</v>
      </c>
      <c r="AF32" s="5">
        <f t="shared" ca="1" si="7"/>
        <v>0</v>
      </c>
      <c r="AG32" s="5">
        <f t="shared" ca="1" si="7"/>
        <v>0</v>
      </c>
      <c r="AH32" s="5">
        <f t="shared" ca="1" si="7"/>
        <v>0</v>
      </c>
      <c r="AI32" s="5">
        <f t="shared" ca="1" si="7"/>
        <v>0</v>
      </c>
      <c r="AJ32" s="5">
        <f t="shared" ca="1" si="7"/>
        <v>0</v>
      </c>
      <c r="AK32" s="5">
        <f t="shared" ca="1" si="7"/>
        <v>0</v>
      </c>
      <c r="AL32" s="5">
        <f t="shared" ca="1" si="7"/>
        <v>0</v>
      </c>
      <c r="AM32" s="5">
        <f t="shared" ca="1" si="7"/>
        <v>0</v>
      </c>
      <c r="AN32" s="5">
        <f t="shared" ca="1" si="6"/>
        <v>0</v>
      </c>
      <c r="AO32" s="5">
        <f t="shared" ca="1" si="6"/>
        <v>0</v>
      </c>
      <c r="AP32" s="5">
        <f ca="1">V32*'Process Emissions Multipliers'!$F$8</f>
        <v>0</v>
      </c>
    </row>
    <row r="33" spans="1:42">
      <c r="A33" s="3">
        <v>-19</v>
      </c>
      <c r="B33" s="5">
        <f ca="1">IF('Ric 2010'!$A41="RC",INDIRECT("'Ric 2010'!"&amp;'Country Selector'!$B$3&amp;ROW($A41))*10^12,0)*'Process Emissions Multipliers'!$B$8</f>
        <v>0</v>
      </c>
      <c r="C33" s="5">
        <f t="shared" ca="1" si="3"/>
        <v>0</v>
      </c>
      <c r="D33" s="5">
        <f t="shared" ca="1" si="3"/>
        <v>0</v>
      </c>
      <c r="E33" s="5">
        <f t="shared" ca="1" si="3"/>
        <v>0</v>
      </c>
      <c r="F33" s="5">
        <f t="shared" ca="1" si="3"/>
        <v>0</v>
      </c>
      <c r="G33" s="5">
        <f t="shared" ca="1" si="3"/>
        <v>0</v>
      </c>
      <c r="H33" s="5">
        <f t="shared" ca="1" si="3"/>
        <v>0</v>
      </c>
      <c r="I33" s="5">
        <f t="shared" ca="1" si="3"/>
        <v>0</v>
      </c>
      <c r="J33" s="5">
        <f t="shared" ca="1" si="3"/>
        <v>0</v>
      </c>
      <c r="K33" s="5">
        <f t="shared" ca="1" si="3"/>
        <v>0</v>
      </c>
      <c r="L33" s="5">
        <f ca="1">IF('Ric 2020'!$A41="RC",INDIRECT("'Ric 2020'!"&amp;'Country Selector'!$B$3&amp;ROW($A41))*10^12,0)*'Process Emissions Multipliers'!$C$8</f>
        <v>0</v>
      </c>
      <c r="M33" s="5">
        <f t="shared" ca="1" si="4"/>
        <v>0</v>
      </c>
      <c r="N33" s="5">
        <f t="shared" ca="1" si="4"/>
        <v>0</v>
      </c>
      <c r="O33" s="5">
        <f t="shared" ca="1" si="4"/>
        <v>0</v>
      </c>
      <c r="P33" s="5">
        <f t="shared" ca="1" si="4"/>
        <v>0</v>
      </c>
      <c r="Q33" s="5">
        <f t="shared" ca="1" si="4"/>
        <v>0</v>
      </c>
      <c r="R33" s="5">
        <f t="shared" ca="1" si="4"/>
        <v>0</v>
      </c>
      <c r="S33" s="5">
        <f t="shared" ca="1" si="4"/>
        <v>0</v>
      </c>
      <c r="T33" s="5">
        <f t="shared" ca="1" si="4"/>
        <v>0</v>
      </c>
      <c r="U33" s="5">
        <f t="shared" ca="1" si="4"/>
        <v>0</v>
      </c>
      <c r="V33" s="5">
        <f ca="1">IF('Ric 2030'!$A41="RC",INDIRECT("'Ric 2030'!"&amp;'Country Selector'!$B$3&amp;ROW($A41))*10^12,0)*'Process Emissions Multipliers'!$E$8</f>
        <v>0</v>
      </c>
      <c r="W33" s="5">
        <f t="shared" ref="W33:AL62" ca="1" si="8">$V33*($AP$1-W$1)/($AP$1-$V$1)+$AP33*(W$1-$V$1)/($AP$1-$V$1)</f>
        <v>0</v>
      </c>
      <c r="X33" s="5">
        <f t="shared" ca="1" si="7"/>
        <v>0</v>
      </c>
      <c r="Y33" s="5">
        <f t="shared" ca="1" si="7"/>
        <v>0</v>
      </c>
      <c r="Z33" s="5">
        <f t="shared" ca="1" si="7"/>
        <v>0</v>
      </c>
      <c r="AA33" s="5">
        <f t="shared" ca="1" si="7"/>
        <v>0</v>
      </c>
      <c r="AB33" s="5">
        <f t="shared" ca="1" si="7"/>
        <v>0</v>
      </c>
      <c r="AC33" s="5">
        <f t="shared" ca="1" si="7"/>
        <v>0</v>
      </c>
      <c r="AD33" s="5">
        <f t="shared" ca="1" si="7"/>
        <v>0</v>
      </c>
      <c r="AE33" s="5">
        <f t="shared" ca="1" si="7"/>
        <v>0</v>
      </c>
      <c r="AF33" s="5">
        <f t="shared" ca="1" si="7"/>
        <v>0</v>
      </c>
      <c r="AG33" s="5">
        <f t="shared" ca="1" si="7"/>
        <v>0</v>
      </c>
      <c r="AH33" s="5">
        <f t="shared" ca="1" si="7"/>
        <v>0</v>
      </c>
      <c r="AI33" s="5">
        <f t="shared" ca="1" si="7"/>
        <v>0</v>
      </c>
      <c r="AJ33" s="5">
        <f t="shared" ca="1" si="7"/>
        <v>0</v>
      </c>
      <c r="AK33" s="5">
        <f t="shared" ca="1" si="7"/>
        <v>0</v>
      </c>
      <c r="AL33" s="5">
        <f t="shared" ca="1" si="7"/>
        <v>0</v>
      </c>
      <c r="AM33" s="5">
        <f t="shared" ca="1" si="7"/>
        <v>0</v>
      </c>
      <c r="AN33" s="5">
        <f t="shared" ca="1" si="6"/>
        <v>0</v>
      </c>
      <c r="AO33" s="5">
        <f t="shared" ca="1" si="6"/>
        <v>0</v>
      </c>
      <c r="AP33" s="5">
        <f ca="1">V33*'Process Emissions Multipliers'!$F$8</f>
        <v>0</v>
      </c>
    </row>
    <row r="34" spans="1:42">
      <c r="A34" s="3">
        <v>-18</v>
      </c>
      <c r="B34" s="5">
        <f ca="1">IF('Ric 2010'!$A42="RC",INDIRECT("'Ric 2010'!"&amp;'Country Selector'!$B$3&amp;ROW($A42))*10^12,0)*'Process Emissions Multipliers'!$B$8</f>
        <v>0</v>
      </c>
      <c r="C34" s="5">
        <f t="shared" ca="1" si="3"/>
        <v>0</v>
      </c>
      <c r="D34" s="5">
        <f t="shared" ca="1" si="3"/>
        <v>0</v>
      </c>
      <c r="E34" s="5">
        <f t="shared" ca="1" si="3"/>
        <v>0</v>
      </c>
      <c r="F34" s="5">
        <f t="shared" ca="1" si="3"/>
        <v>0</v>
      </c>
      <c r="G34" s="5">
        <f t="shared" ca="1" si="3"/>
        <v>0</v>
      </c>
      <c r="H34" s="5">
        <f t="shared" ca="1" si="3"/>
        <v>0</v>
      </c>
      <c r="I34" s="5">
        <f t="shared" ca="1" si="3"/>
        <v>0</v>
      </c>
      <c r="J34" s="5">
        <f t="shared" ca="1" si="3"/>
        <v>0</v>
      </c>
      <c r="K34" s="5">
        <f t="shared" ca="1" si="3"/>
        <v>0</v>
      </c>
      <c r="L34" s="5">
        <f ca="1">IF('Ric 2020'!$A42="RC",INDIRECT("'Ric 2020'!"&amp;'Country Selector'!$B$3&amp;ROW($A42))*10^12,0)*'Process Emissions Multipliers'!$C$8</f>
        <v>0</v>
      </c>
      <c r="M34" s="5">
        <f t="shared" ca="1" si="4"/>
        <v>0</v>
      </c>
      <c r="N34" s="5">
        <f t="shared" ca="1" si="4"/>
        <v>0</v>
      </c>
      <c r="O34" s="5">
        <f t="shared" ca="1" si="4"/>
        <v>0</v>
      </c>
      <c r="P34" s="5">
        <f t="shared" ca="1" si="4"/>
        <v>0</v>
      </c>
      <c r="Q34" s="5">
        <f t="shared" ca="1" si="4"/>
        <v>0</v>
      </c>
      <c r="R34" s="5">
        <f t="shared" ca="1" si="4"/>
        <v>0</v>
      </c>
      <c r="S34" s="5">
        <f t="shared" ca="1" si="4"/>
        <v>0</v>
      </c>
      <c r="T34" s="5">
        <f t="shared" ca="1" si="4"/>
        <v>0</v>
      </c>
      <c r="U34" s="5">
        <f t="shared" ca="1" si="4"/>
        <v>0</v>
      </c>
      <c r="V34" s="5">
        <f ca="1">IF('Ric 2030'!$A42="RC",INDIRECT("'Ric 2030'!"&amp;'Country Selector'!$B$3&amp;ROW($A42))*10^12,0)*'Process Emissions Multipliers'!$E$8</f>
        <v>0</v>
      </c>
      <c r="W34" s="5">
        <f t="shared" ca="1" si="8"/>
        <v>0</v>
      </c>
      <c r="X34" s="5">
        <f t="shared" ca="1" si="7"/>
        <v>0</v>
      </c>
      <c r="Y34" s="5">
        <f t="shared" ca="1" si="7"/>
        <v>0</v>
      </c>
      <c r="Z34" s="5">
        <f t="shared" ca="1" si="7"/>
        <v>0</v>
      </c>
      <c r="AA34" s="5">
        <f t="shared" ca="1" si="7"/>
        <v>0</v>
      </c>
      <c r="AB34" s="5">
        <f t="shared" ca="1" si="7"/>
        <v>0</v>
      </c>
      <c r="AC34" s="5">
        <f t="shared" ca="1" si="7"/>
        <v>0</v>
      </c>
      <c r="AD34" s="5">
        <f t="shared" ca="1" si="7"/>
        <v>0</v>
      </c>
      <c r="AE34" s="5">
        <f t="shared" ca="1" si="7"/>
        <v>0</v>
      </c>
      <c r="AF34" s="5">
        <f t="shared" ca="1" si="7"/>
        <v>0</v>
      </c>
      <c r="AG34" s="5">
        <f t="shared" ca="1" si="7"/>
        <v>0</v>
      </c>
      <c r="AH34" s="5">
        <f t="shared" ca="1" si="7"/>
        <v>0</v>
      </c>
      <c r="AI34" s="5">
        <f t="shared" ca="1" si="7"/>
        <v>0</v>
      </c>
      <c r="AJ34" s="5">
        <f t="shared" ca="1" si="7"/>
        <v>0</v>
      </c>
      <c r="AK34" s="5">
        <f t="shared" ca="1" si="7"/>
        <v>0</v>
      </c>
      <c r="AL34" s="5">
        <f t="shared" ca="1" si="7"/>
        <v>0</v>
      </c>
      <c r="AM34" s="5">
        <f t="shared" ca="1" si="7"/>
        <v>0</v>
      </c>
      <c r="AN34" s="5">
        <f t="shared" ca="1" si="6"/>
        <v>0</v>
      </c>
      <c r="AO34" s="5">
        <f t="shared" ca="1" si="6"/>
        <v>0</v>
      </c>
      <c r="AP34" s="5">
        <f ca="1">V34*'Process Emissions Multipliers'!$F$8</f>
        <v>0</v>
      </c>
    </row>
    <row r="35" spans="1:42">
      <c r="A35" s="3">
        <v>-17</v>
      </c>
      <c r="B35" s="5">
        <f ca="1">IF('Ric 2010'!$A43="RC",INDIRECT("'Ric 2010'!"&amp;'Country Selector'!$B$3&amp;ROW($A43))*10^12,0)*'Process Emissions Multipliers'!$B$8</f>
        <v>0</v>
      </c>
      <c r="C35" s="5">
        <f t="shared" ref="C35:K63" ca="1" si="9">$B35*($L$1-C$1)/($L$1-$B$1)+$L35*(C$1-$B$1)/($L$1-$B$1)</f>
        <v>0</v>
      </c>
      <c r="D35" s="5">
        <f t="shared" ca="1" si="9"/>
        <v>0</v>
      </c>
      <c r="E35" s="5">
        <f t="shared" ca="1" si="9"/>
        <v>0</v>
      </c>
      <c r="F35" s="5">
        <f t="shared" ca="1" si="9"/>
        <v>0</v>
      </c>
      <c r="G35" s="5">
        <f t="shared" ca="1" si="9"/>
        <v>0</v>
      </c>
      <c r="H35" s="5">
        <f t="shared" ca="1" si="9"/>
        <v>0</v>
      </c>
      <c r="I35" s="5">
        <f t="shared" ca="1" si="9"/>
        <v>0</v>
      </c>
      <c r="J35" s="5">
        <f t="shared" ca="1" si="9"/>
        <v>0</v>
      </c>
      <c r="K35" s="5">
        <f t="shared" ca="1" si="9"/>
        <v>0</v>
      </c>
      <c r="L35" s="5">
        <f ca="1">IF('Ric 2020'!$A43="RC",INDIRECT("'Ric 2020'!"&amp;'Country Selector'!$B$3&amp;ROW($A43))*10^12,0)*'Process Emissions Multipliers'!$C$8</f>
        <v>0</v>
      </c>
      <c r="M35" s="5">
        <f t="shared" ref="M35:U63" ca="1" si="10">$L35*($V$1-M$1)/($V$1-$L$1)+$V35*(M$1-$L$1)/($V$1-$L$1)</f>
        <v>0</v>
      </c>
      <c r="N35" s="5">
        <f t="shared" ca="1" si="10"/>
        <v>0</v>
      </c>
      <c r="O35" s="5">
        <f t="shared" ca="1" si="10"/>
        <v>0</v>
      </c>
      <c r="P35" s="5">
        <f t="shared" ca="1" si="10"/>
        <v>0</v>
      </c>
      <c r="Q35" s="5">
        <f t="shared" ca="1" si="10"/>
        <v>0</v>
      </c>
      <c r="R35" s="5">
        <f t="shared" ca="1" si="10"/>
        <v>0</v>
      </c>
      <c r="S35" s="5">
        <f t="shared" ca="1" si="10"/>
        <v>0</v>
      </c>
      <c r="T35" s="5">
        <f t="shared" ca="1" si="10"/>
        <v>0</v>
      </c>
      <c r="U35" s="5">
        <f t="shared" ca="1" si="10"/>
        <v>0</v>
      </c>
      <c r="V35" s="5">
        <f ca="1">IF('Ric 2030'!$A43="RC",INDIRECT("'Ric 2030'!"&amp;'Country Selector'!$B$3&amp;ROW($A43))*10^12,0)*'Process Emissions Multipliers'!$E$8</f>
        <v>0</v>
      </c>
      <c r="W35" s="5">
        <f t="shared" ca="1" si="8"/>
        <v>0</v>
      </c>
      <c r="X35" s="5">
        <f t="shared" ca="1" si="7"/>
        <v>0</v>
      </c>
      <c r="Y35" s="5">
        <f t="shared" ca="1" si="7"/>
        <v>0</v>
      </c>
      <c r="Z35" s="5">
        <f t="shared" ca="1" si="7"/>
        <v>0</v>
      </c>
      <c r="AA35" s="5">
        <f t="shared" ca="1" si="7"/>
        <v>0</v>
      </c>
      <c r="AB35" s="5">
        <f t="shared" ca="1" si="7"/>
        <v>0</v>
      </c>
      <c r="AC35" s="5">
        <f t="shared" ca="1" si="7"/>
        <v>0</v>
      </c>
      <c r="AD35" s="5">
        <f t="shared" ca="1" si="7"/>
        <v>0</v>
      </c>
      <c r="AE35" s="5">
        <f t="shared" ca="1" si="7"/>
        <v>0</v>
      </c>
      <c r="AF35" s="5">
        <f t="shared" ca="1" si="7"/>
        <v>0</v>
      </c>
      <c r="AG35" s="5">
        <f t="shared" ca="1" si="7"/>
        <v>0</v>
      </c>
      <c r="AH35" s="5">
        <f t="shared" ca="1" si="7"/>
        <v>0</v>
      </c>
      <c r="AI35" s="5">
        <f t="shared" ca="1" si="7"/>
        <v>0</v>
      </c>
      <c r="AJ35" s="5">
        <f t="shared" ca="1" si="7"/>
        <v>0</v>
      </c>
      <c r="AK35" s="5">
        <f t="shared" ca="1" si="7"/>
        <v>0</v>
      </c>
      <c r="AL35" s="5">
        <f t="shared" ca="1" si="7"/>
        <v>0</v>
      </c>
      <c r="AM35" s="5">
        <f t="shared" ca="1" si="7"/>
        <v>0</v>
      </c>
      <c r="AN35" s="5">
        <f t="shared" ca="1" si="6"/>
        <v>0</v>
      </c>
      <c r="AO35" s="5">
        <f t="shared" ca="1" si="6"/>
        <v>0</v>
      </c>
      <c r="AP35" s="5">
        <f ca="1">V35*'Process Emissions Multipliers'!$F$8</f>
        <v>0</v>
      </c>
    </row>
    <row r="36" spans="1:42">
      <c r="A36" s="3">
        <v>-16</v>
      </c>
      <c r="B36" s="5">
        <f ca="1">IF('Ric 2010'!$A44="RC",INDIRECT("'Ric 2010'!"&amp;'Country Selector'!$B$3&amp;ROW($A44))*10^12,0)*'Process Emissions Multipliers'!$B$8</f>
        <v>0</v>
      </c>
      <c r="C36" s="5">
        <f t="shared" ca="1" si="9"/>
        <v>0</v>
      </c>
      <c r="D36" s="5">
        <f t="shared" ca="1" si="9"/>
        <v>0</v>
      </c>
      <c r="E36" s="5">
        <f t="shared" ca="1" si="9"/>
        <v>0</v>
      </c>
      <c r="F36" s="5">
        <f t="shared" ca="1" si="9"/>
        <v>0</v>
      </c>
      <c r="G36" s="5">
        <f t="shared" ca="1" si="9"/>
        <v>0</v>
      </c>
      <c r="H36" s="5">
        <f t="shared" ca="1" si="9"/>
        <v>0</v>
      </c>
      <c r="I36" s="5">
        <f t="shared" ca="1" si="9"/>
        <v>0</v>
      </c>
      <c r="J36" s="5">
        <f t="shared" ca="1" si="9"/>
        <v>0</v>
      </c>
      <c r="K36" s="5">
        <f t="shared" ca="1" si="9"/>
        <v>0</v>
      </c>
      <c r="L36" s="5">
        <f ca="1">IF('Ric 2020'!$A44="RC",INDIRECT("'Ric 2020'!"&amp;'Country Selector'!$B$3&amp;ROW($A44))*10^12,0)*'Process Emissions Multipliers'!$C$8</f>
        <v>0</v>
      </c>
      <c r="M36" s="5">
        <f t="shared" ca="1" si="10"/>
        <v>0</v>
      </c>
      <c r="N36" s="5">
        <f t="shared" ca="1" si="10"/>
        <v>0</v>
      </c>
      <c r="O36" s="5">
        <f t="shared" ca="1" si="10"/>
        <v>0</v>
      </c>
      <c r="P36" s="5">
        <f t="shared" ca="1" si="10"/>
        <v>0</v>
      </c>
      <c r="Q36" s="5">
        <f t="shared" ca="1" si="10"/>
        <v>0</v>
      </c>
      <c r="R36" s="5">
        <f t="shared" ca="1" si="10"/>
        <v>0</v>
      </c>
      <c r="S36" s="5">
        <f t="shared" ca="1" si="10"/>
        <v>0</v>
      </c>
      <c r="T36" s="5">
        <f t="shared" ca="1" si="10"/>
        <v>0</v>
      </c>
      <c r="U36" s="5">
        <f t="shared" ca="1" si="10"/>
        <v>0</v>
      </c>
      <c r="V36" s="5">
        <f ca="1">IF('Ric 2030'!$A44="RC",INDIRECT("'Ric 2030'!"&amp;'Country Selector'!$B$3&amp;ROW($A44))*10^12,0)*'Process Emissions Multipliers'!$E$8</f>
        <v>0</v>
      </c>
      <c r="W36" s="5">
        <f t="shared" ca="1" si="8"/>
        <v>0</v>
      </c>
      <c r="X36" s="5">
        <f t="shared" ca="1" si="7"/>
        <v>0</v>
      </c>
      <c r="Y36" s="5">
        <f t="shared" ca="1" si="7"/>
        <v>0</v>
      </c>
      <c r="Z36" s="5">
        <f t="shared" ca="1" si="7"/>
        <v>0</v>
      </c>
      <c r="AA36" s="5">
        <f t="shared" ca="1" si="7"/>
        <v>0</v>
      </c>
      <c r="AB36" s="5">
        <f t="shared" ca="1" si="7"/>
        <v>0</v>
      </c>
      <c r="AC36" s="5">
        <f t="shared" ca="1" si="7"/>
        <v>0</v>
      </c>
      <c r="AD36" s="5">
        <f t="shared" ca="1" si="7"/>
        <v>0</v>
      </c>
      <c r="AE36" s="5">
        <f t="shared" ca="1" si="7"/>
        <v>0</v>
      </c>
      <c r="AF36" s="5">
        <f t="shared" ca="1" si="7"/>
        <v>0</v>
      </c>
      <c r="AG36" s="5">
        <f t="shared" ca="1" si="7"/>
        <v>0</v>
      </c>
      <c r="AH36" s="5">
        <f t="shared" ca="1" si="7"/>
        <v>0</v>
      </c>
      <c r="AI36" s="5">
        <f t="shared" ca="1" si="7"/>
        <v>0</v>
      </c>
      <c r="AJ36" s="5">
        <f t="shared" ca="1" si="7"/>
        <v>0</v>
      </c>
      <c r="AK36" s="5">
        <f t="shared" ca="1" si="7"/>
        <v>0</v>
      </c>
      <c r="AL36" s="5">
        <f t="shared" ca="1" si="7"/>
        <v>0</v>
      </c>
      <c r="AM36" s="5">
        <f t="shared" ca="1" si="7"/>
        <v>0</v>
      </c>
      <c r="AN36" s="5">
        <f t="shared" ca="1" si="6"/>
        <v>0</v>
      </c>
      <c r="AO36" s="5">
        <f t="shared" ca="1" si="6"/>
        <v>0</v>
      </c>
      <c r="AP36" s="5">
        <f ca="1">V36*'Process Emissions Multipliers'!$F$8</f>
        <v>0</v>
      </c>
    </row>
    <row r="37" spans="1:42">
      <c r="A37" s="3">
        <v>-15</v>
      </c>
      <c r="B37" s="5">
        <f ca="1">IF('Ric 2010'!$A45="RC",INDIRECT("'Ric 2010'!"&amp;'Country Selector'!$B$3&amp;ROW($A45))*10^12,0)*'Process Emissions Multipliers'!$B$8</f>
        <v>0</v>
      </c>
      <c r="C37" s="5">
        <f t="shared" ca="1" si="9"/>
        <v>0</v>
      </c>
      <c r="D37" s="5">
        <f t="shared" ca="1" si="9"/>
        <v>0</v>
      </c>
      <c r="E37" s="5">
        <f t="shared" ca="1" si="9"/>
        <v>0</v>
      </c>
      <c r="F37" s="5">
        <f t="shared" ca="1" si="9"/>
        <v>0</v>
      </c>
      <c r="G37" s="5">
        <f t="shared" ca="1" si="9"/>
        <v>0</v>
      </c>
      <c r="H37" s="5">
        <f t="shared" ca="1" si="9"/>
        <v>0</v>
      </c>
      <c r="I37" s="5">
        <f t="shared" ca="1" si="9"/>
        <v>0</v>
      </c>
      <c r="J37" s="5">
        <f t="shared" ca="1" si="9"/>
        <v>0</v>
      </c>
      <c r="K37" s="5">
        <f t="shared" ca="1" si="9"/>
        <v>0</v>
      </c>
      <c r="L37" s="5">
        <f ca="1">IF('Ric 2020'!$A45="RC",INDIRECT("'Ric 2020'!"&amp;'Country Selector'!$B$3&amp;ROW($A45))*10^12,0)*'Process Emissions Multipliers'!$C$8</f>
        <v>0</v>
      </c>
      <c r="M37" s="5">
        <f t="shared" ca="1" si="10"/>
        <v>0</v>
      </c>
      <c r="N37" s="5">
        <f t="shared" ca="1" si="10"/>
        <v>0</v>
      </c>
      <c r="O37" s="5">
        <f t="shared" ca="1" si="10"/>
        <v>0</v>
      </c>
      <c r="P37" s="5">
        <f t="shared" ca="1" si="10"/>
        <v>0</v>
      </c>
      <c r="Q37" s="5">
        <f t="shared" ca="1" si="10"/>
        <v>0</v>
      </c>
      <c r="R37" s="5">
        <f t="shared" ca="1" si="10"/>
        <v>0</v>
      </c>
      <c r="S37" s="5">
        <f t="shared" ca="1" si="10"/>
        <v>0</v>
      </c>
      <c r="T37" s="5">
        <f t="shared" ca="1" si="10"/>
        <v>0</v>
      </c>
      <c r="U37" s="5">
        <f t="shared" ca="1" si="10"/>
        <v>0</v>
      </c>
      <c r="V37" s="5">
        <f ca="1">IF('Ric 2030'!$A45="RC",INDIRECT("'Ric 2030'!"&amp;'Country Selector'!$B$3&amp;ROW($A45))*10^12,0)*'Process Emissions Multipliers'!$E$8</f>
        <v>0</v>
      </c>
      <c r="W37" s="5">
        <f t="shared" ca="1" si="8"/>
        <v>0</v>
      </c>
      <c r="X37" s="5">
        <f t="shared" ca="1" si="7"/>
        <v>0</v>
      </c>
      <c r="Y37" s="5">
        <f t="shared" ca="1" si="7"/>
        <v>0</v>
      </c>
      <c r="Z37" s="5">
        <f t="shared" ca="1" si="7"/>
        <v>0</v>
      </c>
      <c r="AA37" s="5">
        <f t="shared" ca="1" si="7"/>
        <v>0</v>
      </c>
      <c r="AB37" s="5">
        <f t="shared" ca="1" si="7"/>
        <v>0</v>
      </c>
      <c r="AC37" s="5">
        <f t="shared" ca="1" si="7"/>
        <v>0</v>
      </c>
      <c r="AD37" s="5">
        <f t="shared" ca="1" si="7"/>
        <v>0</v>
      </c>
      <c r="AE37" s="5">
        <f t="shared" ca="1" si="7"/>
        <v>0</v>
      </c>
      <c r="AF37" s="5">
        <f t="shared" ca="1" si="7"/>
        <v>0</v>
      </c>
      <c r="AG37" s="5">
        <f t="shared" ca="1" si="7"/>
        <v>0</v>
      </c>
      <c r="AH37" s="5">
        <f t="shared" ca="1" si="7"/>
        <v>0</v>
      </c>
      <c r="AI37" s="5">
        <f t="shared" ca="1" si="7"/>
        <v>0</v>
      </c>
      <c r="AJ37" s="5">
        <f t="shared" ca="1" si="7"/>
        <v>0</v>
      </c>
      <c r="AK37" s="5">
        <f t="shared" ca="1" si="7"/>
        <v>0</v>
      </c>
      <c r="AL37" s="5">
        <f t="shared" ca="1" si="7"/>
        <v>0</v>
      </c>
      <c r="AM37" s="5">
        <f t="shared" ca="1" si="7"/>
        <v>0</v>
      </c>
      <c r="AN37" s="5">
        <f t="shared" ca="1" si="6"/>
        <v>0</v>
      </c>
      <c r="AO37" s="5">
        <f t="shared" ca="1" si="6"/>
        <v>0</v>
      </c>
      <c r="AP37" s="5">
        <f ca="1">V37*'Process Emissions Multipliers'!$F$8</f>
        <v>0</v>
      </c>
    </row>
    <row r="38" spans="1:42">
      <c r="A38" s="3">
        <v>-14</v>
      </c>
      <c r="B38" s="5">
        <f ca="1">IF('Ric 2010'!$A46="RC",INDIRECT("'Ric 2010'!"&amp;'Country Selector'!$B$3&amp;ROW($A46))*10^12,0)*'Process Emissions Multipliers'!$B$8</f>
        <v>0</v>
      </c>
      <c r="C38" s="5">
        <f t="shared" ca="1" si="9"/>
        <v>0</v>
      </c>
      <c r="D38" s="5">
        <f t="shared" ca="1" si="9"/>
        <v>0</v>
      </c>
      <c r="E38" s="5">
        <f t="shared" ca="1" si="9"/>
        <v>0</v>
      </c>
      <c r="F38" s="5">
        <f t="shared" ca="1" si="9"/>
        <v>0</v>
      </c>
      <c r="G38" s="5">
        <f t="shared" ca="1" si="9"/>
        <v>0</v>
      </c>
      <c r="H38" s="5">
        <f t="shared" ca="1" si="9"/>
        <v>0</v>
      </c>
      <c r="I38" s="5">
        <f t="shared" ca="1" si="9"/>
        <v>0</v>
      </c>
      <c r="J38" s="5">
        <f t="shared" ca="1" si="9"/>
        <v>0</v>
      </c>
      <c r="K38" s="5">
        <f t="shared" ca="1" si="9"/>
        <v>0</v>
      </c>
      <c r="L38" s="5">
        <f ca="1">IF('Ric 2020'!$A46="RC",INDIRECT("'Ric 2020'!"&amp;'Country Selector'!$B$3&amp;ROW($A46))*10^12,0)*'Process Emissions Multipliers'!$C$8</f>
        <v>0</v>
      </c>
      <c r="M38" s="5">
        <f t="shared" ca="1" si="10"/>
        <v>0</v>
      </c>
      <c r="N38" s="5">
        <f t="shared" ca="1" si="10"/>
        <v>0</v>
      </c>
      <c r="O38" s="5">
        <f t="shared" ca="1" si="10"/>
        <v>0</v>
      </c>
      <c r="P38" s="5">
        <f t="shared" ca="1" si="10"/>
        <v>0</v>
      </c>
      <c r="Q38" s="5">
        <f t="shared" ca="1" si="10"/>
        <v>0</v>
      </c>
      <c r="R38" s="5">
        <f t="shared" ca="1" si="10"/>
        <v>0</v>
      </c>
      <c r="S38" s="5">
        <f t="shared" ca="1" si="10"/>
        <v>0</v>
      </c>
      <c r="T38" s="5">
        <f t="shared" ca="1" si="10"/>
        <v>0</v>
      </c>
      <c r="U38" s="5">
        <f t="shared" ca="1" si="10"/>
        <v>0</v>
      </c>
      <c r="V38" s="5">
        <f ca="1">IF('Ric 2030'!$A46="RC",INDIRECT("'Ric 2030'!"&amp;'Country Selector'!$B$3&amp;ROW($A46))*10^12,0)*'Process Emissions Multipliers'!$E$8</f>
        <v>0</v>
      </c>
      <c r="W38" s="5">
        <f t="shared" ca="1" si="8"/>
        <v>0</v>
      </c>
      <c r="X38" s="5">
        <f t="shared" ca="1" si="7"/>
        <v>0</v>
      </c>
      <c r="Y38" s="5">
        <f t="shared" ca="1" si="7"/>
        <v>0</v>
      </c>
      <c r="Z38" s="5">
        <f t="shared" ca="1" si="7"/>
        <v>0</v>
      </c>
      <c r="AA38" s="5">
        <f t="shared" ca="1" si="7"/>
        <v>0</v>
      </c>
      <c r="AB38" s="5">
        <f t="shared" ca="1" si="7"/>
        <v>0</v>
      </c>
      <c r="AC38" s="5">
        <f t="shared" ca="1" si="7"/>
        <v>0</v>
      </c>
      <c r="AD38" s="5">
        <f t="shared" ca="1" si="7"/>
        <v>0</v>
      </c>
      <c r="AE38" s="5">
        <f t="shared" ca="1" si="7"/>
        <v>0</v>
      </c>
      <c r="AF38" s="5">
        <f t="shared" ca="1" si="7"/>
        <v>0</v>
      </c>
      <c r="AG38" s="5">
        <f t="shared" ca="1" si="7"/>
        <v>0</v>
      </c>
      <c r="AH38" s="5">
        <f t="shared" ca="1" si="7"/>
        <v>0</v>
      </c>
      <c r="AI38" s="5">
        <f t="shared" ca="1" si="7"/>
        <v>0</v>
      </c>
      <c r="AJ38" s="5">
        <f t="shared" ca="1" si="7"/>
        <v>0</v>
      </c>
      <c r="AK38" s="5">
        <f t="shared" ca="1" si="7"/>
        <v>0</v>
      </c>
      <c r="AL38" s="5">
        <f t="shared" ca="1" si="7"/>
        <v>0</v>
      </c>
      <c r="AM38" s="5">
        <f t="shared" ca="1" si="7"/>
        <v>0</v>
      </c>
      <c r="AN38" s="5">
        <f t="shared" ca="1" si="6"/>
        <v>0</v>
      </c>
      <c r="AO38" s="5">
        <f t="shared" ca="1" si="6"/>
        <v>0</v>
      </c>
      <c r="AP38" s="5">
        <f ca="1">V38*'Process Emissions Multipliers'!$F$8</f>
        <v>0</v>
      </c>
    </row>
    <row r="39" spans="1:42">
      <c r="A39" s="3">
        <v>-13</v>
      </c>
      <c r="B39" s="5">
        <f ca="1">IF('Ric 2010'!$A47="RC",INDIRECT("'Ric 2010'!"&amp;'Country Selector'!$B$3&amp;ROW($A47))*10^12,0)*'Process Emissions Multipliers'!$B$8</f>
        <v>0</v>
      </c>
      <c r="C39" s="5">
        <f t="shared" ca="1" si="9"/>
        <v>0</v>
      </c>
      <c r="D39" s="5">
        <f t="shared" ca="1" si="9"/>
        <v>0</v>
      </c>
      <c r="E39" s="5">
        <f t="shared" ca="1" si="9"/>
        <v>0</v>
      </c>
      <c r="F39" s="5">
        <f t="shared" ca="1" si="9"/>
        <v>0</v>
      </c>
      <c r="G39" s="5">
        <f t="shared" ca="1" si="9"/>
        <v>0</v>
      </c>
      <c r="H39" s="5">
        <f t="shared" ca="1" si="9"/>
        <v>0</v>
      </c>
      <c r="I39" s="5">
        <f t="shared" ca="1" si="9"/>
        <v>0</v>
      </c>
      <c r="J39" s="5">
        <f t="shared" ca="1" si="9"/>
        <v>0</v>
      </c>
      <c r="K39" s="5">
        <f t="shared" ca="1" si="9"/>
        <v>0</v>
      </c>
      <c r="L39" s="5">
        <f ca="1">IF('Ric 2020'!$A47="RC",INDIRECT("'Ric 2020'!"&amp;'Country Selector'!$B$3&amp;ROW($A47))*10^12,0)*'Process Emissions Multipliers'!$C$8</f>
        <v>0</v>
      </c>
      <c r="M39" s="5">
        <f t="shared" ca="1" si="10"/>
        <v>0</v>
      </c>
      <c r="N39" s="5">
        <f t="shared" ca="1" si="10"/>
        <v>0</v>
      </c>
      <c r="O39" s="5">
        <f t="shared" ca="1" si="10"/>
        <v>0</v>
      </c>
      <c r="P39" s="5">
        <f t="shared" ca="1" si="10"/>
        <v>0</v>
      </c>
      <c r="Q39" s="5">
        <f t="shared" ca="1" si="10"/>
        <v>0</v>
      </c>
      <c r="R39" s="5">
        <f t="shared" ca="1" si="10"/>
        <v>0</v>
      </c>
      <c r="S39" s="5">
        <f t="shared" ca="1" si="10"/>
        <v>0</v>
      </c>
      <c r="T39" s="5">
        <f t="shared" ca="1" si="10"/>
        <v>0</v>
      </c>
      <c r="U39" s="5">
        <f t="shared" ca="1" si="10"/>
        <v>0</v>
      </c>
      <c r="V39" s="5">
        <f ca="1">IF('Ric 2030'!$A47="RC",INDIRECT("'Ric 2030'!"&amp;'Country Selector'!$B$3&amp;ROW($A47))*10^12,0)*'Process Emissions Multipliers'!$E$8</f>
        <v>0</v>
      </c>
      <c r="W39" s="5">
        <f t="shared" ca="1" si="8"/>
        <v>0</v>
      </c>
      <c r="X39" s="5">
        <f t="shared" ca="1" si="7"/>
        <v>0</v>
      </c>
      <c r="Y39" s="5">
        <f t="shared" ca="1" si="7"/>
        <v>0</v>
      </c>
      <c r="Z39" s="5">
        <f t="shared" ca="1" si="7"/>
        <v>0</v>
      </c>
      <c r="AA39" s="5">
        <f t="shared" ca="1" si="7"/>
        <v>0</v>
      </c>
      <c r="AB39" s="5">
        <f t="shared" ca="1" si="7"/>
        <v>0</v>
      </c>
      <c r="AC39" s="5">
        <f t="shared" ca="1" si="7"/>
        <v>0</v>
      </c>
      <c r="AD39" s="5">
        <f t="shared" ca="1" si="7"/>
        <v>0</v>
      </c>
      <c r="AE39" s="5">
        <f t="shared" ca="1" si="7"/>
        <v>0</v>
      </c>
      <c r="AF39" s="5">
        <f t="shared" ca="1" si="7"/>
        <v>0</v>
      </c>
      <c r="AG39" s="5">
        <f t="shared" ca="1" si="7"/>
        <v>0</v>
      </c>
      <c r="AH39" s="5">
        <f t="shared" ca="1" si="7"/>
        <v>0</v>
      </c>
      <c r="AI39" s="5">
        <f t="shared" ca="1" si="7"/>
        <v>0</v>
      </c>
      <c r="AJ39" s="5">
        <f t="shared" ca="1" si="7"/>
        <v>0</v>
      </c>
      <c r="AK39" s="5">
        <f t="shared" ca="1" si="7"/>
        <v>0</v>
      </c>
      <c r="AL39" s="5">
        <f t="shared" ca="1" si="7"/>
        <v>0</v>
      </c>
      <c r="AM39" s="5">
        <f t="shared" ca="1" si="7"/>
        <v>0</v>
      </c>
      <c r="AN39" s="5">
        <f t="shared" ca="1" si="6"/>
        <v>0</v>
      </c>
      <c r="AO39" s="5">
        <f t="shared" ca="1" si="6"/>
        <v>0</v>
      </c>
      <c r="AP39" s="5">
        <f ca="1">V39*'Process Emissions Multipliers'!$F$8</f>
        <v>0</v>
      </c>
    </row>
    <row r="40" spans="1:42">
      <c r="A40" s="3">
        <v>-12</v>
      </c>
      <c r="B40" s="5">
        <f ca="1">IF('Ric 2010'!$A48="RC",INDIRECT("'Ric 2010'!"&amp;'Country Selector'!$B$3&amp;ROW($A48))*10^12,0)*'Process Emissions Multipliers'!$B$8</f>
        <v>0</v>
      </c>
      <c r="C40" s="5">
        <f t="shared" ca="1" si="9"/>
        <v>0</v>
      </c>
      <c r="D40" s="5">
        <f t="shared" ca="1" si="9"/>
        <v>0</v>
      </c>
      <c r="E40" s="5">
        <f t="shared" ca="1" si="9"/>
        <v>0</v>
      </c>
      <c r="F40" s="5">
        <f t="shared" ca="1" si="9"/>
        <v>0</v>
      </c>
      <c r="G40" s="5">
        <f t="shared" ca="1" si="9"/>
        <v>0</v>
      </c>
      <c r="H40" s="5">
        <f t="shared" ca="1" si="9"/>
        <v>0</v>
      </c>
      <c r="I40" s="5">
        <f t="shared" ca="1" si="9"/>
        <v>0</v>
      </c>
      <c r="J40" s="5">
        <f t="shared" ca="1" si="9"/>
        <v>0</v>
      </c>
      <c r="K40" s="5">
        <f t="shared" ca="1" si="9"/>
        <v>0</v>
      </c>
      <c r="L40" s="5">
        <f ca="1">IF('Ric 2020'!$A48="RC",INDIRECT("'Ric 2020'!"&amp;'Country Selector'!$B$3&amp;ROW($A48))*10^12,0)*'Process Emissions Multipliers'!$C$8</f>
        <v>0</v>
      </c>
      <c r="M40" s="5">
        <f t="shared" ca="1" si="10"/>
        <v>0</v>
      </c>
      <c r="N40" s="5">
        <f t="shared" ca="1" si="10"/>
        <v>0</v>
      </c>
      <c r="O40" s="5">
        <f t="shared" ca="1" si="10"/>
        <v>0</v>
      </c>
      <c r="P40" s="5">
        <f t="shared" ca="1" si="10"/>
        <v>0</v>
      </c>
      <c r="Q40" s="5">
        <f t="shared" ca="1" si="10"/>
        <v>0</v>
      </c>
      <c r="R40" s="5">
        <f t="shared" ca="1" si="10"/>
        <v>0</v>
      </c>
      <c r="S40" s="5">
        <f t="shared" ca="1" si="10"/>
        <v>0</v>
      </c>
      <c r="T40" s="5">
        <f t="shared" ca="1" si="10"/>
        <v>0</v>
      </c>
      <c r="U40" s="5">
        <f t="shared" ca="1" si="10"/>
        <v>0</v>
      </c>
      <c r="V40" s="5">
        <f ca="1">IF('Ric 2030'!$A48="RC",INDIRECT("'Ric 2030'!"&amp;'Country Selector'!$B$3&amp;ROW($A48))*10^12,0)*'Process Emissions Multipliers'!$E$8</f>
        <v>0</v>
      </c>
      <c r="W40" s="5">
        <f t="shared" ca="1" si="8"/>
        <v>0</v>
      </c>
      <c r="X40" s="5">
        <f t="shared" ca="1" si="7"/>
        <v>0</v>
      </c>
      <c r="Y40" s="5">
        <f t="shared" ca="1" si="7"/>
        <v>0</v>
      </c>
      <c r="Z40" s="5">
        <f t="shared" ca="1" si="7"/>
        <v>0</v>
      </c>
      <c r="AA40" s="5">
        <f t="shared" ca="1" si="7"/>
        <v>0</v>
      </c>
      <c r="AB40" s="5">
        <f t="shared" ca="1" si="7"/>
        <v>0</v>
      </c>
      <c r="AC40" s="5">
        <f t="shared" ca="1" si="7"/>
        <v>0</v>
      </c>
      <c r="AD40" s="5">
        <f t="shared" ca="1" si="7"/>
        <v>0</v>
      </c>
      <c r="AE40" s="5">
        <f t="shared" ca="1" si="7"/>
        <v>0</v>
      </c>
      <c r="AF40" s="5">
        <f t="shared" ca="1" si="7"/>
        <v>0</v>
      </c>
      <c r="AG40" s="5">
        <f t="shared" ca="1" si="7"/>
        <v>0</v>
      </c>
      <c r="AH40" s="5">
        <f t="shared" ca="1" si="7"/>
        <v>0</v>
      </c>
      <c r="AI40" s="5">
        <f t="shared" ca="1" si="7"/>
        <v>0</v>
      </c>
      <c r="AJ40" s="5">
        <f t="shared" ca="1" si="7"/>
        <v>0</v>
      </c>
      <c r="AK40" s="5">
        <f t="shared" ca="1" si="7"/>
        <v>0</v>
      </c>
      <c r="AL40" s="5">
        <f t="shared" ca="1" si="7"/>
        <v>0</v>
      </c>
      <c r="AM40" s="5">
        <f t="shared" ca="1" si="7"/>
        <v>0</v>
      </c>
      <c r="AN40" s="5">
        <f t="shared" ca="1" si="6"/>
        <v>0</v>
      </c>
      <c r="AO40" s="5">
        <f t="shared" ca="1" si="6"/>
        <v>0</v>
      </c>
      <c r="AP40" s="5">
        <f ca="1">V40*'Process Emissions Multipliers'!$F$8</f>
        <v>0</v>
      </c>
    </row>
    <row r="41" spans="1:42">
      <c r="A41" s="3">
        <v>-11</v>
      </c>
      <c r="B41" s="5">
        <f ca="1">IF('Ric 2010'!$A49="RC",INDIRECT("'Ric 2010'!"&amp;'Country Selector'!$B$3&amp;ROW($A49))*10^12,0)*'Process Emissions Multipliers'!$B$8</f>
        <v>0</v>
      </c>
      <c r="C41" s="5">
        <f t="shared" ca="1" si="9"/>
        <v>0</v>
      </c>
      <c r="D41" s="5">
        <f t="shared" ca="1" si="9"/>
        <v>0</v>
      </c>
      <c r="E41" s="5">
        <f t="shared" ca="1" si="9"/>
        <v>0</v>
      </c>
      <c r="F41" s="5">
        <f t="shared" ca="1" si="9"/>
        <v>0</v>
      </c>
      <c r="G41" s="5">
        <f t="shared" ca="1" si="9"/>
        <v>0</v>
      </c>
      <c r="H41" s="5">
        <f t="shared" ca="1" si="9"/>
        <v>0</v>
      </c>
      <c r="I41" s="5">
        <f t="shared" ca="1" si="9"/>
        <v>0</v>
      </c>
      <c r="J41" s="5">
        <f t="shared" ca="1" si="9"/>
        <v>0</v>
      </c>
      <c r="K41" s="5">
        <f t="shared" ca="1" si="9"/>
        <v>0</v>
      </c>
      <c r="L41" s="5">
        <f ca="1">IF('Ric 2020'!$A49="RC",INDIRECT("'Ric 2020'!"&amp;'Country Selector'!$B$3&amp;ROW($A49))*10^12,0)*'Process Emissions Multipliers'!$C$8</f>
        <v>0</v>
      </c>
      <c r="M41" s="5">
        <f t="shared" ca="1" si="10"/>
        <v>0</v>
      </c>
      <c r="N41" s="5">
        <f t="shared" ca="1" si="10"/>
        <v>0</v>
      </c>
      <c r="O41" s="5">
        <f t="shared" ca="1" si="10"/>
        <v>0</v>
      </c>
      <c r="P41" s="5">
        <f t="shared" ca="1" si="10"/>
        <v>0</v>
      </c>
      <c r="Q41" s="5">
        <f t="shared" ca="1" si="10"/>
        <v>0</v>
      </c>
      <c r="R41" s="5">
        <f t="shared" ca="1" si="10"/>
        <v>0</v>
      </c>
      <c r="S41" s="5">
        <f t="shared" ca="1" si="10"/>
        <v>0</v>
      </c>
      <c r="T41" s="5">
        <f t="shared" ca="1" si="10"/>
        <v>0</v>
      </c>
      <c r="U41" s="5">
        <f t="shared" ca="1" si="10"/>
        <v>0</v>
      </c>
      <c r="V41" s="5">
        <f ca="1">IF('Ric 2030'!$A49="RC",INDIRECT("'Ric 2030'!"&amp;'Country Selector'!$B$3&amp;ROW($A49))*10^12,0)*'Process Emissions Multipliers'!$E$8</f>
        <v>0</v>
      </c>
      <c r="W41" s="5">
        <f t="shared" ca="1" si="8"/>
        <v>0</v>
      </c>
      <c r="X41" s="5">
        <f t="shared" ca="1" si="7"/>
        <v>0</v>
      </c>
      <c r="Y41" s="5">
        <f t="shared" ca="1" si="7"/>
        <v>0</v>
      </c>
      <c r="Z41" s="5">
        <f t="shared" ca="1" si="7"/>
        <v>0</v>
      </c>
      <c r="AA41" s="5">
        <f t="shared" ca="1" si="7"/>
        <v>0</v>
      </c>
      <c r="AB41" s="5">
        <f t="shared" ca="1" si="7"/>
        <v>0</v>
      </c>
      <c r="AC41" s="5">
        <f t="shared" ca="1" si="7"/>
        <v>0</v>
      </c>
      <c r="AD41" s="5">
        <f t="shared" ca="1" si="7"/>
        <v>0</v>
      </c>
      <c r="AE41" s="5">
        <f t="shared" ca="1" si="7"/>
        <v>0</v>
      </c>
      <c r="AF41" s="5">
        <f t="shared" ca="1" si="7"/>
        <v>0</v>
      </c>
      <c r="AG41" s="5">
        <f t="shared" ca="1" si="7"/>
        <v>0</v>
      </c>
      <c r="AH41" s="5">
        <f t="shared" ca="1" si="7"/>
        <v>0</v>
      </c>
      <c r="AI41" s="5">
        <f t="shared" ca="1" si="7"/>
        <v>0</v>
      </c>
      <c r="AJ41" s="5">
        <f t="shared" ca="1" si="7"/>
        <v>0</v>
      </c>
      <c r="AK41" s="5">
        <f t="shared" ca="1" si="7"/>
        <v>0</v>
      </c>
      <c r="AL41" s="5">
        <f t="shared" ca="1" si="7"/>
        <v>0</v>
      </c>
      <c r="AM41" s="5">
        <f t="shared" ca="1" si="7"/>
        <v>0</v>
      </c>
      <c r="AN41" s="5">
        <f t="shared" ca="1" si="6"/>
        <v>0</v>
      </c>
      <c r="AO41" s="5">
        <f t="shared" ca="1" si="6"/>
        <v>0</v>
      </c>
      <c r="AP41" s="5">
        <f ca="1">V41*'Process Emissions Multipliers'!$F$8</f>
        <v>0</v>
      </c>
    </row>
    <row r="42" spans="1:42">
      <c r="A42" s="3">
        <v>-10</v>
      </c>
      <c r="B42" s="5">
        <f ca="1">IF('Ric 2010'!$A50="RC",INDIRECT("'Ric 2010'!"&amp;'Country Selector'!$B$3&amp;ROW($A50))*10^12,0)*'Process Emissions Multipliers'!$B$8</f>
        <v>0</v>
      </c>
      <c r="C42" s="5">
        <f t="shared" ca="1" si="9"/>
        <v>0</v>
      </c>
      <c r="D42" s="5">
        <f t="shared" ca="1" si="9"/>
        <v>0</v>
      </c>
      <c r="E42" s="5">
        <f t="shared" ca="1" si="9"/>
        <v>0</v>
      </c>
      <c r="F42" s="5">
        <f t="shared" ca="1" si="9"/>
        <v>0</v>
      </c>
      <c r="G42" s="5">
        <f t="shared" ca="1" si="9"/>
        <v>0</v>
      </c>
      <c r="H42" s="5">
        <f t="shared" ca="1" si="9"/>
        <v>0</v>
      </c>
      <c r="I42" s="5">
        <f t="shared" ca="1" si="9"/>
        <v>0</v>
      </c>
      <c r="J42" s="5">
        <f t="shared" ca="1" si="9"/>
        <v>0</v>
      </c>
      <c r="K42" s="5">
        <f t="shared" ca="1" si="9"/>
        <v>0</v>
      </c>
      <c r="L42" s="5">
        <f ca="1">IF('Ric 2020'!$A50="RC",INDIRECT("'Ric 2020'!"&amp;'Country Selector'!$B$3&amp;ROW($A50))*10^12,0)*'Process Emissions Multipliers'!$C$8</f>
        <v>0</v>
      </c>
      <c r="M42" s="5">
        <f t="shared" ca="1" si="10"/>
        <v>7787048116.6763401</v>
      </c>
      <c r="N42" s="5">
        <f t="shared" ca="1" si="10"/>
        <v>15574096233.35268</v>
      </c>
      <c r="O42" s="5">
        <f t="shared" ca="1" si="10"/>
        <v>23361144350.029018</v>
      </c>
      <c r="P42" s="5">
        <f t="shared" ca="1" si="10"/>
        <v>31148192466.70536</v>
      </c>
      <c r="Q42" s="5">
        <f t="shared" ca="1" si="10"/>
        <v>38935240583.381699</v>
      </c>
      <c r="R42" s="5">
        <f t="shared" ca="1" si="10"/>
        <v>46722288700.058037</v>
      </c>
      <c r="S42" s="5">
        <f t="shared" ca="1" si="10"/>
        <v>54509336816.734375</v>
      </c>
      <c r="T42" s="5">
        <f t="shared" ca="1" si="10"/>
        <v>62296384933.410721</v>
      </c>
      <c r="U42" s="5">
        <f t="shared" ca="1" si="10"/>
        <v>70083433050.087067</v>
      </c>
      <c r="V42" s="5">
        <f ca="1">IF('Ric 2030'!$A50="RC",INDIRECT("'Ric 2030'!"&amp;'Country Selector'!$B$3&amp;ROW($A50))*10^12,0)*'Process Emissions Multipliers'!$E$8</f>
        <v>77870481166.763397</v>
      </c>
      <c r="W42" s="5">
        <f t="shared" ca="1" si="8"/>
        <v>77870481166.763397</v>
      </c>
      <c r="X42" s="5">
        <f t="shared" ca="1" si="7"/>
        <v>77870481166.763412</v>
      </c>
      <c r="Y42" s="5">
        <f t="shared" ca="1" si="7"/>
        <v>77870481166.763397</v>
      </c>
      <c r="Z42" s="5">
        <f t="shared" ca="1" si="7"/>
        <v>77870481166.763397</v>
      </c>
      <c r="AA42" s="5">
        <f t="shared" ca="1" si="7"/>
        <v>77870481166.763397</v>
      </c>
      <c r="AB42" s="5">
        <f t="shared" ca="1" si="7"/>
        <v>77870481166.763397</v>
      </c>
      <c r="AC42" s="5">
        <f t="shared" ca="1" si="7"/>
        <v>77870481166.763397</v>
      </c>
      <c r="AD42" s="5">
        <f t="shared" ca="1" si="7"/>
        <v>77870481166.763397</v>
      </c>
      <c r="AE42" s="5">
        <f t="shared" ca="1" si="7"/>
        <v>77870481166.763397</v>
      </c>
      <c r="AF42" s="5">
        <f t="shared" ca="1" si="7"/>
        <v>77870481166.763397</v>
      </c>
      <c r="AG42" s="5">
        <f t="shared" ca="1" si="7"/>
        <v>77870481166.763397</v>
      </c>
      <c r="AH42" s="5">
        <f t="shared" ca="1" si="7"/>
        <v>77870481166.763397</v>
      </c>
      <c r="AI42" s="5">
        <f t="shared" ca="1" si="7"/>
        <v>77870481166.763397</v>
      </c>
      <c r="AJ42" s="5">
        <f t="shared" ca="1" si="7"/>
        <v>77870481166.763397</v>
      </c>
      <c r="AK42" s="5">
        <f t="shared" ca="1" si="7"/>
        <v>77870481166.763397</v>
      </c>
      <c r="AL42" s="5">
        <f t="shared" ca="1" si="7"/>
        <v>77870481166.763397</v>
      </c>
      <c r="AM42" s="5">
        <f t="shared" ca="1" si="7"/>
        <v>77870481166.763397</v>
      </c>
      <c r="AN42" s="5">
        <f t="shared" ca="1" si="6"/>
        <v>77870481166.763412</v>
      </c>
      <c r="AO42" s="5">
        <f t="shared" ca="1" si="6"/>
        <v>77870481166.763397</v>
      </c>
      <c r="AP42" s="5">
        <f ca="1">V42*'Process Emissions Multipliers'!$F$8</f>
        <v>77870481166.763397</v>
      </c>
    </row>
    <row r="43" spans="1:42">
      <c r="A43" s="3">
        <v>-9</v>
      </c>
      <c r="B43" s="5">
        <f ca="1">IF('Ric 2010'!$A51="RC",INDIRECT("'Ric 2010'!"&amp;'Country Selector'!$B$3&amp;ROW($A51))*10^12,0)*'Process Emissions Multipliers'!$B$8</f>
        <v>0</v>
      </c>
      <c r="C43" s="5">
        <f t="shared" ca="1" si="9"/>
        <v>4144310955.3765917</v>
      </c>
      <c r="D43" s="5">
        <f t="shared" ca="1" si="9"/>
        <v>8288621910.7531834</v>
      </c>
      <c r="E43" s="5">
        <f t="shared" ca="1" si="9"/>
        <v>12432932866.129774</v>
      </c>
      <c r="F43" s="5">
        <f t="shared" ca="1" si="9"/>
        <v>16577243821.506367</v>
      </c>
      <c r="G43" s="5">
        <f t="shared" ca="1" si="9"/>
        <v>20721554776.882957</v>
      </c>
      <c r="H43" s="5">
        <f t="shared" ca="1" si="9"/>
        <v>24865865732.259548</v>
      </c>
      <c r="I43" s="5">
        <f t="shared" ca="1" si="9"/>
        <v>29010176687.636139</v>
      </c>
      <c r="J43" s="5">
        <f t="shared" ca="1" si="9"/>
        <v>33154487643.012733</v>
      </c>
      <c r="K43" s="5">
        <f t="shared" ca="1" si="9"/>
        <v>37298798598.389328</v>
      </c>
      <c r="L43" s="5">
        <f ca="1">IF('Ric 2020'!$A51="RC",INDIRECT("'Ric 2020'!"&amp;'Country Selector'!$B$3&amp;ROW($A51))*10^12,0)*'Process Emissions Multipliers'!$C$8</f>
        <v>41443109553.765915</v>
      </c>
      <c r="M43" s="5">
        <f t="shared" ca="1" si="10"/>
        <v>37298798598.389328</v>
      </c>
      <c r="N43" s="5">
        <f t="shared" ca="1" si="10"/>
        <v>33154487643.012733</v>
      </c>
      <c r="O43" s="5">
        <f t="shared" ca="1" si="10"/>
        <v>29010176687.636139</v>
      </c>
      <c r="P43" s="5">
        <f t="shared" ca="1" si="10"/>
        <v>24865865732.259548</v>
      </c>
      <c r="Q43" s="5">
        <f t="shared" ca="1" si="10"/>
        <v>20721554776.882957</v>
      </c>
      <c r="R43" s="5">
        <f t="shared" ca="1" si="10"/>
        <v>16577243821.506367</v>
      </c>
      <c r="S43" s="5">
        <f t="shared" ca="1" si="10"/>
        <v>12432932866.129774</v>
      </c>
      <c r="T43" s="5">
        <f t="shared" ca="1" si="10"/>
        <v>8288621910.7531834</v>
      </c>
      <c r="U43" s="5">
        <f t="shared" ca="1" si="10"/>
        <v>4144310955.3765917</v>
      </c>
      <c r="V43" s="5">
        <f ca="1">IF('Ric 2030'!$A51="RC",INDIRECT("'Ric 2030'!"&amp;'Country Selector'!$B$3&amp;ROW($A51))*10^12,0)*'Process Emissions Multipliers'!$E$8</f>
        <v>0</v>
      </c>
      <c r="W43" s="5">
        <f t="shared" ca="1" si="8"/>
        <v>0</v>
      </c>
      <c r="X43" s="5">
        <f t="shared" ca="1" si="7"/>
        <v>0</v>
      </c>
      <c r="Y43" s="5">
        <f t="shared" ca="1" si="7"/>
        <v>0</v>
      </c>
      <c r="Z43" s="5">
        <f t="shared" ca="1" si="7"/>
        <v>0</v>
      </c>
      <c r="AA43" s="5">
        <f t="shared" ca="1" si="7"/>
        <v>0</v>
      </c>
      <c r="AB43" s="5">
        <f t="shared" ca="1" si="7"/>
        <v>0</v>
      </c>
      <c r="AC43" s="5">
        <f t="shared" ca="1" si="7"/>
        <v>0</v>
      </c>
      <c r="AD43" s="5">
        <f t="shared" ca="1" si="7"/>
        <v>0</v>
      </c>
      <c r="AE43" s="5">
        <f t="shared" ca="1" si="7"/>
        <v>0</v>
      </c>
      <c r="AF43" s="5">
        <f t="shared" ca="1" si="7"/>
        <v>0</v>
      </c>
      <c r="AG43" s="5">
        <f t="shared" ca="1" si="7"/>
        <v>0</v>
      </c>
      <c r="AH43" s="5">
        <f t="shared" ca="1" si="7"/>
        <v>0</v>
      </c>
      <c r="AI43" s="5">
        <f t="shared" ca="1" si="7"/>
        <v>0</v>
      </c>
      <c r="AJ43" s="5">
        <f t="shared" ca="1" si="7"/>
        <v>0</v>
      </c>
      <c r="AK43" s="5">
        <f t="shared" ca="1" si="7"/>
        <v>0</v>
      </c>
      <c r="AL43" s="5">
        <f t="shared" ca="1" si="7"/>
        <v>0</v>
      </c>
      <c r="AM43" s="5">
        <f t="shared" ca="1" si="7"/>
        <v>0</v>
      </c>
      <c r="AN43" s="5">
        <f t="shared" ca="1" si="6"/>
        <v>0</v>
      </c>
      <c r="AO43" s="5">
        <f t="shared" ca="1" si="6"/>
        <v>0</v>
      </c>
      <c r="AP43" s="5">
        <f ca="1">V43*'Process Emissions Multipliers'!$F$8</f>
        <v>0</v>
      </c>
    </row>
    <row r="44" spans="1:42">
      <c r="A44" s="3">
        <v>-8</v>
      </c>
      <c r="B44" s="5">
        <f ca="1">IF('Ric 2010'!$A52="RC",INDIRECT("'Ric 2010'!"&amp;'Country Selector'!$B$3&amp;ROW($A52))*10^12,0)*'Process Emissions Multipliers'!$B$8</f>
        <v>0</v>
      </c>
      <c r="C44" s="5">
        <f t="shared" ca="1" si="9"/>
        <v>5474739902.4335546</v>
      </c>
      <c r="D44" s="5">
        <f t="shared" ca="1" si="9"/>
        <v>10949479804.867109</v>
      </c>
      <c r="E44" s="5">
        <f t="shared" ca="1" si="9"/>
        <v>16424219707.300665</v>
      </c>
      <c r="F44" s="5">
        <f t="shared" ca="1" si="9"/>
        <v>21898959609.734219</v>
      </c>
      <c r="G44" s="5">
        <f t="shared" ca="1" si="9"/>
        <v>27373699512.167774</v>
      </c>
      <c r="H44" s="5">
        <f t="shared" ca="1" si="9"/>
        <v>32848439414.60133</v>
      </c>
      <c r="I44" s="5">
        <f t="shared" ca="1" si="9"/>
        <v>38323179317.034882</v>
      </c>
      <c r="J44" s="5">
        <f t="shared" ca="1" si="9"/>
        <v>43797919219.468437</v>
      </c>
      <c r="K44" s="5">
        <f t="shared" ca="1" si="9"/>
        <v>49272659121.901993</v>
      </c>
      <c r="L44" s="5">
        <f ca="1">IF('Ric 2020'!$A52="RC",INDIRECT("'Ric 2020'!"&amp;'Country Selector'!$B$3&amp;ROW($A52))*10^12,0)*'Process Emissions Multipliers'!$C$8</f>
        <v>54747399024.335548</v>
      </c>
      <c r="M44" s="5">
        <f t="shared" ca="1" si="10"/>
        <v>49272659121.901993</v>
      </c>
      <c r="N44" s="5">
        <f t="shared" ca="1" si="10"/>
        <v>43797919219.468437</v>
      </c>
      <c r="O44" s="5">
        <f t="shared" ca="1" si="10"/>
        <v>38323179317.034882</v>
      </c>
      <c r="P44" s="5">
        <f t="shared" ca="1" si="10"/>
        <v>32848439414.60133</v>
      </c>
      <c r="Q44" s="5">
        <f t="shared" ca="1" si="10"/>
        <v>27373699512.167774</v>
      </c>
      <c r="R44" s="5">
        <f t="shared" ca="1" si="10"/>
        <v>21898959609.734219</v>
      </c>
      <c r="S44" s="5">
        <f t="shared" ca="1" si="10"/>
        <v>16424219707.300665</v>
      </c>
      <c r="T44" s="5">
        <f t="shared" ca="1" si="10"/>
        <v>10949479804.867109</v>
      </c>
      <c r="U44" s="5">
        <f t="shared" ca="1" si="10"/>
        <v>5474739902.4335546</v>
      </c>
      <c r="V44" s="5">
        <f ca="1">IF('Ric 2030'!$A52="RC",INDIRECT("'Ric 2030'!"&amp;'Country Selector'!$B$3&amp;ROW($A52))*10^12,0)*'Process Emissions Multipliers'!$E$8</f>
        <v>0</v>
      </c>
      <c r="W44" s="5">
        <f t="shared" ca="1" si="8"/>
        <v>0</v>
      </c>
      <c r="X44" s="5">
        <f t="shared" ca="1" si="7"/>
        <v>0</v>
      </c>
      <c r="Y44" s="5">
        <f t="shared" ca="1" si="7"/>
        <v>0</v>
      </c>
      <c r="Z44" s="5">
        <f t="shared" ca="1" si="7"/>
        <v>0</v>
      </c>
      <c r="AA44" s="5">
        <f t="shared" ca="1" si="7"/>
        <v>0</v>
      </c>
      <c r="AB44" s="5">
        <f t="shared" ca="1" si="7"/>
        <v>0</v>
      </c>
      <c r="AC44" s="5">
        <f t="shared" ca="1" si="7"/>
        <v>0</v>
      </c>
      <c r="AD44" s="5">
        <f t="shared" ca="1" si="7"/>
        <v>0</v>
      </c>
      <c r="AE44" s="5">
        <f t="shared" ca="1" si="7"/>
        <v>0</v>
      </c>
      <c r="AF44" s="5">
        <f t="shared" ca="1" si="7"/>
        <v>0</v>
      </c>
      <c r="AG44" s="5">
        <f t="shared" ca="1" si="7"/>
        <v>0</v>
      </c>
      <c r="AH44" s="5">
        <f t="shared" ca="1" si="7"/>
        <v>0</v>
      </c>
      <c r="AI44" s="5">
        <f t="shared" ca="1" si="7"/>
        <v>0</v>
      </c>
      <c r="AJ44" s="5">
        <f t="shared" ca="1" si="7"/>
        <v>0</v>
      </c>
      <c r="AK44" s="5">
        <f t="shared" ca="1" si="7"/>
        <v>0</v>
      </c>
      <c r="AL44" s="5">
        <f t="shared" ca="1" si="7"/>
        <v>0</v>
      </c>
      <c r="AM44" s="5">
        <f t="shared" ca="1" si="7"/>
        <v>0</v>
      </c>
      <c r="AN44" s="5">
        <f t="shared" ca="1" si="6"/>
        <v>0</v>
      </c>
      <c r="AO44" s="5">
        <f t="shared" ca="1" si="6"/>
        <v>0</v>
      </c>
      <c r="AP44" s="5">
        <f ca="1">V44*'Process Emissions Multipliers'!$F$8</f>
        <v>0</v>
      </c>
    </row>
    <row r="45" spans="1:42">
      <c r="A45" s="3">
        <v>-7</v>
      </c>
      <c r="B45" s="5">
        <f ca="1">IF('Ric 2010'!$A53="RC",INDIRECT("'Ric 2010'!"&amp;'Country Selector'!$B$3&amp;ROW($A53))*10^12,0)*'Process Emissions Multipliers'!$B$8</f>
        <v>0</v>
      </c>
      <c r="C45" s="5">
        <f t="shared" ca="1" si="9"/>
        <v>0</v>
      </c>
      <c r="D45" s="5">
        <f t="shared" ca="1" si="9"/>
        <v>0</v>
      </c>
      <c r="E45" s="5">
        <f t="shared" ca="1" si="9"/>
        <v>0</v>
      </c>
      <c r="F45" s="5">
        <f t="shared" ca="1" si="9"/>
        <v>0</v>
      </c>
      <c r="G45" s="5">
        <f t="shared" ca="1" si="9"/>
        <v>0</v>
      </c>
      <c r="H45" s="5">
        <f t="shared" ca="1" si="9"/>
        <v>0</v>
      </c>
      <c r="I45" s="5">
        <f t="shared" ca="1" si="9"/>
        <v>0</v>
      </c>
      <c r="J45" s="5">
        <f t="shared" ca="1" si="9"/>
        <v>0</v>
      </c>
      <c r="K45" s="5">
        <f t="shared" ca="1" si="9"/>
        <v>0</v>
      </c>
      <c r="L45" s="5">
        <f ca="1">IF('Ric 2020'!$A53="RC",INDIRECT("'Ric 2020'!"&amp;'Country Selector'!$B$3&amp;ROW($A53))*10^12,0)*'Process Emissions Multipliers'!$C$8</f>
        <v>0</v>
      </c>
      <c r="M45" s="5">
        <f t="shared" ca="1" si="10"/>
        <v>0</v>
      </c>
      <c r="N45" s="5">
        <f t="shared" ca="1" si="10"/>
        <v>0</v>
      </c>
      <c r="O45" s="5">
        <f t="shared" ca="1" si="10"/>
        <v>0</v>
      </c>
      <c r="P45" s="5">
        <f t="shared" ca="1" si="10"/>
        <v>0</v>
      </c>
      <c r="Q45" s="5">
        <f t="shared" ca="1" si="10"/>
        <v>0</v>
      </c>
      <c r="R45" s="5">
        <f t="shared" ca="1" si="10"/>
        <v>0</v>
      </c>
      <c r="S45" s="5">
        <f t="shared" ca="1" si="10"/>
        <v>0</v>
      </c>
      <c r="T45" s="5">
        <f t="shared" ca="1" si="10"/>
        <v>0</v>
      </c>
      <c r="U45" s="5">
        <f t="shared" ca="1" si="10"/>
        <v>0</v>
      </c>
      <c r="V45" s="5">
        <f ca="1">IF('Ric 2030'!$A53="RC",INDIRECT("'Ric 2030'!"&amp;'Country Selector'!$B$3&amp;ROW($A53))*10^12,0)*'Process Emissions Multipliers'!$E$8</f>
        <v>0</v>
      </c>
      <c r="W45" s="5">
        <f t="shared" ca="1" si="8"/>
        <v>0</v>
      </c>
      <c r="X45" s="5">
        <f t="shared" ca="1" si="7"/>
        <v>0</v>
      </c>
      <c r="Y45" s="5">
        <f t="shared" ca="1" si="7"/>
        <v>0</v>
      </c>
      <c r="Z45" s="5">
        <f t="shared" ca="1" si="7"/>
        <v>0</v>
      </c>
      <c r="AA45" s="5">
        <f t="shared" ca="1" si="7"/>
        <v>0</v>
      </c>
      <c r="AB45" s="5">
        <f t="shared" ca="1" si="7"/>
        <v>0</v>
      </c>
      <c r="AC45" s="5">
        <f t="shared" ca="1" si="7"/>
        <v>0</v>
      </c>
      <c r="AD45" s="5">
        <f t="shared" ca="1" si="7"/>
        <v>0</v>
      </c>
      <c r="AE45" s="5">
        <f t="shared" ca="1" si="7"/>
        <v>0</v>
      </c>
      <c r="AF45" s="5">
        <f t="shared" ca="1" si="7"/>
        <v>0</v>
      </c>
      <c r="AG45" s="5">
        <f t="shared" ca="1" si="7"/>
        <v>0</v>
      </c>
      <c r="AH45" s="5">
        <f t="shared" ca="1" si="7"/>
        <v>0</v>
      </c>
      <c r="AI45" s="5">
        <f t="shared" ca="1" si="7"/>
        <v>0</v>
      </c>
      <c r="AJ45" s="5">
        <f t="shared" ca="1" si="7"/>
        <v>0</v>
      </c>
      <c r="AK45" s="5">
        <f t="shared" ca="1" si="7"/>
        <v>0</v>
      </c>
      <c r="AL45" s="5">
        <f t="shared" ca="1" si="7"/>
        <v>0</v>
      </c>
      <c r="AM45" s="5">
        <f t="shared" ca="1" si="7"/>
        <v>0</v>
      </c>
      <c r="AN45" s="5">
        <f t="shared" ca="1" si="6"/>
        <v>0</v>
      </c>
      <c r="AO45" s="5">
        <f t="shared" ca="1" si="6"/>
        <v>0</v>
      </c>
      <c r="AP45" s="5">
        <f ca="1">V45*'Process Emissions Multipliers'!$F$8</f>
        <v>0</v>
      </c>
    </row>
    <row r="46" spans="1:42">
      <c r="A46" s="3">
        <v>-6</v>
      </c>
      <c r="B46" s="5">
        <f ca="1">IF('Ric 2010'!$A54="RC",INDIRECT("'Ric 2010'!"&amp;'Country Selector'!$B$3&amp;ROW($A54))*10^12,0)*'Process Emissions Multipliers'!$B$8</f>
        <v>174754773087.14246</v>
      </c>
      <c r="C46" s="5">
        <f t="shared" ca="1" si="9"/>
        <v>157279295778.42822</v>
      </c>
      <c r="D46" s="5">
        <f t="shared" ca="1" si="9"/>
        <v>139803818469.71396</v>
      </c>
      <c r="E46" s="5">
        <f t="shared" ca="1" si="9"/>
        <v>122328341160.99971</v>
      </c>
      <c r="F46" s="5">
        <f t="shared" ca="1" si="9"/>
        <v>104852863852.28548</v>
      </c>
      <c r="G46" s="5">
        <f t="shared" ca="1" si="9"/>
        <v>87377386543.571228</v>
      </c>
      <c r="H46" s="5">
        <f t="shared" ca="1" si="9"/>
        <v>69901909234.856979</v>
      </c>
      <c r="I46" s="5">
        <f t="shared" ca="1" si="9"/>
        <v>52426431926.142738</v>
      </c>
      <c r="J46" s="5">
        <f t="shared" ca="1" si="9"/>
        <v>34950954617.42849</v>
      </c>
      <c r="K46" s="5">
        <f t="shared" ca="1" si="9"/>
        <v>17475477308.714245</v>
      </c>
      <c r="L46" s="5">
        <f ca="1">IF('Ric 2020'!$A54="RC",INDIRECT("'Ric 2020'!"&amp;'Country Selector'!$B$3&amp;ROW($A54))*10^12,0)*'Process Emissions Multipliers'!$C$8</f>
        <v>0</v>
      </c>
      <c r="M46" s="5">
        <f t="shared" ca="1" si="10"/>
        <v>0</v>
      </c>
      <c r="N46" s="5">
        <f t="shared" ca="1" si="10"/>
        <v>0</v>
      </c>
      <c r="O46" s="5">
        <f t="shared" ca="1" si="10"/>
        <v>0</v>
      </c>
      <c r="P46" s="5">
        <f t="shared" ca="1" si="10"/>
        <v>0</v>
      </c>
      <c r="Q46" s="5">
        <f t="shared" ca="1" si="10"/>
        <v>0</v>
      </c>
      <c r="R46" s="5">
        <f t="shared" ca="1" si="10"/>
        <v>0</v>
      </c>
      <c r="S46" s="5">
        <f t="shared" ca="1" si="10"/>
        <v>0</v>
      </c>
      <c r="T46" s="5">
        <f t="shared" ca="1" si="10"/>
        <v>0</v>
      </c>
      <c r="U46" s="5">
        <f t="shared" ca="1" si="10"/>
        <v>0</v>
      </c>
      <c r="V46" s="5">
        <f ca="1">IF('Ric 2030'!$A54="RC",INDIRECT("'Ric 2030'!"&amp;'Country Selector'!$B$3&amp;ROW($A54))*10^12,0)*'Process Emissions Multipliers'!$E$8</f>
        <v>0</v>
      </c>
      <c r="W46" s="5">
        <f t="shared" ca="1" si="8"/>
        <v>0</v>
      </c>
      <c r="X46" s="5">
        <f t="shared" ca="1" si="7"/>
        <v>0</v>
      </c>
      <c r="Y46" s="5">
        <f t="shared" ca="1" si="7"/>
        <v>0</v>
      </c>
      <c r="Z46" s="5">
        <f t="shared" ca="1" si="7"/>
        <v>0</v>
      </c>
      <c r="AA46" s="5">
        <f t="shared" ca="1" si="7"/>
        <v>0</v>
      </c>
      <c r="AB46" s="5">
        <f t="shared" ca="1" si="7"/>
        <v>0</v>
      </c>
      <c r="AC46" s="5">
        <f t="shared" ca="1" si="7"/>
        <v>0</v>
      </c>
      <c r="AD46" s="5">
        <f t="shared" ca="1" si="7"/>
        <v>0</v>
      </c>
      <c r="AE46" s="5">
        <f t="shared" ca="1" si="7"/>
        <v>0</v>
      </c>
      <c r="AF46" s="5">
        <f t="shared" ca="1" si="7"/>
        <v>0</v>
      </c>
      <c r="AG46" s="5">
        <f t="shared" ca="1" si="7"/>
        <v>0</v>
      </c>
      <c r="AH46" s="5">
        <f t="shared" ca="1" si="7"/>
        <v>0</v>
      </c>
      <c r="AI46" s="5">
        <f t="shared" ca="1" si="7"/>
        <v>0</v>
      </c>
      <c r="AJ46" s="5">
        <f t="shared" ca="1" si="7"/>
        <v>0</v>
      </c>
      <c r="AK46" s="5">
        <f t="shared" ca="1" si="7"/>
        <v>0</v>
      </c>
      <c r="AL46" s="5">
        <f t="shared" ca="1" si="7"/>
        <v>0</v>
      </c>
      <c r="AM46" s="5">
        <f t="shared" ca="1" si="7"/>
        <v>0</v>
      </c>
      <c r="AN46" s="5">
        <f t="shared" ca="1" si="6"/>
        <v>0</v>
      </c>
      <c r="AO46" s="5">
        <f t="shared" ca="1" si="6"/>
        <v>0</v>
      </c>
      <c r="AP46" s="5">
        <f ca="1">V46*'Process Emissions Multipliers'!$F$8</f>
        <v>0</v>
      </c>
    </row>
    <row r="47" spans="1:42">
      <c r="A47" s="3">
        <v>-5</v>
      </c>
      <c r="B47" s="5">
        <f ca="1">IF('Ric 2010'!$A55="RC",INDIRECT("'Ric 2010'!"&amp;'Country Selector'!$B$3&amp;ROW($A55))*10^12,0)*'Process Emissions Multipliers'!$B$8</f>
        <v>0</v>
      </c>
      <c r="C47" s="5">
        <f t="shared" ca="1" si="9"/>
        <v>0</v>
      </c>
      <c r="D47" s="5">
        <f t="shared" ca="1" si="9"/>
        <v>0</v>
      </c>
      <c r="E47" s="5">
        <f t="shared" ca="1" si="9"/>
        <v>0</v>
      </c>
      <c r="F47" s="5">
        <f t="shared" ca="1" si="9"/>
        <v>0</v>
      </c>
      <c r="G47" s="5">
        <f t="shared" ca="1" si="9"/>
        <v>0</v>
      </c>
      <c r="H47" s="5">
        <f t="shared" ca="1" si="9"/>
        <v>0</v>
      </c>
      <c r="I47" s="5">
        <f t="shared" ca="1" si="9"/>
        <v>0</v>
      </c>
      <c r="J47" s="5">
        <f t="shared" ca="1" si="9"/>
        <v>0</v>
      </c>
      <c r="K47" s="5">
        <f t="shared" ca="1" si="9"/>
        <v>0</v>
      </c>
      <c r="L47" s="5">
        <f ca="1">IF('Ric 2020'!$A55="RC",INDIRECT("'Ric 2020'!"&amp;'Country Selector'!$B$3&amp;ROW($A55))*10^12,0)*'Process Emissions Multipliers'!$C$8</f>
        <v>0</v>
      </c>
      <c r="M47" s="5">
        <f t="shared" ca="1" si="10"/>
        <v>0</v>
      </c>
      <c r="N47" s="5">
        <f t="shared" ca="1" si="10"/>
        <v>0</v>
      </c>
      <c r="O47" s="5">
        <f t="shared" ca="1" si="10"/>
        <v>0</v>
      </c>
      <c r="P47" s="5">
        <f t="shared" ca="1" si="10"/>
        <v>0</v>
      </c>
      <c r="Q47" s="5">
        <f t="shared" ca="1" si="10"/>
        <v>0</v>
      </c>
      <c r="R47" s="5">
        <f t="shared" ca="1" si="10"/>
        <v>0</v>
      </c>
      <c r="S47" s="5">
        <f t="shared" ca="1" si="10"/>
        <v>0</v>
      </c>
      <c r="T47" s="5">
        <f t="shared" ca="1" si="10"/>
        <v>0</v>
      </c>
      <c r="U47" s="5">
        <f t="shared" ca="1" si="10"/>
        <v>0</v>
      </c>
      <c r="V47" s="5">
        <f ca="1">IF('Ric 2030'!$A55="RC",INDIRECT("'Ric 2030'!"&amp;'Country Selector'!$B$3&amp;ROW($A55))*10^12,0)*'Process Emissions Multipliers'!$E$8</f>
        <v>0</v>
      </c>
      <c r="W47" s="5">
        <f t="shared" ca="1" si="8"/>
        <v>0</v>
      </c>
      <c r="X47" s="5">
        <f t="shared" ca="1" si="7"/>
        <v>0</v>
      </c>
      <c r="Y47" s="5">
        <f t="shared" ca="1" si="7"/>
        <v>0</v>
      </c>
      <c r="Z47" s="5">
        <f t="shared" ca="1" si="7"/>
        <v>0</v>
      </c>
      <c r="AA47" s="5">
        <f t="shared" ca="1" si="7"/>
        <v>0</v>
      </c>
      <c r="AB47" s="5">
        <f t="shared" ca="1" si="7"/>
        <v>0</v>
      </c>
      <c r="AC47" s="5">
        <f t="shared" ca="1" si="7"/>
        <v>0</v>
      </c>
      <c r="AD47" s="5">
        <f t="shared" ca="1" si="7"/>
        <v>0</v>
      </c>
      <c r="AE47" s="5">
        <f t="shared" ca="1" si="7"/>
        <v>0</v>
      </c>
      <c r="AF47" s="5">
        <f t="shared" ca="1" si="7"/>
        <v>0</v>
      </c>
      <c r="AG47" s="5">
        <f t="shared" ca="1" si="7"/>
        <v>0</v>
      </c>
      <c r="AH47" s="5">
        <f t="shared" ca="1" si="7"/>
        <v>0</v>
      </c>
      <c r="AI47" s="5">
        <f t="shared" ca="1" si="7"/>
        <v>0</v>
      </c>
      <c r="AJ47" s="5">
        <f t="shared" ca="1" si="7"/>
        <v>0</v>
      </c>
      <c r="AK47" s="5">
        <f t="shared" ca="1" si="7"/>
        <v>0</v>
      </c>
      <c r="AL47" s="5">
        <f t="shared" ca="1" si="7"/>
        <v>0</v>
      </c>
      <c r="AM47" s="5">
        <f t="shared" ref="AM47:AO77" ca="1" si="11">$V47*($AP$1-AM$1)/($AP$1-$V$1)+$AP47*(AM$1-$V$1)/($AP$1-$V$1)</f>
        <v>0</v>
      </c>
      <c r="AN47" s="5">
        <f t="shared" ca="1" si="11"/>
        <v>0</v>
      </c>
      <c r="AO47" s="5">
        <f t="shared" ca="1" si="11"/>
        <v>0</v>
      </c>
      <c r="AP47" s="5">
        <f ca="1">V47*'Process Emissions Multipliers'!$F$8</f>
        <v>0</v>
      </c>
    </row>
    <row r="48" spans="1:42">
      <c r="A48" s="3">
        <v>-4</v>
      </c>
      <c r="B48" s="5">
        <f ca="1">IF('Ric 2010'!$A56="RC",INDIRECT("'Ric 2010'!"&amp;'Country Selector'!$B$3&amp;ROW($A56))*10^12,0)*'Process Emissions Multipliers'!$B$8</f>
        <v>0</v>
      </c>
      <c r="C48" s="5">
        <f t="shared" ca="1" si="9"/>
        <v>0</v>
      </c>
      <c r="D48" s="5">
        <f t="shared" ca="1" si="9"/>
        <v>0</v>
      </c>
      <c r="E48" s="5">
        <f t="shared" ca="1" si="9"/>
        <v>0</v>
      </c>
      <c r="F48" s="5">
        <f t="shared" ca="1" si="9"/>
        <v>0</v>
      </c>
      <c r="G48" s="5">
        <f t="shared" ca="1" si="9"/>
        <v>0</v>
      </c>
      <c r="H48" s="5">
        <f t="shared" ca="1" si="9"/>
        <v>0</v>
      </c>
      <c r="I48" s="5">
        <f t="shared" ca="1" si="9"/>
        <v>0</v>
      </c>
      <c r="J48" s="5">
        <f t="shared" ca="1" si="9"/>
        <v>0</v>
      </c>
      <c r="K48" s="5">
        <f t="shared" ca="1" si="9"/>
        <v>0</v>
      </c>
      <c r="L48" s="5">
        <f ca="1">IF('Ric 2020'!$A56="RC",INDIRECT("'Ric 2020'!"&amp;'Country Selector'!$B$3&amp;ROW($A56))*10^12,0)*'Process Emissions Multipliers'!$C$8</f>
        <v>0</v>
      </c>
      <c r="M48" s="5">
        <f t="shared" ca="1" si="10"/>
        <v>0</v>
      </c>
      <c r="N48" s="5">
        <f t="shared" ca="1" si="10"/>
        <v>0</v>
      </c>
      <c r="O48" s="5">
        <f t="shared" ca="1" si="10"/>
        <v>0</v>
      </c>
      <c r="P48" s="5">
        <f t="shared" ca="1" si="10"/>
        <v>0</v>
      </c>
      <c r="Q48" s="5">
        <f t="shared" ca="1" si="10"/>
        <v>0</v>
      </c>
      <c r="R48" s="5">
        <f t="shared" ca="1" si="10"/>
        <v>0</v>
      </c>
      <c r="S48" s="5">
        <f t="shared" ca="1" si="10"/>
        <v>0</v>
      </c>
      <c r="T48" s="5">
        <f t="shared" ca="1" si="10"/>
        <v>0</v>
      </c>
      <c r="U48" s="5">
        <f t="shared" ca="1" si="10"/>
        <v>0</v>
      </c>
      <c r="V48" s="5">
        <f ca="1">IF('Ric 2030'!$A56="RC",INDIRECT("'Ric 2030'!"&amp;'Country Selector'!$B$3&amp;ROW($A56))*10^12,0)*'Process Emissions Multipliers'!$E$8</f>
        <v>0</v>
      </c>
      <c r="W48" s="5">
        <f t="shared" ca="1" si="8"/>
        <v>0</v>
      </c>
      <c r="X48" s="5">
        <f t="shared" ca="1" si="8"/>
        <v>0</v>
      </c>
      <c r="Y48" s="5">
        <f t="shared" ca="1" si="8"/>
        <v>0</v>
      </c>
      <c r="Z48" s="5">
        <f t="shared" ca="1" si="8"/>
        <v>0</v>
      </c>
      <c r="AA48" s="5">
        <f t="shared" ca="1" si="8"/>
        <v>0</v>
      </c>
      <c r="AB48" s="5">
        <f t="shared" ca="1" si="8"/>
        <v>0</v>
      </c>
      <c r="AC48" s="5">
        <f t="shared" ca="1" si="8"/>
        <v>0</v>
      </c>
      <c r="AD48" s="5">
        <f t="shared" ca="1" si="8"/>
        <v>0</v>
      </c>
      <c r="AE48" s="5">
        <f t="shared" ca="1" si="8"/>
        <v>0</v>
      </c>
      <c r="AF48" s="5">
        <f t="shared" ca="1" si="8"/>
        <v>0</v>
      </c>
      <c r="AG48" s="5">
        <f t="shared" ca="1" si="8"/>
        <v>0</v>
      </c>
      <c r="AH48" s="5">
        <f t="shared" ca="1" si="8"/>
        <v>0</v>
      </c>
      <c r="AI48" s="5">
        <f t="shared" ca="1" si="8"/>
        <v>0</v>
      </c>
      <c r="AJ48" s="5">
        <f t="shared" ca="1" si="8"/>
        <v>0</v>
      </c>
      <c r="AK48" s="5">
        <f t="shared" ca="1" si="8"/>
        <v>0</v>
      </c>
      <c r="AL48" s="5">
        <f t="shared" ca="1" si="8"/>
        <v>0</v>
      </c>
      <c r="AM48" s="5">
        <f t="shared" ca="1" si="11"/>
        <v>0</v>
      </c>
      <c r="AN48" s="5">
        <f t="shared" ca="1" si="11"/>
        <v>0</v>
      </c>
      <c r="AO48" s="5">
        <f t="shared" ca="1" si="11"/>
        <v>0</v>
      </c>
      <c r="AP48" s="5">
        <f ca="1">V48*'Process Emissions Multipliers'!$F$8</f>
        <v>0</v>
      </c>
    </row>
    <row r="49" spans="1:42">
      <c r="A49" s="3">
        <v>-3</v>
      </c>
      <c r="B49" s="5">
        <f ca="1">IF('Ric 2010'!$A57="RC",INDIRECT("'Ric 2010'!"&amp;'Country Selector'!$B$3&amp;ROW($A57))*10^12,0)*'Process Emissions Multipliers'!$B$8</f>
        <v>0</v>
      </c>
      <c r="C49" s="5">
        <f t="shared" ca="1" si="9"/>
        <v>0</v>
      </c>
      <c r="D49" s="5">
        <f t="shared" ca="1" si="9"/>
        <v>0</v>
      </c>
      <c r="E49" s="5">
        <f t="shared" ca="1" si="9"/>
        <v>0</v>
      </c>
      <c r="F49" s="5">
        <f t="shared" ca="1" si="9"/>
        <v>0</v>
      </c>
      <c r="G49" s="5">
        <f t="shared" ca="1" si="9"/>
        <v>0</v>
      </c>
      <c r="H49" s="5">
        <f t="shared" ca="1" si="9"/>
        <v>0</v>
      </c>
      <c r="I49" s="5">
        <f t="shared" ca="1" si="9"/>
        <v>0</v>
      </c>
      <c r="J49" s="5">
        <f t="shared" ca="1" si="9"/>
        <v>0</v>
      </c>
      <c r="K49" s="5">
        <f t="shared" ca="1" si="9"/>
        <v>0</v>
      </c>
      <c r="L49" s="5">
        <f ca="1">IF('Ric 2020'!$A57="RC",INDIRECT("'Ric 2020'!"&amp;'Country Selector'!$B$3&amp;ROW($A57))*10^12,0)*'Process Emissions Multipliers'!$C$8</f>
        <v>0</v>
      </c>
      <c r="M49" s="5">
        <f t="shared" ca="1" si="10"/>
        <v>0</v>
      </c>
      <c r="N49" s="5">
        <f t="shared" ca="1" si="10"/>
        <v>0</v>
      </c>
      <c r="O49" s="5">
        <f t="shared" ca="1" si="10"/>
        <v>0</v>
      </c>
      <c r="P49" s="5">
        <f t="shared" ca="1" si="10"/>
        <v>0</v>
      </c>
      <c r="Q49" s="5">
        <f t="shared" ca="1" si="10"/>
        <v>0</v>
      </c>
      <c r="R49" s="5">
        <f t="shared" ca="1" si="10"/>
        <v>0</v>
      </c>
      <c r="S49" s="5">
        <f t="shared" ca="1" si="10"/>
        <v>0</v>
      </c>
      <c r="T49" s="5">
        <f t="shared" ca="1" si="10"/>
        <v>0</v>
      </c>
      <c r="U49" s="5">
        <f t="shared" ca="1" si="10"/>
        <v>0</v>
      </c>
      <c r="V49" s="5">
        <f ca="1">IF('Ric 2030'!$A57="RC",INDIRECT("'Ric 2030'!"&amp;'Country Selector'!$B$3&amp;ROW($A57))*10^12,0)*'Process Emissions Multipliers'!$E$8</f>
        <v>0</v>
      </c>
      <c r="W49" s="5">
        <f t="shared" ca="1" si="8"/>
        <v>0</v>
      </c>
      <c r="X49" s="5">
        <f t="shared" ca="1" si="8"/>
        <v>0</v>
      </c>
      <c r="Y49" s="5">
        <f t="shared" ca="1" si="8"/>
        <v>0</v>
      </c>
      <c r="Z49" s="5">
        <f t="shared" ca="1" si="8"/>
        <v>0</v>
      </c>
      <c r="AA49" s="5">
        <f t="shared" ca="1" si="8"/>
        <v>0</v>
      </c>
      <c r="AB49" s="5">
        <f t="shared" ca="1" si="8"/>
        <v>0</v>
      </c>
      <c r="AC49" s="5">
        <f t="shared" ca="1" si="8"/>
        <v>0</v>
      </c>
      <c r="AD49" s="5">
        <f t="shared" ca="1" si="8"/>
        <v>0</v>
      </c>
      <c r="AE49" s="5">
        <f t="shared" ca="1" si="8"/>
        <v>0</v>
      </c>
      <c r="AF49" s="5">
        <f t="shared" ca="1" si="8"/>
        <v>0</v>
      </c>
      <c r="AG49" s="5">
        <f t="shared" ca="1" si="8"/>
        <v>0</v>
      </c>
      <c r="AH49" s="5">
        <f t="shared" ca="1" si="8"/>
        <v>0</v>
      </c>
      <c r="AI49" s="5">
        <f t="shared" ca="1" si="8"/>
        <v>0</v>
      </c>
      <c r="AJ49" s="5">
        <f t="shared" ca="1" si="8"/>
        <v>0</v>
      </c>
      <c r="AK49" s="5">
        <f t="shared" ca="1" si="8"/>
        <v>0</v>
      </c>
      <c r="AL49" s="5">
        <f t="shared" ca="1" si="8"/>
        <v>0</v>
      </c>
      <c r="AM49" s="5">
        <f t="shared" ca="1" si="11"/>
        <v>0</v>
      </c>
      <c r="AN49" s="5">
        <f t="shared" ca="1" si="11"/>
        <v>0</v>
      </c>
      <c r="AO49" s="5">
        <f t="shared" ca="1" si="11"/>
        <v>0</v>
      </c>
      <c r="AP49" s="5">
        <f ca="1">V49*'Process Emissions Multipliers'!$F$8</f>
        <v>0</v>
      </c>
    </row>
    <row r="50" spans="1:42">
      <c r="A50" s="3">
        <v>-2</v>
      </c>
      <c r="B50" s="5">
        <f ca="1">IF('Ric 2010'!$A58="RC",INDIRECT("'Ric 2010'!"&amp;'Country Selector'!$B$3&amp;ROW($A58))*10^12,0)*'Process Emissions Multipliers'!$B$8</f>
        <v>0</v>
      </c>
      <c r="C50" s="5">
        <f t="shared" ca="1" si="9"/>
        <v>0</v>
      </c>
      <c r="D50" s="5">
        <f t="shared" ca="1" si="9"/>
        <v>0</v>
      </c>
      <c r="E50" s="5">
        <f t="shared" ca="1" si="9"/>
        <v>0</v>
      </c>
      <c r="F50" s="5">
        <f t="shared" ca="1" si="9"/>
        <v>0</v>
      </c>
      <c r="G50" s="5">
        <f t="shared" ca="1" si="9"/>
        <v>0</v>
      </c>
      <c r="H50" s="5">
        <f t="shared" ca="1" si="9"/>
        <v>0</v>
      </c>
      <c r="I50" s="5">
        <f t="shared" ca="1" si="9"/>
        <v>0</v>
      </c>
      <c r="J50" s="5">
        <f t="shared" ca="1" si="9"/>
        <v>0</v>
      </c>
      <c r="K50" s="5">
        <f t="shared" ca="1" si="9"/>
        <v>0</v>
      </c>
      <c r="L50" s="5">
        <f ca="1">IF('Ric 2020'!$A58="RC",INDIRECT("'Ric 2020'!"&amp;'Country Selector'!$B$3&amp;ROW($A58))*10^12,0)*'Process Emissions Multipliers'!$C$8</f>
        <v>0</v>
      </c>
      <c r="M50" s="5">
        <f t="shared" ca="1" si="10"/>
        <v>0</v>
      </c>
      <c r="N50" s="5">
        <f t="shared" ca="1" si="10"/>
        <v>0</v>
      </c>
      <c r="O50" s="5">
        <f t="shared" ca="1" si="10"/>
        <v>0</v>
      </c>
      <c r="P50" s="5">
        <f t="shared" ca="1" si="10"/>
        <v>0</v>
      </c>
      <c r="Q50" s="5">
        <f t="shared" ca="1" si="10"/>
        <v>0</v>
      </c>
      <c r="R50" s="5">
        <f t="shared" ca="1" si="10"/>
        <v>0</v>
      </c>
      <c r="S50" s="5">
        <f t="shared" ca="1" si="10"/>
        <v>0</v>
      </c>
      <c r="T50" s="5">
        <f t="shared" ca="1" si="10"/>
        <v>0</v>
      </c>
      <c r="U50" s="5">
        <f t="shared" ca="1" si="10"/>
        <v>0</v>
      </c>
      <c r="V50" s="5">
        <f ca="1">IF('Ric 2030'!$A58="RC",INDIRECT("'Ric 2030'!"&amp;'Country Selector'!$B$3&amp;ROW($A58))*10^12,0)*'Process Emissions Multipliers'!$E$8</f>
        <v>0</v>
      </c>
      <c r="W50" s="5">
        <f t="shared" ca="1" si="8"/>
        <v>0</v>
      </c>
      <c r="X50" s="5">
        <f t="shared" ca="1" si="8"/>
        <v>0</v>
      </c>
      <c r="Y50" s="5">
        <f t="shared" ca="1" si="8"/>
        <v>0</v>
      </c>
      <c r="Z50" s="5">
        <f t="shared" ca="1" si="8"/>
        <v>0</v>
      </c>
      <c r="AA50" s="5">
        <f t="shared" ca="1" si="8"/>
        <v>0</v>
      </c>
      <c r="AB50" s="5">
        <f t="shared" ca="1" si="8"/>
        <v>0</v>
      </c>
      <c r="AC50" s="5">
        <f t="shared" ca="1" si="8"/>
        <v>0</v>
      </c>
      <c r="AD50" s="5">
        <f t="shared" ca="1" si="8"/>
        <v>0</v>
      </c>
      <c r="AE50" s="5">
        <f t="shared" ca="1" si="8"/>
        <v>0</v>
      </c>
      <c r="AF50" s="5">
        <f t="shared" ca="1" si="8"/>
        <v>0</v>
      </c>
      <c r="AG50" s="5">
        <f t="shared" ca="1" si="8"/>
        <v>0</v>
      </c>
      <c r="AH50" s="5">
        <f t="shared" ca="1" si="8"/>
        <v>0</v>
      </c>
      <c r="AI50" s="5">
        <f t="shared" ca="1" si="8"/>
        <v>0</v>
      </c>
      <c r="AJ50" s="5">
        <f t="shared" ca="1" si="8"/>
        <v>0</v>
      </c>
      <c r="AK50" s="5">
        <f t="shared" ca="1" si="8"/>
        <v>0</v>
      </c>
      <c r="AL50" s="5">
        <f t="shared" ca="1" si="8"/>
        <v>0</v>
      </c>
      <c r="AM50" s="5">
        <f t="shared" ca="1" si="11"/>
        <v>0</v>
      </c>
      <c r="AN50" s="5">
        <f t="shared" ca="1" si="11"/>
        <v>0</v>
      </c>
      <c r="AO50" s="5">
        <f t="shared" ca="1" si="11"/>
        <v>0</v>
      </c>
      <c r="AP50" s="5">
        <f ca="1">V50*'Process Emissions Multipliers'!$F$8</f>
        <v>0</v>
      </c>
    </row>
    <row r="51" spans="1:42">
      <c r="A51" s="3">
        <v>-1</v>
      </c>
      <c r="B51" s="5">
        <f ca="1">IF('Ric 2010'!$A59="RC",INDIRECT("'Ric 2010'!"&amp;'Country Selector'!$B$3&amp;ROW($A59))*10^12,0)*'Process Emissions Multipliers'!$B$8</f>
        <v>0</v>
      </c>
      <c r="C51" s="5">
        <f t="shared" ca="1" si="9"/>
        <v>0</v>
      </c>
      <c r="D51" s="5">
        <f t="shared" ca="1" si="9"/>
        <v>0</v>
      </c>
      <c r="E51" s="5">
        <f t="shared" ca="1" si="9"/>
        <v>0</v>
      </c>
      <c r="F51" s="5">
        <f t="shared" ca="1" si="9"/>
        <v>0</v>
      </c>
      <c r="G51" s="5">
        <f t="shared" ca="1" si="9"/>
        <v>0</v>
      </c>
      <c r="H51" s="5">
        <f t="shared" ca="1" si="9"/>
        <v>0</v>
      </c>
      <c r="I51" s="5">
        <f t="shared" ca="1" si="9"/>
        <v>0</v>
      </c>
      <c r="J51" s="5">
        <f t="shared" ca="1" si="9"/>
        <v>0</v>
      </c>
      <c r="K51" s="5">
        <f t="shared" ca="1" si="9"/>
        <v>0</v>
      </c>
      <c r="L51" s="5">
        <f ca="1">IF('Ric 2020'!$A59="RC",INDIRECT("'Ric 2020'!"&amp;'Country Selector'!$B$3&amp;ROW($A59))*10^12,0)*'Process Emissions Multipliers'!$C$8</f>
        <v>0</v>
      </c>
      <c r="M51" s="5">
        <f t="shared" ca="1" si="10"/>
        <v>0</v>
      </c>
      <c r="N51" s="5">
        <f t="shared" ca="1" si="10"/>
        <v>0</v>
      </c>
      <c r="O51" s="5">
        <f t="shared" ca="1" si="10"/>
        <v>0</v>
      </c>
      <c r="P51" s="5">
        <f t="shared" ca="1" si="10"/>
        <v>0</v>
      </c>
      <c r="Q51" s="5">
        <f t="shared" ca="1" si="10"/>
        <v>0</v>
      </c>
      <c r="R51" s="5">
        <f t="shared" ca="1" si="10"/>
        <v>0</v>
      </c>
      <c r="S51" s="5">
        <f t="shared" ca="1" si="10"/>
        <v>0</v>
      </c>
      <c r="T51" s="5">
        <f t="shared" ca="1" si="10"/>
        <v>0</v>
      </c>
      <c r="U51" s="5">
        <f t="shared" ca="1" si="10"/>
        <v>0</v>
      </c>
      <c r="V51" s="5">
        <f ca="1">IF('Ric 2030'!$A59="RC",INDIRECT("'Ric 2030'!"&amp;'Country Selector'!$B$3&amp;ROW($A59))*10^12,0)*'Process Emissions Multipliers'!$E$8</f>
        <v>0</v>
      </c>
      <c r="W51" s="5">
        <f t="shared" ca="1" si="8"/>
        <v>0</v>
      </c>
      <c r="X51" s="5">
        <f t="shared" ca="1" si="8"/>
        <v>0</v>
      </c>
      <c r="Y51" s="5">
        <f t="shared" ca="1" si="8"/>
        <v>0</v>
      </c>
      <c r="Z51" s="5">
        <f t="shared" ca="1" si="8"/>
        <v>0</v>
      </c>
      <c r="AA51" s="5">
        <f t="shared" ca="1" si="8"/>
        <v>0</v>
      </c>
      <c r="AB51" s="5">
        <f t="shared" ca="1" si="8"/>
        <v>0</v>
      </c>
      <c r="AC51" s="5">
        <f t="shared" ca="1" si="8"/>
        <v>0</v>
      </c>
      <c r="AD51" s="5">
        <f t="shared" ca="1" si="8"/>
        <v>0</v>
      </c>
      <c r="AE51" s="5">
        <f t="shared" ca="1" si="8"/>
        <v>0</v>
      </c>
      <c r="AF51" s="5">
        <f t="shared" ca="1" si="8"/>
        <v>0</v>
      </c>
      <c r="AG51" s="5">
        <f t="shared" ca="1" si="8"/>
        <v>0</v>
      </c>
      <c r="AH51" s="5">
        <f t="shared" ca="1" si="8"/>
        <v>0</v>
      </c>
      <c r="AI51" s="5">
        <f t="shared" ca="1" si="8"/>
        <v>0</v>
      </c>
      <c r="AJ51" s="5">
        <f t="shared" ca="1" si="8"/>
        <v>0</v>
      </c>
      <c r="AK51" s="5">
        <f t="shared" ca="1" si="8"/>
        <v>0</v>
      </c>
      <c r="AL51" s="5">
        <f t="shared" ca="1" si="8"/>
        <v>0</v>
      </c>
      <c r="AM51" s="5">
        <f t="shared" ca="1" si="11"/>
        <v>0</v>
      </c>
      <c r="AN51" s="5">
        <f t="shared" ca="1" si="11"/>
        <v>0</v>
      </c>
      <c r="AO51" s="5">
        <f t="shared" ca="1" si="11"/>
        <v>0</v>
      </c>
      <c r="AP51" s="5">
        <f ca="1">V51*'Process Emissions Multipliers'!$F$8</f>
        <v>0</v>
      </c>
    </row>
    <row r="52" spans="1:42">
      <c r="A52" s="3">
        <v>0</v>
      </c>
      <c r="B52" s="5">
        <f ca="1">IF('Ric 2010'!$A60="RC",INDIRECT("'Ric 2010'!"&amp;'Country Selector'!$B$3&amp;ROW($A60))*10^12,0)*'Process Emissions Multipliers'!$B$8</f>
        <v>0</v>
      </c>
      <c r="C52" s="5">
        <f t="shared" ca="1" si="9"/>
        <v>0</v>
      </c>
      <c r="D52" s="5">
        <f t="shared" ca="1" si="9"/>
        <v>0</v>
      </c>
      <c r="E52" s="5">
        <f t="shared" ca="1" si="9"/>
        <v>0</v>
      </c>
      <c r="F52" s="5">
        <f t="shared" ca="1" si="9"/>
        <v>0</v>
      </c>
      <c r="G52" s="5">
        <f t="shared" ca="1" si="9"/>
        <v>0</v>
      </c>
      <c r="H52" s="5">
        <f t="shared" ca="1" si="9"/>
        <v>0</v>
      </c>
      <c r="I52" s="5">
        <f t="shared" ca="1" si="9"/>
        <v>0</v>
      </c>
      <c r="J52" s="5">
        <f t="shared" ca="1" si="9"/>
        <v>0</v>
      </c>
      <c r="K52" s="5">
        <f t="shared" ca="1" si="9"/>
        <v>0</v>
      </c>
      <c r="L52" s="5">
        <f ca="1">IF('Ric 2020'!$A60="RC",INDIRECT("'Ric 2020'!"&amp;'Country Selector'!$B$3&amp;ROW($A60))*10^12,0)*'Process Emissions Multipliers'!$C$8</f>
        <v>0</v>
      </c>
      <c r="M52" s="5">
        <f t="shared" ca="1" si="10"/>
        <v>0</v>
      </c>
      <c r="N52" s="5">
        <f t="shared" ca="1" si="10"/>
        <v>0</v>
      </c>
      <c r="O52" s="5">
        <f t="shared" ca="1" si="10"/>
        <v>0</v>
      </c>
      <c r="P52" s="5">
        <f t="shared" ca="1" si="10"/>
        <v>0</v>
      </c>
      <c r="Q52" s="5">
        <f t="shared" ca="1" si="10"/>
        <v>0</v>
      </c>
      <c r="R52" s="5">
        <f t="shared" ca="1" si="10"/>
        <v>0</v>
      </c>
      <c r="S52" s="5">
        <f t="shared" ca="1" si="10"/>
        <v>0</v>
      </c>
      <c r="T52" s="5">
        <f t="shared" ca="1" si="10"/>
        <v>0</v>
      </c>
      <c r="U52" s="5">
        <f t="shared" ca="1" si="10"/>
        <v>0</v>
      </c>
      <c r="V52" s="5">
        <f ca="1">IF('Ric 2030'!$A60="RC",INDIRECT("'Ric 2030'!"&amp;'Country Selector'!$B$3&amp;ROW($A60))*10^12,0)*'Process Emissions Multipliers'!$E$8</f>
        <v>0</v>
      </c>
      <c r="W52" s="5">
        <f t="shared" ca="1" si="8"/>
        <v>0</v>
      </c>
      <c r="X52" s="5">
        <f t="shared" ca="1" si="8"/>
        <v>0</v>
      </c>
      <c r="Y52" s="5">
        <f t="shared" ca="1" si="8"/>
        <v>0</v>
      </c>
      <c r="Z52" s="5">
        <f t="shared" ca="1" si="8"/>
        <v>0</v>
      </c>
      <c r="AA52" s="5">
        <f t="shared" ca="1" si="8"/>
        <v>0</v>
      </c>
      <c r="AB52" s="5">
        <f t="shared" ca="1" si="8"/>
        <v>0</v>
      </c>
      <c r="AC52" s="5">
        <f t="shared" ca="1" si="8"/>
        <v>0</v>
      </c>
      <c r="AD52" s="5">
        <f t="shared" ca="1" si="8"/>
        <v>0</v>
      </c>
      <c r="AE52" s="5">
        <f t="shared" ca="1" si="8"/>
        <v>0</v>
      </c>
      <c r="AF52" s="5">
        <f t="shared" ca="1" si="8"/>
        <v>0</v>
      </c>
      <c r="AG52" s="5">
        <f t="shared" ca="1" si="8"/>
        <v>0</v>
      </c>
      <c r="AH52" s="5">
        <f t="shared" ca="1" si="8"/>
        <v>0</v>
      </c>
      <c r="AI52" s="5">
        <f t="shared" ca="1" si="8"/>
        <v>0</v>
      </c>
      <c r="AJ52" s="5">
        <f t="shared" ca="1" si="8"/>
        <v>0</v>
      </c>
      <c r="AK52" s="5">
        <f t="shared" ca="1" si="8"/>
        <v>0</v>
      </c>
      <c r="AL52" s="5">
        <f t="shared" ca="1" si="8"/>
        <v>0</v>
      </c>
      <c r="AM52" s="5">
        <f t="shared" ca="1" si="11"/>
        <v>0</v>
      </c>
      <c r="AN52" s="5">
        <f t="shared" ca="1" si="11"/>
        <v>0</v>
      </c>
      <c r="AO52" s="5">
        <f t="shared" ca="1" si="11"/>
        <v>0</v>
      </c>
      <c r="AP52" s="5">
        <f ca="1">V52*'Process Emissions Multipliers'!$F$8</f>
        <v>0</v>
      </c>
    </row>
    <row r="53" spans="1:42">
      <c r="A53" s="3">
        <v>1</v>
      </c>
      <c r="B53" s="5">
        <f ca="1">IF('Ric 2010'!$A61="RC",INDIRECT("'Ric 2010'!"&amp;'Country Selector'!$B$3&amp;ROW($A61))*10^12,0)*'Process Emissions Multipliers'!$B$8</f>
        <v>0</v>
      </c>
      <c r="C53" s="5">
        <f t="shared" ca="1" si="9"/>
        <v>0</v>
      </c>
      <c r="D53" s="5">
        <f t="shared" ca="1" si="9"/>
        <v>0</v>
      </c>
      <c r="E53" s="5">
        <f t="shared" ca="1" si="9"/>
        <v>0</v>
      </c>
      <c r="F53" s="5">
        <f t="shared" ca="1" si="9"/>
        <v>0</v>
      </c>
      <c r="G53" s="5">
        <f t="shared" ca="1" si="9"/>
        <v>0</v>
      </c>
      <c r="H53" s="5">
        <f t="shared" ca="1" si="9"/>
        <v>0</v>
      </c>
      <c r="I53" s="5">
        <f t="shared" ca="1" si="9"/>
        <v>0</v>
      </c>
      <c r="J53" s="5">
        <f t="shared" ca="1" si="9"/>
        <v>0</v>
      </c>
      <c r="K53" s="5">
        <f t="shared" ca="1" si="9"/>
        <v>0</v>
      </c>
      <c r="L53" s="5">
        <f ca="1">IF('Ric 2020'!$A61="RC",INDIRECT("'Ric 2020'!"&amp;'Country Selector'!$B$3&amp;ROW($A61))*10^12,0)*'Process Emissions Multipliers'!$C$8</f>
        <v>0</v>
      </c>
      <c r="M53" s="5">
        <f t="shared" ca="1" si="10"/>
        <v>0</v>
      </c>
      <c r="N53" s="5">
        <f t="shared" ca="1" si="10"/>
        <v>0</v>
      </c>
      <c r="O53" s="5">
        <f t="shared" ca="1" si="10"/>
        <v>0</v>
      </c>
      <c r="P53" s="5">
        <f t="shared" ca="1" si="10"/>
        <v>0</v>
      </c>
      <c r="Q53" s="5">
        <f t="shared" ca="1" si="10"/>
        <v>0</v>
      </c>
      <c r="R53" s="5">
        <f t="shared" ca="1" si="10"/>
        <v>0</v>
      </c>
      <c r="S53" s="5">
        <f t="shared" ca="1" si="10"/>
        <v>0</v>
      </c>
      <c r="T53" s="5">
        <f t="shared" ca="1" si="10"/>
        <v>0</v>
      </c>
      <c r="U53" s="5">
        <f t="shared" ca="1" si="10"/>
        <v>0</v>
      </c>
      <c r="V53" s="5">
        <f ca="1">IF('Ric 2030'!$A61="RC",INDIRECT("'Ric 2030'!"&amp;'Country Selector'!$B$3&amp;ROW($A61))*10^12,0)*'Process Emissions Multipliers'!$E$8</f>
        <v>0</v>
      </c>
      <c r="W53" s="5">
        <f t="shared" ca="1" si="8"/>
        <v>0</v>
      </c>
      <c r="X53" s="5">
        <f t="shared" ca="1" si="8"/>
        <v>0</v>
      </c>
      <c r="Y53" s="5">
        <f t="shared" ca="1" si="8"/>
        <v>0</v>
      </c>
      <c r="Z53" s="5">
        <f t="shared" ca="1" si="8"/>
        <v>0</v>
      </c>
      <c r="AA53" s="5">
        <f t="shared" ca="1" si="8"/>
        <v>0</v>
      </c>
      <c r="AB53" s="5">
        <f t="shared" ca="1" si="8"/>
        <v>0</v>
      </c>
      <c r="AC53" s="5">
        <f t="shared" ca="1" si="8"/>
        <v>0</v>
      </c>
      <c r="AD53" s="5">
        <f t="shared" ca="1" si="8"/>
        <v>0</v>
      </c>
      <c r="AE53" s="5">
        <f t="shared" ca="1" si="8"/>
        <v>0</v>
      </c>
      <c r="AF53" s="5">
        <f t="shared" ca="1" si="8"/>
        <v>0</v>
      </c>
      <c r="AG53" s="5">
        <f t="shared" ca="1" si="8"/>
        <v>0</v>
      </c>
      <c r="AH53" s="5">
        <f t="shared" ca="1" si="8"/>
        <v>0</v>
      </c>
      <c r="AI53" s="5">
        <f t="shared" ca="1" si="8"/>
        <v>0</v>
      </c>
      <c r="AJ53" s="5">
        <f t="shared" ca="1" si="8"/>
        <v>0</v>
      </c>
      <c r="AK53" s="5">
        <f t="shared" ca="1" si="8"/>
        <v>0</v>
      </c>
      <c r="AL53" s="5">
        <f t="shared" ca="1" si="8"/>
        <v>0</v>
      </c>
      <c r="AM53" s="5">
        <f t="shared" ca="1" si="11"/>
        <v>0</v>
      </c>
      <c r="AN53" s="5">
        <f t="shared" ca="1" si="11"/>
        <v>0</v>
      </c>
      <c r="AO53" s="5">
        <f t="shared" ca="1" si="11"/>
        <v>0</v>
      </c>
      <c r="AP53" s="5">
        <f ca="1">V53*'Process Emissions Multipliers'!$F$8</f>
        <v>0</v>
      </c>
    </row>
    <row r="54" spans="1:42">
      <c r="A54" s="3">
        <v>2</v>
      </c>
      <c r="B54" s="5">
        <f ca="1">IF('Ric 2010'!$A62="RC",INDIRECT("'Ric 2010'!"&amp;'Country Selector'!$B$3&amp;ROW($A62))*10^12,0)*'Process Emissions Multipliers'!$B$8</f>
        <v>0</v>
      </c>
      <c r="C54" s="5">
        <f t="shared" ca="1" si="9"/>
        <v>0</v>
      </c>
      <c r="D54" s="5">
        <f t="shared" ca="1" si="9"/>
        <v>0</v>
      </c>
      <c r="E54" s="5">
        <f t="shared" ca="1" si="9"/>
        <v>0</v>
      </c>
      <c r="F54" s="5">
        <f t="shared" ca="1" si="9"/>
        <v>0</v>
      </c>
      <c r="G54" s="5">
        <f t="shared" ca="1" si="9"/>
        <v>0</v>
      </c>
      <c r="H54" s="5">
        <f t="shared" ca="1" si="9"/>
        <v>0</v>
      </c>
      <c r="I54" s="5">
        <f t="shared" ca="1" si="9"/>
        <v>0</v>
      </c>
      <c r="J54" s="5">
        <f t="shared" ca="1" si="9"/>
        <v>0</v>
      </c>
      <c r="K54" s="5">
        <f t="shared" ca="1" si="9"/>
        <v>0</v>
      </c>
      <c r="L54" s="5">
        <f ca="1">IF('Ric 2020'!$A62="RC",INDIRECT("'Ric 2020'!"&amp;'Country Selector'!$B$3&amp;ROW($A62))*10^12,0)*'Process Emissions Multipliers'!$C$8</f>
        <v>0</v>
      </c>
      <c r="M54" s="5">
        <f t="shared" ca="1" si="10"/>
        <v>0</v>
      </c>
      <c r="N54" s="5">
        <f t="shared" ca="1" si="10"/>
        <v>0</v>
      </c>
      <c r="O54" s="5">
        <f t="shared" ca="1" si="10"/>
        <v>0</v>
      </c>
      <c r="P54" s="5">
        <f t="shared" ca="1" si="10"/>
        <v>0</v>
      </c>
      <c r="Q54" s="5">
        <f t="shared" ca="1" si="10"/>
        <v>0</v>
      </c>
      <c r="R54" s="5">
        <f t="shared" ca="1" si="10"/>
        <v>0</v>
      </c>
      <c r="S54" s="5">
        <f t="shared" ca="1" si="10"/>
        <v>0</v>
      </c>
      <c r="T54" s="5">
        <f t="shared" ca="1" si="10"/>
        <v>0</v>
      </c>
      <c r="U54" s="5">
        <f t="shared" ca="1" si="10"/>
        <v>0</v>
      </c>
      <c r="V54" s="5">
        <f ca="1">IF('Ric 2030'!$A62="RC",INDIRECT("'Ric 2030'!"&amp;'Country Selector'!$B$3&amp;ROW($A62))*10^12,0)*'Process Emissions Multipliers'!$E$8</f>
        <v>0</v>
      </c>
      <c r="W54" s="5">
        <f t="shared" ca="1" si="8"/>
        <v>0</v>
      </c>
      <c r="X54" s="5">
        <f t="shared" ca="1" si="8"/>
        <v>0</v>
      </c>
      <c r="Y54" s="5">
        <f t="shared" ca="1" si="8"/>
        <v>0</v>
      </c>
      <c r="Z54" s="5">
        <f t="shared" ca="1" si="8"/>
        <v>0</v>
      </c>
      <c r="AA54" s="5">
        <f t="shared" ca="1" si="8"/>
        <v>0</v>
      </c>
      <c r="AB54" s="5">
        <f t="shared" ca="1" si="8"/>
        <v>0</v>
      </c>
      <c r="AC54" s="5">
        <f t="shared" ca="1" si="8"/>
        <v>0</v>
      </c>
      <c r="AD54" s="5">
        <f t="shared" ca="1" si="8"/>
        <v>0</v>
      </c>
      <c r="AE54" s="5">
        <f t="shared" ca="1" si="8"/>
        <v>0</v>
      </c>
      <c r="AF54" s="5">
        <f t="shared" ca="1" si="8"/>
        <v>0</v>
      </c>
      <c r="AG54" s="5">
        <f t="shared" ca="1" si="8"/>
        <v>0</v>
      </c>
      <c r="AH54" s="5">
        <f t="shared" ca="1" si="8"/>
        <v>0</v>
      </c>
      <c r="AI54" s="5">
        <f t="shared" ca="1" si="8"/>
        <v>0</v>
      </c>
      <c r="AJ54" s="5">
        <f t="shared" ca="1" si="8"/>
        <v>0</v>
      </c>
      <c r="AK54" s="5">
        <f t="shared" ca="1" si="8"/>
        <v>0</v>
      </c>
      <c r="AL54" s="5">
        <f t="shared" ca="1" si="8"/>
        <v>0</v>
      </c>
      <c r="AM54" s="5">
        <f t="shared" ca="1" si="11"/>
        <v>0</v>
      </c>
      <c r="AN54" s="5">
        <f t="shared" ca="1" si="11"/>
        <v>0</v>
      </c>
      <c r="AO54" s="5">
        <f t="shared" ca="1" si="11"/>
        <v>0</v>
      </c>
      <c r="AP54" s="5">
        <f ca="1">V54*'Process Emissions Multipliers'!$F$8</f>
        <v>0</v>
      </c>
    </row>
    <row r="55" spans="1:42">
      <c r="A55" s="3">
        <v>3</v>
      </c>
      <c r="B55" s="5">
        <f ca="1">IF('Ric 2010'!$A63="RC",INDIRECT("'Ric 2010'!"&amp;'Country Selector'!$B$3&amp;ROW($A63))*10^12,0)*'Process Emissions Multipliers'!$B$8</f>
        <v>0</v>
      </c>
      <c r="C55" s="5">
        <f t="shared" ca="1" si="9"/>
        <v>1175428876.4790196</v>
      </c>
      <c r="D55" s="5">
        <f t="shared" ca="1" si="9"/>
        <v>2350857752.9580393</v>
      </c>
      <c r="E55" s="5">
        <f t="shared" ca="1" si="9"/>
        <v>3526286629.4370589</v>
      </c>
      <c r="F55" s="5">
        <f t="shared" ca="1" si="9"/>
        <v>4701715505.9160786</v>
      </c>
      <c r="G55" s="5">
        <f t="shared" ca="1" si="9"/>
        <v>5877144382.3950977</v>
      </c>
      <c r="H55" s="5">
        <f t="shared" ca="1" si="9"/>
        <v>7052573258.8741179</v>
      </c>
      <c r="I55" s="5">
        <f t="shared" ca="1" si="9"/>
        <v>8228002135.353137</v>
      </c>
      <c r="J55" s="5">
        <f t="shared" ca="1" si="9"/>
        <v>9403431011.8321571</v>
      </c>
      <c r="K55" s="5">
        <f t="shared" ca="1" si="9"/>
        <v>10578859888.311176</v>
      </c>
      <c r="L55" s="5">
        <f ca="1">IF('Ric 2020'!$A63="RC",INDIRECT("'Ric 2020'!"&amp;'Country Selector'!$B$3&amp;ROW($A63))*10^12,0)*'Process Emissions Multipliers'!$C$8</f>
        <v>11754288764.790195</v>
      </c>
      <c r="M55" s="5">
        <f t="shared" ca="1" si="10"/>
        <v>10578859888.311176</v>
      </c>
      <c r="N55" s="5">
        <f t="shared" ca="1" si="10"/>
        <v>9403431011.8321571</v>
      </c>
      <c r="O55" s="5">
        <f t="shared" ca="1" si="10"/>
        <v>8228002135.353137</v>
      </c>
      <c r="P55" s="5">
        <f t="shared" ca="1" si="10"/>
        <v>7052573258.8741179</v>
      </c>
      <c r="Q55" s="5">
        <f t="shared" ca="1" si="10"/>
        <v>5877144382.3950977</v>
      </c>
      <c r="R55" s="5">
        <f t="shared" ca="1" si="10"/>
        <v>4701715505.9160786</v>
      </c>
      <c r="S55" s="5">
        <f t="shared" ca="1" si="10"/>
        <v>3526286629.4370589</v>
      </c>
      <c r="T55" s="5">
        <f t="shared" ca="1" si="10"/>
        <v>2350857752.9580393</v>
      </c>
      <c r="U55" s="5">
        <f t="shared" ca="1" si="10"/>
        <v>1175428876.4790196</v>
      </c>
      <c r="V55" s="5">
        <f ca="1">IF('Ric 2030'!$A63="RC",INDIRECT("'Ric 2030'!"&amp;'Country Selector'!$B$3&amp;ROW($A63))*10^12,0)*'Process Emissions Multipliers'!$E$8</f>
        <v>0</v>
      </c>
      <c r="W55" s="5">
        <f t="shared" ca="1" si="8"/>
        <v>0</v>
      </c>
      <c r="X55" s="5">
        <f t="shared" ca="1" si="8"/>
        <v>0</v>
      </c>
      <c r="Y55" s="5">
        <f t="shared" ca="1" si="8"/>
        <v>0</v>
      </c>
      <c r="Z55" s="5">
        <f t="shared" ca="1" si="8"/>
        <v>0</v>
      </c>
      <c r="AA55" s="5">
        <f t="shared" ca="1" si="8"/>
        <v>0</v>
      </c>
      <c r="AB55" s="5">
        <f t="shared" ca="1" si="8"/>
        <v>0</v>
      </c>
      <c r="AC55" s="5">
        <f t="shared" ca="1" si="8"/>
        <v>0</v>
      </c>
      <c r="AD55" s="5">
        <f t="shared" ca="1" si="8"/>
        <v>0</v>
      </c>
      <c r="AE55" s="5">
        <f t="shared" ca="1" si="8"/>
        <v>0</v>
      </c>
      <c r="AF55" s="5">
        <f t="shared" ca="1" si="8"/>
        <v>0</v>
      </c>
      <c r="AG55" s="5">
        <f t="shared" ca="1" si="8"/>
        <v>0</v>
      </c>
      <c r="AH55" s="5">
        <f t="shared" ca="1" si="8"/>
        <v>0</v>
      </c>
      <c r="AI55" s="5">
        <f t="shared" ca="1" si="8"/>
        <v>0</v>
      </c>
      <c r="AJ55" s="5">
        <f t="shared" ca="1" si="8"/>
        <v>0</v>
      </c>
      <c r="AK55" s="5">
        <f t="shared" ca="1" si="8"/>
        <v>0</v>
      </c>
      <c r="AL55" s="5">
        <f t="shared" ca="1" si="8"/>
        <v>0</v>
      </c>
      <c r="AM55" s="5">
        <f t="shared" ca="1" si="11"/>
        <v>0</v>
      </c>
      <c r="AN55" s="5">
        <f t="shared" ca="1" si="11"/>
        <v>0</v>
      </c>
      <c r="AO55" s="5">
        <f t="shared" ca="1" si="11"/>
        <v>0</v>
      </c>
      <c r="AP55" s="5">
        <f ca="1">V55*'Process Emissions Multipliers'!$F$8</f>
        <v>0</v>
      </c>
    </row>
    <row r="56" spans="1:42">
      <c r="A56" s="3">
        <v>4</v>
      </c>
      <c r="B56" s="5">
        <f ca="1">IF('Ric 2010'!$A64="RC",INDIRECT("'Ric 2010'!"&amp;'Country Selector'!$B$3&amp;ROW($A64))*10^12,0)*'Process Emissions Multipliers'!$B$8</f>
        <v>0</v>
      </c>
      <c r="C56" s="5">
        <f t="shared" ca="1" si="9"/>
        <v>0</v>
      </c>
      <c r="D56" s="5">
        <f t="shared" ca="1" si="9"/>
        <v>0</v>
      </c>
      <c r="E56" s="5">
        <f t="shared" ca="1" si="9"/>
        <v>0</v>
      </c>
      <c r="F56" s="5">
        <f t="shared" ca="1" si="9"/>
        <v>0</v>
      </c>
      <c r="G56" s="5">
        <f t="shared" ca="1" si="9"/>
        <v>0</v>
      </c>
      <c r="H56" s="5">
        <f t="shared" ca="1" si="9"/>
        <v>0</v>
      </c>
      <c r="I56" s="5">
        <f t="shared" ca="1" si="9"/>
        <v>0</v>
      </c>
      <c r="J56" s="5">
        <f t="shared" ca="1" si="9"/>
        <v>0</v>
      </c>
      <c r="K56" s="5">
        <f t="shared" ca="1" si="9"/>
        <v>0</v>
      </c>
      <c r="L56" s="5">
        <f ca="1">IF('Ric 2020'!$A64="RC",INDIRECT("'Ric 2020'!"&amp;'Country Selector'!$B$3&amp;ROW($A64))*10^12,0)*'Process Emissions Multipliers'!$C$8</f>
        <v>0</v>
      </c>
      <c r="M56" s="5">
        <f t="shared" ca="1" si="10"/>
        <v>1190083485.3194184</v>
      </c>
      <c r="N56" s="5">
        <f t="shared" ca="1" si="10"/>
        <v>2380166970.6388369</v>
      </c>
      <c r="O56" s="5">
        <f t="shared" ca="1" si="10"/>
        <v>3570250455.9582548</v>
      </c>
      <c r="P56" s="5">
        <f t="shared" ca="1" si="10"/>
        <v>4760333941.2776737</v>
      </c>
      <c r="Q56" s="5">
        <f t="shared" ca="1" si="10"/>
        <v>5950417426.5970917</v>
      </c>
      <c r="R56" s="5">
        <f t="shared" ca="1" si="10"/>
        <v>7140500911.9165096</v>
      </c>
      <c r="S56" s="5">
        <f t="shared" ca="1" si="10"/>
        <v>8330584397.2359285</v>
      </c>
      <c r="T56" s="5">
        <f t="shared" ca="1" si="10"/>
        <v>9520667882.5553474</v>
      </c>
      <c r="U56" s="5">
        <f t="shared" ca="1" si="10"/>
        <v>10710751367.874765</v>
      </c>
      <c r="V56" s="5">
        <f ca="1">IF('Ric 2030'!$A64="RC",INDIRECT("'Ric 2030'!"&amp;'Country Selector'!$B$3&amp;ROW($A64))*10^12,0)*'Process Emissions Multipliers'!$E$8</f>
        <v>11900834853.194183</v>
      </c>
      <c r="W56" s="5">
        <f t="shared" ca="1" si="8"/>
        <v>11900834853.194183</v>
      </c>
      <c r="X56" s="5">
        <f t="shared" ca="1" si="8"/>
        <v>11900834853.194183</v>
      </c>
      <c r="Y56" s="5">
        <f t="shared" ca="1" si="8"/>
        <v>11900834853.194183</v>
      </c>
      <c r="Z56" s="5">
        <f t="shared" ca="1" si="8"/>
        <v>11900834853.194183</v>
      </c>
      <c r="AA56" s="5">
        <f t="shared" ca="1" si="8"/>
        <v>11900834853.194183</v>
      </c>
      <c r="AB56" s="5">
        <f t="shared" ca="1" si="8"/>
        <v>11900834853.194183</v>
      </c>
      <c r="AC56" s="5">
        <f t="shared" ca="1" si="8"/>
        <v>11900834853.194183</v>
      </c>
      <c r="AD56" s="5">
        <f t="shared" ca="1" si="8"/>
        <v>11900834853.194183</v>
      </c>
      <c r="AE56" s="5">
        <f t="shared" ca="1" si="8"/>
        <v>11900834853.194183</v>
      </c>
      <c r="AF56" s="5">
        <f t="shared" ca="1" si="8"/>
        <v>11900834853.194183</v>
      </c>
      <c r="AG56" s="5">
        <f t="shared" ca="1" si="8"/>
        <v>11900834853.194183</v>
      </c>
      <c r="AH56" s="5">
        <f t="shared" ca="1" si="8"/>
        <v>11900834853.194183</v>
      </c>
      <c r="AI56" s="5">
        <f t="shared" ca="1" si="8"/>
        <v>11900834853.194183</v>
      </c>
      <c r="AJ56" s="5">
        <f t="shared" ca="1" si="8"/>
        <v>11900834853.194183</v>
      </c>
      <c r="AK56" s="5">
        <f t="shared" ca="1" si="8"/>
        <v>11900834853.194183</v>
      </c>
      <c r="AL56" s="5">
        <f t="shared" ca="1" si="8"/>
        <v>11900834853.194183</v>
      </c>
      <c r="AM56" s="5">
        <f t="shared" ca="1" si="11"/>
        <v>11900834853.194183</v>
      </c>
      <c r="AN56" s="5">
        <f t="shared" ca="1" si="11"/>
        <v>11900834853.194183</v>
      </c>
      <c r="AO56" s="5">
        <f t="shared" ca="1" si="11"/>
        <v>11900834853.194183</v>
      </c>
      <c r="AP56" s="5">
        <f ca="1">V56*'Process Emissions Multipliers'!$F$8</f>
        <v>11900834853.194183</v>
      </c>
    </row>
    <row r="57" spans="1:42">
      <c r="A57" s="3">
        <v>5</v>
      </c>
      <c r="B57" s="5">
        <f ca="1">IF('Ric 2010'!$A65="RC",INDIRECT("'Ric 2010'!"&amp;'Country Selector'!$B$3&amp;ROW($A65))*10^12,0)*'Process Emissions Multipliers'!$B$8</f>
        <v>0</v>
      </c>
      <c r="C57" s="5">
        <f t="shared" ca="1" si="9"/>
        <v>0</v>
      </c>
      <c r="D57" s="5">
        <f t="shared" ca="1" si="9"/>
        <v>0</v>
      </c>
      <c r="E57" s="5">
        <f t="shared" ca="1" si="9"/>
        <v>0</v>
      </c>
      <c r="F57" s="5">
        <f t="shared" ca="1" si="9"/>
        <v>0</v>
      </c>
      <c r="G57" s="5">
        <f t="shared" ca="1" si="9"/>
        <v>0</v>
      </c>
      <c r="H57" s="5">
        <f t="shared" ca="1" si="9"/>
        <v>0</v>
      </c>
      <c r="I57" s="5">
        <f t="shared" ca="1" si="9"/>
        <v>0</v>
      </c>
      <c r="J57" s="5">
        <f t="shared" ca="1" si="9"/>
        <v>0</v>
      </c>
      <c r="K57" s="5">
        <f t="shared" ca="1" si="9"/>
        <v>0</v>
      </c>
      <c r="L57" s="5">
        <f ca="1">IF('Ric 2020'!$A65="RC",INDIRECT("'Ric 2020'!"&amp;'Country Selector'!$B$3&amp;ROW($A65))*10^12,0)*'Process Emissions Multipliers'!$C$8</f>
        <v>0</v>
      </c>
      <c r="M57" s="5">
        <f t="shared" ca="1" si="10"/>
        <v>0</v>
      </c>
      <c r="N57" s="5">
        <f t="shared" ca="1" si="10"/>
        <v>0</v>
      </c>
      <c r="O57" s="5">
        <f t="shared" ca="1" si="10"/>
        <v>0</v>
      </c>
      <c r="P57" s="5">
        <f t="shared" ca="1" si="10"/>
        <v>0</v>
      </c>
      <c r="Q57" s="5">
        <f t="shared" ca="1" si="10"/>
        <v>0</v>
      </c>
      <c r="R57" s="5">
        <f t="shared" ca="1" si="10"/>
        <v>0</v>
      </c>
      <c r="S57" s="5">
        <f t="shared" ca="1" si="10"/>
        <v>0</v>
      </c>
      <c r="T57" s="5">
        <f t="shared" ca="1" si="10"/>
        <v>0</v>
      </c>
      <c r="U57" s="5">
        <f t="shared" ca="1" si="10"/>
        <v>0</v>
      </c>
      <c r="V57" s="5">
        <f ca="1">IF('Ric 2030'!$A65="RC",INDIRECT("'Ric 2030'!"&amp;'Country Selector'!$B$3&amp;ROW($A65))*10^12,0)*'Process Emissions Multipliers'!$E$8</f>
        <v>0</v>
      </c>
      <c r="W57" s="5">
        <f t="shared" ca="1" si="8"/>
        <v>0</v>
      </c>
      <c r="X57" s="5">
        <f t="shared" ca="1" si="8"/>
        <v>0</v>
      </c>
      <c r="Y57" s="5">
        <f t="shared" ca="1" si="8"/>
        <v>0</v>
      </c>
      <c r="Z57" s="5">
        <f t="shared" ca="1" si="8"/>
        <v>0</v>
      </c>
      <c r="AA57" s="5">
        <f t="shared" ca="1" si="8"/>
        <v>0</v>
      </c>
      <c r="AB57" s="5">
        <f t="shared" ca="1" si="8"/>
        <v>0</v>
      </c>
      <c r="AC57" s="5">
        <f t="shared" ca="1" si="8"/>
        <v>0</v>
      </c>
      <c r="AD57" s="5">
        <f t="shared" ca="1" si="8"/>
        <v>0</v>
      </c>
      <c r="AE57" s="5">
        <f t="shared" ca="1" si="8"/>
        <v>0</v>
      </c>
      <c r="AF57" s="5">
        <f t="shared" ca="1" si="8"/>
        <v>0</v>
      </c>
      <c r="AG57" s="5">
        <f t="shared" ca="1" si="8"/>
        <v>0</v>
      </c>
      <c r="AH57" s="5">
        <f t="shared" ca="1" si="8"/>
        <v>0</v>
      </c>
      <c r="AI57" s="5">
        <f t="shared" ca="1" si="8"/>
        <v>0</v>
      </c>
      <c r="AJ57" s="5">
        <f t="shared" ca="1" si="8"/>
        <v>0</v>
      </c>
      <c r="AK57" s="5">
        <f t="shared" ca="1" si="8"/>
        <v>0</v>
      </c>
      <c r="AL57" s="5">
        <f t="shared" ca="1" si="8"/>
        <v>0</v>
      </c>
      <c r="AM57" s="5">
        <f t="shared" ca="1" si="11"/>
        <v>0</v>
      </c>
      <c r="AN57" s="5">
        <f t="shared" ca="1" si="11"/>
        <v>0</v>
      </c>
      <c r="AO57" s="5">
        <f t="shared" ca="1" si="11"/>
        <v>0</v>
      </c>
      <c r="AP57" s="5">
        <f ca="1">V57*'Process Emissions Multipliers'!$F$8</f>
        <v>0</v>
      </c>
    </row>
    <row r="58" spans="1:42">
      <c r="A58" s="3">
        <v>6</v>
      </c>
      <c r="B58" s="5">
        <f ca="1">IF('Ric 2010'!$A66="RC",INDIRECT("'Ric 2010'!"&amp;'Country Selector'!$B$3&amp;ROW($A66))*10^12,0)*'Process Emissions Multipliers'!$B$8</f>
        <v>0</v>
      </c>
      <c r="C58" s="5">
        <f t="shared" ca="1" si="9"/>
        <v>2158469205.8604312</v>
      </c>
      <c r="D58" s="5">
        <f t="shared" ca="1" si="9"/>
        <v>4316938411.7208624</v>
      </c>
      <c r="E58" s="5">
        <f t="shared" ca="1" si="9"/>
        <v>6475407617.5812941</v>
      </c>
      <c r="F58" s="5">
        <f t="shared" ca="1" si="9"/>
        <v>8633876823.4417248</v>
      </c>
      <c r="G58" s="5">
        <f t="shared" ca="1" si="9"/>
        <v>10792346029.302156</v>
      </c>
      <c r="H58" s="5">
        <f t="shared" ca="1" si="9"/>
        <v>12950815235.162588</v>
      </c>
      <c r="I58" s="5">
        <f t="shared" ca="1" si="9"/>
        <v>15109284441.02302</v>
      </c>
      <c r="J58" s="5">
        <f t="shared" ca="1" si="9"/>
        <v>17267753646.88345</v>
      </c>
      <c r="K58" s="5">
        <f t="shared" ca="1" si="9"/>
        <v>19426222852.743881</v>
      </c>
      <c r="L58" s="5">
        <f ca="1">IF('Ric 2020'!$A66="RC",INDIRECT("'Ric 2020'!"&amp;'Country Selector'!$B$3&amp;ROW($A66))*10^12,0)*'Process Emissions Multipliers'!$C$8</f>
        <v>21584692058.604313</v>
      </c>
      <c r="M58" s="5">
        <f t="shared" ca="1" si="10"/>
        <v>19426222852.743881</v>
      </c>
      <c r="N58" s="5">
        <f t="shared" ca="1" si="10"/>
        <v>17267753646.88345</v>
      </c>
      <c r="O58" s="5">
        <f t="shared" ca="1" si="10"/>
        <v>15109284441.02302</v>
      </c>
      <c r="P58" s="5">
        <f t="shared" ca="1" si="10"/>
        <v>12950815235.162588</v>
      </c>
      <c r="Q58" s="5">
        <f t="shared" ca="1" si="10"/>
        <v>10792346029.302156</v>
      </c>
      <c r="R58" s="5">
        <f t="shared" ca="1" si="10"/>
        <v>8633876823.4417248</v>
      </c>
      <c r="S58" s="5">
        <f t="shared" ca="1" si="10"/>
        <v>6475407617.5812941</v>
      </c>
      <c r="T58" s="5">
        <f t="shared" ca="1" si="10"/>
        <v>4316938411.7208624</v>
      </c>
      <c r="U58" s="5">
        <f t="shared" ca="1" si="10"/>
        <v>2158469205.8604312</v>
      </c>
      <c r="V58" s="5">
        <f ca="1">IF('Ric 2030'!$A66="RC",INDIRECT("'Ric 2030'!"&amp;'Country Selector'!$B$3&amp;ROW($A66))*10^12,0)*'Process Emissions Multipliers'!$E$8</f>
        <v>0</v>
      </c>
      <c r="W58" s="5">
        <f t="shared" ca="1" si="8"/>
        <v>0</v>
      </c>
      <c r="X58" s="5">
        <f t="shared" ca="1" si="8"/>
        <v>0</v>
      </c>
      <c r="Y58" s="5">
        <f t="shared" ca="1" si="8"/>
        <v>0</v>
      </c>
      <c r="Z58" s="5">
        <f t="shared" ca="1" si="8"/>
        <v>0</v>
      </c>
      <c r="AA58" s="5">
        <f t="shared" ca="1" si="8"/>
        <v>0</v>
      </c>
      <c r="AB58" s="5">
        <f t="shared" ca="1" si="8"/>
        <v>0</v>
      </c>
      <c r="AC58" s="5">
        <f t="shared" ca="1" si="8"/>
        <v>0</v>
      </c>
      <c r="AD58" s="5">
        <f t="shared" ca="1" si="8"/>
        <v>0</v>
      </c>
      <c r="AE58" s="5">
        <f t="shared" ca="1" si="8"/>
        <v>0</v>
      </c>
      <c r="AF58" s="5">
        <f t="shared" ca="1" si="8"/>
        <v>0</v>
      </c>
      <c r="AG58" s="5">
        <f t="shared" ca="1" si="8"/>
        <v>0</v>
      </c>
      <c r="AH58" s="5">
        <f t="shared" ca="1" si="8"/>
        <v>0</v>
      </c>
      <c r="AI58" s="5">
        <f t="shared" ca="1" si="8"/>
        <v>0</v>
      </c>
      <c r="AJ58" s="5">
        <f t="shared" ca="1" si="8"/>
        <v>0</v>
      </c>
      <c r="AK58" s="5">
        <f t="shared" ca="1" si="8"/>
        <v>0</v>
      </c>
      <c r="AL58" s="5">
        <f t="shared" ca="1" si="8"/>
        <v>0</v>
      </c>
      <c r="AM58" s="5">
        <f t="shared" ca="1" si="11"/>
        <v>0</v>
      </c>
      <c r="AN58" s="5">
        <f t="shared" ca="1" si="11"/>
        <v>0</v>
      </c>
      <c r="AO58" s="5">
        <f t="shared" ca="1" si="11"/>
        <v>0</v>
      </c>
      <c r="AP58" s="5">
        <f ca="1">V58*'Process Emissions Multipliers'!$F$8</f>
        <v>0</v>
      </c>
    </row>
    <row r="59" spans="1:42">
      <c r="A59" s="3">
        <v>7</v>
      </c>
      <c r="B59" s="5">
        <f ca="1">IF('Ric 2010'!$A67="RC",INDIRECT("'Ric 2010'!"&amp;'Country Selector'!$B$3&amp;ROW($A67))*10^12,0)*'Process Emissions Multipliers'!$B$8</f>
        <v>0</v>
      </c>
      <c r="C59" s="5">
        <f t="shared" ca="1" si="9"/>
        <v>1202603699.6165278</v>
      </c>
      <c r="D59" s="5">
        <f t="shared" ca="1" si="9"/>
        <v>2405207399.2330556</v>
      </c>
      <c r="E59" s="5">
        <f t="shared" ca="1" si="9"/>
        <v>3607811098.8495836</v>
      </c>
      <c r="F59" s="5">
        <f t="shared" ca="1" si="9"/>
        <v>4810414798.4661112</v>
      </c>
      <c r="G59" s="5">
        <f t="shared" ca="1" si="9"/>
        <v>6013018498.0826387</v>
      </c>
      <c r="H59" s="5">
        <f t="shared" ca="1" si="9"/>
        <v>7215622197.6991673</v>
      </c>
      <c r="I59" s="5">
        <f t="shared" ca="1" si="9"/>
        <v>8418225897.3156939</v>
      </c>
      <c r="J59" s="5">
        <f t="shared" ca="1" si="9"/>
        <v>9620829596.9322224</v>
      </c>
      <c r="K59" s="5">
        <f t="shared" ca="1" si="9"/>
        <v>10823433296.54875</v>
      </c>
      <c r="L59" s="5">
        <f ca="1">IF('Ric 2020'!$A67="RC",INDIRECT("'Ric 2020'!"&amp;'Country Selector'!$B$3&amp;ROW($A67))*10^12,0)*'Process Emissions Multipliers'!$C$8</f>
        <v>12026036996.165277</v>
      </c>
      <c r="M59" s="5">
        <f t="shared" ca="1" si="10"/>
        <v>13874858538.756727</v>
      </c>
      <c r="N59" s="5">
        <f t="shared" ca="1" si="10"/>
        <v>15723680081.348175</v>
      </c>
      <c r="O59" s="5">
        <f t="shared" ca="1" si="10"/>
        <v>17572501623.939625</v>
      </c>
      <c r="P59" s="5">
        <f t="shared" ca="1" si="10"/>
        <v>19421323166.531075</v>
      </c>
      <c r="Q59" s="5">
        <f t="shared" ca="1" si="10"/>
        <v>21270144709.12252</v>
      </c>
      <c r="R59" s="5">
        <f t="shared" ca="1" si="10"/>
        <v>23118966251.71397</v>
      </c>
      <c r="S59" s="5">
        <f t="shared" ca="1" si="10"/>
        <v>24967787794.30542</v>
      </c>
      <c r="T59" s="5">
        <f t="shared" ca="1" si="10"/>
        <v>26816609336.89687</v>
      </c>
      <c r="U59" s="5">
        <f t="shared" ca="1" si="10"/>
        <v>28665430879.488319</v>
      </c>
      <c r="V59" s="5">
        <f ca="1">IF('Ric 2030'!$A67="RC",INDIRECT("'Ric 2030'!"&amp;'Country Selector'!$B$3&amp;ROW($A67))*10^12,0)*'Process Emissions Multipliers'!$E$8</f>
        <v>30514252422.079769</v>
      </c>
      <c r="W59" s="5">
        <f t="shared" ca="1" si="8"/>
        <v>30514252422.079769</v>
      </c>
      <c r="X59" s="5">
        <f t="shared" ca="1" si="8"/>
        <v>30514252422.079769</v>
      </c>
      <c r="Y59" s="5">
        <f t="shared" ca="1" si="8"/>
        <v>30514252422.079769</v>
      </c>
      <c r="Z59" s="5">
        <f t="shared" ca="1" si="8"/>
        <v>30514252422.079769</v>
      </c>
      <c r="AA59" s="5">
        <f t="shared" ca="1" si="8"/>
        <v>30514252422.079765</v>
      </c>
      <c r="AB59" s="5">
        <f t="shared" ca="1" si="8"/>
        <v>30514252422.079765</v>
      </c>
      <c r="AC59" s="5">
        <f t="shared" ca="1" si="8"/>
        <v>30514252422.079765</v>
      </c>
      <c r="AD59" s="5">
        <f t="shared" ca="1" si="8"/>
        <v>30514252422.079765</v>
      </c>
      <c r="AE59" s="5">
        <f t="shared" ca="1" si="8"/>
        <v>30514252422.079765</v>
      </c>
      <c r="AF59" s="5">
        <f t="shared" ca="1" si="8"/>
        <v>30514252422.079765</v>
      </c>
      <c r="AG59" s="5">
        <f t="shared" ca="1" si="8"/>
        <v>30514252422.079765</v>
      </c>
      <c r="AH59" s="5">
        <f t="shared" ca="1" si="8"/>
        <v>30514252422.079765</v>
      </c>
      <c r="AI59" s="5">
        <f t="shared" ca="1" si="8"/>
        <v>30514252422.079765</v>
      </c>
      <c r="AJ59" s="5">
        <f t="shared" ca="1" si="8"/>
        <v>30514252422.079765</v>
      </c>
      <c r="AK59" s="5">
        <f t="shared" ca="1" si="8"/>
        <v>30514252422.079765</v>
      </c>
      <c r="AL59" s="5">
        <f t="shared" ca="1" si="8"/>
        <v>30514252422.079769</v>
      </c>
      <c r="AM59" s="5">
        <f t="shared" ca="1" si="11"/>
        <v>30514252422.079769</v>
      </c>
      <c r="AN59" s="5">
        <f t="shared" ca="1" si="11"/>
        <v>30514252422.079769</v>
      </c>
      <c r="AO59" s="5">
        <f t="shared" ca="1" si="11"/>
        <v>30514252422.079769</v>
      </c>
      <c r="AP59" s="5">
        <f ca="1">V59*'Process Emissions Multipliers'!$F$8</f>
        <v>30514252422.079769</v>
      </c>
    </row>
    <row r="60" spans="1:42">
      <c r="A60" s="3">
        <v>8</v>
      </c>
      <c r="B60" s="5">
        <f ca="1">IF('Ric 2010'!$A68="RC",INDIRECT("'Ric 2010'!"&amp;'Country Selector'!$B$3&amp;ROW($A68))*10^12,0)*'Process Emissions Multipliers'!$B$8</f>
        <v>0</v>
      </c>
      <c r="C60" s="5">
        <f t="shared" ca="1" si="9"/>
        <v>0</v>
      </c>
      <c r="D60" s="5">
        <f t="shared" ca="1" si="9"/>
        <v>0</v>
      </c>
      <c r="E60" s="5">
        <f t="shared" ca="1" si="9"/>
        <v>0</v>
      </c>
      <c r="F60" s="5">
        <f t="shared" ca="1" si="9"/>
        <v>0</v>
      </c>
      <c r="G60" s="5">
        <f t="shared" ca="1" si="9"/>
        <v>0</v>
      </c>
      <c r="H60" s="5">
        <f t="shared" ca="1" si="9"/>
        <v>0</v>
      </c>
      <c r="I60" s="5">
        <f t="shared" ca="1" si="9"/>
        <v>0</v>
      </c>
      <c r="J60" s="5">
        <f t="shared" ca="1" si="9"/>
        <v>0</v>
      </c>
      <c r="K60" s="5">
        <f t="shared" ca="1" si="9"/>
        <v>0</v>
      </c>
      <c r="L60" s="5">
        <f ca="1">IF('Ric 2020'!$A68="RC",INDIRECT("'Ric 2020'!"&amp;'Country Selector'!$B$3&amp;ROW($A68))*10^12,0)*'Process Emissions Multipliers'!$C$8</f>
        <v>0</v>
      </c>
      <c r="M60" s="5">
        <f t="shared" ca="1" si="10"/>
        <v>1344251343.9980981</v>
      </c>
      <c r="N60" s="5">
        <f t="shared" ca="1" si="10"/>
        <v>2688502687.9961963</v>
      </c>
      <c r="O60" s="5">
        <f t="shared" ca="1" si="10"/>
        <v>4032754031.9942946</v>
      </c>
      <c r="P60" s="5">
        <f t="shared" ca="1" si="10"/>
        <v>5377005375.9923925</v>
      </c>
      <c r="Q60" s="5">
        <f t="shared" ca="1" si="10"/>
        <v>6721256719.9904909</v>
      </c>
      <c r="R60" s="5">
        <f t="shared" ca="1" si="10"/>
        <v>8065508063.9885893</v>
      </c>
      <c r="S60" s="5">
        <f t="shared" ca="1" si="10"/>
        <v>9409759407.9866867</v>
      </c>
      <c r="T60" s="5">
        <f t="shared" ca="1" si="10"/>
        <v>10754010751.984785</v>
      </c>
      <c r="U60" s="5">
        <f t="shared" ca="1" si="10"/>
        <v>12098262095.982883</v>
      </c>
      <c r="V60" s="5">
        <f ca="1">IF('Ric 2030'!$A68="RC",INDIRECT("'Ric 2030'!"&amp;'Country Selector'!$B$3&amp;ROW($A68))*10^12,0)*'Process Emissions Multipliers'!$E$8</f>
        <v>13442513439.980982</v>
      </c>
      <c r="W60" s="5">
        <f t="shared" ca="1" si="8"/>
        <v>13442513439.98098</v>
      </c>
      <c r="X60" s="5">
        <f t="shared" ca="1" si="8"/>
        <v>13442513439.980982</v>
      </c>
      <c r="Y60" s="5">
        <f t="shared" ca="1" si="8"/>
        <v>13442513439.980982</v>
      </c>
      <c r="Z60" s="5">
        <f t="shared" ca="1" si="8"/>
        <v>13442513439.980982</v>
      </c>
      <c r="AA60" s="5">
        <f t="shared" ca="1" si="8"/>
        <v>13442513439.980982</v>
      </c>
      <c r="AB60" s="5">
        <f t="shared" ca="1" si="8"/>
        <v>13442513439.980982</v>
      </c>
      <c r="AC60" s="5">
        <f t="shared" ca="1" si="8"/>
        <v>13442513439.980982</v>
      </c>
      <c r="AD60" s="5">
        <f t="shared" ca="1" si="8"/>
        <v>13442513439.980982</v>
      </c>
      <c r="AE60" s="5">
        <f t="shared" ca="1" si="8"/>
        <v>13442513439.980982</v>
      </c>
      <c r="AF60" s="5">
        <f t="shared" ca="1" si="8"/>
        <v>13442513439.980982</v>
      </c>
      <c r="AG60" s="5">
        <f t="shared" ca="1" si="8"/>
        <v>13442513439.980982</v>
      </c>
      <c r="AH60" s="5">
        <f t="shared" ca="1" si="8"/>
        <v>13442513439.980982</v>
      </c>
      <c r="AI60" s="5">
        <f t="shared" ca="1" si="8"/>
        <v>13442513439.980982</v>
      </c>
      <c r="AJ60" s="5">
        <f t="shared" ca="1" si="8"/>
        <v>13442513439.980982</v>
      </c>
      <c r="AK60" s="5">
        <f t="shared" ca="1" si="8"/>
        <v>13442513439.980982</v>
      </c>
      <c r="AL60" s="5">
        <f t="shared" ca="1" si="8"/>
        <v>13442513439.980982</v>
      </c>
      <c r="AM60" s="5">
        <f t="shared" ca="1" si="11"/>
        <v>13442513439.980982</v>
      </c>
      <c r="AN60" s="5">
        <f t="shared" ca="1" si="11"/>
        <v>13442513439.980982</v>
      </c>
      <c r="AO60" s="5">
        <f t="shared" ca="1" si="11"/>
        <v>13442513439.98098</v>
      </c>
      <c r="AP60" s="5">
        <f ca="1">V60*'Process Emissions Multipliers'!$F$8</f>
        <v>13442513439.980982</v>
      </c>
    </row>
    <row r="61" spans="1:42">
      <c r="A61" s="3">
        <v>9</v>
      </c>
      <c r="B61" s="5">
        <f ca="1">IF('Ric 2010'!$A69="RC",INDIRECT("'Ric 2010'!"&amp;'Country Selector'!$B$3&amp;ROW($A69))*10^12,0)*'Process Emissions Multipliers'!$B$8</f>
        <v>18923363895.064262</v>
      </c>
      <c r="C61" s="5">
        <f t="shared" ca="1" si="9"/>
        <v>19713799210.151573</v>
      </c>
      <c r="D61" s="5">
        <f t="shared" ca="1" si="9"/>
        <v>20504234525.238884</v>
      </c>
      <c r="E61" s="5">
        <f t="shared" ca="1" si="9"/>
        <v>21294669840.326191</v>
      </c>
      <c r="F61" s="5">
        <f t="shared" ca="1" si="9"/>
        <v>22085105155.413498</v>
      </c>
      <c r="G61" s="5">
        <f t="shared" ca="1" si="9"/>
        <v>22875540470.500809</v>
      </c>
      <c r="H61" s="5">
        <f t="shared" ca="1" si="9"/>
        <v>23665975785.58812</v>
      </c>
      <c r="I61" s="5">
        <f t="shared" ca="1" si="9"/>
        <v>24456411100.67543</v>
      </c>
      <c r="J61" s="5">
        <f t="shared" ca="1" si="9"/>
        <v>25246846415.762737</v>
      </c>
      <c r="K61" s="5">
        <f t="shared" ca="1" si="9"/>
        <v>26037281730.850048</v>
      </c>
      <c r="L61" s="5">
        <f ca="1">IF('Ric 2020'!$A69="RC",INDIRECT("'Ric 2020'!"&amp;'Country Selector'!$B$3&amp;ROW($A69))*10^12,0)*'Process Emissions Multipliers'!$C$8</f>
        <v>26827717045.937359</v>
      </c>
      <c r="M61" s="5">
        <f t="shared" ca="1" si="10"/>
        <v>25449498008.612946</v>
      </c>
      <c r="N61" s="5">
        <f t="shared" ca="1" si="10"/>
        <v>24071278971.28854</v>
      </c>
      <c r="O61" s="5">
        <f t="shared" ca="1" si="10"/>
        <v>22693059933.964134</v>
      </c>
      <c r="P61" s="5">
        <f t="shared" ca="1" si="10"/>
        <v>21314840896.639725</v>
      </c>
      <c r="Q61" s="5">
        <f t="shared" ca="1" si="10"/>
        <v>19936621859.315315</v>
      </c>
      <c r="R61" s="5">
        <f t="shared" ca="1" si="10"/>
        <v>18558402821.990906</v>
      </c>
      <c r="S61" s="5">
        <f t="shared" ca="1" si="10"/>
        <v>17180183784.666496</v>
      </c>
      <c r="T61" s="5">
        <f t="shared" ca="1" si="10"/>
        <v>15801964747.342089</v>
      </c>
      <c r="U61" s="5">
        <f t="shared" ca="1" si="10"/>
        <v>14423745710.017681</v>
      </c>
      <c r="V61" s="5">
        <f ca="1">IF('Ric 2030'!$A69="RC",INDIRECT("'Ric 2030'!"&amp;'Country Selector'!$B$3&amp;ROW($A69))*10^12,0)*'Process Emissions Multipliers'!$E$8</f>
        <v>13045526672.693272</v>
      </c>
      <c r="W61" s="5">
        <f t="shared" ca="1" si="8"/>
        <v>13045526672.693272</v>
      </c>
      <c r="X61" s="5">
        <f t="shared" ca="1" si="8"/>
        <v>13045526672.693272</v>
      </c>
      <c r="Y61" s="5">
        <f t="shared" ca="1" si="8"/>
        <v>13045526672.693272</v>
      </c>
      <c r="Z61" s="5">
        <f t="shared" ca="1" si="8"/>
        <v>13045526672.693272</v>
      </c>
      <c r="AA61" s="5">
        <f t="shared" ca="1" si="8"/>
        <v>13045526672.693272</v>
      </c>
      <c r="AB61" s="5">
        <f t="shared" ca="1" si="8"/>
        <v>13045526672.693272</v>
      </c>
      <c r="AC61" s="5">
        <f t="shared" ca="1" si="8"/>
        <v>13045526672.693272</v>
      </c>
      <c r="AD61" s="5">
        <f t="shared" ca="1" si="8"/>
        <v>13045526672.693272</v>
      </c>
      <c r="AE61" s="5">
        <f t="shared" ca="1" si="8"/>
        <v>13045526672.693272</v>
      </c>
      <c r="AF61" s="5">
        <f t="shared" ca="1" si="8"/>
        <v>13045526672.693272</v>
      </c>
      <c r="AG61" s="5">
        <f t="shared" ca="1" si="8"/>
        <v>13045526672.693272</v>
      </c>
      <c r="AH61" s="5">
        <f t="shared" ca="1" si="8"/>
        <v>13045526672.693272</v>
      </c>
      <c r="AI61" s="5">
        <f t="shared" ca="1" si="8"/>
        <v>13045526672.693272</v>
      </c>
      <c r="AJ61" s="5">
        <f t="shared" ca="1" si="8"/>
        <v>13045526672.693272</v>
      </c>
      <c r="AK61" s="5">
        <f t="shared" ca="1" si="8"/>
        <v>13045526672.693272</v>
      </c>
      <c r="AL61" s="5">
        <f t="shared" ca="1" si="8"/>
        <v>13045526672.693272</v>
      </c>
      <c r="AM61" s="5">
        <f t="shared" ca="1" si="11"/>
        <v>13045526672.693272</v>
      </c>
      <c r="AN61" s="5">
        <f t="shared" ca="1" si="11"/>
        <v>13045526672.693272</v>
      </c>
      <c r="AO61" s="5">
        <f t="shared" ca="1" si="11"/>
        <v>13045526672.693272</v>
      </c>
      <c r="AP61" s="5">
        <f ca="1">V61*'Process Emissions Multipliers'!$F$8</f>
        <v>13045526672.693272</v>
      </c>
    </row>
    <row r="62" spans="1:42">
      <c r="A62" s="3">
        <v>10</v>
      </c>
      <c r="B62" s="5">
        <f ca="1">IF('Ric 2010'!$A70="RC",INDIRECT("'Ric 2010'!"&amp;'Country Selector'!$B$3&amp;ROW($A70))*10^12,0)*'Process Emissions Multipliers'!$B$8</f>
        <v>42723221225.093361</v>
      </c>
      <c r="C62" s="5">
        <f t="shared" ca="1" si="9"/>
        <v>38450899102.58403</v>
      </c>
      <c r="D62" s="5">
        <f t="shared" ca="1" si="9"/>
        <v>34178576980.074688</v>
      </c>
      <c r="E62" s="5">
        <f t="shared" ca="1" si="9"/>
        <v>29906254857.56535</v>
      </c>
      <c r="F62" s="5">
        <f t="shared" ca="1" si="9"/>
        <v>25633932735.056019</v>
      </c>
      <c r="G62" s="5">
        <f t="shared" ca="1" si="9"/>
        <v>21361610612.54668</v>
      </c>
      <c r="H62" s="5">
        <f t="shared" ca="1" si="9"/>
        <v>17089288490.037344</v>
      </c>
      <c r="I62" s="5">
        <f t="shared" ca="1" si="9"/>
        <v>12816966367.528009</v>
      </c>
      <c r="J62" s="5">
        <f t="shared" ca="1" si="9"/>
        <v>8544644245.018672</v>
      </c>
      <c r="K62" s="5">
        <f t="shared" ca="1" si="9"/>
        <v>4272322122.509336</v>
      </c>
      <c r="L62" s="5">
        <f ca="1">IF('Ric 2020'!$A70="RC",INDIRECT("'Ric 2020'!"&amp;'Country Selector'!$B$3&amp;ROW($A70))*10^12,0)*'Process Emissions Multipliers'!$C$8</f>
        <v>0</v>
      </c>
      <c r="M62" s="5">
        <f t="shared" ca="1" si="10"/>
        <v>0</v>
      </c>
      <c r="N62" s="5">
        <f t="shared" ca="1" si="10"/>
        <v>0</v>
      </c>
      <c r="O62" s="5">
        <f t="shared" ca="1" si="10"/>
        <v>0</v>
      </c>
      <c r="P62" s="5">
        <f t="shared" ca="1" si="10"/>
        <v>0</v>
      </c>
      <c r="Q62" s="5">
        <f t="shared" ca="1" si="10"/>
        <v>0</v>
      </c>
      <c r="R62" s="5">
        <f t="shared" ca="1" si="10"/>
        <v>0</v>
      </c>
      <c r="S62" s="5">
        <f t="shared" ca="1" si="10"/>
        <v>0</v>
      </c>
      <c r="T62" s="5">
        <f t="shared" ca="1" si="10"/>
        <v>0</v>
      </c>
      <c r="U62" s="5">
        <f t="shared" ca="1" si="10"/>
        <v>0</v>
      </c>
      <c r="V62" s="5">
        <f ca="1">IF('Ric 2030'!$A70="RC",INDIRECT("'Ric 2030'!"&amp;'Country Selector'!$B$3&amp;ROW($A70))*10^12,0)*'Process Emissions Multipliers'!$E$8</f>
        <v>0</v>
      </c>
      <c r="W62" s="5">
        <f t="shared" ca="1" si="8"/>
        <v>0</v>
      </c>
      <c r="X62" s="5">
        <f t="shared" ca="1" si="8"/>
        <v>0</v>
      </c>
      <c r="Y62" s="5">
        <f t="shared" ca="1" si="8"/>
        <v>0</v>
      </c>
      <c r="Z62" s="5">
        <f t="shared" ca="1" si="8"/>
        <v>0</v>
      </c>
      <c r="AA62" s="5">
        <f t="shared" ca="1" si="8"/>
        <v>0</v>
      </c>
      <c r="AB62" s="5">
        <f t="shared" ca="1" si="8"/>
        <v>0</v>
      </c>
      <c r="AC62" s="5">
        <f t="shared" ca="1" si="8"/>
        <v>0</v>
      </c>
      <c r="AD62" s="5">
        <f t="shared" ca="1" si="8"/>
        <v>0</v>
      </c>
      <c r="AE62" s="5">
        <f t="shared" ca="1" si="8"/>
        <v>0</v>
      </c>
      <c r="AF62" s="5">
        <f t="shared" ca="1" si="8"/>
        <v>0</v>
      </c>
      <c r="AG62" s="5">
        <f t="shared" ca="1" si="8"/>
        <v>0</v>
      </c>
      <c r="AH62" s="5">
        <f t="shared" ca="1" si="8"/>
        <v>0</v>
      </c>
      <c r="AI62" s="5">
        <f t="shared" ca="1" si="8"/>
        <v>0</v>
      </c>
      <c r="AJ62" s="5">
        <f t="shared" ca="1" si="8"/>
        <v>0</v>
      </c>
      <c r="AK62" s="5">
        <f t="shared" ca="1" si="8"/>
        <v>0</v>
      </c>
      <c r="AL62" s="5">
        <f t="shared" ca="1" si="8"/>
        <v>0</v>
      </c>
      <c r="AM62" s="5">
        <f t="shared" ca="1" si="11"/>
        <v>0</v>
      </c>
      <c r="AN62" s="5">
        <f t="shared" ca="1" si="11"/>
        <v>0</v>
      </c>
      <c r="AO62" s="5">
        <f t="shared" ca="1" si="11"/>
        <v>0</v>
      </c>
      <c r="AP62" s="5">
        <f ca="1">V62*'Process Emissions Multipliers'!$F$8</f>
        <v>0</v>
      </c>
    </row>
    <row r="63" spans="1:42">
      <c r="A63" s="3">
        <v>11</v>
      </c>
      <c r="B63" s="5">
        <f ca="1">IF('Ric 2010'!$A71="RC",INDIRECT("'Ric 2010'!"&amp;'Country Selector'!$B$3&amp;ROW($A71))*10^12,0)*'Process Emissions Multipliers'!$B$8</f>
        <v>0</v>
      </c>
      <c r="C63" s="5">
        <f t="shared" ca="1" si="9"/>
        <v>1331019438.911818</v>
      </c>
      <c r="D63" s="5">
        <f t="shared" ca="1" si="9"/>
        <v>2662038877.8236361</v>
      </c>
      <c r="E63" s="5">
        <f t="shared" ca="1" si="9"/>
        <v>3993058316.7354536</v>
      </c>
      <c r="F63" s="5">
        <f t="shared" ref="D63:K95" ca="1" si="12">$B63*($L$1-F$1)/($L$1-$B$1)+$L63*(F$1-$B$1)/($L$1-$B$1)</f>
        <v>5324077755.6472721</v>
      </c>
      <c r="G63" s="5">
        <f t="shared" ca="1" si="12"/>
        <v>6655097194.5590897</v>
      </c>
      <c r="H63" s="5">
        <f t="shared" ca="1" si="12"/>
        <v>7986116633.4709072</v>
      </c>
      <c r="I63" s="5">
        <f t="shared" ca="1" si="12"/>
        <v>9317136072.3827248</v>
      </c>
      <c r="J63" s="5">
        <f t="shared" ca="1" si="12"/>
        <v>10648155511.294544</v>
      </c>
      <c r="K63" s="5">
        <f t="shared" ca="1" si="12"/>
        <v>11979174950.206362</v>
      </c>
      <c r="L63" s="5">
        <f ca="1">IF('Ric 2020'!$A71="RC",INDIRECT("'Ric 2020'!"&amp;'Country Selector'!$B$3&amp;ROW($A71))*10^12,0)*'Process Emissions Multipliers'!$C$8</f>
        <v>13310194389.118179</v>
      </c>
      <c r="M63" s="5">
        <f t="shared" ca="1" si="10"/>
        <v>11979174950.206362</v>
      </c>
      <c r="N63" s="5">
        <f t="shared" ca="1" si="10"/>
        <v>10648155511.294544</v>
      </c>
      <c r="O63" s="5">
        <f t="shared" ca="1" si="10"/>
        <v>9317136072.3827248</v>
      </c>
      <c r="P63" s="5">
        <f t="shared" ref="N63:U95" ca="1" si="13">$L63*($V$1-P$1)/($V$1-$L$1)+$V63*(P$1-$L$1)/($V$1-$L$1)</f>
        <v>7986116633.4709072</v>
      </c>
      <c r="Q63" s="5">
        <f t="shared" ca="1" si="13"/>
        <v>6655097194.5590897</v>
      </c>
      <c r="R63" s="5">
        <f t="shared" ca="1" si="13"/>
        <v>5324077755.6472721</v>
      </c>
      <c r="S63" s="5">
        <f t="shared" ca="1" si="13"/>
        <v>3993058316.7354536</v>
      </c>
      <c r="T63" s="5">
        <f t="shared" ca="1" si="13"/>
        <v>2662038877.8236361</v>
      </c>
      <c r="U63" s="5">
        <f t="shared" ca="1" si="13"/>
        <v>1331019438.911818</v>
      </c>
      <c r="V63" s="5">
        <f ca="1">IF('Ric 2030'!$A71="RC",INDIRECT("'Ric 2030'!"&amp;'Country Selector'!$B$3&amp;ROW($A71))*10^12,0)*'Process Emissions Multipliers'!$E$8</f>
        <v>0</v>
      </c>
      <c r="W63" s="5">
        <f t="shared" ref="W63:AL78" ca="1" si="14">$V63*($AP$1-W$1)/($AP$1-$V$1)+$AP63*(W$1-$V$1)/($AP$1-$V$1)</f>
        <v>0</v>
      </c>
      <c r="X63" s="5">
        <f t="shared" ca="1" si="14"/>
        <v>0</v>
      </c>
      <c r="Y63" s="5">
        <f t="shared" ca="1" si="14"/>
        <v>0</v>
      </c>
      <c r="Z63" s="5">
        <f t="shared" ca="1" si="14"/>
        <v>0</v>
      </c>
      <c r="AA63" s="5">
        <f t="shared" ca="1" si="14"/>
        <v>0</v>
      </c>
      <c r="AB63" s="5">
        <f t="shared" ca="1" si="14"/>
        <v>0</v>
      </c>
      <c r="AC63" s="5">
        <f t="shared" ca="1" si="14"/>
        <v>0</v>
      </c>
      <c r="AD63" s="5">
        <f t="shared" ca="1" si="14"/>
        <v>0</v>
      </c>
      <c r="AE63" s="5">
        <f t="shared" ca="1" si="14"/>
        <v>0</v>
      </c>
      <c r="AF63" s="5">
        <f t="shared" ca="1" si="14"/>
        <v>0</v>
      </c>
      <c r="AG63" s="5">
        <f t="shared" ca="1" si="14"/>
        <v>0</v>
      </c>
      <c r="AH63" s="5">
        <f t="shared" ca="1" si="14"/>
        <v>0</v>
      </c>
      <c r="AI63" s="5">
        <f t="shared" ca="1" si="14"/>
        <v>0</v>
      </c>
      <c r="AJ63" s="5">
        <f t="shared" ca="1" si="14"/>
        <v>0</v>
      </c>
      <c r="AK63" s="5">
        <f t="shared" ca="1" si="14"/>
        <v>0</v>
      </c>
      <c r="AL63" s="5">
        <f t="shared" ca="1" si="14"/>
        <v>0</v>
      </c>
      <c r="AM63" s="5">
        <f t="shared" ca="1" si="11"/>
        <v>0</v>
      </c>
      <c r="AN63" s="5">
        <f t="shared" ca="1" si="11"/>
        <v>0</v>
      </c>
      <c r="AO63" s="5">
        <f t="shared" ca="1" si="11"/>
        <v>0</v>
      </c>
      <c r="AP63" s="5">
        <f ca="1">V63*'Process Emissions Multipliers'!$F$8</f>
        <v>0</v>
      </c>
    </row>
    <row r="64" spans="1:42">
      <c r="A64" s="3">
        <v>12</v>
      </c>
      <c r="B64" s="5">
        <f ca="1">IF('Ric 2010'!$A72="RC",INDIRECT("'Ric 2010'!"&amp;'Country Selector'!$B$3&amp;ROW($A72))*10^12,0)*'Process Emissions Multipliers'!$B$8</f>
        <v>1167138297.6786191</v>
      </c>
      <c r="C64" s="5">
        <f t="shared" ref="C64:K127" ca="1" si="15">$B64*($L$1-C$1)/($L$1-$B$1)+$L64*(C$1-$B$1)/($L$1-$B$1)</f>
        <v>1050424467.9107573</v>
      </c>
      <c r="D64" s="5">
        <f t="shared" ca="1" si="12"/>
        <v>933710638.14289534</v>
      </c>
      <c r="E64" s="5">
        <f t="shared" ca="1" si="12"/>
        <v>816996808.37503338</v>
      </c>
      <c r="F64" s="5">
        <f t="shared" ca="1" si="12"/>
        <v>700282978.60717142</v>
      </c>
      <c r="G64" s="5">
        <f t="shared" ca="1" si="12"/>
        <v>583569148.83930957</v>
      </c>
      <c r="H64" s="5">
        <f t="shared" ca="1" si="12"/>
        <v>466855319.07144767</v>
      </c>
      <c r="I64" s="5">
        <f t="shared" ca="1" si="12"/>
        <v>350141489.30358571</v>
      </c>
      <c r="J64" s="5">
        <f t="shared" ca="1" si="12"/>
        <v>233427659.53572384</v>
      </c>
      <c r="K64" s="5">
        <f t="shared" ca="1" si="12"/>
        <v>116713829.76786192</v>
      </c>
      <c r="L64" s="5">
        <f ca="1">IF('Ric 2020'!$A72="RC",INDIRECT("'Ric 2020'!"&amp;'Country Selector'!$B$3&amp;ROW($A72))*10^12,0)*'Process Emissions Multipliers'!$C$8</f>
        <v>0</v>
      </c>
      <c r="M64" s="5">
        <f t="shared" ref="M64:U127" ca="1" si="16">$L64*($V$1-M$1)/($V$1-$L$1)+$V64*(M$1-$L$1)/($V$1-$L$1)</f>
        <v>0</v>
      </c>
      <c r="N64" s="5">
        <f t="shared" ca="1" si="13"/>
        <v>0</v>
      </c>
      <c r="O64" s="5">
        <f t="shared" ca="1" si="13"/>
        <v>0</v>
      </c>
      <c r="P64" s="5">
        <f t="shared" ca="1" si="13"/>
        <v>0</v>
      </c>
      <c r="Q64" s="5">
        <f t="shared" ca="1" si="13"/>
        <v>0</v>
      </c>
      <c r="R64" s="5">
        <f t="shared" ca="1" si="13"/>
        <v>0</v>
      </c>
      <c r="S64" s="5">
        <f t="shared" ca="1" si="13"/>
        <v>0</v>
      </c>
      <c r="T64" s="5">
        <f t="shared" ca="1" si="13"/>
        <v>0</v>
      </c>
      <c r="U64" s="5">
        <f t="shared" ca="1" si="13"/>
        <v>0</v>
      </c>
      <c r="V64" s="5">
        <f ca="1">IF('Ric 2030'!$A72="RC",INDIRECT("'Ric 2030'!"&amp;'Country Selector'!$B$3&amp;ROW($A72))*10^12,0)*'Process Emissions Multipliers'!$E$8</f>
        <v>0</v>
      </c>
      <c r="W64" s="5">
        <f t="shared" ca="1" si="14"/>
        <v>0</v>
      </c>
      <c r="X64" s="5">
        <f t="shared" ca="1" si="14"/>
        <v>0</v>
      </c>
      <c r="Y64" s="5">
        <f t="shared" ca="1" si="14"/>
        <v>0</v>
      </c>
      <c r="Z64" s="5">
        <f t="shared" ca="1" si="14"/>
        <v>0</v>
      </c>
      <c r="AA64" s="5">
        <f t="shared" ca="1" si="14"/>
        <v>0</v>
      </c>
      <c r="AB64" s="5">
        <f t="shared" ca="1" si="14"/>
        <v>0</v>
      </c>
      <c r="AC64" s="5">
        <f t="shared" ca="1" si="14"/>
        <v>0</v>
      </c>
      <c r="AD64" s="5">
        <f t="shared" ca="1" si="14"/>
        <v>0</v>
      </c>
      <c r="AE64" s="5">
        <f t="shared" ca="1" si="14"/>
        <v>0</v>
      </c>
      <c r="AF64" s="5">
        <f t="shared" ca="1" si="14"/>
        <v>0</v>
      </c>
      <c r="AG64" s="5">
        <f t="shared" ca="1" si="14"/>
        <v>0</v>
      </c>
      <c r="AH64" s="5">
        <f t="shared" ca="1" si="14"/>
        <v>0</v>
      </c>
      <c r="AI64" s="5">
        <f t="shared" ca="1" si="14"/>
        <v>0</v>
      </c>
      <c r="AJ64" s="5">
        <f t="shared" ca="1" si="14"/>
        <v>0</v>
      </c>
      <c r="AK64" s="5">
        <f t="shared" ca="1" si="14"/>
        <v>0</v>
      </c>
      <c r="AL64" s="5">
        <f t="shared" ca="1" si="14"/>
        <v>0</v>
      </c>
      <c r="AM64" s="5">
        <f t="shared" ca="1" si="11"/>
        <v>0</v>
      </c>
      <c r="AN64" s="5">
        <f t="shared" ca="1" si="11"/>
        <v>0</v>
      </c>
      <c r="AO64" s="5">
        <f t="shared" ca="1" si="11"/>
        <v>0</v>
      </c>
      <c r="AP64" s="5">
        <f ca="1">V64*'Process Emissions Multipliers'!$F$8</f>
        <v>0</v>
      </c>
    </row>
    <row r="65" spans="1:42">
      <c r="A65" s="3">
        <v>13</v>
      </c>
      <c r="B65" s="5">
        <f ca="1">IF('Ric 2010'!$A73="RC",INDIRECT("'Ric 2010'!"&amp;'Country Selector'!$B$3&amp;ROW($A73))*10^12,0)*'Process Emissions Multipliers'!$B$8</f>
        <v>0</v>
      </c>
      <c r="C65" s="5">
        <f t="shared" ca="1" si="15"/>
        <v>0</v>
      </c>
      <c r="D65" s="5">
        <f t="shared" ca="1" si="12"/>
        <v>0</v>
      </c>
      <c r="E65" s="5">
        <f t="shared" ca="1" si="12"/>
        <v>0</v>
      </c>
      <c r="F65" s="5">
        <f t="shared" ca="1" si="12"/>
        <v>0</v>
      </c>
      <c r="G65" s="5">
        <f t="shared" ca="1" si="12"/>
        <v>0</v>
      </c>
      <c r="H65" s="5">
        <f t="shared" ca="1" si="12"/>
        <v>0</v>
      </c>
      <c r="I65" s="5">
        <f t="shared" ca="1" si="12"/>
        <v>0</v>
      </c>
      <c r="J65" s="5">
        <f t="shared" ca="1" si="12"/>
        <v>0</v>
      </c>
      <c r="K65" s="5">
        <f t="shared" ca="1" si="12"/>
        <v>0</v>
      </c>
      <c r="L65" s="5">
        <f ca="1">IF('Ric 2020'!$A73="RC",INDIRECT("'Ric 2020'!"&amp;'Country Selector'!$B$3&amp;ROW($A73))*10^12,0)*'Process Emissions Multipliers'!$C$8</f>
        <v>0</v>
      </c>
      <c r="M65" s="5">
        <f t="shared" ca="1" si="16"/>
        <v>1194134258.6882319</v>
      </c>
      <c r="N65" s="5">
        <f t="shared" ca="1" si="13"/>
        <v>2388268517.3764639</v>
      </c>
      <c r="O65" s="5">
        <f t="shared" ca="1" si="13"/>
        <v>3582402776.0646958</v>
      </c>
      <c r="P65" s="5">
        <f t="shared" ca="1" si="13"/>
        <v>4776537034.7529278</v>
      </c>
      <c r="Q65" s="5">
        <f t="shared" ca="1" si="13"/>
        <v>5970671293.4411602</v>
      </c>
      <c r="R65" s="5">
        <f t="shared" ca="1" si="13"/>
        <v>7164805552.1293917</v>
      </c>
      <c r="S65" s="5">
        <f t="shared" ca="1" si="13"/>
        <v>8358939810.8176241</v>
      </c>
      <c r="T65" s="5">
        <f t="shared" ca="1" si="13"/>
        <v>9553074069.5058556</v>
      </c>
      <c r="U65" s="5">
        <f t="shared" ca="1" si="13"/>
        <v>10747208328.194088</v>
      </c>
      <c r="V65" s="5">
        <f ca="1">IF('Ric 2030'!$A73="RC",INDIRECT("'Ric 2030'!"&amp;'Country Selector'!$B$3&amp;ROW($A73))*10^12,0)*'Process Emissions Multipliers'!$E$8</f>
        <v>11941342586.88232</v>
      </c>
      <c r="W65" s="5">
        <f t="shared" ca="1" si="14"/>
        <v>11941342586.88232</v>
      </c>
      <c r="X65" s="5">
        <f t="shared" ca="1" si="14"/>
        <v>11941342586.88232</v>
      </c>
      <c r="Y65" s="5">
        <f t="shared" ca="1" si="14"/>
        <v>11941342586.88232</v>
      </c>
      <c r="Z65" s="5">
        <f t="shared" ca="1" si="14"/>
        <v>11941342586.88232</v>
      </c>
      <c r="AA65" s="5">
        <f t="shared" ca="1" si="14"/>
        <v>11941342586.88232</v>
      </c>
      <c r="AB65" s="5">
        <f t="shared" ca="1" si="14"/>
        <v>11941342586.88232</v>
      </c>
      <c r="AC65" s="5">
        <f t="shared" ca="1" si="14"/>
        <v>11941342586.88232</v>
      </c>
      <c r="AD65" s="5">
        <f t="shared" ca="1" si="14"/>
        <v>11941342586.88232</v>
      </c>
      <c r="AE65" s="5">
        <f t="shared" ca="1" si="14"/>
        <v>11941342586.88232</v>
      </c>
      <c r="AF65" s="5">
        <f t="shared" ca="1" si="14"/>
        <v>11941342586.88232</v>
      </c>
      <c r="AG65" s="5">
        <f t="shared" ca="1" si="14"/>
        <v>11941342586.88232</v>
      </c>
      <c r="AH65" s="5">
        <f t="shared" ca="1" si="14"/>
        <v>11941342586.88232</v>
      </c>
      <c r="AI65" s="5">
        <f t="shared" ca="1" si="14"/>
        <v>11941342586.88232</v>
      </c>
      <c r="AJ65" s="5">
        <f t="shared" ca="1" si="14"/>
        <v>11941342586.88232</v>
      </c>
      <c r="AK65" s="5">
        <f t="shared" ca="1" si="14"/>
        <v>11941342586.88232</v>
      </c>
      <c r="AL65" s="5">
        <f t="shared" ca="1" si="14"/>
        <v>11941342586.88232</v>
      </c>
      <c r="AM65" s="5">
        <f t="shared" ca="1" si="11"/>
        <v>11941342586.88232</v>
      </c>
      <c r="AN65" s="5">
        <f t="shared" ca="1" si="11"/>
        <v>11941342586.88232</v>
      </c>
      <c r="AO65" s="5">
        <f t="shared" ca="1" si="11"/>
        <v>11941342586.88232</v>
      </c>
      <c r="AP65" s="5">
        <f ca="1">V65*'Process Emissions Multipliers'!$F$8</f>
        <v>11941342586.88232</v>
      </c>
    </row>
    <row r="66" spans="1:42">
      <c r="A66" s="3">
        <v>14</v>
      </c>
      <c r="B66" s="5">
        <f ca="1">IF('Ric 2010'!$A74="RC",INDIRECT("'Ric 2010'!"&amp;'Country Selector'!$B$3&amp;ROW($A74))*10^12,0)*'Process Emissions Multipliers'!$B$8</f>
        <v>0</v>
      </c>
      <c r="C66" s="5">
        <f t="shared" ca="1" si="15"/>
        <v>0</v>
      </c>
      <c r="D66" s="5">
        <f t="shared" ca="1" si="12"/>
        <v>0</v>
      </c>
      <c r="E66" s="5">
        <f t="shared" ca="1" si="12"/>
        <v>0</v>
      </c>
      <c r="F66" s="5">
        <f t="shared" ca="1" si="12"/>
        <v>0</v>
      </c>
      <c r="G66" s="5">
        <f t="shared" ca="1" si="12"/>
        <v>0</v>
      </c>
      <c r="H66" s="5">
        <f t="shared" ca="1" si="12"/>
        <v>0</v>
      </c>
      <c r="I66" s="5">
        <f t="shared" ca="1" si="12"/>
        <v>0</v>
      </c>
      <c r="J66" s="5">
        <f t="shared" ca="1" si="12"/>
        <v>0</v>
      </c>
      <c r="K66" s="5">
        <f t="shared" ca="1" si="12"/>
        <v>0</v>
      </c>
      <c r="L66" s="5">
        <f ca="1">IF('Ric 2020'!$A74="RC",INDIRECT("'Ric 2020'!"&amp;'Country Selector'!$B$3&amp;ROW($A74))*10^12,0)*'Process Emissions Multipliers'!$C$8</f>
        <v>0</v>
      </c>
      <c r="M66" s="5">
        <f t="shared" ca="1" si="16"/>
        <v>0</v>
      </c>
      <c r="N66" s="5">
        <f t="shared" ca="1" si="13"/>
        <v>0</v>
      </c>
      <c r="O66" s="5">
        <f t="shared" ca="1" si="13"/>
        <v>0</v>
      </c>
      <c r="P66" s="5">
        <f t="shared" ca="1" si="13"/>
        <v>0</v>
      </c>
      <c r="Q66" s="5">
        <f t="shared" ca="1" si="13"/>
        <v>0</v>
      </c>
      <c r="R66" s="5">
        <f t="shared" ca="1" si="13"/>
        <v>0</v>
      </c>
      <c r="S66" s="5">
        <f t="shared" ca="1" si="13"/>
        <v>0</v>
      </c>
      <c r="T66" s="5">
        <f t="shared" ca="1" si="13"/>
        <v>0</v>
      </c>
      <c r="U66" s="5">
        <f t="shared" ca="1" si="13"/>
        <v>0</v>
      </c>
      <c r="V66" s="5">
        <f ca="1">IF('Ric 2030'!$A74="RC",INDIRECT("'Ric 2030'!"&amp;'Country Selector'!$B$3&amp;ROW($A74))*10^12,0)*'Process Emissions Multipliers'!$E$8</f>
        <v>0</v>
      </c>
      <c r="W66" s="5">
        <f t="shared" ca="1" si="14"/>
        <v>0</v>
      </c>
      <c r="X66" s="5">
        <f t="shared" ca="1" si="14"/>
        <v>0</v>
      </c>
      <c r="Y66" s="5">
        <f t="shared" ca="1" si="14"/>
        <v>0</v>
      </c>
      <c r="Z66" s="5">
        <f t="shared" ca="1" si="14"/>
        <v>0</v>
      </c>
      <c r="AA66" s="5">
        <f t="shared" ca="1" si="14"/>
        <v>0</v>
      </c>
      <c r="AB66" s="5">
        <f t="shared" ca="1" si="14"/>
        <v>0</v>
      </c>
      <c r="AC66" s="5">
        <f t="shared" ca="1" si="14"/>
        <v>0</v>
      </c>
      <c r="AD66" s="5">
        <f t="shared" ca="1" si="14"/>
        <v>0</v>
      </c>
      <c r="AE66" s="5">
        <f t="shared" ca="1" si="14"/>
        <v>0</v>
      </c>
      <c r="AF66" s="5">
        <f t="shared" ca="1" si="14"/>
        <v>0</v>
      </c>
      <c r="AG66" s="5">
        <f t="shared" ca="1" si="14"/>
        <v>0</v>
      </c>
      <c r="AH66" s="5">
        <f t="shared" ca="1" si="14"/>
        <v>0</v>
      </c>
      <c r="AI66" s="5">
        <f t="shared" ca="1" si="14"/>
        <v>0</v>
      </c>
      <c r="AJ66" s="5">
        <f t="shared" ca="1" si="14"/>
        <v>0</v>
      </c>
      <c r="AK66" s="5">
        <f t="shared" ca="1" si="14"/>
        <v>0</v>
      </c>
      <c r="AL66" s="5">
        <f t="shared" ca="1" si="14"/>
        <v>0</v>
      </c>
      <c r="AM66" s="5">
        <f t="shared" ca="1" si="11"/>
        <v>0</v>
      </c>
      <c r="AN66" s="5">
        <f t="shared" ca="1" si="11"/>
        <v>0</v>
      </c>
      <c r="AO66" s="5">
        <f t="shared" ca="1" si="11"/>
        <v>0</v>
      </c>
      <c r="AP66" s="5">
        <f ca="1">V66*'Process Emissions Multipliers'!$F$8</f>
        <v>0</v>
      </c>
    </row>
    <row r="67" spans="1:42">
      <c r="A67" s="3">
        <v>15</v>
      </c>
      <c r="B67" s="5">
        <f ca="1">IF('Ric 2010'!$A75="RC",INDIRECT("'Ric 2010'!"&amp;'Country Selector'!$B$3&amp;ROW($A75))*10^12,0)*'Process Emissions Multipliers'!$B$8</f>
        <v>0</v>
      </c>
      <c r="C67" s="5">
        <f t="shared" ca="1" si="15"/>
        <v>0</v>
      </c>
      <c r="D67" s="5">
        <f t="shared" ca="1" si="12"/>
        <v>0</v>
      </c>
      <c r="E67" s="5">
        <f t="shared" ca="1" si="12"/>
        <v>0</v>
      </c>
      <c r="F67" s="5">
        <f t="shared" ca="1" si="12"/>
        <v>0</v>
      </c>
      <c r="G67" s="5">
        <f t="shared" ca="1" si="12"/>
        <v>0</v>
      </c>
      <c r="H67" s="5">
        <f t="shared" ca="1" si="12"/>
        <v>0</v>
      </c>
      <c r="I67" s="5">
        <f t="shared" ca="1" si="12"/>
        <v>0</v>
      </c>
      <c r="J67" s="5">
        <f t="shared" ca="1" si="12"/>
        <v>0</v>
      </c>
      <c r="K67" s="5">
        <f t="shared" ca="1" si="12"/>
        <v>0</v>
      </c>
      <c r="L67" s="5">
        <f ca="1">IF('Ric 2020'!$A75="RC",INDIRECT("'Ric 2020'!"&amp;'Country Selector'!$B$3&amp;ROW($A75))*10^12,0)*'Process Emissions Multipliers'!$C$8</f>
        <v>0</v>
      </c>
      <c r="M67" s="5">
        <f t="shared" ca="1" si="16"/>
        <v>1268431987.6812725</v>
      </c>
      <c r="N67" s="5">
        <f t="shared" ca="1" si="13"/>
        <v>2536863975.362545</v>
      </c>
      <c r="O67" s="5">
        <f t="shared" ca="1" si="13"/>
        <v>3805295963.043817</v>
      </c>
      <c r="P67" s="5">
        <f t="shared" ca="1" si="13"/>
        <v>5073727950.72509</v>
      </c>
      <c r="Q67" s="5">
        <f t="shared" ca="1" si="13"/>
        <v>6342159938.4063625</v>
      </c>
      <c r="R67" s="5">
        <f t="shared" ca="1" si="13"/>
        <v>7610591926.0876341</v>
      </c>
      <c r="S67" s="5">
        <f t="shared" ca="1" si="13"/>
        <v>8879023913.7689075</v>
      </c>
      <c r="T67" s="5">
        <f t="shared" ca="1" si="13"/>
        <v>10147455901.45018</v>
      </c>
      <c r="U67" s="5">
        <f t="shared" ca="1" si="13"/>
        <v>11415887889.131453</v>
      </c>
      <c r="V67" s="5">
        <f ca="1">IF('Ric 2030'!$A75="RC",INDIRECT("'Ric 2030'!"&amp;'Country Selector'!$B$3&amp;ROW($A75))*10^12,0)*'Process Emissions Multipliers'!$E$8</f>
        <v>12684319876.812725</v>
      </c>
      <c r="W67" s="5">
        <f t="shared" ca="1" si="14"/>
        <v>12684319876.812725</v>
      </c>
      <c r="X67" s="5">
        <f t="shared" ca="1" si="14"/>
        <v>12684319876.812725</v>
      </c>
      <c r="Y67" s="5">
        <f t="shared" ca="1" si="14"/>
        <v>12684319876.812723</v>
      </c>
      <c r="Z67" s="5">
        <f t="shared" ca="1" si="14"/>
        <v>12684319876.812725</v>
      </c>
      <c r="AA67" s="5">
        <f t="shared" ca="1" si="14"/>
        <v>12684319876.812725</v>
      </c>
      <c r="AB67" s="5">
        <f t="shared" ca="1" si="14"/>
        <v>12684319876.812725</v>
      </c>
      <c r="AC67" s="5">
        <f t="shared" ca="1" si="14"/>
        <v>12684319876.812725</v>
      </c>
      <c r="AD67" s="5">
        <f t="shared" ca="1" si="14"/>
        <v>12684319876.812725</v>
      </c>
      <c r="AE67" s="5">
        <f t="shared" ca="1" si="14"/>
        <v>12684319876.812725</v>
      </c>
      <c r="AF67" s="5">
        <f t="shared" ca="1" si="14"/>
        <v>12684319876.812725</v>
      </c>
      <c r="AG67" s="5">
        <f t="shared" ca="1" si="14"/>
        <v>12684319876.812725</v>
      </c>
      <c r="AH67" s="5">
        <f t="shared" ca="1" si="14"/>
        <v>12684319876.812725</v>
      </c>
      <c r="AI67" s="5">
        <f t="shared" ca="1" si="14"/>
        <v>12684319876.812725</v>
      </c>
      <c r="AJ67" s="5">
        <f t="shared" ca="1" si="14"/>
        <v>12684319876.812725</v>
      </c>
      <c r="AK67" s="5">
        <f t="shared" ca="1" si="14"/>
        <v>12684319876.812725</v>
      </c>
      <c r="AL67" s="5">
        <f t="shared" ca="1" si="14"/>
        <v>12684319876.812725</v>
      </c>
      <c r="AM67" s="5">
        <f t="shared" ca="1" si="11"/>
        <v>12684319876.812723</v>
      </c>
      <c r="AN67" s="5">
        <f t="shared" ca="1" si="11"/>
        <v>12684319876.812725</v>
      </c>
      <c r="AO67" s="5">
        <f t="shared" ca="1" si="11"/>
        <v>12684319876.812725</v>
      </c>
      <c r="AP67" s="5">
        <f ca="1">V67*'Process Emissions Multipliers'!$F$8</f>
        <v>12684319876.812725</v>
      </c>
    </row>
    <row r="68" spans="1:42">
      <c r="A68" s="3">
        <v>16</v>
      </c>
      <c r="B68" s="5">
        <f ca="1">IF('Ric 2010'!$A76="RC",INDIRECT("'Ric 2010'!"&amp;'Country Selector'!$B$3&amp;ROW($A76))*10^12,0)*'Process Emissions Multipliers'!$B$8</f>
        <v>0</v>
      </c>
      <c r="C68" s="5">
        <f t="shared" ca="1" si="15"/>
        <v>1035499095.7198139</v>
      </c>
      <c r="D68" s="5">
        <f t="shared" ca="1" si="12"/>
        <v>2070998191.4396279</v>
      </c>
      <c r="E68" s="5">
        <f t="shared" ca="1" si="12"/>
        <v>3106497287.1594419</v>
      </c>
      <c r="F68" s="5">
        <f t="shared" ca="1" si="12"/>
        <v>4141996382.8792558</v>
      </c>
      <c r="G68" s="5">
        <f t="shared" ca="1" si="12"/>
        <v>5177495478.5990696</v>
      </c>
      <c r="H68" s="5">
        <f t="shared" ca="1" si="12"/>
        <v>6212994574.3188839</v>
      </c>
      <c r="I68" s="5">
        <f t="shared" ca="1" si="12"/>
        <v>7248493670.0386982</v>
      </c>
      <c r="J68" s="5">
        <f t="shared" ca="1" si="12"/>
        <v>8283992765.7585115</v>
      </c>
      <c r="K68" s="5">
        <f t="shared" ca="1" si="12"/>
        <v>9319491861.4783249</v>
      </c>
      <c r="L68" s="5">
        <f ca="1">IF('Ric 2020'!$A76="RC",INDIRECT("'Ric 2020'!"&amp;'Country Selector'!$B$3&amp;ROW($A76))*10^12,0)*'Process Emissions Multipliers'!$C$8</f>
        <v>10354990957.198139</v>
      </c>
      <c r="M68" s="5">
        <f t="shared" ca="1" si="16"/>
        <v>9319491861.4783249</v>
      </c>
      <c r="N68" s="5">
        <f t="shared" ca="1" si="13"/>
        <v>8283992765.7585115</v>
      </c>
      <c r="O68" s="5">
        <f t="shared" ca="1" si="13"/>
        <v>7248493670.0386982</v>
      </c>
      <c r="P68" s="5">
        <f t="shared" ca="1" si="13"/>
        <v>6212994574.3188839</v>
      </c>
      <c r="Q68" s="5">
        <f t="shared" ca="1" si="13"/>
        <v>5177495478.5990696</v>
      </c>
      <c r="R68" s="5">
        <f t="shared" ca="1" si="13"/>
        <v>4141996382.8792558</v>
      </c>
      <c r="S68" s="5">
        <f t="shared" ca="1" si="13"/>
        <v>3106497287.1594419</v>
      </c>
      <c r="T68" s="5">
        <f t="shared" ca="1" si="13"/>
        <v>2070998191.4396279</v>
      </c>
      <c r="U68" s="5">
        <f t="shared" ca="1" si="13"/>
        <v>1035499095.7198139</v>
      </c>
      <c r="V68" s="5">
        <f ca="1">IF('Ric 2030'!$A76="RC",INDIRECT("'Ric 2030'!"&amp;'Country Selector'!$B$3&amp;ROW($A76))*10^12,0)*'Process Emissions Multipliers'!$E$8</f>
        <v>0</v>
      </c>
      <c r="W68" s="5">
        <f t="shared" ca="1" si="14"/>
        <v>0</v>
      </c>
      <c r="X68" s="5">
        <f t="shared" ca="1" si="14"/>
        <v>0</v>
      </c>
      <c r="Y68" s="5">
        <f t="shared" ca="1" si="14"/>
        <v>0</v>
      </c>
      <c r="Z68" s="5">
        <f t="shared" ca="1" si="14"/>
        <v>0</v>
      </c>
      <c r="AA68" s="5">
        <f t="shared" ca="1" si="14"/>
        <v>0</v>
      </c>
      <c r="AB68" s="5">
        <f t="shared" ca="1" si="14"/>
        <v>0</v>
      </c>
      <c r="AC68" s="5">
        <f t="shared" ca="1" si="14"/>
        <v>0</v>
      </c>
      <c r="AD68" s="5">
        <f t="shared" ca="1" si="14"/>
        <v>0</v>
      </c>
      <c r="AE68" s="5">
        <f t="shared" ca="1" si="14"/>
        <v>0</v>
      </c>
      <c r="AF68" s="5">
        <f t="shared" ca="1" si="14"/>
        <v>0</v>
      </c>
      <c r="AG68" s="5">
        <f t="shared" ca="1" si="14"/>
        <v>0</v>
      </c>
      <c r="AH68" s="5">
        <f t="shared" ca="1" si="14"/>
        <v>0</v>
      </c>
      <c r="AI68" s="5">
        <f t="shared" ca="1" si="14"/>
        <v>0</v>
      </c>
      <c r="AJ68" s="5">
        <f t="shared" ca="1" si="14"/>
        <v>0</v>
      </c>
      <c r="AK68" s="5">
        <f t="shared" ca="1" si="14"/>
        <v>0</v>
      </c>
      <c r="AL68" s="5">
        <f t="shared" ca="1" si="14"/>
        <v>0</v>
      </c>
      <c r="AM68" s="5">
        <f t="shared" ca="1" si="11"/>
        <v>0</v>
      </c>
      <c r="AN68" s="5">
        <f t="shared" ca="1" si="11"/>
        <v>0</v>
      </c>
      <c r="AO68" s="5">
        <f t="shared" ca="1" si="11"/>
        <v>0</v>
      </c>
      <c r="AP68" s="5">
        <f ca="1">V68*'Process Emissions Multipliers'!$F$8</f>
        <v>0</v>
      </c>
    </row>
    <row r="69" spans="1:42">
      <c r="A69" s="3">
        <v>17</v>
      </c>
      <c r="B69" s="5">
        <f ca="1">IF('Ric 2010'!$A77="RC",INDIRECT("'Ric 2010'!"&amp;'Country Selector'!$B$3&amp;ROW($A77))*10^12,0)*'Process Emissions Multipliers'!$B$8</f>
        <v>0</v>
      </c>
      <c r="C69" s="5">
        <f t="shared" ca="1" si="15"/>
        <v>0</v>
      </c>
      <c r="D69" s="5">
        <f t="shared" ca="1" si="12"/>
        <v>0</v>
      </c>
      <c r="E69" s="5">
        <f t="shared" ca="1" si="12"/>
        <v>0</v>
      </c>
      <c r="F69" s="5">
        <f t="shared" ca="1" si="12"/>
        <v>0</v>
      </c>
      <c r="G69" s="5">
        <f t="shared" ca="1" si="12"/>
        <v>0</v>
      </c>
      <c r="H69" s="5">
        <f t="shared" ca="1" si="12"/>
        <v>0</v>
      </c>
      <c r="I69" s="5">
        <f t="shared" ca="1" si="12"/>
        <v>0</v>
      </c>
      <c r="J69" s="5">
        <f t="shared" ca="1" si="12"/>
        <v>0</v>
      </c>
      <c r="K69" s="5">
        <f t="shared" ca="1" si="12"/>
        <v>0</v>
      </c>
      <c r="L69" s="5">
        <f ca="1">IF('Ric 2020'!$A77="RC",INDIRECT("'Ric 2020'!"&amp;'Country Selector'!$B$3&amp;ROW($A77))*10^12,0)*'Process Emissions Multipliers'!$C$8</f>
        <v>0</v>
      </c>
      <c r="M69" s="5">
        <f t="shared" ca="1" si="16"/>
        <v>0</v>
      </c>
      <c r="N69" s="5">
        <f t="shared" ca="1" si="13"/>
        <v>0</v>
      </c>
      <c r="O69" s="5">
        <f t="shared" ca="1" si="13"/>
        <v>0</v>
      </c>
      <c r="P69" s="5">
        <f t="shared" ca="1" si="13"/>
        <v>0</v>
      </c>
      <c r="Q69" s="5">
        <f t="shared" ca="1" si="13"/>
        <v>0</v>
      </c>
      <c r="R69" s="5">
        <f t="shared" ca="1" si="13"/>
        <v>0</v>
      </c>
      <c r="S69" s="5">
        <f t="shared" ca="1" si="13"/>
        <v>0</v>
      </c>
      <c r="T69" s="5">
        <f t="shared" ca="1" si="13"/>
        <v>0</v>
      </c>
      <c r="U69" s="5">
        <f t="shared" ca="1" si="13"/>
        <v>0</v>
      </c>
      <c r="V69" s="5">
        <f ca="1">IF('Ric 2030'!$A77="RC",INDIRECT("'Ric 2030'!"&amp;'Country Selector'!$B$3&amp;ROW($A77))*10^12,0)*'Process Emissions Multipliers'!$E$8</f>
        <v>0</v>
      </c>
      <c r="W69" s="5">
        <f t="shared" ca="1" si="14"/>
        <v>0</v>
      </c>
      <c r="X69" s="5">
        <f t="shared" ca="1" si="14"/>
        <v>0</v>
      </c>
      <c r="Y69" s="5">
        <f t="shared" ca="1" si="14"/>
        <v>0</v>
      </c>
      <c r="Z69" s="5">
        <f t="shared" ca="1" si="14"/>
        <v>0</v>
      </c>
      <c r="AA69" s="5">
        <f t="shared" ca="1" si="14"/>
        <v>0</v>
      </c>
      <c r="AB69" s="5">
        <f t="shared" ca="1" si="14"/>
        <v>0</v>
      </c>
      <c r="AC69" s="5">
        <f t="shared" ca="1" si="14"/>
        <v>0</v>
      </c>
      <c r="AD69" s="5">
        <f t="shared" ca="1" si="14"/>
        <v>0</v>
      </c>
      <c r="AE69" s="5">
        <f t="shared" ca="1" si="14"/>
        <v>0</v>
      </c>
      <c r="AF69" s="5">
        <f t="shared" ca="1" si="14"/>
        <v>0</v>
      </c>
      <c r="AG69" s="5">
        <f t="shared" ca="1" si="14"/>
        <v>0</v>
      </c>
      <c r="AH69" s="5">
        <f t="shared" ca="1" si="14"/>
        <v>0</v>
      </c>
      <c r="AI69" s="5">
        <f t="shared" ca="1" si="14"/>
        <v>0</v>
      </c>
      <c r="AJ69" s="5">
        <f t="shared" ca="1" si="14"/>
        <v>0</v>
      </c>
      <c r="AK69" s="5">
        <f t="shared" ca="1" si="14"/>
        <v>0</v>
      </c>
      <c r="AL69" s="5">
        <f t="shared" ca="1" si="14"/>
        <v>0</v>
      </c>
      <c r="AM69" s="5">
        <f t="shared" ca="1" si="11"/>
        <v>0</v>
      </c>
      <c r="AN69" s="5">
        <f t="shared" ca="1" si="11"/>
        <v>0</v>
      </c>
      <c r="AO69" s="5">
        <f t="shared" ca="1" si="11"/>
        <v>0</v>
      </c>
      <c r="AP69" s="5">
        <f ca="1">V69*'Process Emissions Multipliers'!$F$8</f>
        <v>0</v>
      </c>
    </row>
    <row r="70" spans="1:42">
      <c r="A70" s="3">
        <v>18</v>
      </c>
      <c r="B70" s="5">
        <f ca="1">IF('Ric 2010'!$A78="RC",INDIRECT("'Ric 2010'!"&amp;'Country Selector'!$B$3&amp;ROW($A78))*10^12,0)*'Process Emissions Multipliers'!$B$8</f>
        <v>0</v>
      </c>
      <c r="C70" s="5">
        <f t="shared" ca="1" si="15"/>
        <v>0</v>
      </c>
      <c r="D70" s="5">
        <f t="shared" ca="1" si="12"/>
        <v>0</v>
      </c>
      <c r="E70" s="5">
        <f t="shared" ca="1" si="12"/>
        <v>0</v>
      </c>
      <c r="F70" s="5">
        <f t="shared" ca="1" si="12"/>
        <v>0</v>
      </c>
      <c r="G70" s="5">
        <f t="shared" ca="1" si="12"/>
        <v>0</v>
      </c>
      <c r="H70" s="5">
        <f t="shared" ca="1" si="12"/>
        <v>0</v>
      </c>
      <c r="I70" s="5">
        <f t="shared" ca="1" si="12"/>
        <v>0</v>
      </c>
      <c r="J70" s="5">
        <f t="shared" ca="1" si="12"/>
        <v>0</v>
      </c>
      <c r="K70" s="5">
        <f t="shared" ca="1" si="12"/>
        <v>0</v>
      </c>
      <c r="L70" s="5">
        <f ca="1">IF('Ric 2020'!$A78="RC",INDIRECT("'Ric 2020'!"&amp;'Country Selector'!$B$3&amp;ROW($A78))*10^12,0)*'Process Emissions Multipliers'!$C$8</f>
        <v>0</v>
      </c>
      <c r="M70" s="5">
        <f t="shared" ca="1" si="16"/>
        <v>0</v>
      </c>
      <c r="N70" s="5">
        <f t="shared" ca="1" si="13"/>
        <v>0</v>
      </c>
      <c r="O70" s="5">
        <f t="shared" ca="1" si="13"/>
        <v>0</v>
      </c>
      <c r="P70" s="5">
        <f t="shared" ca="1" si="13"/>
        <v>0</v>
      </c>
      <c r="Q70" s="5">
        <f t="shared" ca="1" si="13"/>
        <v>0</v>
      </c>
      <c r="R70" s="5">
        <f t="shared" ca="1" si="13"/>
        <v>0</v>
      </c>
      <c r="S70" s="5">
        <f t="shared" ca="1" si="13"/>
        <v>0</v>
      </c>
      <c r="T70" s="5">
        <f t="shared" ca="1" si="13"/>
        <v>0</v>
      </c>
      <c r="U70" s="5">
        <f t="shared" ca="1" si="13"/>
        <v>0</v>
      </c>
      <c r="V70" s="5">
        <f ca="1">IF('Ric 2030'!$A78="RC",INDIRECT("'Ric 2030'!"&amp;'Country Selector'!$B$3&amp;ROW($A78))*10^12,0)*'Process Emissions Multipliers'!$E$8</f>
        <v>0</v>
      </c>
      <c r="W70" s="5">
        <f t="shared" ca="1" si="14"/>
        <v>0</v>
      </c>
      <c r="X70" s="5">
        <f t="shared" ca="1" si="14"/>
        <v>0</v>
      </c>
      <c r="Y70" s="5">
        <f t="shared" ca="1" si="14"/>
        <v>0</v>
      </c>
      <c r="Z70" s="5">
        <f t="shared" ca="1" si="14"/>
        <v>0</v>
      </c>
      <c r="AA70" s="5">
        <f t="shared" ca="1" si="14"/>
        <v>0</v>
      </c>
      <c r="AB70" s="5">
        <f t="shared" ca="1" si="14"/>
        <v>0</v>
      </c>
      <c r="AC70" s="5">
        <f t="shared" ca="1" si="14"/>
        <v>0</v>
      </c>
      <c r="AD70" s="5">
        <f t="shared" ca="1" si="14"/>
        <v>0</v>
      </c>
      <c r="AE70" s="5">
        <f t="shared" ca="1" si="14"/>
        <v>0</v>
      </c>
      <c r="AF70" s="5">
        <f t="shared" ca="1" si="14"/>
        <v>0</v>
      </c>
      <c r="AG70" s="5">
        <f t="shared" ca="1" si="14"/>
        <v>0</v>
      </c>
      <c r="AH70" s="5">
        <f t="shared" ca="1" si="14"/>
        <v>0</v>
      </c>
      <c r="AI70" s="5">
        <f t="shared" ca="1" si="14"/>
        <v>0</v>
      </c>
      <c r="AJ70" s="5">
        <f t="shared" ca="1" si="14"/>
        <v>0</v>
      </c>
      <c r="AK70" s="5">
        <f t="shared" ca="1" si="14"/>
        <v>0</v>
      </c>
      <c r="AL70" s="5">
        <f t="shared" ca="1" si="14"/>
        <v>0</v>
      </c>
      <c r="AM70" s="5">
        <f t="shared" ca="1" si="11"/>
        <v>0</v>
      </c>
      <c r="AN70" s="5">
        <f t="shared" ca="1" si="11"/>
        <v>0</v>
      </c>
      <c r="AO70" s="5">
        <f t="shared" ca="1" si="11"/>
        <v>0</v>
      </c>
      <c r="AP70" s="5">
        <f ca="1">V70*'Process Emissions Multipliers'!$F$8</f>
        <v>0</v>
      </c>
    </row>
    <row r="71" spans="1:42">
      <c r="A71" s="3">
        <v>19</v>
      </c>
      <c r="B71" s="5">
        <f ca="1">IF('Ric 2010'!$A79="RC",INDIRECT("'Ric 2010'!"&amp;'Country Selector'!$B$3&amp;ROW($A79))*10^12,0)*'Process Emissions Multipliers'!$B$8</f>
        <v>2744234980.3442869</v>
      </c>
      <c r="C71" s="5">
        <f t="shared" ca="1" si="15"/>
        <v>2469811482.3098583</v>
      </c>
      <c r="D71" s="5">
        <f t="shared" ca="1" si="12"/>
        <v>2195387984.2754297</v>
      </c>
      <c r="E71" s="5">
        <f t="shared" ca="1" si="12"/>
        <v>1920964486.2410007</v>
      </c>
      <c r="F71" s="5">
        <f t="shared" ca="1" si="12"/>
        <v>1646540988.2065721</v>
      </c>
      <c r="G71" s="5">
        <f t="shared" ca="1" si="12"/>
        <v>1372117490.1721435</v>
      </c>
      <c r="H71" s="5">
        <f t="shared" ca="1" si="12"/>
        <v>1097693992.1377149</v>
      </c>
      <c r="I71" s="5">
        <f t="shared" ca="1" si="12"/>
        <v>823270494.10328603</v>
      </c>
      <c r="J71" s="5">
        <f t="shared" ca="1" si="12"/>
        <v>548846996.06885743</v>
      </c>
      <c r="K71" s="5">
        <f t="shared" ca="1" si="12"/>
        <v>274423498.03442872</v>
      </c>
      <c r="L71" s="5">
        <f ca="1">IF('Ric 2020'!$A79="RC",INDIRECT("'Ric 2020'!"&amp;'Country Selector'!$B$3&amp;ROW($A79))*10^12,0)*'Process Emissions Multipliers'!$C$8</f>
        <v>0</v>
      </c>
      <c r="M71" s="5">
        <f t="shared" ca="1" si="16"/>
        <v>0</v>
      </c>
      <c r="N71" s="5">
        <f t="shared" ca="1" si="13"/>
        <v>0</v>
      </c>
      <c r="O71" s="5">
        <f t="shared" ca="1" si="13"/>
        <v>0</v>
      </c>
      <c r="P71" s="5">
        <f t="shared" ca="1" si="13"/>
        <v>0</v>
      </c>
      <c r="Q71" s="5">
        <f t="shared" ca="1" si="13"/>
        <v>0</v>
      </c>
      <c r="R71" s="5">
        <f t="shared" ca="1" si="13"/>
        <v>0</v>
      </c>
      <c r="S71" s="5">
        <f t="shared" ca="1" si="13"/>
        <v>0</v>
      </c>
      <c r="T71" s="5">
        <f t="shared" ca="1" si="13"/>
        <v>0</v>
      </c>
      <c r="U71" s="5">
        <f t="shared" ca="1" si="13"/>
        <v>0</v>
      </c>
      <c r="V71" s="5">
        <f ca="1">IF('Ric 2030'!$A79="RC",INDIRECT("'Ric 2030'!"&amp;'Country Selector'!$B$3&amp;ROW($A79))*10^12,0)*'Process Emissions Multipliers'!$E$8</f>
        <v>0</v>
      </c>
      <c r="W71" s="5">
        <f t="shared" ca="1" si="14"/>
        <v>0</v>
      </c>
      <c r="X71" s="5">
        <f t="shared" ca="1" si="14"/>
        <v>0</v>
      </c>
      <c r="Y71" s="5">
        <f t="shared" ca="1" si="14"/>
        <v>0</v>
      </c>
      <c r="Z71" s="5">
        <f t="shared" ca="1" si="14"/>
        <v>0</v>
      </c>
      <c r="AA71" s="5">
        <f t="shared" ca="1" si="14"/>
        <v>0</v>
      </c>
      <c r="AB71" s="5">
        <f t="shared" ca="1" si="14"/>
        <v>0</v>
      </c>
      <c r="AC71" s="5">
        <f t="shared" ca="1" si="14"/>
        <v>0</v>
      </c>
      <c r="AD71" s="5">
        <f t="shared" ca="1" si="14"/>
        <v>0</v>
      </c>
      <c r="AE71" s="5">
        <f t="shared" ca="1" si="14"/>
        <v>0</v>
      </c>
      <c r="AF71" s="5">
        <f t="shared" ca="1" si="14"/>
        <v>0</v>
      </c>
      <c r="AG71" s="5">
        <f t="shared" ca="1" si="14"/>
        <v>0</v>
      </c>
      <c r="AH71" s="5">
        <f t="shared" ca="1" si="14"/>
        <v>0</v>
      </c>
      <c r="AI71" s="5">
        <f t="shared" ca="1" si="14"/>
        <v>0</v>
      </c>
      <c r="AJ71" s="5">
        <f t="shared" ca="1" si="14"/>
        <v>0</v>
      </c>
      <c r="AK71" s="5">
        <f t="shared" ca="1" si="14"/>
        <v>0</v>
      </c>
      <c r="AL71" s="5">
        <f t="shared" ca="1" si="14"/>
        <v>0</v>
      </c>
      <c r="AM71" s="5">
        <f t="shared" ca="1" si="11"/>
        <v>0</v>
      </c>
      <c r="AN71" s="5">
        <f t="shared" ca="1" si="11"/>
        <v>0</v>
      </c>
      <c r="AO71" s="5">
        <f t="shared" ca="1" si="11"/>
        <v>0</v>
      </c>
      <c r="AP71" s="5">
        <f ca="1">V71*'Process Emissions Multipliers'!$F$8</f>
        <v>0</v>
      </c>
    </row>
    <row r="72" spans="1:42">
      <c r="A72" s="3">
        <v>20</v>
      </c>
      <c r="B72" s="5">
        <f ca="1">IF('Ric 2010'!$A80="RC",INDIRECT("'Ric 2010'!"&amp;'Country Selector'!$B$3&amp;ROW($A80))*10^12,0)*'Process Emissions Multipliers'!$B$8</f>
        <v>0</v>
      </c>
      <c r="C72" s="5">
        <f t="shared" ca="1" si="15"/>
        <v>0</v>
      </c>
      <c r="D72" s="5">
        <f t="shared" ca="1" si="12"/>
        <v>0</v>
      </c>
      <c r="E72" s="5">
        <f t="shared" ca="1" si="12"/>
        <v>0</v>
      </c>
      <c r="F72" s="5">
        <f t="shared" ca="1" si="12"/>
        <v>0</v>
      </c>
      <c r="G72" s="5">
        <f t="shared" ca="1" si="12"/>
        <v>0</v>
      </c>
      <c r="H72" s="5">
        <f t="shared" ca="1" si="12"/>
        <v>0</v>
      </c>
      <c r="I72" s="5">
        <f t="shared" ca="1" si="12"/>
        <v>0</v>
      </c>
      <c r="J72" s="5">
        <f t="shared" ca="1" si="12"/>
        <v>0</v>
      </c>
      <c r="K72" s="5">
        <f t="shared" ca="1" si="12"/>
        <v>0</v>
      </c>
      <c r="L72" s="5">
        <f ca="1">IF('Ric 2020'!$A80="RC",INDIRECT("'Ric 2020'!"&amp;'Country Selector'!$B$3&amp;ROW($A80))*10^12,0)*'Process Emissions Multipliers'!$C$8</f>
        <v>0</v>
      </c>
      <c r="M72" s="5">
        <f t="shared" ca="1" si="16"/>
        <v>563299569.08881021</v>
      </c>
      <c r="N72" s="5">
        <f t="shared" ca="1" si="13"/>
        <v>1126599138.1776204</v>
      </c>
      <c r="O72" s="5">
        <f t="shared" ca="1" si="13"/>
        <v>1689898707.2664304</v>
      </c>
      <c r="P72" s="5">
        <f t="shared" ca="1" si="13"/>
        <v>2253198276.3552408</v>
      </c>
      <c r="Q72" s="5">
        <f t="shared" ca="1" si="13"/>
        <v>2816497845.4440508</v>
      </c>
      <c r="R72" s="5">
        <f t="shared" ca="1" si="13"/>
        <v>3379797414.5328608</v>
      </c>
      <c r="S72" s="5">
        <f t="shared" ca="1" si="13"/>
        <v>3943096983.6216712</v>
      </c>
      <c r="T72" s="5">
        <f t="shared" ca="1" si="13"/>
        <v>4506396552.7104816</v>
      </c>
      <c r="U72" s="5">
        <f t="shared" ca="1" si="13"/>
        <v>5069696121.7992916</v>
      </c>
      <c r="V72" s="5">
        <f ca="1">IF('Ric 2030'!$A80="RC",INDIRECT("'Ric 2030'!"&amp;'Country Selector'!$B$3&amp;ROW($A80))*10^12,0)*'Process Emissions Multipliers'!$E$8</f>
        <v>5632995690.8881016</v>
      </c>
      <c r="W72" s="5">
        <f t="shared" ca="1" si="14"/>
        <v>5632995690.8881016</v>
      </c>
      <c r="X72" s="5">
        <f t="shared" ca="1" si="14"/>
        <v>5632995690.8881016</v>
      </c>
      <c r="Y72" s="5">
        <f t="shared" ca="1" si="14"/>
        <v>5632995690.8881016</v>
      </c>
      <c r="Z72" s="5">
        <f t="shared" ca="1" si="14"/>
        <v>5632995690.8881016</v>
      </c>
      <c r="AA72" s="5">
        <f t="shared" ca="1" si="14"/>
        <v>5632995690.8881016</v>
      </c>
      <c r="AB72" s="5">
        <f t="shared" ca="1" si="14"/>
        <v>5632995690.8881016</v>
      </c>
      <c r="AC72" s="5">
        <f t="shared" ca="1" si="14"/>
        <v>5632995690.8881016</v>
      </c>
      <c r="AD72" s="5">
        <f t="shared" ca="1" si="14"/>
        <v>5632995690.8881016</v>
      </c>
      <c r="AE72" s="5">
        <f t="shared" ca="1" si="14"/>
        <v>5632995690.8881016</v>
      </c>
      <c r="AF72" s="5">
        <f t="shared" ca="1" si="14"/>
        <v>5632995690.8881016</v>
      </c>
      <c r="AG72" s="5">
        <f t="shared" ca="1" si="14"/>
        <v>5632995690.8881016</v>
      </c>
      <c r="AH72" s="5">
        <f t="shared" ca="1" si="14"/>
        <v>5632995690.8881016</v>
      </c>
      <c r="AI72" s="5">
        <f t="shared" ca="1" si="14"/>
        <v>5632995690.8881016</v>
      </c>
      <c r="AJ72" s="5">
        <f t="shared" ca="1" si="14"/>
        <v>5632995690.8881016</v>
      </c>
      <c r="AK72" s="5">
        <f t="shared" ca="1" si="14"/>
        <v>5632995690.8881016</v>
      </c>
      <c r="AL72" s="5">
        <f t="shared" ca="1" si="14"/>
        <v>5632995690.8881016</v>
      </c>
      <c r="AM72" s="5">
        <f t="shared" ca="1" si="11"/>
        <v>5632995690.8881016</v>
      </c>
      <c r="AN72" s="5">
        <f t="shared" ca="1" si="11"/>
        <v>5632995690.8881016</v>
      </c>
      <c r="AO72" s="5">
        <f t="shared" ca="1" si="11"/>
        <v>5632995690.8881016</v>
      </c>
      <c r="AP72" s="5">
        <f ca="1">V72*'Process Emissions Multipliers'!$F$8</f>
        <v>5632995690.8881016</v>
      </c>
    </row>
    <row r="73" spans="1:42">
      <c r="A73" s="3">
        <v>21</v>
      </c>
      <c r="B73" s="5">
        <f ca="1">IF('Ric 2010'!$A81="RC",INDIRECT("'Ric 2010'!"&amp;'Country Selector'!$B$3&amp;ROW($A81))*10^12,0)*'Process Emissions Multipliers'!$B$8</f>
        <v>0</v>
      </c>
      <c r="C73" s="5">
        <f t="shared" ca="1" si="15"/>
        <v>0</v>
      </c>
      <c r="D73" s="5">
        <f t="shared" ca="1" si="12"/>
        <v>0</v>
      </c>
      <c r="E73" s="5">
        <f t="shared" ca="1" si="12"/>
        <v>0</v>
      </c>
      <c r="F73" s="5">
        <f t="shared" ca="1" si="12"/>
        <v>0</v>
      </c>
      <c r="G73" s="5">
        <f t="shared" ca="1" si="12"/>
        <v>0</v>
      </c>
      <c r="H73" s="5">
        <f t="shared" ca="1" si="12"/>
        <v>0</v>
      </c>
      <c r="I73" s="5">
        <f t="shared" ca="1" si="12"/>
        <v>0</v>
      </c>
      <c r="J73" s="5">
        <f t="shared" ca="1" si="12"/>
        <v>0</v>
      </c>
      <c r="K73" s="5">
        <f t="shared" ca="1" si="12"/>
        <v>0</v>
      </c>
      <c r="L73" s="5">
        <f ca="1">IF('Ric 2020'!$A81="RC",INDIRECT("'Ric 2020'!"&amp;'Country Selector'!$B$3&amp;ROW($A81))*10^12,0)*'Process Emissions Multipliers'!$C$8</f>
        <v>0</v>
      </c>
      <c r="M73" s="5">
        <f t="shared" ca="1" si="16"/>
        <v>860910924.11701131</v>
      </c>
      <c r="N73" s="5">
        <f t="shared" ca="1" si="13"/>
        <v>1721821848.2340226</v>
      </c>
      <c r="O73" s="5">
        <f t="shared" ca="1" si="13"/>
        <v>2582732772.3510337</v>
      </c>
      <c r="P73" s="5">
        <f t="shared" ca="1" si="13"/>
        <v>3443643696.4680452</v>
      </c>
      <c r="Q73" s="5">
        <f t="shared" ca="1" si="13"/>
        <v>4304554620.5850563</v>
      </c>
      <c r="R73" s="5">
        <f t="shared" ca="1" si="13"/>
        <v>5165465544.7020674</v>
      </c>
      <c r="S73" s="5">
        <f t="shared" ca="1" si="13"/>
        <v>6026376468.8190784</v>
      </c>
      <c r="T73" s="5">
        <f t="shared" ca="1" si="13"/>
        <v>6887287392.9360905</v>
      </c>
      <c r="U73" s="5">
        <f t="shared" ca="1" si="13"/>
        <v>7748198317.0531006</v>
      </c>
      <c r="V73" s="5">
        <f ca="1">IF('Ric 2030'!$A81="RC",INDIRECT("'Ric 2030'!"&amp;'Country Selector'!$B$3&amp;ROW($A81))*10^12,0)*'Process Emissions Multipliers'!$E$8</f>
        <v>8609109241.1701126</v>
      </c>
      <c r="W73" s="5">
        <f t="shared" ca="1" si="14"/>
        <v>8609109241.1701126</v>
      </c>
      <c r="X73" s="5">
        <f t="shared" ca="1" si="14"/>
        <v>8609109241.1701126</v>
      </c>
      <c r="Y73" s="5">
        <f t="shared" ca="1" si="14"/>
        <v>8609109241.1701126</v>
      </c>
      <c r="Z73" s="5">
        <f t="shared" ca="1" si="14"/>
        <v>8609109241.1701126</v>
      </c>
      <c r="AA73" s="5">
        <f t="shared" ca="1" si="14"/>
        <v>8609109241.1701126</v>
      </c>
      <c r="AB73" s="5">
        <f t="shared" ca="1" si="14"/>
        <v>8609109241.1701126</v>
      </c>
      <c r="AC73" s="5">
        <f t="shared" ca="1" si="14"/>
        <v>8609109241.1701126</v>
      </c>
      <c r="AD73" s="5">
        <f t="shared" ca="1" si="14"/>
        <v>8609109241.1701126</v>
      </c>
      <c r="AE73" s="5">
        <f t="shared" ca="1" si="14"/>
        <v>8609109241.1701126</v>
      </c>
      <c r="AF73" s="5">
        <f t="shared" ca="1" si="14"/>
        <v>8609109241.1701126</v>
      </c>
      <c r="AG73" s="5">
        <f t="shared" ca="1" si="14"/>
        <v>8609109241.1701126</v>
      </c>
      <c r="AH73" s="5">
        <f t="shared" ca="1" si="14"/>
        <v>8609109241.1701126</v>
      </c>
      <c r="AI73" s="5">
        <f t="shared" ca="1" si="14"/>
        <v>8609109241.1701126</v>
      </c>
      <c r="AJ73" s="5">
        <f t="shared" ca="1" si="14"/>
        <v>8609109241.1701126</v>
      </c>
      <c r="AK73" s="5">
        <f t="shared" ca="1" si="14"/>
        <v>8609109241.1701126</v>
      </c>
      <c r="AL73" s="5">
        <f t="shared" ca="1" si="14"/>
        <v>8609109241.1701126</v>
      </c>
      <c r="AM73" s="5">
        <f t="shared" ca="1" si="11"/>
        <v>8609109241.1701126</v>
      </c>
      <c r="AN73" s="5">
        <f t="shared" ca="1" si="11"/>
        <v>8609109241.1701126</v>
      </c>
      <c r="AO73" s="5">
        <f t="shared" ca="1" si="11"/>
        <v>8609109241.1701126</v>
      </c>
      <c r="AP73" s="5">
        <f ca="1">V73*'Process Emissions Multipliers'!$F$8</f>
        <v>8609109241.1701126</v>
      </c>
    </row>
    <row r="74" spans="1:42">
      <c r="A74" s="3">
        <v>22</v>
      </c>
      <c r="B74" s="5">
        <f ca="1">IF('Ric 2010'!$A82="RC",INDIRECT("'Ric 2010'!"&amp;'Country Selector'!$B$3&amp;ROW($A82))*10^12,0)*'Process Emissions Multipliers'!$B$8</f>
        <v>0</v>
      </c>
      <c r="C74" s="5">
        <f t="shared" ca="1" si="15"/>
        <v>0</v>
      </c>
      <c r="D74" s="5">
        <f t="shared" ca="1" si="12"/>
        <v>0</v>
      </c>
      <c r="E74" s="5">
        <f t="shared" ca="1" si="12"/>
        <v>0</v>
      </c>
      <c r="F74" s="5">
        <f t="shared" ca="1" si="12"/>
        <v>0</v>
      </c>
      <c r="G74" s="5">
        <f t="shared" ca="1" si="12"/>
        <v>0</v>
      </c>
      <c r="H74" s="5">
        <f t="shared" ca="1" si="12"/>
        <v>0</v>
      </c>
      <c r="I74" s="5">
        <f t="shared" ca="1" si="12"/>
        <v>0</v>
      </c>
      <c r="J74" s="5">
        <f t="shared" ca="1" si="12"/>
        <v>0</v>
      </c>
      <c r="K74" s="5">
        <f t="shared" ca="1" si="12"/>
        <v>0</v>
      </c>
      <c r="L74" s="5">
        <f ca="1">IF('Ric 2020'!$A82="RC",INDIRECT("'Ric 2020'!"&amp;'Country Selector'!$B$3&amp;ROW($A82))*10^12,0)*'Process Emissions Multipliers'!$C$8</f>
        <v>0</v>
      </c>
      <c r="M74" s="5">
        <f t="shared" ca="1" si="16"/>
        <v>0</v>
      </c>
      <c r="N74" s="5">
        <f t="shared" ca="1" si="13"/>
        <v>0</v>
      </c>
      <c r="O74" s="5">
        <f t="shared" ca="1" si="13"/>
        <v>0</v>
      </c>
      <c r="P74" s="5">
        <f t="shared" ca="1" si="13"/>
        <v>0</v>
      </c>
      <c r="Q74" s="5">
        <f t="shared" ca="1" si="13"/>
        <v>0</v>
      </c>
      <c r="R74" s="5">
        <f t="shared" ca="1" si="13"/>
        <v>0</v>
      </c>
      <c r="S74" s="5">
        <f t="shared" ca="1" si="13"/>
        <v>0</v>
      </c>
      <c r="T74" s="5">
        <f t="shared" ca="1" si="13"/>
        <v>0</v>
      </c>
      <c r="U74" s="5">
        <f t="shared" ca="1" si="13"/>
        <v>0</v>
      </c>
      <c r="V74" s="5">
        <f ca="1">IF('Ric 2030'!$A82="RC",INDIRECT("'Ric 2030'!"&amp;'Country Selector'!$B$3&amp;ROW($A82))*10^12,0)*'Process Emissions Multipliers'!$E$8</f>
        <v>0</v>
      </c>
      <c r="W74" s="5">
        <f t="shared" ca="1" si="14"/>
        <v>0</v>
      </c>
      <c r="X74" s="5">
        <f t="shared" ca="1" si="14"/>
        <v>0</v>
      </c>
      <c r="Y74" s="5">
        <f t="shared" ca="1" si="14"/>
        <v>0</v>
      </c>
      <c r="Z74" s="5">
        <f t="shared" ca="1" si="14"/>
        <v>0</v>
      </c>
      <c r="AA74" s="5">
        <f t="shared" ca="1" si="14"/>
        <v>0</v>
      </c>
      <c r="AB74" s="5">
        <f t="shared" ca="1" si="14"/>
        <v>0</v>
      </c>
      <c r="AC74" s="5">
        <f t="shared" ca="1" si="14"/>
        <v>0</v>
      </c>
      <c r="AD74" s="5">
        <f t="shared" ca="1" si="14"/>
        <v>0</v>
      </c>
      <c r="AE74" s="5">
        <f t="shared" ca="1" si="14"/>
        <v>0</v>
      </c>
      <c r="AF74" s="5">
        <f t="shared" ca="1" si="14"/>
        <v>0</v>
      </c>
      <c r="AG74" s="5">
        <f t="shared" ca="1" si="14"/>
        <v>0</v>
      </c>
      <c r="AH74" s="5">
        <f t="shared" ca="1" si="14"/>
        <v>0</v>
      </c>
      <c r="AI74" s="5">
        <f t="shared" ca="1" si="14"/>
        <v>0</v>
      </c>
      <c r="AJ74" s="5">
        <f t="shared" ca="1" si="14"/>
        <v>0</v>
      </c>
      <c r="AK74" s="5">
        <f t="shared" ca="1" si="14"/>
        <v>0</v>
      </c>
      <c r="AL74" s="5">
        <f t="shared" ca="1" si="14"/>
        <v>0</v>
      </c>
      <c r="AM74" s="5">
        <f t="shared" ca="1" si="11"/>
        <v>0</v>
      </c>
      <c r="AN74" s="5">
        <f t="shared" ca="1" si="11"/>
        <v>0</v>
      </c>
      <c r="AO74" s="5">
        <f t="shared" ca="1" si="11"/>
        <v>0</v>
      </c>
      <c r="AP74" s="5">
        <f ca="1">V74*'Process Emissions Multipliers'!$F$8</f>
        <v>0</v>
      </c>
    </row>
    <row r="75" spans="1:42">
      <c r="A75" s="3">
        <v>23</v>
      </c>
      <c r="B75" s="5">
        <f ca="1">IF('Ric 2010'!$A83="RC",INDIRECT("'Ric 2010'!"&amp;'Country Selector'!$B$3&amp;ROW($A83))*10^12,0)*'Process Emissions Multipliers'!$B$8</f>
        <v>0</v>
      </c>
      <c r="C75" s="5">
        <f t="shared" ca="1" si="15"/>
        <v>0</v>
      </c>
      <c r="D75" s="5">
        <f t="shared" ca="1" si="12"/>
        <v>0</v>
      </c>
      <c r="E75" s="5">
        <f t="shared" ca="1" si="12"/>
        <v>0</v>
      </c>
      <c r="F75" s="5">
        <f t="shared" ca="1" si="12"/>
        <v>0</v>
      </c>
      <c r="G75" s="5">
        <f t="shared" ca="1" si="12"/>
        <v>0</v>
      </c>
      <c r="H75" s="5">
        <f t="shared" ca="1" si="12"/>
        <v>0</v>
      </c>
      <c r="I75" s="5">
        <f t="shared" ca="1" si="12"/>
        <v>0</v>
      </c>
      <c r="J75" s="5">
        <f t="shared" ca="1" si="12"/>
        <v>0</v>
      </c>
      <c r="K75" s="5">
        <f t="shared" ca="1" si="12"/>
        <v>0</v>
      </c>
      <c r="L75" s="5">
        <f ca="1">IF('Ric 2020'!$A83="RC",INDIRECT("'Ric 2020'!"&amp;'Country Selector'!$B$3&amp;ROW($A83))*10^12,0)*'Process Emissions Multipliers'!$C$8</f>
        <v>0</v>
      </c>
      <c r="M75" s="5">
        <f t="shared" ca="1" si="16"/>
        <v>0</v>
      </c>
      <c r="N75" s="5">
        <f t="shared" ca="1" si="13"/>
        <v>0</v>
      </c>
      <c r="O75" s="5">
        <f t="shared" ca="1" si="13"/>
        <v>0</v>
      </c>
      <c r="P75" s="5">
        <f t="shared" ca="1" si="13"/>
        <v>0</v>
      </c>
      <c r="Q75" s="5">
        <f t="shared" ca="1" si="13"/>
        <v>0</v>
      </c>
      <c r="R75" s="5">
        <f t="shared" ca="1" si="13"/>
        <v>0</v>
      </c>
      <c r="S75" s="5">
        <f t="shared" ca="1" si="13"/>
        <v>0</v>
      </c>
      <c r="T75" s="5">
        <f t="shared" ca="1" si="13"/>
        <v>0</v>
      </c>
      <c r="U75" s="5">
        <f t="shared" ca="1" si="13"/>
        <v>0</v>
      </c>
      <c r="V75" s="5">
        <f ca="1">IF('Ric 2030'!$A83="RC",INDIRECT("'Ric 2030'!"&amp;'Country Selector'!$B$3&amp;ROW($A83))*10^12,0)*'Process Emissions Multipliers'!$E$8</f>
        <v>0</v>
      </c>
      <c r="W75" s="5">
        <f t="shared" ca="1" si="14"/>
        <v>0</v>
      </c>
      <c r="X75" s="5">
        <f t="shared" ca="1" si="14"/>
        <v>0</v>
      </c>
      <c r="Y75" s="5">
        <f t="shared" ca="1" si="14"/>
        <v>0</v>
      </c>
      <c r="Z75" s="5">
        <f t="shared" ca="1" si="14"/>
        <v>0</v>
      </c>
      <c r="AA75" s="5">
        <f t="shared" ca="1" si="14"/>
        <v>0</v>
      </c>
      <c r="AB75" s="5">
        <f t="shared" ca="1" si="14"/>
        <v>0</v>
      </c>
      <c r="AC75" s="5">
        <f t="shared" ca="1" si="14"/>
        <v>0</v>
      </c>
      <c r="AD75" s="5">
        <f t="shared" ca="1" si="14"/>
        <v>0</v>
      </c>
      <c r="AE75" s="5">
        <f t="shared" ca="1" si="14"/>
        <v>0</v>
      </c>
      <c r="AF75" s="5">
        <f t="shared" ca="1" si="14"/>
        <v>0</v>
      </c>
      <c r="AG75" s="5">
        <f t="shared" ca="1" si="14"/>
        <v>0</v>
      </c>
      <c r="AH75" s="5">
        <f t="shared" ca="1" si="14"/>
        <v>0</v>
      </c>
      <c r="AI75" s="5">
        <f t="shared" ca="1" si="14"/>
        <v>0</v>
      </c>
      <c r="AJ75" s="5">
        <f t="shared" ca="1" si="14"/>
        <v>0</v>
      </c>
      <c r="AK75" s="5">
        <f t="shared" ca="1" si="14"/>
        <v>0</v>
      </c>
      <c r="AL75" s="5">
        <f t="shared" ca="1" si="14"/>
        <v>0</v>
      </c>
      <c r="AM75" s="5">
        <f t="shared" ca="1" si="11"/>
        <v>0</v>
      </c>
      <c r="AN75" s="5">
        <f t="shared" ca="1" si="11"/>
        <v>0</v>
      </c>
      <c r="AO75" s="5">
        <f t="shared" ca="1" si="11"/>
        <v>0</v>
      </c>
      <c r="AP75" s="5">
        <f ca="1">V75*'Process Emissions Multipliers'!$F$8</f>
        <v>0</v>
      </c>
    </row>
    <row r="76" spans="1:42">
      <c r="A76" s="3">
        <v>24</v>
      </c>
      <c r="B76" s="5">
        <f ca="1">IF('Ric 2010'!$A84="RC",INDIRECT("'Ric 2010'!"&amp;'Country Selector'!$B$3&amp;ROW($A84))*10^12,0)*'Process Emissions Multipliers'!$B$8</f>
        <v>0</v>
      </c>
      <c r="C76" s="5">
        <f t="shared" ca="1" si="15"/>
        <v>185591364.41215304</v>
      </c>
      <c r="D76" s="5">
        <f t="shared" ca="1" si="12"/>
        <v>371182728.82430607</v>
      </c>
      <c r="E76" s="5">
        <f t="shared" ca="1" si="12"/>
        <v>556774093.23645902</v>
      </c>
      <c r="F76" s="5">
        <f t="shared" ca="1" si="12"/>
        <v>742365457.64861214</v>
      </c>
      <c r="G76" s="5">
        <f t="shared" ca="1" si="12"/>
        <v>927956822.06076503</v>
      </c>
      <c r="H76" s="5">
        <f t="shared" ca="1" si="12"/>
        <v>1113548186.472918</v>
      </c>
      <c r="I76" s="5">
        <f t="shared" ca="1" si="12"/>
        <v>1299139550.8850713</v>
      </c>
      <c r="J76" s="5">
        <f t="shared" ca="1" si="12"/>
        <v>1484730915.2972243</v>
      </c>
      <c r="K76" s="5">
        <f t="shared" ca="1" si="12"/>
        <v>1670322279.7093773</v>
      </c>
      <c r="L76" s="5">
        <f ca="1">IF('Ric 2020'!$A84="RC",INDIRECT("'Ric 2020'!"&amp;'Country Selector'!$B$3&amp;ROW($A84))*10^12,0)*'Process Emissions Multipliers'!$C$8</f>
        <v>1855913644.1215303</v>
      </c>
      <c r="M76" s="5">
        <f t="shared" ca="1" si="16"/>
        <v>1670322279.7093773</v>
      </c>
      <c r="N76" s="5">
        <f t="shared" ca="1" si="13"/>
        <v>1484730915.2972243</v>
      </c>
      <c r="O76" s="5">
        <f t="shared" ca="1" si="13"/>
        <v>1299139550.8850713</v>
      </c>
      <c r="P76" s="5">
        <f t="shared" ca="1" si="13"/>
        <v>1113548186.472918</v>
      </c>
      <c r="Q76" s="5">
        <f t="shared" ca="1" si="13"/>
        <v>927956822.06076503</v>
      </c>
      <c r="R76" s="5">
        <f t="shared" ca="1" si="13"/>
        <v>742365457.64861214</v>
      </c>
      <c r="S76" s="5">
        <f t="shared" ca="1" si="13"/>
        <v>556774093.23645902</v>
      </c>
      <c r="T76" s="5">
        <f t="shared" ca="1" si="13"/>
        <v>371182728.82430607</v>
      </c>
      <c r="U76" s="5">
        <f t="shared" ca="1" si="13"/>
        <v>185591364.41215304</v>
      </c>
      <c r="V76" s="5">
        <f ca="1">IF('Ric 2030'!$A84="RC",INDIRECT("'Ric 2030'!"&amp;'Country Selector'!$B$3&amp;ROW($A84))*10^12,0)*'Process Emissions Multipliers'!$E$8</f>
        <v>0</v>
      </c>
      <c r="W76" s="5">
        <f t="shared" ca="1" si="14"/>
        <v>0</v>
      </c>
      <c r="X76" s="5">
        <f t="shared" ca="1" si="14"/>
        <v>0</v>
      </c>
      <c r="Y76" s="5">
        <f t="shared" ca="1" si="14"/>
        <v>0</v>
      </c>
      <c r="Z76" s="5">
        <f t="shared" ca="1" si="14"/>
        <v>0</v>
      </c>
      <c r="AA76" s="5">
        <f t="shared" ca="1" si="14"/>
        <v>0</v>
      </c>
      <c r="AB76" s="5">
        <f t="shared" ca="1" si="14"/>
        <v>0</v>
      </c>
      <c r="AC76" s="5">
        <f t="shared" ca="1" si="14"/>
        <v>0</v>
      </c>
      <c r="AD76" s="5">
        <f t="shared" ca="1" si="14"/>
        <v>0</v>
      </c>
      <c r="AE76" s="5">
        <f t="shared" ca="1" si="14"/>
        <v>0</v>
      </c>
      <c r="AF76" s="5">
        <f t="shared" ca="1" si="14"/>
        <v>0</v>
      </c>
      <c r="AG76" s="5">
        <f t="shared" ca="1" si="14"/>
        <v>0</v>
      </c>
      <c r="AH76" s="5">
        <f t="shared" ca="1" si="14"/>
        <v>0</v>
      </c>
      <c r="AI76" s="5">
        <f t="shared" ca="1" si="14"/>
        <v>0</v>
      </c>
      <c r="AJ76" s="5">
        <f t="shared" ca="1" si="14"/>
        <v>0</v>
      </c>
      <c r="AK76" s="5">
        <f t="shared" ca="1" si="14"/>
        <v>0</v>
      </c>
      <c r="AL76" s="5">
        <f t="shared" ca="1" si="14"/>
        <v>0</v>
      </c>
      <c r="AM76" s="5">
        <f t="shared" ca="1" si="11"/>
        <v>0</v>
      </c>
      <c r="AN76" s="5">
        <f t="shared" ca="1" si="11"/>
        <v>0</v>
      </c>
      <c r="AO76" s="5">
        <f t="shared" ca="1" si="11"/>
        <v>0</v>
      </c>
      <c r="AP76" s="5">
        <f ca="1">V76*'Process Emissions Multipliers'!$F$8</f>
        <v>0</v>
      </c>
    </row>
    <row r="77" spans="1:42">
      <c r="A77" s="3">
        <v>25</v>
      </c>
      <c r="B77" s="5">
        <f ca="1">IF('Ric 2010'!$A85="RC",INDIRECT("'Ric 2010'!"&amp;'Country Selector'!$B$3&amp;ROW($A85))*10^12,0)*'Process Emissions Multipliers'!$B$8</f>
        <v>0</v>
      </c>
      <c r="C77" s="5">
        <f t="shared" ca="1" si="15"/>
        <v>1272870163.3388324</v>
      </c>
      <c r="D77" s="5">
        <f t="shared" ca="1" si="12"/>
        <v>2545740326.6776648</v>
      </c>
      <c r="E77" s="5">
        <f t="shared" ca="1" si="12"/>
        <v>3818610490.0164976</v>
      </c>
      <c r="F77" s="5">
        <f t="shared" ca="1" si="12"/>
        <v>5091480653.3553295</v>
      </c>
      <c r="G77" s="5">
        <f t="shared" ca="1" si="12"/>
        <v>6364350816.6941624</v>
      </c>
      <c r="H77" s="5">
        <f t="shared" ca="1" si="12"/>
        <v>7637220980.0329952</v>
      </c>
      <c r="I77" s="5">
        <f t="shared" ca="1" si="12"/>
        <v>8910091143.3718281</v>
      </c>
      <c r="J77" s="5">
        <f t="shared" ca="1" si="12"/>
        <v>10182961306.710659</v>
      </c>
      <c r="K77" s="5">
        <f t="shared" ca="1" si="12"/>
        <v>11455831470.049492</v>
      </c>
      <c r="L77" s="5">
        <f ca="1">IF('Ric 2020'!$A85="RC",INDIRECT("'Ric 2020'!"&amp;'Country Selector'!$B$3&amp;ROW($A85))*10^12,0)*'Process Emissions Multipliers'!$C$8</f>
        <v>12728701633.388325</v>
      </c>
      <c r="M77" s="5">
        <f t="shared" ca="1" si="16"/>
        <v>11455831470.049492</v>
      </c>
      <c r="N77" s="5">
        <f t="shared" ca="1" si="13"/>
        <v>10182961306.710659</v>
      </c>
      <c r="O77" s="5">
        <f t="shared" ca="1" si="13"/>
        <v>8910091143.3718281</v>
      </c>
      <c r="P77" s="5">
        <f t="shared" ca="1" si="13"/>
        <v>7637220980.0329952</v>
      </c>
      <c r="Q77" s="5">
        <f t="shared" ca="1" si="13"/>
        <v>6364350816.6941624</v>
      </c>
      <c r="R77" s="5">
        <f t="shared" ca="1" si="13"/>
        <v>5091480653.3553295</v>
      </c>
      <c r="S77" s="5">
        <f t="shared" ca="1" si="13"/>
        <v>3818610490.0164976</v>
      </c>
      <c r="T77" s="5">
        <f t="shared" ca="1" si="13"/>
        <v>2545740326.6776648</v>
      </c>
      <c r="U77" s="5">
        <f t="shared" ca="1" si="13"/>
        <v>1272870163.3388324</v>
      </c>
      <c r="V77" s="5">
        <f ca="1">IF('Ric 2030'!$A85="RC",INDIRECT("'Ric 2030'!"&amp;'Country Selector'!$B$3&amp;ROW($A85))*10^12,0)*'Process Emissions Multipliers'!$E$8</f>
        <v>0</v>
      </c>
      <c r="W77" s="5">
        <f t="shared" ca="1" si="14"/>
        <v>0</v>
      </c>
      <c r="X77" s="5">
        <f t="shared" ca="1" si="14"/>
        <v>0</v>
      </c>
      <c r="Y77" s="5">
        <f t="shared" ca="1" si="14"/>
        <v>0</v>
      </c>
      <c r="Z77" s="5">
        <f t="shared" ca="1" si="14"/>
        <v>0</v>
      </c>
      <c r="AA77" s="5">
        <f t="shared" ca="1" si="14"/>
        <v>0</v>
      </c>
      <c r="AB77" s="5">
        <f t="shared" ca="1" si="14"/>
        <v>0</v>
      </c>
      <c r="AC77" s="5">
        <f t="shared" ca="1" si="14"/>
        <v>0</v>
      </c>
      <c r="AD77" s="5">
        <f t="shared" ca="1" si="14"/>
        <v>0</v>
      </c>
      <c r="AE77" s="5">
        <f t="shared" ca="1" si="14"/>
        <v>0</v>
      </c>
      <c r="AF77" s="5">
        <f t="shared" ca="1" si="14"/>
        <v>0</v>
      </c>
      <c r="AG77" s="5">
        <f t="shared" ca="1" si="14"/>
        <v>0</v>
      </c>
      <c r="AH77" s="5">
        <f t="shared" ca="1" si="14"/>
        <v>0</v>
      </c>
      <c r="AI77" s="5">
        <f t="shared" ca="1" si="14"/>
        <v>0</v>
      </c>
      <c r="AJ77" s="5">
        <f t="shared" ca="1" si="14"/>
        <v>0</v>
      </c>
      <c r="AK77" s="5">
        <f t="shared" ca="1" si="14"/>
        <v>0</v>
      </c>
      <c r="AL77" s="5">
        <f t="shared" ca="1" si="14"/>
        <v>0</v>
      </c>
      <c r="AM77" s="5">
        <f t="shared" ca="1" si="11"/>
        <v>0</v>
      </c>
      <c r="AN77" s="5">
        <f t="shared" ca="1" si="11"/>
        <v>0</v>
      </c>
      <c r="AO77" s="5">
        <f t="shared" ca="1" si="11"/>
        <v>0</v>
      </c>
      <c r="AP77" s="5">
        <f ca="1">V77*'Process Emissions Multipliers'!$F$8</f>
        <v>0</v>
      </c>
    </row>
    <row r="78" spans="1:42">
      <c r="A78" s="3">
        <v>26</v>
      </c>
      <c r="B78" s="5">
        <f ca="1">IF('Ric 2010'!$A86="RC",INDIRECT("'Ric 2010'!"&amp;'Country Selector'!$B$3&amp;ROW($A86))*10^12,0)*'Process Emissions Multipliers'!$B$8</f>
        <v>9623045392.2582569</v>
      </c>
      <c r="C78" s="5">
        <f t="shared" ca="1" si="15"/>
        <v>8660740853.0324306</v>
      </c>
      <c r="D78" s="5">
        <f t="shared" ca="1" si="12"/>
        <v>7698436313.8066053</v>
      </c>
      <c r="E78" s="5">
        <f t="shared" ca="1" si="12"/>
        <v>6736131774.58078</v>
      </c>
      <c r="F78" s="5">
        <f t="shared" ca="1" si="12"/>
        <v>5773827235.3549547</v>
      </c>
      <c r="G78" s="5">
        <f t="shared" ca="1" si="12"/>
        <v>4811522696.1291285</v>
      </c>
      <c r="H78" s="5">
        <f t="shared" ca="1" si="12"/>
        <v>3849218156.9033027</v>
      </c>
      <c r="I78" s="5">
        <f t="shared" ca="1" si="12"/>
        <v>2886913617.6774774</v>
      </c>
      <c r="J78" s="5">
        <f t="shared" ca="1" si="12"/>
        <v>1924609078.4516513</v>
      </c>
      <c r="K78" s="5">
        <f t="shared" ca="1" si="12"/>
        <v>962304539.22582567</v>
      </c>
      <c r="L78" s="5">
        <f ca="1">IF('Ric 2020'!$A86="RC",INDIRECT("'Ric 2020'!"&amp;'Country Selector'!$B$3&amp;ROW($A86))*10^12,0)*'Process Emissions Multipliers'!$C$8</f>
        <v>0</v>
      </c>
      <c r="M78" s="5">
        <f t="shared" ca="1" si="16"/>
        <v>0</v>
      </c>
      <c r="N78" s="5">
        <f t="shared" ca="1" si="13"/>
        <v>0</v>
      </c>
      <c r="O78" s="5">
        <f t="shared" ca="1" si="13"/>
        <v>0</v>
      </c>
      <c r="P78" s="5">
        <f t="shared" ca="1" si="13"/>
        <v>0</v>
      </c>
      <c r="Q78" s="5">
        <f t="shared" ca="1" si="13"/>
        <v>0</v>
      </c>
      <c r="R78" s="5">
        <f t="shared" ca="1" si="13"/>
        <v>0</v>
      </c>
      <c r="S78" s="5">
        <f t="shared" ca="1" si="13"/>
        <v>0</v>
      </c>
      <c r="T78" s="5">
        <f t="shared" ca="1" si="13"/>
        <v>0</v>
      </c>
      <c r="U78" s="5">
        <f t="shared" ca="1" si="13"/>
        <v>0</v>
      </c>
      <c r="V78" s="5">
        <f ca="1">IF('Ric 2030'!$A86="RC",INDIRECT("'Ric 2030'!"&amp;'Country Selector'!$B$3&amp;ROW($A86))*10^12,0)*'Process Emissions Multipliers'!$E$8</f>
        <v>0</v>
      </c>
      <c r="W78" s="5">
        <f t="shared" ca="1" si="14"/>
        <v>0</v>
      </c>
      <c r="X78" s="5">
        <f t="shared" ca="1" si="14"/>
        <v>0</v>
      </c>
      <c r="Y78" s="5">
        <f t="shared" ca="1" si="14"/>
        <v>0</v>
      </c>
      <c r="Z78" s="5">
        <f t="shared" ca="1" si="14"/>
        <v>0</v>
      </c>
      <c r="AA78" s="5">
        <f t="shared" ca="1" si="14"/>
        <v>0</v>
      </c>
      <c r="AB78" s="5">
        <f t="shared" ca="1" si="14"/>
        <v>0</v>
      </c>
      <c r="AC78" s="5">
        <f t="shared" ca="1" si="14"/>
        <v>0</v>
      </c>
      <c r="AD78" s="5">
        <f t="shared" ca="1" si="14"/>
        <v>0</v>
      </c>
      <c r="AE78" s="5">
        <f t="shared" ca="1" si="14"/>
        <v>0</v>
      </c>
      <c r="AF78" s="5">
        <f t="shared" ca="1" si="14"/>
        <v>0</v>
      </c>
      <c r="AG78" s="5">
        <f t="shared" ca="1" si="14"/>
        <v>0</v>
      </c>
      <c r="AH78" s="5">
        <f t="shared" ca="1" si="14"/>
        <v>0</v>
      </c>
      <c r="AI78" s="5">
        <f t="shared" ca="1" si="14"/>
        <v>0</v>
      </c>
      <c r="AJ78" s="5">
        <f t="shared" ca="1" si="14"/>
        <v>0</v>
      </c>
      <c r="AK78" s="5">
        <f t="shared" ca="1" si="14"/>
        <v>0</v>
      </c>
      <c r="AL78" s="5">
        <f t="shared" ref="AL78:AO93" ca="1" si="17">$V78*($AP$1-AL$1)/($AP$1-$V$1)+$AP78*(AL$1-$V$1)/($AP$1-$V$1)</f>
        <v>0</v>
      </c>
      <c r="AM78" s="5">
        <f t="shared" ca="1" si="17"/>
        <v>0</v>
      </c>
      <c r="AN78" s="5">
        <f t="shared" ca="1" si="17"/>
        <v>0</v>
      </c>
      <c r="AO78" s="5">
        <f t="shared" ca="1" si="17"/>
        <v>0</v>
      </c>
      <c r="AP78" s="5">
        <f ca="1">V78*'Process Emissions Multipliers'!$F$8</f>
        <v>0</v>
      </c>
    </row>
    <row r="79" spans="1:42">
      <c r="A79" s="3">
        <v>27</v>
      </c>
      <c r="B79" s="5">
        <f ca="1">IF('Ric 2010'!$A87="RC",INDIRECT("'Ric 2010'!"&amp;'Country Selector'!$B$3&amp;ROW($A87))*10^12,0)*'Process Emissions Multipliers'!$B$8</f>
        <v>0</v>
      </c>
      <c r="C79" s="5">
        <f t="shared" ca="1" si="15"/>
        <v>0</v>
      </c>
      <c r="D79" s="5">
        <f t="shared" ca="1" si="12"/>
        <v>0</v>
      </c>
      <c r="E79" s="5">
        <f t="shared" ca="1" si="12"/>
        <v>0</v>
      </c>
      <c r="F79" s="5">
        <f t="shared" ca="1" si="12"/>
        <v>0</v>
      </c>
      <c r="G79" s="5">
        <f t="shared" ca="1" si="12"/>
        <v>0</v>
      </c>
      <c r="H79" s="5">
        <f t="shared" ca="1" si="12"/>
        <v>0</v>
      </c>
      <c r="I79" s="5">
        <f t="shared" ca="1" si="12"/>
        <v>0</v>
      </c>
      <c r="J79" s="5">
        <f t="shared" ca="1" si="12"/>
        <v>0</v>
      </c>
      <c r="K79" s="5">
        <f t="shared" ca="1" si="12"/>
        <v>0</v>
      </c>
      <c r="L79" s="5">
        <f ca="1">IF('Ric 2020'!$A87="RC",INDIRECT("'Ric 2020'!"&amp;'Country Selector'!$B$3&amp;ROW($A87))*10^12,0)*'Process Emissions Multipliers'!$C$8</f>
        <v>0</v>
      </c>
      <c r="M79" s="5">
        <f t="shared" ca="1" si="16"/>
        <v>378844366.12350357</v>
      </c>
      <c r="N79" s="5">
        <f t="shared" ca="1" si="13"/>
        <v>757688732.24700713</v>
      </c>
      <c r="O79" s="5">
        <f t="shared" ca="1" si="13"/>
        <v>1136533098.3705106</v>
      </c>
      <c r="P79" s="5">
        <f t="shared" ca="1" si="13"/>
        <v>1515377464.4940143</v>
      </c>
      <c r="Q79" s="5">
        <f t="shared" ca="1" si="13"/>
        <v>1894221830.6175179</v>
      </c>
      <c r="R79" s="5">
        <f t="shared" ca="1" si="13"/>
        <v>2273066196.7410212</v>
      </c>
      <c r="S79" s="5">
        <f t="shared" ca="1" si="13"/>
        <v>2651910562.8645248</v>
      </c>
      <c r="T79" s="5">
        <f t="shared" ca="1" si="13"/>
        <v>3030754928.9880285</v>
      </c>
      <c r="U79" s="5">
        <f t="shared" ca="1" si="13"/>
        <v>3409599295.1115317</v>
      </c>
      <c r="V79" s="5">
        <f ca="1">IF('Ric 2030'!$A87="RC",INDIRECT("'Ric 2030'!"&amp;'Country Selector'!$B$3&amp;ROW($A87))*10^12,0)*'Process Emissions Multipliers'!$E$8</f>
        <v>3788443661.2350354</v>
      </c>
      <c r="W79" s="5">
        <f t="shared" ref="W79:AL94" ca="1" si="18">$V79*($AP$1-W$1)/($AP$1-$V$1)+$AP79*(W$1-$V$1)/($AP$1-$V$1)</f>
        <v>3788443661.2350354</v>
      </c>
      <c r="X79" s="5">
        <f t="shared" ca="1" si="18"/>
        <v>3788443661.2350354</v>
      </c>
      <c r="Y79" s="5">
        <f t="shared" ca="1" si="18"/>
        <v>3788443661.2350359</v>
      </c>
      <c r="Z79" s="5">
        <f t="shared" ca="1" si="18"/>
        <v>3788443661.2350359</v>
      </c>
      <c r="AA79" s="5">
        <f t="shared" ca="1" si="18"/>
        <v>3788443661.2350349</v>
      </c>
      <c r="AB79" s="5">
        <f t="shared" ca="1" si="18"/>
        <v>3788443661.2350354</v>
      </c>
      <c r="AC79" s="5">
        <f t="shared" ca="1" si="18"/>
        <v>3788443661.2350354</v>
      </c>
      <c r="AD79" s="5">
        <f t="shared" ca="1" si="18"/>
        <v>3788443661.2350354</v>
      </c>
      <c r="AE79" s="5">
        <f t="shared" ca="1" si="18"/>
        <v>3788443661.2350349</v>
      </c>
      <c r="AF79" s="5">
        <f t="shared" ca="1" si="18"/>
        <v>3788443661.2350359</v>
      </c>
      <c r="AG79" s="5">
        <f t="shared" ca="1" si="18"/>
        <v>3788443661.2350349</v>
      </c>
      <c r="AH79" s="5">
        <f t="shared" ca="1" si="18"/>
        <v>3788443661.2350354</v>
      </c>
      <c r="AI79" s="5">
        <f t="shared" ca="1" si="18"/>
        <v>3788443661.2350354</v>
      </c>
      <c r="AJ79" s="5">
        <f t="shared" ca="1" si="18"/>
        <v>3788443661.2350354</v>
      </c>
      <c r="AK79" s="5">
        <f t="shared" ca="1" si="18"/>
        <v>3788443661.2350349</v>
      </c>
      <c r="AL79" s="5">
        <f t="shared" ca="1" si="18"/>
        <v>3788443661.2350359</v>
      </c>
      <c r="AM79" s="5">
        <f t="shared" ca="1" si="17"/>
        <v>3788443661.2350359</v>
      </c>
      <c r="AN79" s="5">
        <f t="shared" ca="1" si="17"/>
        <v>3788443661.2350354</v>
      </c>
      <c r="AO79" s="5">
        <f t="shared" ca="1" si="17"/>
        <v>3788443661.2350354</v>
      </c>
      <c r="AP79" s="5">
        <f ca="1">V79*'Process Emissions Multipliers'!$F$8</f>
        <v>3788443661.2350354</v>
      </c>
    </row>
    <row r="80" spans="1:42">
      <c r="A80" s="3">
        <v>28</v>
      </c>
      <c r="B80" s="5">
        <f ca="1">IF('Ric 2010'!$A88="RC",INDIRECT("'Ric 2010'!"&amp;'Country Selector'!$B$3&amp;ROW($A88))*10^12,0)*'Process Emissions Multipliers'!$B$8</f>
        <v>0</v>
      </c>
      <c r="C80" s="5">
        <f t="shared" ca="1" si="15"/>
        <v>0</v>
      </c>
      <c r="D80" s="5">
        <f t="shared" ca="1" si="12"/>
        <v>0</v>
      </c>
      <c r="E80" s="5">
        <f t="shared" ca="1" si="12"/>
        <v>0</v>
      </c>
      <c r="F80" s="5">
        <f t="shared" ca="1" si="12"/>
        <v>0</v>
      </c>
      <c r="G80" s="5">
        <f t="shared" ca="1" si="12"/>
        <v>0</v>
      </c>
      <c r="H80" s="5">
        <f t="shared" ca="1" si="12"/>
        <v>0</v>
      </c>
      <c r="I80" s="5">
        <f t="shared" ca="1" si="12"/>
        <v>0</v>
      </c>
      <c r="J80" s="5">
        <f t="shared" ca="1" si="12"/>
        <v>0</v>
      </c>
      <c r="K80" s="5">
        <f t="shared" ca="1" si="12"/>
        <v>0</v>
      </c>
      <c r="L80" s="5">
        <f ca="1">IF('Ric 2020'!$A88="RC",INDIRECT("'Ric 2020'!"&amp;'Country Selector'!$B$3&amp;ROW($A88))*10^12,0)*'Process Emissions Multipliers'!$C$8</f>
        <v>0</v>
      </c>
      <c r="M80" s="5">
        <f t="shared" ca="1" si="16"/>
        <v>0</v>
      </c>
      <c r="N80" s="5">
        <f t="shared" ca="1" si="13"/>
        <v>0</v>
      </c>
      <c r="O80" s="5">
        <f t="shared" ca="1" si="13"/>
        <v>0</v>
      </c>
      <c r="P80" s="5">
        <f t="shared" ca="1" si="13"/>
        <v>0</v>
      </c>
      <c r="Q80" s="5">
        <f t="shared" ca="1" si="13"/>
        <v>0</v>
      </c>
      <c r="R80" s="5">
        <f t="shared" ca="1" si="13"/>
        <v>0</v>
      </c>
      <c r="S80" s="5">
        <f t="shared" ca="1" si="13"/>
        <v>0</v>
      </c>
      <c r="T80" s="5">
        <f t="shared" ca="1" si="13"/>
        <v>0</v>
      </c>
      <c r="U80" s="5">
        <f t="shared" ca="1" si="13"/>
        <v>0</v>
      </c>
      <c r="V80" s="5">
        <f ca="1">IF('Ric 2030'!$A88="RC",INDIRECT("'Ric 2030'!"&amp;'Country Selector'!$B$3&amp;ROW($A88))*10^12,0)*'Process Emissions Multipliers'!$E$8</f>
        <v>0</v>
      </c>
      <c r="W80" s="5">
        <f t="shared" ca="1" si="18"/>
        <v>0</v>
      </c>
      <c r="X80" s="5">
        <f t="shared" ca="1" si="18"/>
        <v>0</v>
      </c>
      <c r="Y80" s="5">
        <f t="shared" ca="1" si="18"/>
        <v>0</v>
      </c>
      <c r="Z80" s="5">
        <f t="shared" ca="1" si="18"/>
        <v>0</v>
      </c>
      <c r="AA80" s="5">
        <f t="shared" ca="1" si="18"/>
        <v>0</v>
      </c>
      <c r="AB80" s="5">
        <f t="shared" ca="1" si="18"/>
        <v>0</v>
      </c>
      <c r="AC80" s="5">
        <f t="shared" ca="1" si="18"/>
        <v>0</v>
      </c>
      <c r="AD80" s="5">
        <f t="shared" ca="1" si="18"/>
        <v>0</v>
      </c>
      <c r="AE80" s="5">
        <f t="shared" ca="1" si="18"/>
        <v>0</v>
      </c>
      <c r="AF80" s="5">
        <f t="shared" ca="1" si="18"/>
        <v>0</v>
      </c>
      <c r="AG80" s="5">
        <f t="shared" ca="1" si="18"/>
        <v>0</v>
      </c>
      <c r="AH80" s="5">
        <f t="shared" ca="1" si="18"/>
        <v>0</v>
      </c>
      <c r="AI80" s="5">
        <f t="shared" ca="1" si="18"/>
        <v>0</v>
      </c>
      <c r="AJ80" s="5">
        <f t="shared" ca="1" si="18"/>
        <v>0</v>
      </c>
      <c r="AK80" s="5">
        <f t="shared" ca="1" si="18"/>
        <v>0</v>
      </c>
      <c r="AL80" s="5">
        <f t="shared" ca="1" si="18"/>
        <v>0</v>
      </c>
      <c r="AM80" s="5">
        <f t="shared" ca="1" si="17"/>
        <v>0</v>
      </c>
      <c r="AN80" s="5">
        <f t="shared" ca="1" si="17"/>
        <v>0</v>
      </c>
      <c r="AO80" s="5">
        <f t="shared" ca="1" si="17"/>
        <v>0</v>
      </c>
      <c r="AP80" s="5">
        <f ca="1">V80*'Process Emissions Multipliers'!$F$8</f>
        <v>0</v>
      </c>
    </row>
    <row r="81" spans="1:42">
      <c r="A81" s="3">
        <v>29</v>
      </c>
      <c r="B81" s="5">
        <f ca="1">IF('Ric 2010'!$A89="RC",INDIRECT("'Ric 2010'!"&amp;'Country Selector'!$B$3&amp;ROW($A89))*10^12,0)*'Process Emissions Multipliers'!$B$8</f>
        <v>0</v>
      </c>
      <c r="C81" s="5">
        <f t="shared" ca="1" si="15"/>
        <v>555214791.21941257</v>
      </c>
      <c r="D81" s="5">
        <f t="shared" ca="1" si="12"/>
        <v>1110429582.4388251</v>
      </c>
      <c r="E81" s="5">
        <f t="shared" ca="1" si="12"/>
        <v>1665644373.6582375</v>
      </c>
      <c r="F81" s="5">
        <f t="shared" ca="1" si="12"/>
        <v>2220859164.8776503</v>
      </c>
      <c r="G81" s="5">
        <f t="shared" ca="1" si="12"/>
        <v>2776073956.0970626</v>
      </c>
      <c r="H81" s="5">
        <f t="shared" ca="1" si="12"/>
        <v>3331288747.3164749</v>
      </c>
      <c r="I81" s="5">
        <f t="shared" ca="1" si="12"/>
        <v>3886503538.5358877</v>
      </c>
      <c r="J81" s="5">
        <f t="shared" ca="1" si="12"/>
        <v>4441718329.7553005</v>
      </c>
      <c r="K81" s="5">
        <f t="shared" ca="1" si="12"/>
        <v>4996933120.9747124</v>
      </c>
      <c r="L81" s="5">
        <f ca="1">IF('Ric 2020'!$A89="RC",INDIRECT("'Ric 2020'!"&amp;'Country Selector'!$B$3&amp;ROW($A89))*10^12,0)*'Process Emissions Multipliers'!$C$8</f>
        <v>5552147912.1941252</v>
      </c>
      <c r="M81" s="5">
        <f t="shared" ca="1" si="16"/>
        <v>4996933120.9747124</v>
      </c>
      <c r="N81" s="5">
        <f t="shared" ca="1" si="13"/>
        <v>4441718329.7553005</v>
      </c>
      <c r="O81" s="5">
        <f t="shared" ca="1" si="13"/>
        <v>3886503538.5358877</v>
      </c>
      <c r="P81" s="5">
        <f t="shared" ca="1" si="13"/>
        <v>3331288747.3164749</v>
      </c>
      <c r="Q81" s="5">
        <f t="shared" ca="1" si="13"/>
        <v>2776073956.0970626</v>
      </c>
      <c r="R81" s="5">
        <f t="shared" ca="1" si="13"/>
        <v>2220859164.8776503</v>
      </c>
      <c r="S81" s="5">
        <f t="shared" ca="1" si="13"/>
        <v>1665644373.6582375</v>
      </c>
      <c r="T81" s="5">
        <f t="shared" ca="1" si="13"/>
        <v>1110429582.4388251</v>
      </c>
      <c r="U81" s="5">
        <f t="shared" ca="1" si="13"/>
        <v>555214791.21941257</v>
      </c>
      <c r="V81" s="5">
        <f ca="1">IF('Ric 2030'!$A89="RC",INDIRECT("'Ric 2030'!"&amp;'Country Selector'!$B$3&amp;ROW($A89))*10^12,0)*'Process Emissions Multipliers'!$E$8</f>
        <v>0</v>
      </c>
      <c r="W81" s="5">
        <f t="shared" ca="1" si="18"/>
        <v>0</v>
      </c>
      <c r="X81" s="5">
        <f t="shared" ca="1" si="18"/>
        <v>0</v>
      </c>
      <c r="Y81" s="5">
        <f t="shared" ca="1" si="18"/>
        <v>0</v>
      </c>
      <c r="Z81" s="5">
        <f t="shared" ca="1" si="18"/>
        <v>0</v>
      </c>
      <c r="AA81" s="5">
        <f t="shared" ca="1" si="18"/>
        <v>0</v>
      </c>
      <c r="AB81" s="5">
        <f t="shared" ca="1" si="18"/>
        <v>0</v>
      </c>
      <c r="AC81" s="5">
        <f t="shared" ca="1" si="18"/>
        <v>0</v>
      </c>
      <c r="AD81" s="5">
        <f t="shared" ca="1" si="18"/>
        <v>0</v>
      </c>
      <c r="AE81" s="5">
        <f t="shared" ca="1" si="18"/>
        <v>0</v>
      </c>
      <c r="AF81" s="5">
        <f t="shared" ca="1" si="18"/>
        <v>0</v>
      </c>
      <c r="AG81" s="5">
        <f t="shared" ca="1" si="18"/>
        <v>0</v>
      </c>
      <c r="AH81" s="5">
        <f t="shared" ca="1" si="18"/>
        <v>0</v>
      </c>
      <c r="AI81" s="5">
        <f t="shared" ca="1" si="18"/>
        <v>0</v>
      </c>
      <c r="AJ81" s="5">
        <f t="shared" ca="1" si="18"/>
        <v>0</v>
      </c>
      <c r="AK81" s="5">
        <f t="shared" ca="1" si="18"/>
        <v>0</v>
      </c>
      <c r="AL81" s="5">
        <f t="shared" ca="1" si="18"/>
        <v>0</v>
      </c>
      <c r="AM81" s="5">
        <f t="shared" ca="1" si="17"/>
        <v>0</v>
      </c>
      <c r="AN81" s="5">
        <f t="shared" ca="1" si="17"/>
        <v>0</v>
      </c>
      <c r="AO81" s="5">
        <f t="shared" ca="1" si="17"/>
        <v>0</v>
      </c>
      <c r="AP81" s="5">
        <f ca="1">V81*'Process Emissions Multipliers'!$F$8</f>
        <v>0</v>
      </c>
    </row>
    <row r="82" spans="1:42">
      <c r="A82" s="3">
        <v>30</v>
      </c>
      <c r="B82" s="5">
        <f ca="1">IF('Ric 2010'!$A90="RC",INDIRECT("'Ric 2010'!"&amp;'Country Selector'!$B$3&amp;ROW($A90))*10^12,0)*'Process Emissions Multipliers'!$B$8</f>
        <v>0</v>
      </c>
      <c r="C82" s="5">
        <f t="shared" ca="1" si="15"/>
        <v>0</v>
      </c>
      <c r="D82" s="5">
        <f t="shared" ca="1" si="12"/>
        <v>0</v>
      </c>
      <c r="E82" s="5">
        <f t="shared" ca="1" si="12"/>
        <v>0</v>
      </c>
      <c r="F82" s="5">
        <f t="shared" ca="1" si="12"/>
        <v>0</v>
      </c>
      <c r="G82" s="5">
        <f t="shared" ca="1" si="12"/>
        <v>0</v>
      </c>
      <c r="H82" s="5">
        <f t="shared" ca="1" si="12"/>
        <v>0</v>
      </c>
      <c r="I82" s="5">
        <f t="shared" ca="1" si="12"/>
        <v>0</v>
      </c>
      <c r="J82" s="5">
        <f t="shared" ca="1" si="12"/>
        <v>0</v>
      </c>
      <c r="K82" s="5">
        <f t="shared" ca="1" si="12"/>
        <v>0</v>
      </c>
      <c r="L82" s="5">
        <f ca="1">IF('Ric 2020'!$A90="RC",INDIRECT("'Ric 2020'!"&amp;'Country Selector'!$B$3&amp;ROW($A90))*10^12,0)*'Process Emissions Multipliers'!$C$8</f>
        <v>0</v>
      </c>
      <c r="M82" s="5">
        <f t="shared" ca="1" si="16"/>
        <v>0</v>
      </c>
      <c r="N82" s="5">
        <f t="shared" ca="1" si="13"/>
        <v>0</v>
      </c>
      <c r="O82" s="5">
        <f t="shared" ca="1" si="13"/>
        <v>0</v>
      </c>
      <c r="P82" s="5">
        <f t="shared" ca="1" si="13"/>
        <v>0</v>
      </c>
      <c r="Q82" s="5">
        <f t="shared" ca="1" si="13"/>
        <v>0</v>
      </c>
      <c r="R82" s="5">
        <f t="shared" ca="1" si="13"/>
        <v>0</v>
      </c>
      <c r="S82" s="5">
        <f t="shared" ca="1" si="13"/>
        <v>0</v>
      </c>
      <c r="T82" s="5">
        <f t="shared" ca="1" si="13"/>
        <v>0</v>
      </c>
      <c r="U82" s="5">
        <f t="shared" ca="1" si="13"/>
        <v>0</v>
      </c>
      <c r="V82" s="5">
        <f ca="1">IF('Ric 2030'!$A90="RC",INDIRECT("'Ric 2030'!"&amp;'Country Selector'!$B$3&amp;ROW($A90))*10^12,0)*'Process Emissions Multipliers'!$E$8</f>
        <v>0</v>
      </c>
      <c r="W82" s="5">
        <f t="shared" ca="1" si="18"/>
        <v>0</v>
      </c>
      <c r="X82" s="5">
        <f t="shared" ca="1" si="18"/>
        <v>0</v>
      </c>
      <c r="Y82" s="5">
        <f t="shared" ca="1" si="18"/>
        <v>0</v>
      </c>
      <c r="Z82" s="5">
        <f t="shared" ca="1" si="18"/>
        <v>0</v>
      </c>
      <c r="AA82" s="5">
        <f t="shared" ca="1" si="18"/>
        <v>0</v>
      </c>
      <c r="AB82" s="5">
        <f t="shared" ca="1" si="18"/>
        <v>0</v>
      </c>
      <c r="AC82" s="5">
        <f t="shared" ca="1" si="18"/>
        <v>0</v>
      </c>
      <c r="AD82" s="5">
        <f t="shared" ca="1" si="18"/>
        <v>0</v>
      </c>
      <c r="AE82" s="5">
        <f t="shared" ca="1" si="18"/>
        <v>0</v>
      </c>
      <c r="AF82" s="5">
        <f t="shared" ca="1" si="18"/>
        <v>0</v>
      </c>
      <c r="AG82" s="5">
        <f t="shared" ca="1" si="18"/>
        <v>0</v>
      </c>
      <c r="AH82" s="5">
        <f t="shared" ca="1" si="18"/>
        <v>0</v>
      </c>
      <c r="AI82" s="5">
        <f t="shared" ca="1" si="18"/>
        <v>0</v>
      </c>
      <c r="AJ82" s="5">
        <f t="shared" ca="1" si="18"/>
        <v>0</v>
      </c>
      <c r="AK82" s="5">
        <f t="shared" ca="1" si="18"/>
        <v>0</v>
      </c>
      <c r="AL82" s="5">
        <f t="shared" ca="1" si="18"/>
        <v>0</v>
      </c>
      <c r="AM82" s="5">
        <f t="shared" ca="1" si="17"/>
        <v>0</v>
      </c>
      <c r="AN82" s="5">
        <f t="shared" ca="1" si="17"/>
        <v>0</v>
      </c>
      <c r="AO82" s="5">
        <f t="shared" ca="1" si="17"/>
        <v>0</v>
      </c>
      <c r="AP82" s="5">
        <f ca="1">V82*'Process Emissions Multipliers'!$F$8</f>
        <v>0</v>
      </c>
    </row>
    <row r="83" spans="1:42">
      <c r="A83" s="3">
        <v>31</v>
      </c>
      <c r="B83" s="5">
        <f ca="1">IF('Ric 2010'!$A91="RC",INDIRECT("'Ric 2010'!"&amp;'Country Selector'!$B$3&amp;ROW($A91))*10^12,0)*'Process Emissions Multipliers'!$B$8</f>
        <v>0</v>
      </c>
      <c r="C83" s="5">
        <f t="shared" ca="1" si="15"/>
        <v>0</v>
      </c>
      <c r="D83" s="5">
        <f t="shared" ca="1" si="12"/>
        <v>0</v>
      </c>
      <c r="E83" s="5">
        <f t="shared" ca="1" si="12"/>
        <v>0</v>
      </c>
      <c r="F83" s="5">
        <f t="shared" ca="1" si="12"/>
        <v>0</v>
      </c>
      <c r="G83" s="5">
        <f t="shared" ca="1" si="12"/>
        <v>0</v>
      </c>
      <c r="H83" s="5">
        <f t="shared" ca="1" si="12"/>
        <v>0</v>
      </c>
      <c r="I83" s="5">
        <f t="shared" ca="1" si="12"/>
        <v>0</v>
      </c>
      <c r="J83" s="5">
        <f t="shared" ca="1" si="12"/>
        <v>0</v>
      </c>
      <c r="K83" s="5">
        <f t="shared" ca="1" si="12"/>
        <v>0</v>
      </c>
      <c r="L83" s="5">
        <f ca="1">IF('Ric 2020'!$A91="RC",INDIRECT("'Ric 2020'!"&amp;'Country Selector'!$B$3&amp;ROW($A91))*10^12,0)*'Process Emissions Multipliers'!$C$8</f>
        <v>0</v>
      </c>
      <c r="M83" s="5">
        <f t="shared" ca="1" si="16"/>
        <v>0</v>
      </c>
      <c r="N83" s="5">
        <f t="shared" ca="1" si="13"/>
        <v>0</v>
      </c>
      <c r="O83" s="5">
        <f t="shared" ca="1" si="13"/>
        <v>0</v>
      </c>
      <c r="P83" s="5">
        <f t="shared" ca="1" si="13"/>
        <v>0</v>
      </c>
      <c r="Q83" s="5">
        <f t="shared" ca="1" si="13"/>
        <v>0</v>
      </c>
      <c r="R83" s="5">
        <f t="shared" ca="1" si="13"/>
        <v>0</v>
      </c>
      <c r="S83" s="5">
        <f t="shared" ca="1" si="13"/>
        <v>0</v>
      </c>
      <c r="T83" s="5">
        <f t="shared" ca="1" si="13"/>
        <v>0</v>
      </c>
      <c r="U83" s="5">
        <f t="shared" ca="1" si="13"/>
        <v>0</v>
      </c>
      <c r="V83" s="5">
        <f ca="1">IF('Ric 2030'!$A91="RC",INDIRECT("'Ric 2030'!"&amp;'Country Selector'!$B$3&amp;ROW($A91))*10^12,0)*'Process Emissions Multipliers'!$E$8</f>
        <v>0</v>
      </c>
      <c r="W83" s="5">
        <f t="shared" ca="1" si="18"/>
        <v>0</v>
      </c>
      <c r="X83" s="5">
        <f t="shared" ca="1" si="18"/>
        <v>0</v>
      </c>
      <c r="Y83" s="5">
        <f t="shared" ca="1" si="18"/>
        <v>0</v>
      </c>
      <c r="Z83" s="5">
        <f t="shared" ca="1" si="18"/>
        <v>0</v>
      </c>
      <c r="AA83" s="5">
        <f t="shared" ca="1" si="18"/>
        <v>0</v>
      </c>
      <c r="AB83" s="5">
        <f t="shared" ca="1" si="18"/>
        <v>0</v>
      </c>
      <c r="AC83" s="5">
        <f t="shared" ca="1" si="18"/>
        <v>0</v>
      </c>
      <c r="AD83" s="5">
        <f t="shared" ca="1" si="18"/>
        <v>0</v>
      </c>
      <c r="AE83" s="5">
        <f t="shared" ca="1" si="18"/>
        <v>0</v>
      </c>
      <c r="AF83" s="5">
        <f t="shared" ca="1" si="18"/>
        <v>0</v>
      </c>
      <c r="AG83" s="5">
        <f t="shared" ca="1" si="18"/>
        <v>0</v>
      </c>
      <c r="AH83" s="5">
        <f t="shared" ca="1" si="18"/>
        <v>0</v>
      </c>
      <c r="AI83" s="5">
        <f t="shared" ca="1" si="18"/>
        <v>0</v>
      </c>
      <c r="AJ83" s="5">
        <f t="shared" ca="1" si="18"/>
        <v>0</v>
      </c>
      <c r="AK83" s="5">
        <f t="shared" ca="1" si="18"/>
        <v>0</v>
      </c>
      <c r="AL83" s="5">
        <f t="shared" ca="1" si="18"/>
        <v>0</v>
      </c>
      <c r="AM83" s="5">
        <f t="shared" ca="1" si="17"/>
        <v>0</v>
      </c>
      <c r="AN83" s="5">
        <f t="shared" ca="1" si="17"/>
        <v>0</v>
      </c>
      <c r="AO83" s="5">
        <f t="shared" ca="1" si="17"/>
        <v>0</v>
      </c>
      <c r="AP83" s="5">
        <f ca="1">V83*'Process Emissions Multipliers'!$F$8</f>
        <v>0</v>
      </c>
    </row>
    <row r="84" spans="1:42">
      <c r="A84" s="3">
        <v>32</v>
      </c>
      <c r="B84" s="5">
        <f ca="1">IF('Ric 2010'!$A92="RC",INDIRECT("'Ric 2010'!"&amp;'Country Selector'!$B$3&amp;ROW($A92))*10^12,0)*'Process Emissions Multipliers'!$B$8</f>
        <v>0</v>
      </c>
      <c r="C84" s="5">
        <f t="shared" ca="1" si="15"/>
        <v>0</v>
      </c>
      <c r="D84" s="5">
        <f t="shared" ca="1" si="12"/>
        <v>0</v>
      </c>
      <c r="E84" s="5">
        <f t="shared" ca="1" si="12"/>
        <v>0</v>
      </c>
      <c r="F84" s="5">
        <f t="shared" ca="1" si="12"/>
        <v>0</v>
      </c>
      <c r="G84" s="5">
        <f t="shared" ca="1" si="12"/>
        <v>0</v>
      </c>
      <c r="H84" s="5">
        <f t="shared" ca="1" si="12"/>
        <v>0</v>
      </c>
      <c r="I84" s="5">
        <f t="shared" ca="1" si="12"/>
        <v>0</v>
      </c>
      <c r="J84" s="5">
        <f t="shared" ca="1" si="12"/>
        <v>0</v>
      </c>
      <c r="K84" s="5">
        <f t="shared" ca="1" si="12"/>
        <v>0</v>
      </c>
      <c r="L84" s="5">
        <f ca="1">IF('Ric 2020'!$A92="RC",INDIRECT("'Ric 2020'!"&amp;'Country Selector'!$B$3&amp;ROW($A92))*10^12,0)*'Process Emissions Multipliers'!$C$8</f>
        <v>0</v>
      </c>
      <c r="M84" s="5">
        <f t="shared" ca="1" si="16"/>
        <v>1450186129.7854629</v>
      </c>
      <c r="N84" s="5">
        <f t="shared" ca="1" si="13"/>
        <v>2900372259.5709257</v>
      </c>
      <c r="O84" s="5">
        <f t="shared" ca="1" si="13"/>
        <v>4350558389.356389</v>
      </c>
      <c r="P84" s="5">
        <f t="shared" ca="1" si="13"/>
        <v>5800744519.1418514</v>
      </c>
      <c r="Q84" s="5">
        <f t="shared" ca="1" si="13"/>
        <v>7250930648.9273148</v>
      </c>
      <c r="R84" s="5">
        <f t="shared" ca="1" si="13"/>
        <v>8701116778.7127781</v>
      </c>
      <c r="S84" s="5">
        <f t="shared" ca="1" si="13"/>
        <v>10151302908.498241</v>
      </c>
      <c r="T84" s="5">
        <f t="shared" ca="1" si="13"/>
        <v>11601489038.283703</v>
      </c>
      <c r="U84" s="5">
        <f t="shared" ca="1" si="13"/>
        <v>13051675168.069166</v>
      </c>
      <c r="V84" s="5">
        <f ca="1">IF('Ric 2030'!$A92="RC",INDIRECT("'Ric 2030'!"&amp;'Country Selector'!$B$3&amp;ROW($A92))*10^12,0)*'Process Emissions Multipliers'!$E$8</f>
        <v>14501861297.85463</v>
      </c>
      <c r="W84" s="5">
        <f t="shared" ca="1" si="18"/>
        <v>14501861297.85463</v>
      </c>
      <c r="X84" s="5">
        <f t="shared" ca="1" si="18"/>
        <v>14501861297.85463</v>
      </c>
      <c r="Y84" s="5">
        <f t="shared" ca="1" si="18"/>
        <v>14501861297.854628</v>
      </c>
      <c r="Z84" s="5">
        <f t="shared" ca="1" si="18"/>
        <v>14501861297.85463</v>
      </c>
      <c r="AA84" s="5">
        <f t="shared" ca="1" si="18"/>
        <v>14501861297.85463</v>
      </c>
      <c r="AB84" s="5">
        <f t="shared" ca="1" si="18"/>
        <v>14501861297.85463</v>
      </c>
      <c r="AC84" s="5">
        <f t="shared" ca="1" si="18"/>
        <v>14501861297.85463</v>
      </c>
      <c r="AD84" s="5">
        <f t="shared" ca="1" si="18"/>
        <v>14501861297.85463</v>
      </c>
      <c r="AE84" s="5">
        <f t="shared" ca="1" si="18"/>
        <v>14501861297.85463</v>
      </c>
      <c r="AF84" s="5">
        <f t="shared" ca="1" si="18"/>
        <v>14501861297.85463</v>
      </c>
      <c r="AG84" s="5">
        <f t="shared" ca="1" si="18"/>
        <v>14501861297.85463</v>
      </c>
      <c r="AH84" s="5">
        <f t="shared" ca="1" si="18"/>
        <v>14501861297.85463</v>
      </c>
      <c r="AI84" s="5">
        <f t="shared" ca="1" si="18"/>
        <v>14501861297.85463</v>
      </c>
      <c r="AJ84" s="5">
        <f t="shared" ca="1" si="18"/>
        <v>14501861297.85463</v>
      </c>
      <c r="AK84" s="5">
        <f t="shared" ca="1" si="18"/>
        <v>14501861297.85463</v>
      </c>
      <c r="AL84" s="5">
        <f t="shared" ca="1" si="18"/>
        <v>14501861297.85463</v>
      </c>
      <c r="AM84" s="5">
        <f t="shared" ca="1" si="17"/>
        <v>14501861297.854628</v>
      </c>
      <c r="AN84" s="5">
        <f t="shared" ca="1" si="17"/>
        <v>14501861297.85463</v>
      </c>
      <c r="AO84" s="5">
        <f t="shared" ca="1" si="17"/>
        <v>14501861297.85463</v>
      </c>
      <c r="AP84" s="5">
        <f ca="1">V84*'Process Emissions Multipliers'!$F$8</f>
        <v>14501861297.85463</v>
      </c>
    </row>
    <row r="85" spans="1:42">
      <c r="A85" s="3">
        <v>33</v>
      </c>
      <c r="B85" s="5">
        <f ca="1">IF('Ric 2010'!$A93="RC",INDIRECT("'Ric 2010'!"&amp;'Country Selector'!$B$3&amp;ROW($A93))*10^12,0)*'Process Emissions Multipliers'!$B$8</f>
        <v>4198646360.2351985</v>
      </c>
      <c r="C85" s="5">
        <f t="shared" ca="1" si="15"/>
        <v>3778781724.2116785</v>
      </c>
      <c r="D85" s="5">
        <f t="shared" ca="1" si="12"/>
        <v>3358917088.188159</v>
      </c>
      <c r="E85" s="5">
        <f t="shared" ca="1" si="12"/>
        <v>2939052452.164639</v>
      </c>
      <c r="F85" s="5">
        <f t="shared" ca="1" si="12"/>
        <v>2519187816.141119</v>
      </c>
      <c r="G85" s="5">
        <f t="shared" ca="1" si="12"/>
        <v>2099323180.117599</v>
      </c>
      <c r="H85" s="5">
        <f t="shared" ca="1" si="12"/>
        <v>1679458544.0940795</v>
      </c>
      <c r="I85" s="5">
        <f t="shared" ca="1" si="12"/>
        <v>1259593908.0705595</v>
      </c>
      <c r="J85" s="5">
        <f t="shared" ca="1" si="12"/>
        <v>839729272.04703975</v>
      </c>
      <c r="K85" s="5">
        <f t="shared" ca="1" si="12"/>
        <v>419864636.02351987</v>
      </c>
      <c r="L85" s="5">
        <f ca="1">IF('Ric 2020'!$A93="RC",INDIRECT("'Ric 2020'!"&amp;'Country Selector'!$B$3&amp;ROW($A93))*10^12,0)*'Process Emissions Multipliers'!$C$8</f>
        <v>0</v>
      </c>
      <c r="M85" s="5">
        <f t="shared" ca="1" si="16"/>
        <v>0</v>
      </c>
      <c r="N85" s="5">
        <f t="shared" ca="1" si="13"/>
        <v>0</v>
      </c>
      <c r="O85" s="5">
        <f t="shared" ca="1" si="13"/>
        <v>0</v>
      </c>
      <c r="P85" s="5">
        <f t="shared" ca="1" si="13"/>
        <v>0</v>
      </c>
      <c r="Q85" s="5">
        <f t="shared" ca="1" si="13"/>
        <v>0</v>
      </c>
      <c r="R85" s="5">
        <f t="shared" ca="1" si="13"/>
        <v>0</v>
      </c>
      <c r="S85" s="5">
        <f t="shared" ca="1" si="13"/>
        <v>0</v>
      </c>
      <c r="T85" s="5">
        <f t="shared" ca="1" si="13"/>
        <v>0</v>
      </c>
      <c r="U85" s="5">
        <f t="shared" ca="1" si="13"/>
        <v>0</v>
      </c>
      <c r="V85" s="5">
        <f ca="1">IF('Ric 2030'!$A93="RC",INDIRECT("'Ric 2030'!"&amp;'Country Selector'!$B$3&amp;ROW($A93))*10^12,0)*'Process Emissions Multipliers'!$E$8</f>
        <v>0</v>
      </c>
      <c r="W85" s="5">
        <f t="shared" ca="1" si="18"/>
        <v>0</v>
      </c>
      <c r="X85" s="5">
        <f t="shared" ca="1" si="18"/>
        <v>0</v>
      </c>
      <c r="Y85" s="5">
        <f t="shared" ca="1" si="18"/>
        <v>0</v>
      </c>
      <c r="Z85" s="5">
        <f t="shared" ca="1" si="18"/>
        <v>0</v>
      </c>
      <c r="AA85" s="5">
        <f t="shared" ca="1" si="18"/>
        <v>0</v>
      </c>
      <c r="AB85" s="5">
        <f t="shared" ca="1" si="18"/>
        <v>0</v>
      </c>
      <c r="AC85" s="5">
        <f t="shared" ca="1" si="18"/>
        <v>0</v>
      </c>
      <c r="AD85" s="5">
        <f t="shared" ca="1" si="18"/>
        <v>0</v>
      </c>
      <c r="AE85" s="5">
        <f t="shared" ca="1" si="18"/>
        <v>0</v>
      </c>
      <c r="AF85" s="5">
        <f t="shared" ca="1" si="18"/>
        <v>0</v>
      </c>
      <c r="AG85" s="5">
        <f t="shared" ca="1" si="18"/>
        <v>0</v>
      </c>
      <c r="AH85" s="5">
        <f t="shared" ca="1" si="18"/>
        <v>0</v>
      </c>
      <c r="AI85" s="5">
        <f t="shared" ca="1" si="18"/>
        <v>0</v>
      </c>
      <c r="AJ85" s="5">
        <f t="shared" ca="1" si="18"/>
        <v>0</v>
      </c>
      <c r="AK85" s="5">
        <f t="shared" ca="1" si="18"/>
        <v>0</v>
      </c>
      <c r="AL85" s="5">
        <f t="shared" ca="1" si="18"/>
        <v>0</v>
      </c>
      <c r="AM85" s="5">
        <f t="shared" ca="1" si="17"/>
        <v>0</v>
      </c>
      <c r="AN85" s="5">
        <f t="shared" ca="1" si="17"/>
        <v>0</v>
      </c>
      <c r="AO85" s="5">
        <f t="shared" ca="1" si="17"/>
        <v>0</v>
      </c>
      <c r="AP85" s="5">
        <f ca="1">V85*'Process Emissions Multipliers'!$F$8</f>
        <v>0</v>
      </c>
    </row>
    <row r="86" spans="1:42">
      <c r="A86" s="3">
        <v>34</v>
      </c>
      <c r="B86" s="5">
        <f ca="1">IF('Ric 2010'!$A94="RC",INDIRECT("'Ric 2010'!"&amp;'Country Selector'!$B$3&amp;ROW($A94))*10^12,0)*'Process Emissions Multipliers'!$B$8</f>
        <v>0</v>
      </c>
      <c r="C86" s="5">
        <f t="shared" ca="1" si="15"/>
        <v>0</v>
      </c>
      <c r="D86" s="5">
        <f t="shared" ca="1" si="12"/>
        <v>0</v>
      </c>
      <c r="E86" s="5">
        <f t="shared" ca="1" si="12"/>
        <v>0</v>
      </c>
      <c r="F86" s="5">
        <f t="shared" ca="1" si="12"/>
        <v>0</v>
      </c>
      <c r="G86" s="5">
        <f t="shared" ca="1" si="12"/>
        <v>0</v>
      </c>
      <c r="H86" s="5">
        <f t="shared" ca="1" si="12"/>
        <v>0</v>
      </c>
      <c r="I86" s="5">
        <f t="shared" ca="1" si="12"/>
        <v>0</v>
      </c>
      <c r="J86" s="5">
        <f t="shared" ca="1" si="12"/>
        <v>0</v>
      </c>
      <c r="K86" s="5">
        <f t="shared" ca="1" si="12"/>
        <v>0</v>
      </c>
      <c r="L86" s="5">
        <f ca="1">IF('Ric 2020'!$A94="RC",INDIRECT("'Ric 2020'!"&amp;'Country Selector'!$B$3&amp;ROW($A94))*10^12,0)*'Process Emissions Multipliers'!$C$8</f>
        <v>0</v>
      </c>
      <c r="M86" s="5">
        <f t="shared" ca="1" si="16"/>
        <v>0</v>
      </c>
      <c r="N86" s="5">
        <f t="shared" ca="1" si="13"/>
        <v>0</v>
      </c>
      <c r="O86" s="5">
        <f t="shared" ca="1" si="13"/>
        <v>0</v>
      </c>
      <c r="P86" s="5">
        <f t="shared" ca="1" si="13"/>
        <v>0</v>
      </c>
      <c r="Q86" s="5">
        <f t="shared" ca="1" si="13"/>
        <v>0</v>
      </c>
      <c r="R86" s="5">
        <f t="shared" ca="1" si="13"/>
        <v>0</v>
      </c>
      <c r="S86" s="5">
        <f t="shared" ca="1" si="13"/>
        <v>0</v>
      </c>
      <c r="T86" s="5">
        <f t="shared" ca="1" si="13"/>
        <v>0</v>
      </c>
      <c r="U86" s="5">
        <f t="shared" ca="1" si="13"/>
        <v>0</v>
      </c>
      <c r="V86" s="5">
        <f ca="1">IF('Ric 2030'!$A94="RC",INDIRECT("'Ric 2030'!"&amp;'Country Selector'!$B$3&amp;ROW($A94))*10^12,0)*'Process Emissions Multipliers'!$E$8</f>
        <v>0</v>
      </c>
      <c r="W86" s="5">
        <f t="shared" ca="1" si="18"/>
        <v>0</v>
      </c>
      <c r="X86" s="5">
        <f t="shared" ca="1" si="18"/>
        <v>0</v>
      </c>
      <c r="Y86" s="5">
        <f t="shared" ca="1" si="18"/>
        <v>0</v>
      </c>
      <c r="Z86" s="5">
        <f t="shared" ca="1" si="18"/>
        <v>0</v>
      </c>
      <c r="AA86" s="5">
        <f t="shared" ca="1" si="18"/>
        <v>0</v>
      </c>
      <c r="AB86" s="5">
        <f t="shared" ca="1" si="18"/>
        <v>0</v>
      </c>
      <c r="AC86" s="5">
        <f t="shared" ca="1" si="18"/>
        <v>0</v>
      </c>
      <c r="AD86" s="5">
        <f t="shared" ca="1" si="18"/>
        <v>0</v>
      </c>
      <c r="AE86" s="5">
        <f t="shared" ca="1" si="18"/>
        <v>0</v>
      </c>
      <c r="AF86" s="5">
        <f t="shared" ca="1" si="18"/>
        <v>0</v>
      </c>
      <c r="AG86" s="5">
        <f t="shared" ca="1" si="18"/>
        <v>0</v>
      </c>
      <c r="AH86" s="5">
        <f t="shared" ca="1" si="18"/>
        <v>0</v>
      </c>
      <c r="AI86" s="5">
        <f t="shared" ca="1" si="18"/>
        <v>0</v>
      </c>
      <c r="AJ86" s="5">
        <f t="shared" ca="1" si="18"/>
        <v>0</v>
      </c>
      <c r="AK86" s="5">
        <f t="shared" ca="1" si="18"/>
        <v>0</v>
      </c>
      <c r="AL86" s="5">
        <f t="shared" ca="1" si="18"/>
        <v>0</v>
      </c>
      <c r="AM86" s="5">
        <f t="shared" ca="1" si="17"/>
        <v>0</v>
      </c>
      <c r="AN86" s="5">
        <f t="shared" ca="1" si="17"/>
        <v>0</v>
      </c>
      <c r="AO86" s="5">
        <f t="shared" ca="1" si="17"/>
        <v>0</v>
      </c>
      <c r="AP86" s="5">
        <f ca="1">V86*'Process Emissions Multipliers'!$F$8</f>
        <v>0</v>
      </c>
    </row>
    <row r="87" spans="1:42">
      <c r="A87" s="3">
        <v>35</v>
      </c>
      <c r="B87" s="5">
        <f ca="1">IF('Ric 2010'!$A95="RC",INDIRECT("'Ric 2010'!"&amp;'Country Selector'!$B$3&amp;ROW($A95))*10^12,0)*'Process Emissions Multipliers'!$B$8</f>
        <v>0</v>
      </c>
      <c r="C87" s="5">
        <f t="shared" ca="1" si="15"/>
        <v>0</v>
      </c>
      <c r="D87" s="5">
        <f t="shared" ca="1" si="12"/>
        <v>0</v>
      </c>
      <c r="E87" s="5">
        <f t="shared" ca="1" si="12"/>
        <v>0</v>
      </c>
      <c r="F87" s="5">
        <f t="shared" ca="1" si="12"/>
        <v>0</v>
      </c>
      <c r="G87" s="5">
        <f t="shared" ca="1" si="12"/>
        <v>0</v>
      </c>
      <c r="H87" s="5">
        <f t="shared" ca="1" si="12"/>
        <v>0</v>
      </c>
      <c r="I87" s="5">
        <f t="shared" ca="1" si="12"/>
        <v>0</v>
      </c>
      <c r="J87" s="5">
        <f t="shared" ca="1" si="12"/>
        <v>0</v>
      </c>
      <c r="K87" s="5">
        <f t="shared" ca="1" si="12"/>
        <v>0</v>
      </c>
      <c r="L87" s="5">
        <f ca="1">IF('Ric 2020'!$A95="RC",INDIRECT("'Ric 2020'!"&amp;'Country Selector'!$B$3&amp;ROW($A95))*10^12,0)*'Process Emissions Multipliers'!$C$8</f>
        <v>0</v>
      </c>
      <c r="M87" s="5">
        <f t="shared" ca="1" si="16"/>
        <v>0</v>
      </c>
      <c r="N87" s="5">
        <f t="shared" ca="1" si="13"/>
        <v>0</v>
      </c>
      <c r="O87" s="5">
        <f t="shared" ca="1" si="13"/>
        <v>0</v>
      </c>
      <c r="P87" s="5">
        <f t="shared" ca="1" si="13"/>
        <v>0</v>
      </c>
      <c r="Q87" s="5">
        <f t="shared" ca="1" si="13"/>
        <v>0</v>
      </c>
      <c r="R87" s="5">
        <f t="shared" ca="1" si="13"/>
        <v>0</v>
      </c>
      <c r="S87" s="5">
        <f t="shared" ca="1" si="13"/>
        <v>0</v>
      </c>
      <c r="T87" s="5">
        <f t="shared" ca="1" si="13"/>
        <v>0</v>
      </c>
      <c r="U87" s="5">
        <f t="shared" ca="1" si="13"/>
        <v>0</v>
      </c>
      <c r="V87" s="5">
        <f ca="1">IF('Ric 2030'!$A95="RC",INDIRECT("'Ric 2030'!"&amp;'Country Selector'!$B$3&amp;ROW($A95))*10^12,0)*'Process Emissions Multipliers'!$E$8</f>
        <v>0</v>
      </c>
      <c r="W87" s="5">
        <f t="shared" ca="1" si="18"/>
        <v>0</v>
      </c>
      <c r="X87" s="5">
        <f t="shared" ca="1" si="18"/>
        <v>0</v>
      </c>
      <c r="Y87" s="5">
        <f t="shared" ca="1" si="18"/>
        <v>0</v>
      </c>
      <c r="Z87" s="5">
        <f t="shared" ca="1" si="18"/>
        <v>0</v>
      </c>
      <c r="AA87" s="5">
        <f t="shared" ca="1" si="18"/>
        <v>0</v>
      </c>
      <c r="AB87" s="5">
        <f t="shared" ca="1" si="18"/>
        <v>0</v>
      </c>
      <c r="AC87" s="5">
        <f t="shared" ca="1" si="18"/>
        <v>0</v>
      </c>
      <c r="AD87" s="5">
        <f t="shared" ca="1" si="18"/>
        <v>0</v>
      </c>
      <c r="AE87" s="5">
        <f t="shared" ca="1" si="18"/>
        <v>0</v>
      </c>
      <c r="AF87" s="5">
        <f t="shared" ca="1" si="18"/>
        <v>0</v>
      </c>
      <c r="AG87" s="5">
        <f t="shared" ca="1" si="18"/>
        <v>0</v>
      </c>
      <c r="AH87" s="5">
        <f t="shared" ca="1" si="18"/>
        <v>0</v>
      </c>
      <c r="AI87" s="5">
        <f t="shared" ca="1" si="18"/>
        <v>0</v>
      </c>
      <c r="AJ87" s="5">
        <f t="shared" ca="1" si="18"/>
        <v>0</v>
      </c>
      <c r="AK87" s="5">
        <f t="shared" ca="1" si="18"/>
        <v>0</v>
      </c>
      <c r="AL87" s="5">
        <f t="shared" ca="1" si="18"/>
        <v>0</v>
      </c>
      <c r="AM87" s="5">
        <f t="shared" ca="1" si="17"/>
        <v>0</v>
      </c>
      <c r="AN87" s="5">
        <f t="shared" ca="1" si="17"/>
        <v>0</v>
      </c>
      <c r="AO87" s="5">
        <f t="shared" ca="1" si="17"/>
        <v>0</v>
      </c>
      <c r="AP87" s="5">
        <f ca="1">V87*'Process Emissions Multipliers'!$F$8</f>
        <v>0</v>
      </c>
    </row>
    <row r="88" spans="1:42">
      <c r="A88" s="3">
        <v>36</v>
      </c>
      <c r="B88" s="5">
        <f ca="1">IF('Ric 2010'!$A96="RC",INDIRECT("'Ric 2010'!"&amp;'Country Selector'!$B$3&amp;ROW($A96))*10^12,0)*'Process Emissions Multipliers'!$B$8</f>
        <v>0</v>
      </c>
      <c r="C88" s="5">
        <f t="shared" ca="1" si="15"/>
        <v>0</v>
      </c>
      <c r="D88" s="5">
        <f t="shared" ca="1" si="12"/>
        <v>0</v>
      </c>
      <c r="E88" s="5">
        <f t="shared" ca="1" si="12"/>
        <v>0</v>
      </c>
      <c r="F88" s="5">
        <f t="shared" ca="1" si="12"/>
        <v>0</v>
      </c>
      <c r="G88" s="5">
        <f t="shared" ca="1" si="12"/>
        <v>0</v>
      </c>
      <c r="H88" s="5">
        <f t="shared" ca="1" si="12"/>
        <v>0</v>
      </c>
      <c r="I88" s="5">
        <f t="shared" ca="1" si="12"/>
        <v>0</v>
      </c>
      <c r="J88" s="5">
        <f t="shared" ca="1" si="12"/>
        <v>0</v>
      </c>
      <c r="K88" s="5">
        <f t="shared" ca="1" si="12"/>
        <v>0</v>
      </c>
      <c r="L88" s="5">
        <f ca="1">IF('Ric 2020'!$A96="RC",INDIRECT("'Ric 2020'!"&amp;'Country Selector'!$B$3&amp;ROW($A96))*10^12,0)*'Process Emissions Multipliers'!$C$8</f>
        <v>0</v>
      </c>
      <c r="M88" s="5">
        <f t="shared" ca="1" si="16"/>
        <v>0</v>
      </c>
      <c r="N88" s="5">
        <f t="shared" ca="1" si="13"/>
        <v>0</v>
      </c>
      <c r="O88" s="5">
        <f t="shared" ca="1" si="13"/>
        <v>0</v>
      </c>
      <c r="P88" s="5">
        <f t="shared" ca="1" si="13"/>
        <v>0</v>
      </c>
      <c r="Q88" s="5">
        <f t="shared" ca="1" si="13"/>
        <v>0</v>
      </c>
      <c r="R88" s="5">
        <f t="shared" ca="1" si="13"/>
        <v>0</v>
      </c>
      <c r="S88" s="5">
        <f t="shared" ca="1" si="13"/>
        <v>0</v>
      </c>
      <c r="T88" s="5">
        <f t="shared" ca="1" si="13"/>
        <v>0</v>
      </c>
      <c r="U88" s="5">
        <f t="shared" ca="1" si="13"/>
        <v>0</v>
      </c>
      <c r="V88" s="5">
        <f ca="1">IF('Ric 2030'!$A96="RC",INDIRECT("'Ric 2030'!"&amp;'Country Selector'!$B$3&amp;ROW($A96))*10^12,0)*'Process Emissions Multipliers'!$E$8</f>
        <v>0</v>
      </c>
      <c r="W88" s="5">
        <f t="shared" ca="1" si="18"/>
        <v>0</v>
      </c>
      <c r="X88" s="5">
        <f t="shared" ca="1" si="18"/>
        <v>0</v>
      </c>
      <c r="Y88" s="5">
        <f t="shared" ca="1" si="18"/>
        <v>0</v>
      </c>
      <c r="Z88" s="5">
        <f t="shared" ca="1" si="18"/>
        <v>0</v>
      </c>
      <c r="AA88" s="5">
        <f t="shared" ca="1" si="18"/>
        <v>0</v>
      </c>
      <c r="AB88" s="5">
        <f t="shared" ca="1" si="18"/>
        <v>0</v>
      </c>
      <c r="AC88" s="5">
        <f t="shared" ca="1" si="18"/>
        <v>0</v>
      </c>
      <c r="AD88" s="5">
        <f t="shared" ca="1" si="18"/>
        <v>0</v>
      </c>
      <c r="AE88" s="5">
        <f t="shared" ca="1" si="18"/>
        <v>0</v>
      </c>
      <c r="AF88" s="5">
        <f t="shared" ca="1" si="18"/>
        <v>0</v>
      </c>
      <c r="AG88" s="5">
        <f t="shared" ca="1" si="18"/>
        <v>0</v>
      </c>
      <c r="AH88" s="5">
        <f t="shared" ca="1" si="18"/>
        <v>0</v>
      </c>
      <c r="AI88" s="5">
        <f t="shared" ca="1" si="18"/>
        <v>0</v>
      </c>
      <c r="AJ88" s="5">
        <f t="shared" ca="1" si="18"/>
        <v>0</v>
      </c>
      <c r="AK88" s="5">
        <f t="shared" ca="1" si="18"/>
        <v>0</v>
      </c>
      <c r="AL88" s="5">
        <f t="shared" ca="1" si="18"/>
        <v>0</v>
      </c>
      <c r="AM88" s="5">
        <f t="shared" ca="1" si="17"/>
        <v>0</v>
      </c>
      <c r="AN88" s="5">
        <f t="shared" ca="1" si="17"/>
        <v>0</v>
      </c>
      <c r="AO88" s="5">
        <f t="shared" ca="1" si="17"/>
        <v>0</v>
      </c>
      <c r="AP88" s="5">
        <f ca="1">V88*'Process Emissions Multipliers'!$F$8</f>
        <v>0</v>
      </c>
    </row>
    <row r="89" spans="1:42">
      <c r="A89" s="3">
        <v>37</v>
      </c>
      <c r="B89" s="5">
        <f ca="1">IF('Ric 2010'!$A97="RC",INDIRECT("'Ric 2010'!"&amp;'Country Selector'!$B$3&amp;ROW($A97))*10^12,0)*'Process Emissions Multipliers'!$B$8</f>
        <v>0</v>
      </c>
      <c r="C89" s="5">
        <f t="shared" ca="1" si="15"/>
        <v>0</v>
      </c>
      <c r="D89" s="5">
        <f t="shared" ca="1" si="12"/>
        <v>0</v>
      </c>
      <c r="E89" s="5">
        <f t="shared" ca="1" si="12"/>
        <v>0</v>
      </c>
      <c r="F89" s="5">
        <f t="shared" ca="1" si="12"/>
        <v>0</v>
      </c>
      <c r="G89" s="5">
        <f t="shared" ca="1" si="12"/>
        <v>0</v>
      </c>
      <c r="H89" s="5">
        <f t="shared" ca="1" si="12"/>
        <v>0</v>
      </c>
      <c r="I89" s="5">
        <f t="shared" ca="1" si="12"/>
        <v>0</v>
      </c>
      <c r="J89" s="5">
        <f t="shared" ca="1" si="12"/>
        <v>0</v>
      </c>
      <c r="K89" s="5">
        <f t="shared" ca="1" si="12"/>
        <v>0</v>
      </c>
      <c r="L89" s="5">
        <f ca="1">IF('Ric 2020'!$A97="RC",INDIRECT("'Ric 2020'!"&amp;'Country Selector'!$B$3&amp;ROW($A97))*10^12,0)*'Process Emissions Multipliers'!$C$8</f>
        <v>0</v>
      </c>
      <c r="M89" s="5">
        <f t="shared" ca="1" si="16"/>
        <v>140335417.75115728</v>
      </c>
      <c r="N89" s="5">
        <f t="shared" ca="1" si="13"/>
        <v>280670835.50231457</v>
      </c>
      <c r="O89" s="5">
        <f t="shared" ca="1" si="13"/>
        <v>421006253.25347185</v>
      </c>
      <c r="P89" s="5">
        <f t="shared" ca="1" si="13"/>
        <v>561341671.00462914</v>
      </c>
      <c r="Q89" s="5">
        <f t="shared" ca="1" si="13"/>
        <v>701677088.75578642</v>
      </c>
      <c r="R89" s="5">
        <f t="shared" ca="1" si="13"/>
        <v>842012506.5069437</v>
      </c>
      <c r="S89" s="5">
        <f t="shared" ca="1" si="13"/>
        <v>982347924.25810087</v>
      </c>
      <c r="T89" s="5">
        <f t="shared" ca="1" si="13"/>
        <v>1122683342.0092583</v>
      </c>
      <c r="U89" s="5">
        <f t="shared" ca="1" si="13"/>
        <v>1263018759.7604156</v>
      </c>
      <c r="V89" s="5">
        <f ca="1">IF('Ric 2030'!$A97="RC",INDIRECT("'Ric 2030'!"&amp;'Country Selector'!$B$3&amp;ROW($A97))*10^12,0)*'Process Emissions Multipliers'!$E$8</f>
        <v>1403354177.5115728</v>
      </c>
      <c r="W89" s="5">
        <f t="shared" ca="1" si="18"/>
        <v>1403354177.5115728</v>
      </c>
      <c r="X89" s="5">
        <f t="shared" ca="1" si="18"/>
        <v>1403354177.5115728</v>
      </c>
      <c r="Y89" s="5">
        <f t="shared" ca="1" si="18"/>
        <v>1403354177.5115728</v>
      </c>
      <c r="Z89" s="5">
        <f t="shared" ca="1" si="18"/>
        <v>1403354177.5115728</v>
      </c>
      <c r="AA89" s="5">
        <f t="shared" ca="1" si="18"/>
        <v>1403354177.5115728</v>
      </c>
      <c r="AB89" s="5">
        <f t="shared" ca="1" si="18"/>
        <v>1403354177.5115728</v>
      </c>
      <c r="AC89" s="5">
        <f t="shared" ca="1" si="18"/>
        <v>1403354177.5115728</v>
      </c>
      <c r="AD89" s="5">
        <f t="shared" ca="1" si="18"/>
        <v>1403354177.5115728</v>
      </c>
      <c r="AE89" s="5">
        <f t="shared" ca="1" si="18"/>
        <v>1403354177.5115728</v>
      </c>
      <c r="AF89" s="5">
        <f t="shared" ca="1" si="18"/>
        <v>1403354177.5115728</v>
      </c>
      <c r="AG89" s="5">
        <f t="shared" ca="1" si="18"/>
        <v>1403354177.5115728</v>
      </c>
      <c r="AH89" s="5">
        <f t="shared" ca="1" si="18"/>
        <v>1403354177.5115728</v>
      </c>
      <c r="AI89" s="5">
        <f t="shared" ca="1" si="18"/>
        <v>1403354177.5115728</v>
      </c>
      <c r="AJ89" s="5">
        <f t="shared" ca="1" si="18"/>
        <v>1403354177.5115728</v>
      </c>
      <c r="AK89" s="5">
        <f t="shared" ca="1" si="18"/>
        <v>1403354177.5115728</v>
      </c>
      <c r="AL89" s="5">
        <f t="shared" ca="1" si="18"/>
        <v>1403354177.5115728</v>
      </c>
      <c r="AM89" s="5">
        <f t="shared" ca="1" si="17"/>
        <v>1403354177.5115728</v>
      </c>
      <c r="AN89" s="5">
        <f t="shared" ca="1" si="17"/>
        <v>1403354177.5115728</v>
      </c>
      <c r="AO89" s="5">
        <f t="shared" ca="1" si="17"/>
        <v>1403354177.5115728</v>
      </c>
      <c r="AP89" s="5">
        <f ca="1">V89*'Process Emissions Multipliers'!$F$8</f>
        <v>1403354177.5115728</v>
      </c>
    </row>
    <row r="90" spans="1:42">
      <c r="A90" s="3">
        <v>38</v>
      </c>
      <c r="B90" s="5">
        <f ca="1">IF('Ric 2010'!$A98="RC",INDIRECT("'Ric 2010'!"&amp;'Country Selector'!$B$3&amp;ROW($A98))*10^12,0)*'Process Emissions Multipliers'!$B$8</f>
        <v>0</v>
      </c>
      <c r="C90" s="5">
        <f t="shared" ca="1" si="15"/>
        <v>602566484.52441955</v>
      </c>
      <c r="D90" s="5">
        <f t="shared" ca="1" si="12"/>
        <v>1205132969.0488391</v>
      </c>
      <c r="E90" s="5">
        <f t="shared" ca="1" si="12"/>
        <v>1807699453.5732586</v>
      </c>
      <c r="F90" s="5">
        <f t="shared" ca="1" si="12"/>
        <v>2410265938.0976782</v>
      </c>
      <c r="G90" s="5">
        <f t="shared" ca="1" si="12"/>
        <v>3012832422.6220975</v>
      </c>
      <c r="H90" s="5">
        <f t="shared" ca="1" si="12"/>
        <v>3615398907.1465173</v>
      </c>
      <c r="I90" s="5">
        <f t="shared" ca="1" si="12"/>
        <v>4217965391.6709366</v>
      </c>
      <c r="J90" s="5">
        <f t="shared" ca="1" si="12"/>
        <v>4820531876.1953564</v>
      </c>
      <c r="K90" s="5">
        <f t="shared" ca="1" si="12"/>
        <v>5423098360.7197752</v>
      </c>
      <c r="L90" s="5">
        <f ca="1">IF('Ric 2020'!$A98="RC",INDIRECT("'Ric 2020'!"&amp;'Country Selector'!$B$3&amp;ROW($A98))*10^12,0)*'Process Emissions Multipliers'!$C$8</f>
        <v>6025664845.244195</v>
      </c>
      <c r="M90" s="5">
        <f t="shared" ca="1" si="16"/>
        <v>5423098360.7197752</v>
      </c>
      <c r="N90" s="5">
        <f t="shared" ca="1" si="13"/>
        <v>4820531876.1953564</v>
      </c>
      <c r="O90" s="5">
        <f t="shared" ca="1" si="13"/>
        <v>4217965391.6709366</v>
      </c>
      <c r="P90" s="5">
        <f t="shared" ca="1" si="13"/>
        <v>3615398907.1465173</v>
      </c>
      <c r="Q90" s="5">
        <f t="shared" ca="1" si="13"/>
        <v>3012832422.6220975</v>
      </c>
      <c r="R90" s="5">
        <f t="shared" ca="1" si="13"/>
        <v>2410265938.0976782</v>
      </c>
      <c r="S90" s="5">
        <f t="shared" ca="1" si="13"/>
        <v>1807699453.5732586</v>
      </c>
      <c r="T90" s="5">
        <f t="shared" ca="1" si="13"/>
        <v>1205132969.0488391</v>
      </c>
      <c r="U90" s="5">
        <f t="shared" ca="1" si="13"/>
        <v>602566484.52441955</v>
      </c>
      <c r="V90" s="5">
        <f ca="1">IF('Ric 2030'!$A98="RC",INDIRECT("'Ric 2030'!"&amp;'Country Selector'!$B$3&amp;ROW($A98))*10^12,0)*'Process Emissions Multipliers'!$E$8</f>
        <v>0</v>
      </c>
      <c r="W90" s="5">
        <f t="shared" ca="1" si="18"/>
        <v>0</v>
      </c>
      <c r="X90" s="5">
        <f t="shared" ca="1" si="18"/>
        <v>0</v>
      </c>
      <c r="Y90" s="5">
        <f t="shared" ca="1" si="18"/>
        <v>0</v>
      </c>
      <c r="Z90" s="5">
        <f t="shared" ca="1" si="18"/>
        <v>0</v>
      </c>
      <c r="AA90" s="5">
        <f t="shared" ca="1" si="18"/>
        <v>0</v>
      </c>
      <c r="AB90" s="5">
        <f t="shared" ca="1" si="18"/>
        <v>0</v>
      </c>
      <c r="AC90" s="5">
        <f t="shared" ca="1" si="18"/>
        <v>0</v>
      </c>
      <c r="AD90" s="5">
        <f t="shared" ca="1" si="18"/>
        <v>0</v>
      </c>
      <c r="AE90" s="5">
        <f t="shared" ca="1" si="18"/>
        <v>0</v>
      </c>
      <c r="AF90" s="5">
        <f t="shared" ca="1" si="18"/>
        <v>0</v>
      </c>
      <c r="AG90" s="5">
        <f t="shared" ca="1" si="18"/>
        <v>0</v>
      </c>
      <c r="AH90" s="5">
        <f t="shared" ca="1" si="18"/>
        <v>0</v>
      </c>
      <c r="AI90" s="5">
        <f t="shared" ca="1" si="18"/>
        <v>0</v>
      </c>
      <c r="AJ90" s="5">
        <f t="shared" ca="1" si="18"/>
        <v>0</v>
      </c>
      <c r="AK90" s="5">
        <f t="shared" ca="1" si="18"/>
        <v>0</v>
      </c>
      <c r="AL90" s="5">
        <f t="shared" ca="1" si="18"/>
        <v>0</v>
      </c>
      <c r="AM90" s="5">
        <f t="shared" ca="1" si="17"/>
        <v>0</v>
      </c>
      <c r="AN90" s="5">
        <f t="shared" ca="1" si="17"/>
        <v>0</v>
      </c>
      <c r="AO90" s="5">
        <f t="shared" ca="1" si="17"/>
        <v>0</v>
      </c>
      <c r="AP90" s="5">
        <f ca="1">V90*'Process Emissions Multipliers'!$F$8</f>
        <v>0</v>
      </c>
    </row>
    <row r="91" spans="1:42">
      <c r="A91" s="3">
        <v>39</v>
      </c>
      <c r="B91" s="5">
        <f ca="1">IF('Ric 2010'!$A99="RC",INDIRECT("'Ric 2010'!"&amp;'Country Selector'!$B$3&amp;ROW($A99))*10^12,0)*'Process Emissions Multipliers'!$B$8</f>
        <v>6024730658.2156506</v>
      </c>
      <c r="C91" s="5">
        <f t="shared" ca="1" si="15"/>
        <v>5422257592.3940859</v>
      </c>
      <c r="D91" s="5">
        <f t="shared" ca="1" si="12"/>
        <v>4819784526.5725203</v>
      </c>
      <c r="E91" s="5">
        <f t="shared" ca="1" si="12"/>
        <v>4217311460.7509551</v>
      </c>
      <c r="F91" s="5">
        <f t="shared" ca="1" si="12"/>
        <v>3614838394.92939</v>
      </c>
      <c r="G91" s="5">
        <f t="shared" ca="1" si="12"/>
        <v>3012365329.1078253</v>
      </c>
      <c r="H91" s="5">
        <f t="shared" ca="1" si="12"/>
        <v>2409892263.2862601</v>
      </c>
      <c r="I91" s="5">
        <f t="shared" ca="1" si="12"/>
        <v>1807419197.464695</v>
      </c>
      <c r="J91" s="5">
        <f t="shared" ca="1" si="12"/>
        <v>1204946131.6431301</v>
      </c>
      <c r="K91" s="5">
        <f t="shared" ca="1" si="12"/>
        <v>602473065.82156503</v>
      </c>
      <c r="L91" s="5">
        <f ca="1">IF('Ric 2020'!$A99="RC",INDIRECT("'Ric 2020'!"&amp;'Country Selector'!$B$3&amp;ROW($A99))*10^12,0)*'Process Emissions Multipliers'!$C$8</f>
        <v>0</v>
      </c>
      <c r="M91" s="5">
        <f t="shared" ca="1" si="16"/>
        <v>0</v>
      </c>
      <c r="N91" s="5">
        <f t="shared" ca="1" si="13"/>
        <v>0</v>
      </c>
      <c r="O91" s="5">
        <f t="shared" ca="1" si="13"/>
        <v>0</v>
      </c>
      <c r="P91" s="5">
        <f t="shared" ca="1" si="13"/>
        <v>0</v>
      </c>
      <c r="Q91" s="5">
        <f t="shared" ca="1" si="13"/>
        <v>0</v>
      </c>
      <c r="R91" s="5">
        <f t="shared" ca="1" si="13"/>
        <v>0</v>
      </c>
      <c r="S91" s="5">
        <f t="shared" ca="1" si="13"/>
        <v>0</v>
      </c>
      <c r="T91" s="5">
        <f t="shared" ca="1" si="13"/>
        <v>0</v>
      </c>
      <c r="U91" s="5">
        <f t="shared" ca="1" si="13"/>
        <v>0</v>
      </c>
      <c r="V91" s="5">
        <f ca="1">IF('Ric 2030'!$A99="RC",INDIRECT("'Ric 2030'!"&amp;'Country Selector'!$B$3&amp;ROW($A99))*10^12,0)*'Process Emissions Multipliers'!$E$8</f>
        <v>0</v>
      </c>
      <c r="W91" s="5">
        <f t="shared" ca="1" si="18"/>
        <v>0</v>
      </c>
      <c r="X91" s="5">
        <f t="shared" ca="1" si="18"/>
        <v>0</v>
      </c>
      <c r="Y91" s="5">
        <f t="shared" ca="1" si="18"/>
        <v>0</v>
      </c>
      <c r="Z91" s="5">
        <f t="shared" ca="1" si="18"/>
        <v>0</v>
      </c>
      <c r="AA91" s="5">
        <f t="shared" ca="1" si="18"/>
        <v>0</v>
      </c>
      <c r="AB91" s="5">
        <f t="shared" ca="1" si="18"/>
        <v>0</v>
      </c>
      <c r="AC91" s="5">
        <f t="shared" ca="1" si="18"/>
        <v>0</v>
      </c>
      <c r="AD91" s="5">
        <f t="shared" ca="1" si="18"/>
        <v>0</v>
      </c>
      <c r="AE91" s="5">
        <f t="shared" ca="1" si="18"/>
        <v>0</v>
      </c>
      <c r="AF91" s="5">
        <f t="shared" ca="1" si="18"/>
        <v>0</v>
      </c>
      <c r="AG91" s="5">
        <f t="shared" ca="1" si="18"/>
        <v>0</v>
      </c>
      <c r="AH91" s="5">
        <f t="shared" ca="1" si="18"/>
        <v>0</v>
      </c>
      <c r="AI91" s="5">
        <f t="shared" ca="1" si="18"/>
        <v>0</v>
      </c>
      <c r="AJ91" s="5">
        <f t="shared" ca="1" si="18"/>
        <v>0</v>
      </c>
      <c r="AK91" s="5">
        <f t="shared" ca="1" si="18"/>
        <v>0</v>
      </c>
      <c r="AL91" s="5">
        <f t="shared" ca="1" si="18"/>
        <v>0</v>
      </c>
      <c r="AM91" s="5">
        <f t="shared" ca="1" si="17"/>
        <v>0</v>
      </c>
      <c r="AN91" s="5">
        <f t="shared" ca="1" si="17"/>
        <v>0</v>
      </c>
      <c r="AO91" s="5">
        <f t="shared" ca="1" si="17"/>
        <v>0</v>
      </c>
      <c r="AP91" s="5">
        <f ca="1">V91*'Process Emissions Multipliers'!$F$8</f>
        <v>0</v>
      </c>
    </row>
    <row r="92" spans="1:42">
      <c r="A92" s="3">
        <v>40</v>
      </c>
      <c r="B92" s="5">
        <f ca="1">IF('Ric 2010'!$A100="RC",INDIRECT("'Ric 2010'!"&amp;'Country Selector'!$B$3&amp;ROW($A100))*10^12,0)*'Process Emissions Multipliers'!$B$8</f>
        <v>0</v>
      </c>
      <c r="C92" s="5">
        <f t="shared" ca="1" si="15"/>
        <v>1612760426.3111503</v>
      </c>
      <c r="D92" s="5">
        <f t="shared" ca="1" si="12"/>
        <v>3225520852.6223006</v>
      </c>
      <c r="E92" s="5">
        <f t="shared" ca="1" si="12"/>
        <v>4838281278.9334507</v>
      </c>
      <c r="F92" s="5">
        <f t="shared" ca="1" si="12"/>
        <v>6451041705.2446012</v>
      </c>
      <c r="G92" s="5">
        <f t="shared" ca="1" si="12"/>
        <v>8063802131.5557528</v>
      </c>
      <c r="H92" s="5">
        <f t="shared" ca="1" si="12"/>
        <v>9676562557.8669014</v>
      </c>
      <c r="I92" s="5">
        <f t="shared" ca="1" si="12"/>
        <v>11289322984.178051</v>
      </c>
      <c r="J92" s="5">
        <f t="shared" ca="1" si="12"/>
        <v>12902083410.489202</v>
      </c>
      <c r="K92" s="5">
        <f t="shared" ca="1" si="12"/>
        <v>14514843836.800354</v>
      </c>
      <c r="L92" s="5">
        <f ca="1">IF('Ric 2020'!$A100="RC",INDIRECT("'Ric 2020'!"&amp;'Country Selector'!$B$3&amp;ROW($A100))*10^12,0)*'Process Emissions Multipliers'!$C$8</f>
        <v>16127604263.111504</v>
      </c>
      <c r="M92" s="5">
        <f t="shared" ca="1" si="16"/>
        <v>14514843836.800354</v>
      </c>
      <c r="N92" s="5">
        <f t="shared" ca="1" si="13"/>
        <v>12902083410.489202</v>
      </c>
      <c r="O92" s="5">
        <f t="shared" ca="1" si="13"/>
        <v>11289322984.178051</v>
      </c>
      <c r="P92" s="5">
        <f t="shared" ca="1" si="13"/>
        <v>9676562557.8669014</v>
      </c>
      <c r="Q92" s="5">
        <f t="shared" ca="1" si="13"/>
        <v>8063802131.5557528</v>
      </c>
      <c r="R92" s="5">
        <f t="shared" ca="1" si="13"/>
        <v>6451041705.2446012</v>
      </c>
      <c r="S92" s="5">
        <f t="shared" ca="1" si="13"/>
        <v>4838281278.9334507</v>
      </c>
      <c r="T92" s="5">
        <f t="shared" ca="1" si="13"/>
        <v>3225520852.6223006</v>
      </c>
      <c r="U92" s="5">
        <f t="shared" ca="1" si="13"/>
        <v>1612760426.3111503</v>
      </c>
      <c r="V92" s="5">
        <f ca="1">IF('Ric 2030'!$A100="RC",INDIRECT("'Ric 2030'!"&amp;'Country Selector'!$B$3&amp;ROW($A100))*10^12,0)*'Process Emissions Multipliers'!$E$8</f>
        <v>0</v>
      </c>
      <c r="W92" s="5">
        <f t="shared" ca="1" si="18"/>
        <v>0</v>
      </c>
      <c r="X92" s="5">
        <f t="shared" ca="1" si="18"/>
        <v>0</v>
      </c>
      <c r="Y92" s="5">
        <f t="shared" ca="1" si="18"/>
        <v>0</v>
      </c>
      <c r="Z92" s="5">
        <f t="shared" ca="1" si="18"/>
        <v>0</v>
      </c>
      <c r="AA92" s="5">
        <f t="shared" ca="1" si="18"/>
        <v>0</v>
      </c>
      <c r="AB92" s="5">
        <f t="shared" ca="1" si="18"/>
        <v>0</v>
      </c>
      <c r="AC92" s="5">
        <f t="shared" ca="1" si="18"/>
        <v>0</v>
      </c>
      <c r="AD92" s="5">
        <f t="shared" ca="1" si="18"/>
        <v>0</v>
      </c>
      <c r="AE92" s="5">
        <f t="shared" ca="1" si="18"/>
        <v>0</v>
      </c>
      <c r="AF92" s="5">
        <f t="shared" ca="1" si="18"/>
        <v>0</v>
      </c>
      <c r="AG92" s="5">
        <f t="shared" ca="1" si="18"/>
        <v>0</v>
      </c>
      <c r="AH92" s="5">
        <f t="shared" ca="1" si="18"/>
        <v>0</v>
      </c>
      <c r="AI92" s="5">
        <f t="shared" ca="1" si="18"/>
        <v>0</v>
      </c>
      <c r="AJ92" s="5">
        <f t="shared" ca="1" si="18"/>
        <v>0</v>
      </c>
      <c r="AK92" s="5">
        <f t="shared" ca="1" si="18"/>
        <v>0</v>
      </c>
      <c r="AL92" s="5">
        <f t="shared" ca="1" si="18"/>
        <v>0</v>
      </c>
      <c r="AM92" s="5">
        <f t="shared" ca="1" si="17"/>
        <v>0</v>
      </c>
      <c r="AN92" s="5">
        <f t="shared" ca="1" si="17"/>
        <v>0</v>
      </c>
      <c r="AO92" s="5">
        <f t="shared" ca="1" si="17"/>
        <v>0</v>
      </c>
      <c r="AP92" s="5">
        <f ca="1">V92*'Process Emissions Multipliers'!$F$8</f>
        <v>0</v>
      </c>
    </row>
    <row r="93" spans="1:42">
      <c r="A93" s="3">
        <v>41</v>
      </c>
      <c r="B93" s="5">
        <f ca="1">IF('Ric 2010'!$A101="RC",INDIRECT("'Ric 2010'!"&amp;'Country Selector'!$B$3&amp;ROW($A101))*10^12,0)*'Process Emissions Multipliers'!$B$8</f>
        <v>12720702889.377996</v>
      </c>
      <c r="C93" s="5">
        <f t="shared" ca="1" si="15"/>
        <v>11448632600.440197</v>
      </c>
      <c r="D93" s="5">
        <f t="shared" ca="1" si="12"/>
        <v>10176562311.502398</v>
      </c>
      <c r="E93" s="5">
        <f t="shared" ca="1" si="12"/>
        <v>8904492022.5645981</v>
      </c>
      <c r="F93" s="5">
        <f t="shared" ca="1" si="12"/>
        <v>7632421733.6267977</v>
      </c>
      <c r="G93" s="5">
        <f t="shared" ca="1" si="12"/>
        <v>6360351444.6889982</v>
      </c>
      <c r="H93" s="5">
        <f t="shared" ca="1" si="12"/>
        <v>5088281155.7511988</v>
      </c>
      <c r="I93" s="5">
        <f t="shared" ca="1" si="12"/>
        <v>3816210866.8133988</v>
      </c>
      <c r="J93" s="5">
        <f t="shared" ca="1" si="12"/>
        <v>2544140577.8755994</v>
      </c>
      <c r="K93" s="5">
        <f t="shared" ca="1" si="12"/>
        <v>1272070288.9377997</v>
      </c>
      <c r="L93" s="5">
        <f ca="1">IF('Ric 2020'!$A101="RC",INDIRECT("'Ric 2020'!"&amp;'Country Selector'!$B$3&amp;ROW($A101))*10^12,0)*'Process Emissions Multipliers'!$C$8</f>
        <v>0</v>
      </c>
      <c r="M93" s="5">
        <f t="shared" ca="1" si="16"/>
        <v>0</v>
      </c>
      <c r="N93" s="5">
        <f t="shared" ca="1" si="13"/>
        <v>0</v>
      </c>
      <c r="O93" s="5">
        <f t="shared" ca="1" si="13"/>
        <v>0</v>
      </c>
      <c r="P93" s="5">
        <f t="shared" ca="1" si="13"/>
        <v>0</v>
      </c>
      <c r="Q93" s="5">
        <f t="shared" ca="1" si="13"/>
        <v>0</v>
      </c>
      <c r="R93" s="5">
        <f t="shared" ca="1" si="13"/>
        <v>0</v>
      </c>
      <c r="S93" s="5">
        <f t="shared" ca="1" si="13"/>
        <v>0</v>
      </c>
      <c r="T93" s="5">
        <f t="shared" ca="1" si="13"/>
        <v>0</v>
      </c>
      <c r="U93" s="5">
        <f t="shared" ca="1" si="13"/>
        <v>0</v>
      </c>
      <c r="V93" s="5">
        <f ca="1">IF('Ric 2030'!$A101="RC",INDIRECT("'Ric 2030'!"&amp;'Country Selector'!$B$3&amp;ROW($A101))*10^12,0)*'Process Emissions Multipliers'!$E$8</f>
        <v>0</v>
      </c>
      <c r="W93" s="5">
        <f t="shared" ca="1" si="18"/>
        <v>0</v>
      </c>
      <c r="X93" s="5">
        <f t="shared" ca="1" si="18"/>
        <v>0</v>
      </c>
      <c r="Y93" s="5">
        <f t="shared" ca="1" si="18"/>
        <v>0</v>
      </c>
      <c r="Z93" s="5">
        <f t="shared" ca="1" si="18"/>
        <v>0</v>
      </c>
      <c r="AA93" s="5">
        <f t="shared" ca="1" si="18"/>
        <v>0</v>
      </c>
      <c r="AB93" s="5">
        <f t="shared" ca="1" si="18"/>
        <v>0</v>
      </c>
      <c r="AC93" s="5">
        <f t="shared" ca="1" si="18"/>
        <v>0</v>
      </c>
      <c r="AD93" s="5">
        <f t="shared" ca="1" si="18"/>
        <v>0</v>
      </c>
      <c r="AE93" s="5">
        <f t="shared" ca="1" si="18"/>
        <v>0</v>
      </c>
      <c r="AF93" s="5">
        <f t="shared" ca="1" si="18"/>
        <v>0</v>
      </c>
      <c r="AG93" s="5">
        <f t="shared" ca="1" si="18"/>
        <v>0</v>
      </c>
      <c r="AH93" s="5">
        <f t="shared" ca="1" si="18"/>
        <v>0</v>
      </c>
      <c r="AI93" s="5">
        <f t="shared" ca="1" si="18"/>
        <v>0</v>
      </c>
      <c r="AJ93" s="5">
        <f t="shared" ca="1" si="18"/>
        <v>0</v>
      </c>
      <c r="AK93" s="5">
        <f t="shared" ca="1" si="18"/>
        <v>0</v>
      </c>
      <c r="AL93" s="5">
        <f t="shared" ca="1" si="18"/>
        <v>0</v>
      </c>
      <c r="AM93" s="5">
        <f t="shared" ca="1" si="17"/>
        <v>0</v>
      </c>
      <c r="AN93" s="5">
        <f t="shared" ca="1" si="17"/>
        <v>0</v>
      </c>
      <c r="AO93" s="5">
        <f t="shared" ca="1" si="17"/>
        <v>0</v>
      </c>
      <c r="AP93" s="5">
        <f ca="1">V93*'Process Emissions Multipliers'!$F$8</f>
        <v>0</v>
      </c>
    </row>
    <row r="94" spans="1:42">
      <c r="A94" s="3">
        <v>42</v>
      </c>
      <c r="B94" s="5">
        <f ca="1">IF('Ric 2010'!$A102="RC",INDIRECT("'Ric 2010'!"&amp;'Country Selector'!$B$3&amp;ROW($A102))*10^12,0)*'Process Emissions Multipliers'!$B$8</f>
        <v>0</v>
      </c>
      <c r="C94" s="5">
        <f t="shared" ca="1" si="15"/>
        <v>0</v>
      </c>
      <c r="D94" s="5">
        <f t="shared" ca="1" si="12"/>
        <v>0</v>
      </c>
      <c r="E94" s="5">
        <f t="shared" ca="1" si="12"/>
        <v>0</v>
      </c>
      <c r="F94" s="5">
        <f t="shared" ca="1" si="12"/>
        <v>0</v>
      </c>
      <c r="G94" s="5">
        <f t="shared" ca="1" si="12"/>
        <v>0</v>
      </c>
      <c r="H94" s="5">
        <f t="shared" ca="1" si="12"/>
        <v>0</v>
      </c>
      <c r="I94" s="5">
        <f t="shared" ca="1" si="12"/>
        <v>0</v>
      </c>
      <c r="J94" s="5">
        <f t="shared" ca="1" si="12"/>
        <v>0</v>
      </c>
      <c r="K94" s="5">
        <f t="shared" ca="1" si="12"/>
        <v>0</v>
      </c>
      <c r="L94" s="5">
        <f ca="1">IF('Ric 2020'!$A102="RC",INDIRECT("'Ric 2020'!"&amp;'Country Selector'!$B$3&amp;ROW($A102))*10^12,0)*'Process Emissions Multipliers'!$C$8</f>
        <v>0</v>
      </c>
      <c r="M94" s="5">
        <f t="shared" ca="1" si="16"/>
        <v>0</v>
      </c>
      <c r="N94" s="5">
        <f t="shared" ca="1" si="13"/>
        <v>0</v>
      </c>
      <c r="O94" s="5">
        <f t="shared" ca="1" si="13"/>
        <v>0</v>
      </c>
      <c r="P94" s="5">
        <f t="shared" ca="1" si="13"/>
        <v>0</v>
      </c>
      <c r="Q94" s="5">
        <f t="shared" ca="1" si="13"/>
        <v>0</v>
      </c>
      <c r="R94" s="5">
        <f t="shared" ca="1" si="13"/>
        <v>0</v>
      </c>
      <c r="S94" s="5">
        <f t="shared" ca="1" si="13"/>
        <v>0</v>
      </c>
      <c r="T94" s="5">
        <f t="shared" ca="1" si="13"/>
        <v>0</v>
      </c>
      <c r="U94" s="5">
        <f t="shared" ca="1" si="13"/>
        <v>0</v>
      </c>
      <c r="V94" s="5">
        <f ca="1">IF('Ric 2030'!$A102="RC",INDIRECT("'Ric 2030'!"&amp;'Country Selector'!$B$3&amp;ROW($A102))*10^12,0)*'Process Emissions Multipliers'!$E$8</f>
        <v>0</v>
      </c>
      <c r="W94" s="5">
        <f t="shared" ca="1" si="18"/>
        <v>0</v>
      </c>
      <c r="X94" s="5">
        <f t="shared" ca="1" si="18"/>
        <v>0</v>
      </c>
      <c r="Y94" s="5">
        <f t="shared" ca="1" si="18"/>
        <v>0</v>
      </c>
      <c r="Z94" s="5">
        <f t="shared" ca="1" si="18"/>
        <v>0</v>
      </c>
      <c r="AA94" s="5">
        <f t="shared" ca="1" si="18"/>
        <v>0</v>
      </c>
      <c r="AB94" s="5">
        <f t="shared" ca="1" si="18"/>
        <v>0</v>
      </c>
      <c r="AC94" s="5">
        <f t="shared" ca="1" si="18"/>
        <v>0</v>
      </c>
      <c r="AD94" s="5">
        <f t="shared" ca="1" si="18"/>
        <v>0</v>
      </c>
      <c r="AE94" s="5">
        <f t="shared" ca="1" si="18"/>
        <v>0</v>
      </c>
      <c r="AF94" s="5">
        <f t="shared" ca="1" si="18"/>
        <v>0</v>
      </c>
      <c r="AG94" s="5">
        <f t="shared" ca="1" si="18"/>
        <v>0</v>
      </c>
      <c r="AH94" s="5">
        <f t="shared" ca="1" si="18"/>
        <v>0</v>
      </c>
      <c r="AI94" s="5">
        <f t="shared" ca="1" si="18"/>
        <v>0</v>
      </c>
      <c r="AJ94" s="5">
        <f t="shared" ca="1" si="18"/>
        <v>0</v>
      </c>
      <c r="AK94" s="5">
        <f t="shared" ca="1" si="18"/>
        <v>0</v>
      </c>
      <c r="AL94" s="5">
        <f t="shared" ref="AL94:AO109" ca="1" si="19">$V94*($AP$1-AL$1)/($AP$1-$V$1)+$AP94*(AL$1-$V$1)/($AP$1-$V$1)</f>
        <v>0</v>
      </c>
      <c r="AM94" s="5">
        <f t="shared" ca="1" si="19"/>
        <v>0</v>
      </c>
      <c r="AN94" s="5">
        <f t="shared" ca="1" si="19"/>
        <v>0</v>
      </c>
      <c r="AO94" s="5">
        <f t="shared" ca="1" si="19"/>
        <v>0</v>
      </c>
      <c r="AP94" s="5">
        <f ca="1">V94*'Process Emissions Multipliers'!$F$8</f>
        <v>0</v>
      </c>
    </row>
    <row r="95" spans="1:42">
      <c r="A95" s="3">
        <v>43</v>
      </c>
      <c r="B95" s="5">
        <f ca="1">IF('Ric 2010'!$A103="RC",INDIRECT("'Ric 2010'!"&amp;'Country Selector'!$B$3&amp;ROW($A103))*10^12,0)*'Process Emissions Multipliers'!$B$8</f>
        <v>0</v>
      </c>
      <c r="C95" s="5">
        <f t="shared" ca="1" si="15"/>
        <v>0</v>
      </c>
      <c r="D95" s="5">
        <f t="shared" ca="1" si="12"/>
        <v>0</v>
      </c>
      <c r="E95" s="5">
        <f t="shared" ref="D95:K126" ca="1" si="20">$B95*($L$1-E$1)/($L$1-$B$1)+$L95*(E$1-$B$1)/($L$1-$B$1)</f>
        <v>0</v>
      </c>
      <c r="F95" s="5">
        <f t="shared" ca="1" si="20"/>
        <v>0</v>
      </c>
      <c r="G95" s="5">
        <f t="shared" ca="1" si="20"/>
        <v>0</v>
      </c>
      <c r="H95" s="5">
        <f t="shared" ca="1" si="20"/>
        <v>0</v>
      </c>
      <c r="I95" s="5">
        <f t="shared" ca="1" si="20"/>
        <v>0</v>
      </c>
      <c r="J95" s="5">
        <f t="shared" ca="1" si="20"/>
        <v>0</v>
      </c>
      <c r="K95" s="5">
        <f t="shared" ca="1" si="20"/>
        <v>0</v>
      </c>
      <c r="L95" s="5">
        <f ca="1">IF('Ric 2020'!$A103="RC",INDIRECT("'Ric 2020'!"&amp;'Country Selector'!$B$3&amp;ROW($A103))*10^12,0)*'Process Emissions Multipliers'!$C$8</f>
        <v>0</v>
      </c>
      <c r="M95" s="5">
        <f t="shared" ca="1" si="16"/>
        <v>1275477018.0128</v>
      </c>
      <c r="N95" s="5">
        <f t="shared" ca="1" si="13"/>
        <v>2550954036.0256</v>
      </c>
      <c r="O95" s="5">
        <f t="shared" ref="N95:U126" ca="1" si="21">$L95*($V$1-O$1)/($V$1-$L$1)+$V95*(O$1-$L$1)/($V$1-$L$1)</f>
        <v>3826431054.0384002</v>
      </c>
      <c r="P95" s="5">
        <f t="shared" ca="1" si="21"/>
        <v>5101908072.0511999</v>
      </c>
      <c r="Q95" s="5">
        <f t="shared" ca="1" si="21"/>
        <v>6377385090.0640001</v>
      </c>
      <c r="R95" s="5">
        <f t="shared" ca="1" si="21"/>
        <v>7652862108.0768003</v>
      </c>
      <c r="S95" s="5">
        <f t="shared" ca="1" si="21"/>
        <v>8928339126.0895996</v>
      </c>
      <c r="T95" s="5">
        <f t="shared" ca="1" si="21"/>
        <v>10203816144.1024</v>
      </c>
      <c r="U95" s="5">
        <f t="shared" ca="1" si="21"/>
        <v>11479293162.1152</v>
      </c>
      <c r="V95" s="5">
        <f ca="1">IF('Ric 2030'!$A103="RC",INDIRECT("'Ric 2030'!"&amp;'Country Selector'!$B$3&amp;ROW($A103))*10^12,0)*'Process Emissions Multipliers'!$E$8</f>
        <v>12754770180.128</v>
      </c>
      <c r="W95" s="5">
        <f t="shared" ref="W95:AL110" ca="1" si="22">$V95*($AP$1-W$1)/($AP$1-$V$1)+$AP95*(W$1-$V$1)/($AP$1-$V$1)</f>
        <v>12754770180.128</v>
      </c>
      <c r="X95" s="5">
        <f t="shared" ca="1" si="22"/>
        <v>12754770180.128</v>
      </c>
      <c r="Y95" s="5">
        <f t="shared" ca="1" si="22"/>
        <v>12754770180.127998</v>
      </c>
      <c r="Z95" s="5">
        <f t="shared" ca="1" si="22"/>
        <v>12754770180.128</v>
      </c>
      <c r="AA95" s="5">
        <f t="shared" ca="1" si="22"/>
        <v>12754770180.128</v>
      </c>
      <c r="AB95" s="5">
        <f t="shared" ca="1" si="22"/>
        <v>12754770180.128</v>
      </c>
      <c r="AC95" s="5">
        <f t="shared" ca="1" si="22"/>
        <v>12754770180.128</v>
      </c>
      <c r="AD95" s="5">
        <f t="shared" ca="1" si="22"/>
        <v>12754770180.128</v>
      </c>
      <c r="AE95" s="5">
        <f t="shared" ca="1" si="22"/>
        <v>12754770180.127998</v>
      </c>
      <c r="AF95" s="5">
        <f t="shared" ca="1" si="22"/>
        <v>12754770180.128</v>
      </c>
      <c r="AG95" s="5">
        <f t="shared" ca="1" si="22"/>
        <v>12754770180.127998</v>
      </c>
      <c r="AH95" s="5">
        <f t="shared" ca="1" si="22"/>
        <v>12754770180.128</v>
      </c>
      <c r="AI95" s="5">
        <f t="shared" ca="1" si="22"/>
        <v>12754770180.128</v>
      </c>
      <c r="AJ95" s="5">
        <f t="shared" ca="1" si="22"/>
        <v>12754770180.128</v>
      </c>
      <c r="AK95" s="5">
        <f t="shared" ca="1" si="22"/>
        <v>12754770180.128</v>
      </c>
      <c r="AL95" s="5">
        <f t="shared" ca="1" si="22"/>
        <v>12754770180.128</v>
      </c>
      <c r="AM95" s="5">
        <f t="shared" ca="1" si="19"/>
        <v>12754770180.127998</v>
      </c>
      <c r="AN95" s="5">
        <f t="shared" ca="1" si="19"/>
        <v>12754770180.128</v>
      </c>
      <c r="AO95" s="5">
        <f t="shared" ca="1" si="19"/>
        <v>12754770180.128</v>
      </c>
      <c r="AP95" s="5">
        <f ca="1">V95*'Process Emissions Multipliers'!$F$8</f>
        <v>12754770180.128</v>
      </c>
    </row>
    <row r="96" spans="1:42">
      <c r="A96" s="3">
        <v>44</v>
      </c>
      <c r="B96" s="5">
        <f ca="1">IF('Ric 2010'!$A104="RC",INDIRECT("'Ric 2010'!"&amp;'Country Selector'!$B$3&amp;ROW($A104))*10^12,0)*'Process Emissions Multipliers'!$B$8</f>
        <v>0</v>
      </c>
      <c r="C96" s="5">
        <f t="shared" ca="1" si="15"/>
        <v>0</v>
      </c>
      <c r="D96" s="5">
        <f t="shared" ca="1" si="20"/>
        <v>0</v>
      </c>
      <c r="E96" s="5">
        <f t="shared" ca="1" si="20"/>
        <v>0</v>
      </c>
      <c r="F96" s="5">
        <f t="shared" ca="1" si="20"/>
        <v>0</v>
      </c>
      <c r="G96" s="5">
        <f t="shared" ca="1" si="20"/>
        <v>0</v>
      </c>
      <c r="H96" s="5">
        <f t="shared" ca="1" si="20"/>
        <v>0</v>
      </c>
      <c r="I96" s="5">
        <f t="shared" ca="1" si="20"/>
        <v>0</v>
      </c>
      <c r="J96" s="5">
        <f t="shared" ca="1" si="20"/>
        <v>0</v>
      </c>
      <c r="K96" s="5">
        <f t="shared" ca="1" si="20"/>
        <v>0</v>
      </c>
      <c r="L96" s="5">
        <f ca="1">IF('Ric 2020'!$A104="RC",INDIRECT("'Ric 2020'!"&amp;'Country Selector'!$B$3&amp;ROW($A104))*10^12,0)*'Process Emissions Multipliers'!$C$8</f>
        <v>0</v>
      </c>
      <c r="M96" s="5">
        <f t="shared" ca="1" si="16"/>
        <v>0</v>
      </c>
      <c r="N96" s="5">
        <f t="shared" ca="1" si="21"/>
        <v>0</v>
      </c>
      <c r="O96" s="5">
        <f t="shared" ca="1" si="21"/>
        <v>0</v>
      </c>
      <c r="P96" s="5">
        <f t="shared" ca="1" si="21"/>
        <v>0</v>
      </c>
      <c r="Q96" s="5">
        <f t="shared" ca="1" si="21"/>
        <v>0</v>
      </c>
      <c r="R96" s="5">
        <f t="shared" ca="1" si="21"/>
        <v>0</v>
      </c>
      <c r="S96" s="5">
        <f t="shared" ca="1" si="21"/>
        <v>0</v>
      </c>
      <c r="T96" s="5">
        <f t="shared" ca="1" si="21"/>
        <v>0</v>
      </c>
      <c r="U96" s="5">
        <f t="shared" ca="1" si="21"/>
        <v>0</v>
      </c>
      <c r="V96" s="5">
        <f ca="1">IF('Ric 2030'!$A104="RC",INDIRECT("'Ric 2030'!"&amp;'Country Selector'!$B$3&amp;ROW($A104))*10^12,0)*'Process Emissions Multipliers'!$E$8</f>
        <v>0</v>
      </c>
      <c r="W96" s="5">
        <f t="shared" ca="1" si="22"/>
        <v>0</v>
      </c>
      <c r="X96" s="5">
        <f t="shared" ca="1" si="22"/>
        <v>0</v>
      </c>
      <c r="Y96" s="5">
        <f t="shared" ca="1" si="22"/>
        <v>0</v>
      </c>
      <c r="Z96" s="5">
        <f t="shared" ca="1" si="22"/>
        <v>0</v>
      </c>
      <c r="AA96" s="5">
        <f t="shared" ca="1" si="22"/>
        <v>0</v>
      </c>
      <c r="AB96" s="5">
        <f t="shared" ca="1" si="22"/>
        <v>0</v>
      </c>
      <c r="AC96" s="5">
        <f t="shared" ca="1" si="22"/>
        <v>0</v>
      </c>
      <c r="AD96" s="5">
        <f t="shared" ca="1" si="22"/>
        <v>0</v>
      </c>
      <c r="AE96" s="5">
        <f t="shared" ca="1" si="22"/>
        <v>0</v>
      </c>
      <c r="AF96" s="5">
        <f t="shared" ca="1" si="22"/>
        <v>0</v>
      </c>
      <c r="AG96" s="5">
        <f t="shared" ca="1" si="22"/>
        <v>0</v>
      </c>
      <c r="AH96" s="5">
        <f t="shared" ca="1" si="22"/>
        <v>0</v>
      </c>
      <c r="AI96" s="5">
        <f t="shared" ca="1" si="22"/>
        <v>0</v>
      </c>
      <c r="AJ96" s="5">
        <f t="shared" ca="1" si="22"/>
        <v>0</v>
      </c>
      <c r="AK96" s="5">
        <f t="shared" ca="1" si="22"/>
        <v>0</v>
      </c>
      <c r="AL96" s="5">
        <f t="shared" ca="1" si="22"/>
        <v>0</v>
      </c>
      <c r="AM96" s="5">
        <f t="shared" ca="1" si="19"/>
        <v>0</v>
      </c>
      <c r="AN96" s="5">
        <f t="shared" ca="1" si="19"/>
        <v>0</v>
      </c>
      <c r="AO96" s="5">
        <f t="shared" ca="1" si="19"/>
        <v>0</v>
      </c>
      <c r="AP96" s="5">
        <f ca="1">V96*'Process Emissions Multipliers'!$F$8</f>
        <v>0</v>
      </c>
    </row>
    <row r="97" spans="1:42">
      <c r="A97" s="3">
        <v>45</v>
      </c>
      <c r="B97" s="5">
        <f ca="1">IF('Ric 2010'!$A105="RC",INDIRECT("'Ric 2010'!"&amp;'Country Selector'!$B$3&amp;ROW($A105))*10^12,0)*'Process Emissions Multipliers'!$B$8</f>
        <v>0</v>
      </c>
      <c r="C97" s="5">
        <f t="shared" ca="1" si="15"/>
        <v>0</v>
      </c>
      <c r="D97" s="5">
        <f t="shared" ca="1" si="20"/>
        <v>0</v>
      </c>
      <c r="E97" s="5">
        <f t="shared" ca="1" si="20"/>
        <v>0</v>
      </c>
      <c r="F97" s="5">
        <f t="shared" ca="1" si="20"/>
        <v>0</v>
      </c>
      <c r="G97" s="5">
        <f t="shared" ca="1" si="20"/>
        <v>0</v>
      </c>
      <c r="H97" s="5">
        <f t="shared" ca="1" si="20"/>
        <v>0</v>
      </c>
      <c r="I97" s="5">
        <f t="shared" ca="1" si="20"/>
        <v>0</v>
      </c>
      <c r="J97" s="5">
        <f t="shared" ca="1" si="20"/>
        <v>0</v>
      </c>
      <c r="K97" s="5">
        <f t="shared" ca="1" si="20"/>
        <v>0</v>
      </c>
      <c r="L97" s="5">
        <f ca="1">IF('Ric 2020'!$A105="RC",INDIRECT("'Ric 2020'!"&amp;'Country Selector'!$B$3&amp;ROW($A105))*10^12,0)*'Process Emissions Multipliers'!$C$8</f>
        <v>0</v>
      </c>
      <c r="M97" s="5">
        <f t="shared" ca="1" si="16"/>
        <v>0</v>
      </c>
      <c r="N97" s="5">
        <f t="shared" ca="1" si="21"/>
        <v>0</v>
      </c>
      <c r="O97" s="5">
        <f t="shared" ca="1" si="21"/>
        <v>0</v>
      </c>
      <c r="P97" s="5">
        <f t="shared" ca="1" si="21"/>
        <v>0</v>
      </c>
      <c r="Q97" s="5">
        <f t="shared" ca="1" si="21"/>
        <v>0</v>
      </c>
      <c r="R97" s="5">
        <f t="shared" ca="1" si="21"/>
        <v>0</v>
      </c>
      <c r="S97" s="5">
        <f t="shared" ca="1" si="21"/>
        <v>0</v>
      </c>
      <c r="T97" s="5">
        <f t="shared" ca="1" si="21"/>
        <v>0</v>
      </c>
      <c r="U97" s="5">
        <f t="shared" ca="1" si="21"/>
        <v>0</v>
      </c>
      <c r="V97" s="5">
        <f ca="1">IF('Ric 2030'!$A105="RC",INDIRECT("'Ric 2030'!"&amp;'Country Selector'!$B$3&amp;ROW($A105))*10^12,0)*'Process Emissions Multipliers'!$E$8</f>
        <v>0</v>
      </c>
      <c r="W97" s="5">
        <f t="shared" ca="1" si="22"/>
        <v>0</v>
      </c>
      <c r="X97" s="5">
        <f t="shared" ca="1" si="22"/>
        <v>0</v>
      </c>
      <c r="Y97" s="5">
        <f t="shared" ca="1" si="22"/>
        <v>0</v>
      </c>
      <c r="Z97" s="5">
        <f t="shared" ca="1" si="22"/>
        <v>0</v>
      </c>
      <c r="AA97" s="5">
        <f t="shared" ca="1" si="22"/>
        <v>0</v>
      </c>
      <c r="AB97" s="5">
        <f t="shared" ca="1" si="22"/>
        <v>0</v>
      </c>
      <c r="AC97" s="5">
        <f t="shared" ca="1" si="22"/>
        <v>0</v>
      </c>
      <c r="AD97" s="5">
        <f t="shared" ca="1" si="22"/>
        <v>0</v>
      </c>
      <c r="AE97" s="5">
        <f t="shared" ca="1" si="22"/>
        <v>0</v>
      </c>
      <c r="AF97" s="5">
        <f t="shared" ca="1" si="22"/>
        <v>0</v>
      </c>
      <c r="AG97" s="5">
        <f t="shared" ca="1" si="22"/>
        <v>0</v>
      </c>
      <c r="AH97" s="5">
        <f t="shared" ca="1" si="22"/>
        <v>0</v>
      </c>
      <c r="AI97" s="5">
        <f t="shared" ca="1" si="22"/>
        <v>0</v>
      </c>
      <c r="AJ97" s="5">
        <f t="shared" ca="1" si="22"/>
        <v>0</v>
      </c>
      <c r="AK97" s="5">
        <f t="shared" ca="1" si="22"/>
        <v>0</v>
      </c>
      <c r="AL97" s="5">
        <f t="shared" ca="1" si="22"/>
        <v>0</v>
      </c>
      <c r="AM97" s="5">
        <f t="shared" ca="1" si="19"/>
        <v>0</v>
      </c>
      <c r="AN97" s="5">
        <f t="shared" ca="1" si="19"/>
        <v>0</v>
      </c>
      <c r="AO97" s="5">
        <f t="shared" ca="1" si="19"/>
        <v>0</v>
      </c>
      <c r="AP97" s="5">
        <f ca="1">V97*'Process Emissions Multipliers'!$F$8</f>
        <v>0</v>
      </c>
    </row>
    <row r="98" spans="1:42">
      <c r="A98" s="3">
        <v>46</v>
      </c>
      <c r="B98" s="5">
        <f ca="1">IF('Ric 2010'!$A106="RC",INDIRECT("'Ric 2010'!"&amp;'Country Selector'!$B$3&amp;ROW($A106))*10^12,0)*'Process Emissions Multipliers'!$B$8</f>
        <v>0</v>
      </c>
      <c r="C98" s="5">
        <f t="shared" ca="1" si="15"/>
        <v>3035288599.8106737</v>
      </c>
      <c r="D98" s="5">
        <f t="shared" ca="1" si="20"/>
        <v>6070577199.6213474</v>
      </c>
      <c r="E98" s="5">
        <f t="shared" ca="1" si="20"/>
        <v>9105865799.4320221</v>
      </c>
      <c r="F98" s="5">
        <f t="shared" ca="1" si="20"/>
        <v>12141154399.242695</v>
      </c>
      <c r="G98" s="5">
        <f t="shared" ca="1" si="20"/>
        <v>15176442999.05337</v>
      </c>
      <c r="H98" s="5">
        <f t="shared" ca="1" si="20"/>
        <v>18211731598.864044</v>
      </c>
      <c r="I98" s="5">
        <f t="shared" ca="1" si="20"/>
        <v>21247020198.674717</v>
      </c>
      <c r="J98" s="5">
        <f t="shared" ca="1" si="20"/>
        <v>24282308798.48539</v>
      </c>
      <c r="K98" s="5">
        <f t="shared" ca="1" si="20"/>
        <v>27317597398.296066</v>
      </c>
      <c r="L98" s="5">
        <f ca="1">IF('Ric 2020'!$A106="RC",INDIRECT("'Ric 2020'!"&amp;'Country Selector'!$B$3&amp;ROW($A106))*10^12,0)*'Process Emissions Multipliers'!$C$8</f>
        <v>30352885998.106739</v>
      </c>
      <c r="M98" s="5">
        <f t="shared" ca="1" si="16"/>
        <v>27848280895.56226</v>
      </c>
      <c r="N98" s="5">
        <f t="shared" ca="1" si="21"/>
        <v>25343675793.017773</v>
      </c>
      <c r="O98" s="5">
        <f t="shared" ca="1" si="21"/>
        <v>22839070690.473293</v>
      </c>
      <c r="P98" s="5">
        <f t="shared" ca="1" si="21"/>
        <v>20334465587.928814</v>
      </c>
      <c r="Q98" s="5">
        <f t="shared" ca="1" si="21"/>
        <v>17829860485.384331</v>
      </c>
      <c r="R98" s="5">
        <f t="shared" ca="1" si="21"/>
        <v>15325255382.839849</v>
      </c>
      <c r="S98" s="5">
        <f t="shared" ca="1" si="21"/>
        <v>12820650280.295368</v>
      </c>
      <c r="T98" s="5">
        <f t="shared" ca="1" si="21"/>
        <v>10316045177.750885</v>
      </c>
      <c r="U98" s="5">
        <f t="shared" ca="1" si="21"/>
        <v>7811440075.2064047</v>
      </c>
      <c r="V98" s="5">
        <f ca="1">IF('Ric 2030'!$A106="RC",INDIRECT("'Ric 2030'!"&amp;'Country Selector'!$B$3&amp;ROW($A106))*10^12,0)*'Process Emissions Multipliers'!$E$8</f>
        <v>5306834972.6619234</v>
      </c>
      <c r="W98" s="5">
        <f t="shared" ca="1" si="22"/>
        <v>5306834972.6619225</v>
      </c>
      <c r="X98" s="5">
        <f t="shared" ca="1" si="22"/>
        <v>5306834972.6619234</v>
      </c>
      <c r="Y98" s="5">
        <f t="shared" ca="1" si="22"/>
        <v>5306834972.6619234</v>
      </c>
      <c r="Z98" s="5">
        <f t="shared" ca="1" si="22"/>
        <v>5306834972.6619234</v>
      </c>
      <c r="AA98" s="5">
        <f t="shared" ca="1" si="22"/>
        <v>5306834972.6619234</v>
      </c>
      <c r="AB98" s="5">
        <f t="shared" ca="1" si="22"/>
        <v>5306834972.6619234</v>
      </c>
      <c r="AC98" s="5">
        <f t="shared" ca="1" si="22"/>
        <v>5306834972.6619234</v>
      </c>
      <c r="AD98" s="5">
        <f t="shared" ca="1" si="22"/>
        <v>5306834972.6619234</v>
      </c>
      <c r="AE98" s="5">
        <f t="shared" ca="1" si="22"/>
        <v>5306834972.6619234</v>
      </c>
      <c r="AF98" s="5">
        <f t="shared" ca="1" si="22"/>
        <v>5306834972.6619234</v>
      </c>
      <c r="AG98" s="5">
        <f t="shared" ca="1" si="22"/>
        <v>5306834972.6619234</v>
      </c>
      <c r="AH98" s="5">
        <f t="shared" ca="1" si="22"/>
        <v>5306834972.6619234</v>
      </c>
      <c r="AI98" s="5">
        <f t="shared" ca="1" si="22"/>
        <v>5306834972.6619234</v>
      </c>
      <c r="AJ98" s="5">
        <f t="shared" ca="1" si="22"/>
        <v>5306834972.6619234</v>
      </c>
      <c r="AK98" s="5">
        <f t="shared" ca="1" si="22"/>
        <v>5306834972.6619234</v>
      </c>
      <c r="AL98" s="5">
        <f t="shared" ca="1" si="22"/>
        <v>5306834972.6619234</v>
      </c>
      <c r="AM98" s="5">
        <f t="shared" ca="1" si="19"/>
        <v>5306834972.6619234</v>
      </c>
      <c r="AN98" s="5">
        <f t="shared" ca="1" si="19"/>
        <v>5306834972.6619234</v>
      </c>
      <c r="AO98" s="5">
        <f t="shared" ca="1" si="19"/>
        <v>5306834972.6619225</v>
      </c>
      <c r="AP98" s="5">
        <f ca="1">V98*'Process Emissions Multipliers'!$F$8</f>
        <v>5306834972.6619234</v>
      </c>
    </row>
    <row r="99" spans="1:42">
      <c r="A99" s="3">
        <v>47</v>
      </c>
      <c r="B99" s="5">
        <f ca="1">IF('Ric 2010'!$A107="RC",INDIRECT("'Ric 2010'!"&amp;'Country Selector'!$B$3&amp;ROW($A107))*10^12,0)*'Process Emissions Multipliers'!$B$8</f>
        <v>0</v>
      </c>
      <c r="C99" s="5">
        <f t="shared" ca="1" si="15"/>
        <v>0</v>
      </c>
      <c r="D99" s="5">
        <f t="shared" ca="1" si="20"/>
        <v>0</v>
      </c>
      <c r="E99" s="5">
        <f t="shared" ca="1" si="20"/>
        <v>0</v>
      </c>
      <c r="F99" s="5">
        <f t="shared" ca="1" si="20"/>
        <v>0</v>
      </c>
      <c r="G99" s="5">
        <f t="shared" ca="1" si="20"/>
        <v>0</v>
      </c>
      <c r="H99" s="5">
        <f t="shared" ca="1" si="20"/>
        <v>0</v>
      </c>
      <c r="I99" s="5">
        <f t="shared" ca="1" si="20"/>
        <v>0</v>
      </c>
      <c r="J99" s="5">
        <f t="shared" ca="1" si="20"/>
        <v>0</v>
      </c>
      <c r="K99" s="5">
        <f t="shared" ca="1" si="20"/>
        <v>0</v>
      </c>
      <c r="L99" s="5">
        <f ca="1">IF('Ric 2020'!$A107="RC",INDIRECT("'Ric 2020'!"&amp;'Country Selector'!$B$3&amp;ROW($A107))*10^12,0)*'Process Emissions Multipliers'!$C$8</f>
        <v>0</v>
      </c>
      <c r="M99" s="5">
        <f t="shared" ca="1" si="16"/>
        <v>0</v>
      </c>
      <c r="N99" s="5">
        <f t="shared" ca="1" si="21"/>
        <v>0</v>
      </c>
      <c r="O99" s="5">
        <f t="shared" ca="1" si="21"/>
        <v>0</v>
      </c>
      <c r="P99" s="5">
        <f t="shared" ca="1" si="21"/>
        <v>0</v>
      </c>
      <c r="Q99" s="5">
        <f t="shared" ca="1" si="21"/>
        <v>0</v>
      </c>
      <c r="R99" s="5">
        <f t="shared" ca="1" si="21"/>
        <v>0</v>
      </c>
      <c r="S99" s="5">
        <f t="shared" ca="1" si="21"/>
        <v>0</v>
      </c>
      <c r="T99" s="5">
        <f t="shared" ca="1" si="21"/>
        <v>0</v>
      </c>
      <c r="U99" s="5">
        <f t="shared" ca="1" si="21"/>
        <v>0</v>
      </c>
      <c r="V99" s="5">
        <f ca="1">IF('Ric 2030'!$A107="RC",INDIRECT("'Ric 2030'!"&amp;'Country Selector'!$B$3&amp;ROW($A107))*10^12,0)*'Process Emissions Multipliers'!$E$8</f>
        <v>0</v>
      </c>
      <c r="W99" s="5">
        <f t="shared" ca="1" si="22"/>
        <v>0</v>
      </c>
      <c r="X99" s="5">
        <f t="shared" ca="1" si="22"/>
        <v>0</v>
      </c>
      <c r="Y99" s="5">
        <f t="shared" ca="1" si="22"/>
        <v>0</v>
      </c>
      <c r="Z99" s="5">
        <f t="shared" ca="1" si="22"/>
        <v>0</v>
      </c>
      <c r="AA99" s="5">
        <f t="shared" ca="1" si="22"/>
        <v>0</v>
      </c>
      <c r="AB99" s="5">
        <f t="shared" ca="1" si="22"/>
        <v>0</v>
      </c>
      <c r="AC99" s="5">
        <f t="shared" ca="1" si="22"/>
        <v>0</v>
      </c>
      <c r="AD99" s="5">
        <f t="shared" ca="1" si="22"/>
        <v>0</v>
      </c>
      <c r="AE99" s="5">
        <f t="shared" ca="1" si="22"/>
        <v>0</v>
      </c>
      <c r="AF99" s="5">
        <f t="shared" ca="1" si="22"/>
        <v>0</v>
      </c>
      <c r="AG99" s="5">
        <f t="shared" ca="1" si="22"/>
        <v>0</v>
      </c>
      <c r="AH99" s="5">
        <f t="shared" ca="1" si="22"/>
        <v>0</v>
      </c>
      <c r="AI99" s="5">
        <f t="shared" ca="1" si="22"/>
        <v>0</v>
      </c>
      <c r="AJ99" s="5">
        <f t="shared" ca="1" si="22"/>
        <v>0</v>
      </c>
      <c r="AK99" s="5">
        <f t="shared" ca="1" si="22"/>
        <v>0</v>
      </c>
      <c r="AL99" s="5">
        <f t="shared" ca="1" si="22"/>
        <v>0</v>
      </c>
      <c r="AM99" s="5">
        <f t="shared" ca="1" si="19"/>
        <v>0</v>
      </c>
      <c r="AN99" s="5">
        <f t="shared" ca="1" si="19"/>
        <v>0</v>
      </c>
      <c r="AO99" s="5">
        <f t="shared" ca="1" si="19"/>
        <v>0</v>
      </c>
      <c r="AP99" s="5">
        <f ca="1">V99*'Process Emissions Multipliers'!$F$8</f>
        <v>0</v>
      </c>
    </row>
    <row r="100" spans="1:42">
      <c r="A100" s="3">
        <v>48</v>
      </c>
      <c r="B100" s="5">
        <f ca="1">IF('Ric 2010'!$A108="RC",INDIRECT("'Ric 2010'!"&amp;'Country Selector'!$B$3&amp;ROW($A108))*10^12,0)*'Process Emissions Multipliers'!$B$8</f>
        <v>0</v>
      </c>
      <c r="C100" s="5">
        <f t="shared" ca="1" si="15"/>
        <v>0</v>
      </c>
      <c r="D100" s="5">
        <f t="shared" ca="1" si="20"/>
        <v>0</v>
      </c>
      <c r="E100" s="5">
        <f t="shared" ca="1" si="20"/>
        <v>0</v>
      </c>
      <c r="F100" s="5">
        <f t="shared" ca="1" si="20"/>
        <v>0</v>
      </c>
      <c r="G100" s="5">
        <f t="shared" ca="1" si="20"/>
        <v>0</v>
      </c>
      <c r="H100" s="5">
        <f t="shared" ca="1" si="20"/>
        <v>0</v>
      </c>
      <c r="I100" s="5">
        <f t="shared" ca="1" si="20"/>
        <v>0</v>
      </c>
      <c r="J100" s="5">
        <f t="shared" ca="1" si="20"/>
        <v>0</v>
      </c>
      <c r="K100" s="5">
        <f t="shared" ca="1" si="20"/>
        <v>0</v>
      </c>
      <c r="L100" s="5">
        <f ca="1">IF('Ric 2020'!$A108="RC",INDIRECT("'Ric 2020'!"&amp;'Country Selector'!$B$3&amp;ROW($A108))*10^12,0)*'Process Emissions Multipliers'!$C$8</f>
        <v>0</v>
      </c>
      <c r="M100" s="5">
        <f t="shared" ca="1" si="16"/>
        <v>0</v>
      </c>
      <c r="N100" s="5">
        <f t="shared" ca="1" si="21"/>
        <v>0</v>
      </c>
      <c r="O100" s="5">
        <f t="shared" ca="1" si="21"/>
        <v>0</v>
      </c>
      <c r="P100" s="5">
        <f t="shared" ca="1" si="21"/>
        <v>0</v>
      </c>
      <c r="Q100" s="5">
        <f t="shared" ca="1" si="21"/>
        <v>0</v>
      </c>
      <c r="R100" s="5">
        <f t="shared" ca="1" si="21"/>
        <v>0</v>
      </c>
      <c r="S100" s="5">
        <f t="shared" ca="1" si="21"/>
        <v>0</v>
      </c>
      <c r="T100" s="5">
        <f t="shared" ca="1" si="21"/>
        <v>0</v>
      </c>
      <c r="U100" s="5">
        <f t="shared" ca="1" si="21"/>
        <v>0</v>
      </c>
      <c r="V100" s="5">
        <f ca="1">IF('Ric 2030'!$A108="RC",INDIRECT("'Ric 2030'!"&amp;'Country Selector'!$B$3&amp;ROW($A108))*10^12,0)*'Process Emissions Multipliers'!$E$8</f>
        <v>0</v>
      </c>
      <c r="W100" s="5">
        <f t="shared" ca="1" si="22"/>
        <v>0</v>
      </c>
      <c r="X100" s="5">
        <f t="shared" ca="1" si="22"/>
        <v>0</v>
      </c>
      <c r="Y100" s="5">
        <f t="shared" ca="1" si="22"/>
        <v>0</v>
      </c>
      <c r="Z100" s="5">
        <f t="shared" ca="1" si="22"/>
        <v>0</v>
      </c>
      <c r="AA100" s="5">
        <f t="shared" ca="1" si="22"/>
        <v>0</v>
      </c>
      <c r="AB100" s="5">
        <f t="shared" ca="1" si="22"/>
        <v>0</v>
      </c>
      <c r="AC100" s="5">
        <f t="shared" ca="1" si="22"/>
        <v>0</v>
      </c>
      <c r="AD100" s="5">
        <f t="shared" ca="1" si="22"/>
        <v>0</v>
      </c>
      <c r="AE100" s="5">
        <f t="shared" ca="1" si="22"/>
        <v>0</v>
      </c>
      <c r="AF100" s="5">
        <f t="shared" ca="1" si="22"/>
        <v>0</v>
      </c>
      <c r="AG100" s="5">
        <f t="shared" ca="1" si="22"/>
        <v>0</v>
      </c>
      <c r="AH100" s="5">
        <f t="shared" ca="1" si="22"/>
        <v>0</v>
      </c>
      <c r="AI100" s="5">
        <f t="shared" ca="1" si="22"/>
        <v>0</v>
      </c>
      <c r="AJ100" s="5">
        <f t="shared" ca="1" si="22"/>
        <v>0</v>
      </c>
      <c r="AK100" s="5">
        <f t="shared" ca="1" si="22"/>
        <v>0</v>
      </c>
      <c r="AL100" s="5">
        <f t="shared" ca="1" si="22"/>
        <v>0</v>
      </c>
      <c r="AM100" s="5">
        <f t="shared" ca="1" si="19"/>
        <v>0</v>
      </c>
      <c r="AN100" s="5">
        <f t="shared" ca="1" si="19"/>
        <v>0</v>
      </c>
      <c r="AO100" s="5">
        <f t="shared" ca="1" si="19"/>
        <v>0</v>
      </c>
      <c r="AP100" s="5">
        <f ca="1">V100*'Process Emissions Multipliers'!$F$8</f>
        <v>0</v>
      </c>
    </row>
    <row r="101" spans="1:42">
      <c r="A101" s="3">
        <v>49</v>
      </c>
      <c r="B101" s="5">
        <f ca="1">IF('Ric 2010'!$A109="RC",INDIRECT("'Ric 2010'!"&amp;'Country Selector'!$B$3&amp;ROW($A109))*10^12,0)*'Process Emissions Multipliers'!$B$8</f>
        <v>0</v>
      </c>
      <c r="C101" s="5">
        <f t="shared" ca="1" si="15"/>
        <v>0</v>
      </c>
      <c r="D101" s="5">
        <f t="shared" ca="1" si="20"/>
        <v>0</v>
      </c>
      <c r="E101" s="5">
        <f t="shared" ca="1" si="20"/>
        <v>0</v>
      </c>
      <c r="F101" s="5">
        <f t="shared" ca="1" si="20"/>
        <v>0</v>
      </c>
      <c r="G101" s="5">
        <f t="shared" ca="1" si="20"/>
        <v>0</v>
      </c>
      <c r="H101" s="5">
        <f t="shared" ca="1" si="20"/>
        <v>0</v>
      </c>
      <c r="I101" s="5">
        <f t="shared" ca="1" si="20"/>
        <v>0</v>
      </c>
      <c r="J101" s="5">
        <f t="shared" ca="1" si="20"/>
        <v>0</v>
      </c>
      <c r="K101" s="5">
        <f t="shared" ca="1" si="20"/>
        <v>0</v>
      </c>
      <c r="L101" s="5">
        <f ca="1">IF('Ric 2020'!$A109="RC",INDIRECT("'Ric 2020'!"&amp;'Country Selector'!$B$3&amp;ROW($A109))*10^12,0)*'Process Emissions Multipliers'!$C$8</f>
        <v>0</v>
      </c>
      <c r="M101" s="5">
        <f t="shared" ca="1" si="16"/>
        <v>0</v>
      </c>
      <c r="N101" s="5">
        <f t="shared" ca="1" si="21"/>
        <v>0</v>
      </c>
      <c r="O101" s="5">
        <f t="shared" ca="1" si="21"/>
        <v>0</v>
      </c>
      <c r="P101" s="5">
        <f t="shared" ca="1" si="21"/>
        <v>0</v>
      </c>
      <c r="Q101" s="5">
        <f t="shared" ca="1" si="21"/>
        <v>0</v>
      </c>
      <c r="R101" s="5">
        <f t="shared" ca="1" si="21"/>
        <v>0</v>
      </c>
      <c r="S101" s="5">
        <f t="shared" ca="1" si="21"/>
        <v>0</v>
      </c>
      <c r="T101" s="5">
        <f t="shared" ca="1" si="21"/>
        <v>0</v>
      </c>
      <c r="U101" s="5">
        <f t="shared" ca="1" si="21"/>
        <v>0</v>
      </c>
      <c r="V101" s="5">
        <f ca="1">IF('Ric 2030'!$A109="RC",INDIRECT("'Ric 2030'!"&amp;'Country Selector'!$B$3&amp;ROW($A109))*10^12,0)*'Process Emissions Multipliers'!$E$8</f>
        <v>0</v>
      </c>
      <c r="W101" s="5">
        <f t="shared" ca="1" si="22"/>
        <v>0</v>
      </c>
      <c r="X101" s="5">
        <f t="shared" ca="1" si="22"/>
        <v>0</v>
      </c>
      <c r="Y101" s="5">
        <f t="shared" ca="1" si="22"/>
        <v>0</v>
      </c>
      <c r="Z101" s="5">
        <f t="shared" ca="1" si="22"/>
        <v>0</v>
      </c>
      <c r="AA101" s="5">
        <f t="shared" ca="1" si="22"/>
        <v>0</v>
      </c>
      <c r="AB101" s="5">
        <f t="shared" ca="1" si="22"/>
        <v>0</v>
      </c>
      <c r="AC101" s="5">
        <f t="shared" ca="1" si="22"/>
        <v>0</v>
      </c>
      <c r="AD101" s="5">
        <f t="shared" ca="1" si="22"/>
        <v>0</v>
      </c>
      <c r="AE101" s="5">
        <f t="shared" ca="1" si="22"/>
        <v>0</v>
      </c>
      <c r="AF101" s="5">
        <f t="shared" ca="1" si="22"/>
        <v>0</v>
      </c>
      <c r="AG101" s="5">
        <f t="shared" ca="1" si="22"/>
        <v>0</v>
      </c>
      <c r="AH101" s="5">
        <f t="shared" ca="1" si="22"/>
        <v>0</v>
      </c>
      <c r="AI101" s="5">
        <f t="shared" ca="1" si="22"/>
        <v>0</v>
      </c>
      <c r="AJ101" s="5">
        <f t="shared" ca="1" si="22"/>
        <v>0</v>
      </c>
      <c r="AK101" s="5">
        <f t="shared" ca="1" si="22"/>
        <v>0</v>
      </c>
      <c r="AL101" s="5">
        <f t="shared" ca="1" si="22"/>
        <v>0</v>
      </c>
      <c r="AM101" s="5">
        <f t="shared" ca="1" si="19"/>
        <v>0</v>
      </c>
      <c r="AN101" s="5">
        <f t="shared" ca="1" si="19"/>
        <v>0</v>
      </c>
      <c r="AO101" s="5">
        <f t="shared" ca="1" si="19"/>
        <v>0</v>
      </c>
      <c r="AP101" s="5">
        <f ca="1">V101*'Process Emissions Multipliers'!$F$8</f>
        <v>0</v>
      </c>
    </row>
    <row r="102" spans="1:42">
      <c r="A102" s="3">
        <v>50</v>
      </c>
      <c r="B102" s="5">
        <f ca="1">IF('Ric 2010'!$A110="RC",INDIRECT("'Ric 2010'!"&amp;'Country Selector'!$B$3&amp;ROW($A110))*10^12,0)*'Process Emissions Multipliers'!$B$8</f>
        <v>0</v>
      </c>
      <c r="C102" s="5">
        <f t="shared" ca="1" si="15"/>
        <v>0</v>
      </c>
      <c r="D102" s="5">
        <f t="shared" ca="1" si="20"/>
        <v>0</v>
      </c>
      <c r="E102" s="5">
        <f t="shared" ca="1" si="20"/>
        <v>0</v>
      </c>
      <c r="F102" s="5">
        <f t="shared" ca="1" si="20"/>
        <v>0</v>
      </c>
      <c r="G102" s="5">
        <f t="shared" ca="1" si="20"/>
        <v>0</v>
      </c>
      <c r="H102" s="5">
        <f t="shared" ca="1" si="20"/>
        <v>0</v>
      </c>
      <c r="I102" s="5">
        <f t="shared" ca="1" si="20"/>
        <v>0</v>
      </c>
      <c r="J102" s="5">
        <f t="shared" ca="1" si="20"/>
        <v>0</v>
      </c>
      <c r="K102" s="5">
        <f t="shared" ca="1" si="20"/>
        <v>0</v>
      </c>
      <c r="L102" s="5">
        <f ca="1">IF('Ric 2020'!$A110="RC",INDIRECT("'Ric 2020'!"&amp;'Country Selector'!$B$3&amp;ROW($A110))*10^12,0)*'Process Emissions Multipliers'!$C$8</f>
        <v>0</v>
      </c>
      <c r="M102" s="5">
        <f t="shared" ca="1" si="16"/>
        <v>2559774249.3917952</v>
      </c>
      <c r="N102" s="5">
        <f t="shared" ca="1" si="21"/>
        <v>5119548498.7835903</v>
      </c>
      <c r="O102" s="5">
        <f t="shared" ca="1" si="21"/>
        <v>7679322748.1753864</v>
      </c>
      <c r="P102" s="5">
        <f t="shared" ca="1" si="21"/>
        <v>10239096997.567181</v>
      </c>
      <c r="Q102" s="5">
        <f t="shared" ca="1" si="21"/>
        <v>12798871246.958977</v>
      </c>
      <c r="R102" s="5">
        <f t="shared" ca="1" si="21"/>
        <v>15358645496.350773</v>
      </c>
      <c r="S102" s="5">
        <f t="shared" ca="1" si="21"/>
        <v>17918419745.742565</v>
      </c>
      <c r="T102" s="5">
        <f t="shared" ca="1" si="21"/>
        <v>20478193995.134361</v>
      </c>
      <c r="U102" s="5">
        <f t="shared" ca="1" si="21"/>
        <v>23037968244.526161</v>
      </c>
      <c r="V102" s="5">
        <f ca="1">IF('Ric 2030'!$A110="RC",INDIRECT("'Ric 2030'!"&amp;'Country Selector'!$B$3&amp;ROW($A110))*10^12,0)*'Process Emissions Multipliers'!$E$8</f>
        <v>25597742493.917953</v>
      </c>
      <c r="W102" s="5">
        <f t="shared" ca="1" si="22"/>
        <v>25597742493.91795</v>
      </c>
      <c r="X102" s="5">
        <f t="shared" ca="1" si="22"/>
        <v>25597742493.917957</v>
      </c>
      <c r="Y102" s="5">
        <f t="shared" ca="1" si="22"/>
        <v>25597742493.917953</v>
      </c>
      <c r="Z102" s="5">
        <f t="shared" ca="1" si="22"/>
        <v>25597742493.917953</v>
      </c>
      <c r="AA102" s="5">
        <f t="shared" ca="1" si="22"/>
        <v>25597742493.917953</v>
      </c>
      <c r="AB102" s="5">
        <f t="shared" ca="1" si="22"/>
        <v>25597742493.917953</v>
      </c>
      <c r="AC102" s="5">
        <f t="shared" ca="1" si="22"/>
        <v>25597742493.917953</v>
      </c>
      <c r="AD102" s="5">
        <f t="shared" ca="1" si="22"/>
        <v>25597742493.917953</v>
      </c>
      <c r="AE102" s="5">
        <f t="shared" ca="1" si="22"/>
        <v>25597742493.917953</v>
      </c>
      <c r="AF102" s="5">
        <f t="shared" ca="1" si="22"/>
        <v>25597742493.917953</v>
      </c>
      <c r="AG102" s="5">
        <f t="shared" ca="1" si="22"/>
        <v>25597742493.917953</v>
      </c>
      <c r="AH102" s="5">
        <f t="shared" ca="1" si="22"/>
        <v>25597742493.917953</v>
      </c>
      <c r="AI102" s="5">
        <f t="shared" ca="1" si="22"/>
        <v>25597742493.917953</v>
      </c>
      <c r="AJ102" s="5">
        <f t="shared" ca="1" si="22"/>
        <v>25597742493.917953</v>
      </c>
      <c r="AK102" s="5">
        <f t="shared" ca="1" si="22"/>
        <v>25597742493.917953</v>
      </c>
      <c r="AL102" s="5">
        <f t="shared" ca="1" si="22"/>
        <v>25597742493.917953</v>
      </c>
      <c r="AM102" s="5">
        <f t="shared" ca="1" si="19"/>
        <v>25597742493.917953</v>
      </c>
      <c r="AN102" s="5">
        <f t="shared" ca="1" si="19"/>
        <v>25597742493.917957</v>
      </c>
      <c r="AO102" s="5">
        <f t="shared" ca="1" si="19"/>
        <v>25597742493.91795</v>
      </c>
      <c r="AP102" s="5">
        <f ca="1">V102*'Process Emissions Multipliers'!$F$8</f>
        <v>25597742493.917953</v>
      </c>
    </row>
    <row r="103" spans="1:42">
      <c r="A103" s="3">
        <v>51</v>
      </c>
      <c r="B103" s="5">
        <f ca="1">IF('Ric 2010'!$A111="RC",INDIRECT("'Ric 2010'!"&amp;'Country Selector'!$B$3&amp;ROW($A111))*10^12,0)*'Process Emissions Multipliers'!$B$8</f>
        <v>11366049360.262758</v>
      </c>
      <c r="C103" s="5">
        <f t="shared" ca="1" si="15"/>
        <v>10229444424.236483</v>
      </c>
      <c r="D103" s="5">
        <f t="shared" ca="1" si="20"/>
        <v>9092839488.210207</v>
      </c>
      <c r="E103" s="5">
        <f t="shared" ca="1" si="20"/>
        <v>7956234552.1839314</v>
      </c>
      <c r="F103" s="5">
        <f t="shared" ca="1" si="20"/>
        <v>6819629616.1576557</v>
      </c>
      <c r="G103" s="5">
        <f t="shared" ca="1" si="20"/>
        <v>5683024680.1313791</v>
      </c>
      <c r="H103" s="5">
        <f t="shared" ca="1" si="20"/>
        <v>4546419744.1051035</v>
      </c>
      <c r="I103" s="5">
        <f t="shared" ca="1" si="20"/>
        <v>3409814808.0788279</v>
      </c>
      <c r="J103" s="5">
        <f t="shared" ca="1" si="20"/>
        <v>2273209872.0525517</v>
      </c>
      <c r="K103" s="5">
        <f t="shared" ca="1" si="20"/>
        <v>1136604936.0262759</v>
      </c>
      <c r="L103" s="5">
        <f ca="1">IF('Ric 2020'!$A111="RC",INDIRECT("'Ric 2020'!"&amp;'Country Selector'!$B$3&amp;ROW($A111))*10^12,0)*'Process Emissions Multipliers'!$C$8</f>
        <v>0</v>
      </c>
      <c r="M103" s="5">
        <f t="shared" ca="1" si="16"/>
        <v>0</v>
      </c>
      <c r="N103" s="5">
        <f t="shared" ca="1" si="21"/>
        <v>0</v>
      </c>
      <c r="O103" s="5">
        <f t="shared" ca="1" si="21"/>
        <v>0</v>
      </c>
      <c r="P103" s="5">
        <f t="shared" ca="1" si="21"/>
        <v>0</v>
      </c>
      <c r="Q103" s="5">
        <f t="shared" ca="1" si="21"/>
        <v>0</v>
      </c>
      <c r="R103" s="5">
        <f t="shared" ca="1" si="21"/>
        <v>0</v>
      </c>
      <c r="S103" s="5">
        <f t="shared" ca="1" si="21"/>
        <v>0</v>
      </c>
      <c r="T103" s="5">
        <f t="shared" ca="1" si="21"/>
        <v>0</v>
      </c>
      <c r="U103" s="5">
        <f t="shared" ca="1" si="21"/>
        <v>0</v>
      </c>
      <c r="V103" s="5">
        <f ca="1">IF('Ric 2030'!$A111="RC",INDIRECT("'Ric 2030'!"&amp;'Country Selector'!$B$3&amp;ROW($A111))*10^12,0)*'Process Emissions Multipliers'!$E$8</f>
        <v>0</v>
      </c>
      <c r="W103" s="5">
        <f t="shared" ca="1" si="22"/>
        <v>0</v>
      </c>
      <c r="X103" s="5">
        <f t="shared" ca="1" si="22"/>
        <v>0</v>
      </c>
      <c r="Y103" s="5">
        <f t="shared" ca="1" si="22"/>
        <v>0</v>
      </c>
      <c r="Z103" s="5">
        <f t="shared" ca="1" si="22"/>
        <v>0</v>
      </c>
      <c r="AA103" s="5">
        <f t="shared" ca="1" si="22"/>
        <v>0</v>
      </c>
      <c r="AB103" s="5">
        <f t="shared" ca="1" si="22"/>
        <v>0</v>
      </c>
      <c r="AC103" s="5">
        <f t="shared" ca="1" si="22"/>
        <v>0</v>
      </c>
      <c r="AD103" s="5">
        <f t="shared" ca="1" si="22"/>
        <v>0</v>
      </c>
      <c r="AE103" s="5">
        <f t="shared" ca="1" si="22"/>
        <v>0</v>
      </c>
      <c r="AF103" s="5">
        <f t="shared" ca="1" si="22"/>
        <v>0</v>
      </c>
      <c r="AG103" s="5">
        <f t="shared" ca="1" si="22"/>
        <v>0</v>
      </c>
      <c r="AH103" s="5">
        <f t="shared" ca="1" si="22"/>
        <v>0</v>
      </c>
      <c r="AI103" s="5">
        <f t="shared" ca="1" si="22"/>
        <v>0</v>
      </c>
      <c r="AJ103" s="5">
        <f t="shared" ca="1" si="22"/>
        <v>0</v>
      </c>
      <c r="AK103" s="5">
        <f t="shared" ca="1" si="22"/>
        <v>0</v>
      </c>
      <c r="AL103" s="5">
        <f t="shared" ca="1" si="22"/>
        <v>0</v>
      </c>
      <c r="AM103" s="5">
        <f t="shared" ca="1" si="19"/>
        <v>0</v>
      </c>
      <c r="AN103" s="5">
        <f t="shared" ca="1" si="19"/>
        <v>0</v>
      </c>
      <c r="AO103" s="5">
        <f t="shared" ca="1" si="19"/>
        <v>0</v>
      </c>
      <c r="AP103" s="5">
        <f ca="1">V103*'Process Emissions Multipliers'!$F$8</f>
        <v>0</v>
      </c>
    </row>
    <row r="104" spans="1:42">
      <c r="A104" s="3">
        <v>52</v>
      </c>
      <c r="B104" s="5">
        <f ca="1">IF('Ric 2010'!$A112="RC",INDIRECT("'Ric 2010'!"&amp;'Country Selector'!$B$3&amp;ROW($A112))*10^12,0)*'Process Emissions Multipliers'!$B$8</f>
        <v>0</v>
      </c>
      <c r="C104" s="5">
        <f t="shared" ca="1" si="15"/>
        <v>0</v>
      </c>
      <c r="D104" s="5">
        <f t="shared" ca="1" si="20"/>
        <v>0</v>
      </c>
      <c r="E104" s="5">
        <f t="shared" ca="1" si="20"/>
        <v>0</v>
      </c>
      <c r="F104" s="5">
        <f t="shared" ca="1" si="20"/>
        <v>0</v>
      </c>
      <c r="G104" s="5">
        <f t="shared" ca="1" si="20"/>
        <v>0</v>
      </c>
      <c r="H104" s="5">
        <f t="shared" ca="1" si="20"/>
        <v>0</v>
      </c>
      <c r="I104" s="5">
        <f t="shared" ca="1" si="20"/>
        <v>0</v>
      </c>
      <c r="J104" s="5">
        <f t="shared" ca="1" si="20"/>
        <v>0</v>
      </c>
      <c r="K104" s="5">
        <f t="shared" ca="1" si="20"/>
        <v>0</v>
      </c>
      <c r="L104" s="5">
        <f ca="1">IF('Ric 2020'!$A112="RC",INDIRECT("'Ric 2020'!"&amp;'Country Selector'!$B$3&amp;ROW($A112))*10^12,0)*'Process Emissions Multipliers'!$C$8</f>
        <v>0</v>
      </c>
      <c r="M104" s="5">
        <f t="shared" ca="1" si="16"/>
        <v>0</v>
      </c>
      <c r="N104" s="5">
        <f t="shared" ca="1" si="21"/>
        <v>0</v>
      </c>
      <c r="O104" s="5">
        <f t="shared" ca="1" si="21"/>
        <v>0</v>
      </c>
      <c r="P104" s="5">
        <f t="shared" ca="1" si="21"/>
        <v>0</v>
      </c>
      <c r="Q104" s="5">
        <f t="shared" ca="1" si="21"/>
        <v>0</v>
      </c>
      <c r="R104" s="5">
        <f t="shared" ca="1" si="21"/>
        <v>0</v>
      </c>
      <c r="S104" s="5">
        <f t="shared" ca="1" si="21"/>
        <v>0</v>
      </c>
      <c r="T104" s="5">
        <f t="shared" ca="1" si="21"/>
        <v>0</v>
      </c>
      <c r="U104" s="5">
        <f t="shared" ca="1" si="21"/>
        <v>0</v>
      </c>
      <c r="V104" s="5">
        <f ca="1">IF('Ric 2030'!$A112="RC",INDIRECT("'Ric 2030'!"&amp;'Country Selector'!$B$3&amp;ROW($A112))*10^12,0)*'Process Emissions Multipliers'!$E$8</f>
        <v>0</v>
      </c>
      <c r="W104" s="5">
        <f t="shared" ca="1" si="22"/>
        <v>0</v>
      </c>
      <c r="X104" s="5">
        <f t="shared" ca="1" si="22"/>
        <v>0</v>
      </c>
      <c r="Y104" s="5">
        <f t="shared" ca="1" si="22"/>
        <v>0</v>
      </c>
      <c r="Z104" s="5">
        <f t="shared" ca="1" si="22"/>
        <v>0</v>
      </c>
      <c r="AA104" s="5">
        <f t="shared" ca="1" si="22"/>
        <v>0</v>
      </c>
      <c r="AB104" s="5">
        <f t="shared" ca="1" si="22"/>
        <v>0</v>
      </c>
      <c r="AC104" s="5">
        <f t="shared" ca="1" si="22"/>
        <v>0</v>
      </c>
      <c r="AD104" s="5">
        <f t="shared" ca="1" si="22"/>
        <v>0</v>
      </c>
      <c r="AE104" s="5">
        <f t="shared" ca="1" si="22"/>
        <v>0</v>
      </c>
      <c r="AF104" s="5">
        <f t="shared" ca="1" si="22"/>
        <v>0</v>
      </c>
      <c r="AG104" s="5">
        <f t="shared" ca="1" si="22"/>
        <v>0</v>
      </c>
      <c r="AH104" s="5">
        <f t="shared" ca="1" si="22"/>
        <v>0</v>
      </c>
      <c r="AI104" s="5">
        <f t="shared" ca="1" si="22"/>
        <v>0</v>
      </c>
      <c r="AJ104" s="5">
        <f t="shared" ca="1" si="22"/>
        <v>0</v>
      </c>
      <c r="AK104" s="5">
        <f t="shared" ca="1" si="22"/>
        <v>0</v>
      </c>
      <c r="AL104" s="5">
        <f t="shared" ca="1" si="22"/>
        <v>0</v>
      </c>
      <c r="AM104" s="5">
        <f t="shared" ca="1" si="19"/>
        <v>0</v>
      </c>
      <c r="AN104" s="5">
        <f t="shared" ca="1" si="19"/>
        <v>0</v>
      </c>
      <c r="AO104" s="5">
        <f t="shared" ca="1" si="19"/>
        <v>0</v>
      </c>
      <c r="AP104" s="5">
        <f ca="1">V104*'Process Emissions Multipliers'!$F$8</f>
        <v>0</v>
      </c>
    </row>
    <row r="105" spans="1:42">
      <c r="A105" s="3">
        <v>53</v>
      </c>
      <c r="B105" s="5">
        <f ca="1">IF('Ric 2010'!$A113="RC",INDIRECT("'Ric 2010'!"&amp;'Country Selector'!$B$3&amp;ROW($A113))*10^12,0)*'Process Emissions Multipliers'!$B$8</f>
        <v>41786375898.874977</v>
      </c>
      <c r="C105" s="5">
        <f t="shared" ca="1" si="15"/>
        <v>37607738308.98748</v>
      </c>
      <c r="D105" s="5">
        <f t="shared" ca="1" si="20"/>
        <v>33429100719.099983</v>
      </c>
      <c r="E105" s="5">
        <f t="shared" ca="1" si="20"/>
        <v>29250463129.212482</v>
      </c>
      <c r="F105" s="5">
        <f t="shared" ca="1" si="20"/>
        <v>25071825539.324989</v>
      </c>
      <c r="G105" s="5">
        <f t="shared" ca="1" si="20"/>
        <v>20893187949.437489</v>
      </c>
      <c r="H105" s="5">
        <f t="shared" ca="1" si="20"/>
        <v>16714550359.549992</v>
      </c>
      <c r="I105" s="5">
        <f t="shared" ca="1" si="20"/>
        <v>12535912769.662495</v>
      </c>
      <c r="J105" s="5">
        <f t="shared" ca="1" si="20"/>
        <v>8357275179.7749958</v>
      </c>
      <c r="K105" s="5">
        <f t="shared" ca="1" si="20"/>
        <v>4178637589.8874979</v>
      </c>
      <c r="L105" s="5">
        <f ca="1">IF('Ric 2020'!$A113="RC",INDIRECT("'Ric 2020'!"&amp;'Country Selector'!$B$3&amp;ROW($A113))*10^12,0)*'Process Emissions Multipliers'!$C$8</f>
        <v>0</v>
      </c>
      <c r="M105" s="5">
        <f t="shared" ca="1" si="16"/>
        <v>0</v>
      </c>
      <c r="N105" s="5">
        <f t="shared" ca="1" si="21"/>
        <v>0</v>
      </c>
      <c r="O105" s="5">
        <f t="shared" ca="1" si="21"/>
        <v>0</v>
      </c>
      <c r="P105" s="5">
        <f t="shared" ca="1" si="21"/>
        <v>0</v>
      </c>
      <c r="Q105" s="5">
        <f t="shared" ca="1" si="21"/>
        <v>0</v>
      </c>
      <c r="R105" s="5">
        <f t="shared" ca="1" si="21"/>
        <v>0</v>
      </c>
      <c r="S105" s="5">
        <f t="shared" ca="1" si="21"/>
        <v>0</v>
      </c>
      <c r="T105" s="5">
        <f t="shared" ca="1" si="21"/>
        <v>0</v>
      </c>
      <c r="U105" s="5">
        <f t="shared" ca="1" si="21"/>
        <v>0</v>
      </c>
      <c r="V105" s="5">
        <f ca="1">IF('Ric 2030'!$A113="RC",INDIRECT("'Ric 2030'!"&amp;'Country Selector'!$B$3&amp;ROW($A113))*10^12,0)*'Process Emissions Multipliers'!$E$8</f>
        <v>0</v>
      </c>
      <c r="W105" s="5">
        <f t="shared" ca="1" si="22"/>
        <v>0</v>
      </c>
      <c r="X105" s="5">
        <f t="shared" ca="1" si="22"/>
        <v>0</v>
      </c>
      <c r="Y105" s="5">
        <f t="shared" ca="1" si="22"/>
        <v>0</v>
      </c>
      <c r="Z105" s="5">
        <f t="shared" ca="1" si="22"/>
        <v>0</v>
      </c>
      <c r="AA105" s="5">
        <f t="shared" ca="1" si="22"/>
        <v>0</v>
      </c>
      <c r="AB105" s="5">
        <f t="shared" ca="1" si="22"/>
        <v>0</v>
      </c>
      <c r="AC105" s="5">
        <f t="shared" ca="1" si="22"/>
        <v>0</v>
      </c>
      <c r="AD105" s="5">
        <f t="shared" ca="1" si="22"/>
        <v>0</v>
      </c>
      <c r="AE105" s="5">
        <f t="shared" ca="1" si="22"/>
        <v>0</v>
      </c>
      <c r="AF105" s="5">
        <f t="shared" ca="1" si="22"/>
        <v>0</v>
      </c>
      <c r="AG105" s="5">
        <f t="shared" ca="1" si="22"/>
        <v>0</v>
      </c>
      <c r="AH105" s="5">
        <f t="shared" ca="1" si="22"/>
        <v>0</v>
      </c>
      <c r="AI105" s="5">
        <f t="shared" ca="1" si="22"/>
        <v>0</v>
      </c>
      <c r="AJ105" s="5">
        <f t="shared" ca="1" si="22"/>
        <v>0</v>
      </c>
      <c r="AK105" s="5">
        <f t="shared" ca="1" si="22"/>
        <v>0</v>
      </c>
      <c r="AL105" s="5">
        <f t="shared" ca="1" si="22"/>
        <v>0</v>
      </c>
      <c r="AM105" s="5">
        <f t="shared" ca="1" si="19"/>
        <v>0</v>
      </c>
      <c r="AN105" s="5">
        <f t="shared" ca="1" si="19"/>
        <v>0</v>
      </c>
      <c r="AO105" s="5">
        <f t="shared" ca="1" si="19"/>
        <v>0</v>
      </c>
      <c r="AP105" s="5">
        <f ca="1">V105*'Process Emissions Multipliers'!$F$8</f>
        <v>0</v>
      </c>
    </row>
    <row r="106" spans="1:42">
      <c r="A106" s="3">
        <v>54</v>
      </c>
      <c r="B106" s="5">
        <f ca="1">IF('Ric 2010'!$A114="RC",INDIRECT("'Ric 2010'!"&amp;'Country Selector'!$B$3&amp;ROW($A114))*10^12,0)*'Process Emissions Multipliers'!$B$8</f>
        <v>0</v>
      </c>
      <c r="C106" s="5">
        <f t="shared" ca="1" si="15"/>
        <v>512538465.67405862</v>
      </c>
      <c r="D106" s="5">
        <f t="shared" ca="1" si="20"/>
        <v>1025076931.3481172</v>
      </c>
      <c r="E106" s="5">
        <f t="shared" ca="1" si="20"/>
        <v>1537615397.022176</v>
      </c>
      <c r="F106" s="5">
        <f t="shared" ca="1" si="20"/>
        <v>2050153862.6962345</v>
      </c>
      <c r="G106" s="5">
        <f t="shared" ca="1" si="20"/>
        <v>2562692328.3702931</v>
      </c>
      <c r="H106" s="5">
        <f t="shared" ca="1" si="20"/>
        <v>3075230794.0443521</v>
      </c>
      <c r="I106" s="5">
        <f t="shared" ca="1" si="20"/>
        <v>3587769259.7184105</v>
      </c>
      <c r="J106" s="5">
        <f t="shared" ca="1" si="20"/>
        <v>4100307725.3924689</v>
      </c>
      <c r="K106" s="5">
        <f t="shared" ca="1" si="20"/>
        <v>4612846191.0665274</v>
      </c>
      <c r="L106" s="5">
        <f ca="1">IF('Ric 2020'!$A114="RC",INDIRECT("'Ric 2020'!"&amp;'Country Selector'!$B$3&amp;ROW($A114))*10^12,0)*'Process Emissions Multipliers'!$C$8</f>
        <v>5125384656.7405863</v>
      </c>
      <c r="M106" s="5">
        <f t="shared" ca="1" si="16"/>
        <v>4612846191.0665274</v>
      </c>
      <c r="N106" s="5">
        <f t="shared" ca="1" si="21"/>
        <v>4100307725.3924689</v>
      </c>
      <c r="O106" s="5">
        <f t="shared" ca="1" si="21"/>
        <v>3587769259.7184105</v>
      </c>
      <c r="P106" s="5">
        <f t="shared" ca="1" si="21"/>
        <v>3075230794.0443521</v>
      </c>
      <c r="Q106" s="5">
        <f t="shared" ca="1" si="21"/>
        <v>2562692328.3702931</v>
      </c>
      <c r="R106" s="5">
        <f t="shared" ca="1" si="21"/>
        <v>2050153862.6962345</v>
      </c>
      <c r="S106" s="5">
        <f t="shared" ca="1" si="21"/>
        <v>1537615397.022176</v>
      </c>
      <c r="T106" s="5">
        <f t="shared" ca="1" si="21"/>
        <v>1025076931.3481172</v>
      </c>
      <c r="U106" s="5">
        <f t="shared" ca="1" si="21"/>
        <v>512538465.67405862</v>
      </c>
      <c r="V106" s="5">
        <f ca="1">IF('Ric 2030'!$A114="RC",INDIRECT("'Ric 2030'!"&amp;'Country Selector'!$B$3&amp;ROW($A114))*10^12,0)*'Process Emissions Multipliers'!$E$8</f>
        <v>0</v>
      </c>
      <c r="W106" s="5">
        <f t="shared" ca="1" si="22"/>
        <v>0</v>
      </c>
      <c r="X106" s="5">
        <f t="shared" ca="1" si="22"/>
        <v>0</v>
      </c>
      <c r="Y106" s="5">
        <f t="shared" ca="1" si="22"/>
        <v>0</v>
      </c>
      <c r="Z106" s="5">
        <f t="shared" ca="1" si="22"/>
        <v>0</v>
      </c>
      <c r="AA106" s="5">
        <f t="shared" ca="1" si="22"/>
        <v>0</v>
      </c>
      <c r="AB106" s="5">
        <f t="shared" ca="1" si="22"/>
        <v>0</v>
      </c>
      <c r="AC106" s="5">
        <f t="shared" ca="1" si="22"/>
        <v>0</v>
      </c>
      <c r="AD106" s="5">
        <f t="shared" ca="1" si="22"/>
        <v>0</v>
      </c>
      <c r="AE106" s="5">
        <f t="shared" ca="1" si="22"/>
        <v>0</v>
      </c>
      <c r="AF106" s="5">
        <f t="shared" ca="1" si="22"/>
        <v>0</v>
      </c>
      <c r="AG106" s="5">
        <f t="shared" ca="1" si="22"/>
        <v>0</v>
      </c>
      <c r="AH106" s="5">
        <f t="shared" ca="1" si="22"/>
        <v>0</v>
      </c>
      <c r="AI106" s="5">
        <f t="shared" ca="1" si="22"/>
        <v>0</v>
      </c>
      <c r="AJ106" s="5">
        <f t="shared" ca="1" si="22"/>
        <v>0</v>
      </c>
      <c r="AK106" s="5">
        <f t="shared" ca="1" si="22"/>
        <v>0</v>
      </c>
      <c r="AL106" s="5">
        <f t="shared" ca="1" si="22"/>
        <v>0</v>
      </c>
      <c r="AM106" s="5">
        <f t="shared" ca="1" si="19"/>
        <v>0</v>
      </c>
      <c r="AN106" s="5">
        <f t="shared" ca="1" si="19"/>
        <v>0</v>
      </c>
      <c r="AO106" s="5">
        <f t="shared" ca="1" si="19"/>
        <v>0</v>
      </c>
      <c r="AP106" s="5">
        <f ca="1">V106*'Process Emissions Multipliers'!$F$8</f>
        <v>0</v>
      </c>
    </row>
    <row r="107" spans="1:42">
      <c r="A107" s="3">
        <v>55</v>
      </c>
      <c r="B107" s="5">
        <f ca="1">IF('Ric 2010'!$A115="RC",INDIRECT("'Ric 2010'!"&amp;'Country Selector'!$B$3&amp;ROW($A115))*10^12,0)*'Process Emissions Multipliers'!$B$8</f>
        <v>0</v>
      </c>
      <c r="C107" s="5">
        <f t="shared" ca="1" si="15"/>
        <v>373780938.67741191</v>
      </c>
      <c r="D107" s="5">
        <f t="shared" ca="1" si="20"/>
        <v>747561877.35482383</v>
      </c>
      <c r="E107" s="5">
        <f t="shared" ca="1" si="20"/>
        <v>1121342816.0322356</v>
      </c>
      <c r="F107" s="5">
        <f t="shared" ca="1" si="20"/>
        <v>1495123754.7096477</v>
      </c>
      <c r="G107" s="5">
        <f t="shared" ca="1" si="20"/>
        <v>1868904693.3870597</v>
      </c>
      <c r="H107" s="5">
        <f t="shared" ca="1" si="20"/>
        <v>2242685632.0644712</v>
      </c>
      <c r="I107" s="5">
        <f t="shared" ca="1" si="20"/>
        <v>2616466570.7418833</v>
      </c>
      <c r="J107" s="5">
        <f t="shared" ca="1" si="20"/>
        <v>2990247509.4192953</v>
      </c>
      <c r="K107" s="5">
        <f t="shared" ca="1" si="20"/>
        <v>3364028448.0967073</v>
      </c>
      <c r="L107" s="5">
        <f ca="1">IF('Ric 2020'!$A115="RC",INDIRECT("'Ric 2020'!"&amp;'Country Selector'!$B$3&amp;ROW($A115))*10^12,0)*'Process Emissions Multipliers'!$C$8</f>
        <v>3737809386.7741194</v>
      </c>
      <c r="M107" s="5">
        <f t="shared" ca="1" si="16"/>
        <v>3364028448.0967073</v>
      </c>
      <c r="N107" s="5">
        <f t="shared" ca="1" si="21"/>
        <v>2990247509.4192953</v>
      </c>
      <c r="O107" s="5">
        <f t="shared" ca="1" si="21"/>
        <v>2616466570.7418833</v>
      </c>
      <c r="P107" s="5">
        <f t="shared" ca="1" si="21"/>
        <v>2242685632.0644712</v>
      </c>
      <c r="Q107" s="5">
        <f t="shared" ca="1" si="21"/>
        <v>1868904693.3870597</v>
      </c>
      <c r="R107" s="5">
        <f t="shared" ca="1" si="21"/>
        <v>1495123754.7096477</v>
      </c>
      <c r="S107" s="5">
        <f t="shared" ca="1" si="21"/>
        <v>1121342816.0322356</v>
      </c>
      <c r="T107" s="5">
        <f t="shared" ca="1" si="21"/>
        <v>747561877.35482383</v>
      </c>
      <c r="U107" s="5">
        <f t="shared" ca="1" si="21"/>
        <v>373780938.67741191</v>
      </c>
      <c r="V107" s="5">
        <f ca="1">IF('Ric 2030'!$A115="RC",INDIRECT("'Ric 2030'!"&amp;'Country Selector'!$B$3&amp;ROW($A115))*10^12,0)*'Process Emissions Multipliers'!$E$8</f>
        <v>0</v>
      </c>
      <c r="W107" s="5">
        <f t="shared" ca="1" si="22"/>
        <v>0</v>
      </c>
      <c r="X107" s="5">
        <f t="shared" ca="1" si="22"/>
        <v>0</v>
      </c>
      <c r="Y107" s="5">
        <f t="shared" ca="1" si="22"/>
        <v>0</v>
      </c>
      <c r="Z107" s="5">
        <f t="shared" ca="1" si="22"/>
        <v>0</v>
      </c>
      <c r="AA107" s="5">
        <f t="shared" ca="1" si="22"/>
        <v>0</v>
      </c>
      <c r="AB107" s="5">
        <f t="shared" ca="1" si="22"/>
        <v>0</v>
      </c>
      <c r="AC107" s="5">
        <f t="shared" ca="1" si="22"/>
        <v>0</v>
      </c>
      <c r="AD107" s="5">
        <f t="shared" ca="1" si="22"/>
        <v>0</v>
      </c>
      <c r="AE107" s="5">
        <f t="shared" ca="1" si="22"/>
        <v>0</v>
      </c>
      <c r="AF107" s="5">
        <f t="shared" ca="1" si="22"/>
        <v>0</v>
      </c>
      <c r="AG107" s="5">
        <f t="shared" ca="1" si="22"/>
        <v>0</v>
      </c>
      <c r="AH107" s="5">
        <f t="shared" ca="1" si="22"/>
        <v>0</v>
      </c>
      <c r="AI107" s="5">
        <f t="shared" ca="1" si="22"/>
        <v>0</v>
      </c>
      <c r="AJ107" s="5">
        <f t="shared" ca="1" si="22"/>
        <v>0</v>
      </c>
      <c r="AK107" s="5">
        <f t="shared" ca="1" si="22"/>
        <v>0</v>
      </c>
      <c r="AL107" s="5">
        <f t="shared" ca="1" si="22"/>
        <v>0</v>
      </c>
      <c r="AM107" s="5">
        <f t="shared" ca="1" si="19"/>
        <v>0</v>
      </c>
      <c r="AN107" s="5">
        <f t="shared" ca="1" si="19"/>
        <v>0</v>
      </c>
      <c r="AO107" s="5">
        <f t="shared" ca="1" si="19"/>
        <v>0</v>
      </c>
      <c r="AP107" s="5">
        <f ca="1">V107*'Process Emissions Multipliers'!$F$8</f>
        <v>0</v>
      </c>
    </row>
    <row r="108" spans="1:42">
      <c r="A108" s="3">
        <v>56</v>
      </c>
      <c r="B108" s="5">
        <f ca="1">IF('Ric 2010'!$A116="RC",INDIRECT("'Ric 2010'!"&amp;'Country Selector'!$B$3&amp;ROW($A116))*10^12,0)*'Process Emissions Multipliers'!$B$8</f>
        <v>0</v>
      </c>
      <c r="C108" s="5">
        <f t="shared" ca="1" si="15"/>
        <v>664877309.64962256</v>
      </c>
      <c r="D108" s="5">
        <f t="shared" ca="1" si="20"/>
        <v>1329754619.2992451</v>
      </c>
      <c r="E108" s="5">
        <f t="shared" ca="1" si="20"/>
        <v>1994631928.9488678</v>
      </c>
      <c r="F108" s="5">
        <f t="shared" ca="1" si="20"/>
        <v>2659509238.5984902</v>
      </c>
      <c r="G108" s="5">
        <f t="shared" ca="1" si="20"/>
        <v>3324386548.2481127</v>
      </c>
      <c r="H108" s="5">
        <f t="shared" ca="1" si="20"/>
        <v>3989263857.8977356</v>
      </c>
      <c r="I108" s="5">
        <f t="shared" ca="1" si="20"/>
        <v>4654141167.5473576</v>
      </c>
      <c r="J108" s="5">
        <f t="shared" ca="1" si="20"/>
        <v>5319018477.1969805</v>
      </c>
      <c r="K108" s="5">
        <f t="shared" ca="1" si="20"/>
        <v>5983895786.8466024</v>
      </c>
      <c r="L108" s="5">
        <f ca="1">IF('Ric 2020'!$A116="RC",INDIRECT("'Ric 2020'!"&amp;'Country Selector'!$B$3&amp;ROW($A116))*10^12,0)*'Process Emissions Multipliers'!$C$8</f>
        <v>6648773096.4962254</v>
      </c>
      <c r="M108" s="5">
        <f t="shared" ca="1" si="16"/>
        <v>5983895786.8466024</v>
      </c>
      <c r="N108" s="5">
        <f t="shared" ca="1" si="21"/>
        <v>5319018477.1969805</v>
      </c>
      <c r="O108" s="5">
        <f t="shared" ca="1" si="21"/>
        <v>4654141167.5473576</v>
      </c>
      <c r="P108" s="5">
        <f t="shared" ca="1" si="21"/>
        <v>3989263857.8977356</v>
      </c>
      <c r="Q108" s="5">
        <f t="shared" ca="1" si="21"/>
        <v>3324386548.2481127</v>
      </c>
      <c r="R108" s="5">
        <f t="shared" ca="1" si="21"/>
        <v>2659509238.5984902</v>
      </c>
      <c r="S108" s="5">
        <f t="shared" ca="1" si="21"/>
        <v>1994631928.9488678</v>
      </c>
      <c r="T108" s="5">
        <f t="shared" ca="1" si="21"/>
        <v>1329754619.2992451</v>
      </c>
      <c r="U108" s="5">
        <f t="shared" ca="1" si="21"/>
        <v>664877309.64962256</v>
      </c>
      <c r="V108" s="5">
        <f ca="1">IF('Ric 2030'!$A116="RC",INDIRECT("'Ric 2030'!"&amp;'Country Selector'!$B$3&amp;ROW($A116))*10^12,0)*'Process Emissions Multipliers'!$E$8</f>
        <v>0</v>
      </c>
      <c r="W108" s="5">
        <f t="shared" ca="1" si="22"/>
        <v>0</v>
      </c>
      <c r="X108" s="5">
        <f t="shared" ca="1" si="22"/>
        <v>0</v>
      </c>
      <c r="Y108" s="5">
        <f t="shared" ca="1" si="22"/>
        <v>0</v>
      </c>
      <c r="Z108" s="5">
        <f t="shared" ca="1" si="22"/>
        <v>0</v>
      </c>
      <c r="AA108" s="5">
        <f t="shared" ca="1" si="22"/>
        <v>0</v>
      </c>
      <c r="AB108" s="5">
        <f t="shared" ca="1" si="22"/>
        <v>0</v>
      </c>
      <c r="AC108" s="5">
        <f t="shared" ca="1" si="22"/>
        <v>0</v>
      </c>
      <c r="AD108" s="5">
        <f t="shared" ca="1" si="22"/>
        <v>0</v>
      </c>
      <c r="AE108" s="5">
        <f t="shared" ca="1" si="22"/>
        <v>0</v>
      </c>
      <c r="AF108" s="5">
        <f t="shared" ca="1" si="22"/>
        <v>0</v>
      </c>
      <c r="AG108" s="5">
        <f t="shared" ca="1" si="22"/>
        <v>0</v>
      </c>
      <c r="AH108" s="5">
        <f t="shared" ca="1" si="22"/>
        <v>0</v>
      </c>
      <c r="AI108" s="5">
        <f t="shared" ca="1" si="22"/>
        <v>0</v>
      </c>
      <c r="AJ108" s="5">
        <f t="shared" ca="1" si="22"/>
        <v>0</v>
      </c>
      <c r="AK108" s="5">
        <f t="shared" ca="1" si="22"/>
        <v>0</v>
      </c>
      <c r="AL108" s="5">
        <f t="shared" ca="1" si="22"/>
        <v>0</v>
      </c>
      <c r="AM108" s="5">
        <f t="shared" ca="1" si="19"/>
        <v>0</v>
      </c>
      <c r="AN108" s="5">
        <f t="shared" ca="1" si="19"/>
        <v>0</v>
      </c>
      <c r="AO108" s="5">
        <f t="shared" ca="1" si="19"/>
        <v>0</v>
      </c>
      <c r="AP108" s="5">
        <f ca="1">V108*'Process Emissions Multipliers'!$F$8</f>
        <v>0</v>
      </c>
    </row>
    <row r="109" spans="1:42">
      <c r="A109" s="3">
        <v>57</v>
      </c>
      <c r="B109" s="5">
        <f ca="1">IF('Ric 2010'!$A117="RC",INDIRECT("'Ric 2010'!"&amp;'Country Selector'!$B$3&amp;ROW($A117))*10^12,0)*'Process Emissions Multipliers'!$B$8</f>
        <v>0</v>
      </c>
      <c r="C109" s="5">
        <f t="shared" ca="1" si="15"/>
        <v>0</v>
      </c>
      <c r="D109" s="5">
        <f t="shared" ca="1" si="20"/>
        <v>0</v>
      </c>
      <c r="E109" s="5">
        <f t="shared" ca="1" si="20"/>
        <v>0</v>
      </c>
      <c r="F109" s="5">
        <f t="shared" ca="1" si="20"/>
        <v>0</v>
      </c>
      <c r="G109" s="5">
        <f t="shared" ca="1" si="20"/>
        <v>0</v>
      </c>
      <c r="H109" s="5">
        <f t="shared" ca="1" si="20"/>
        <v>0</v>
      </c>
      <c r="I109" s="5">
        <f t="shared" ca="1" si="20"/>
        <v>0</v>
      </c>
      <c r="J109" s="5">
        <f t="shared" ca="1" si="20"/>
        <v>0</v>
      </c>
      <c r="K109" s="5">
        <f t="shared" ca="1" si="20"/>
        <v>0</v>
      </c>
      <c r="L109" s="5">
        <f ca="1">IF('Ric 2020'!$A117="RC",INDIRECT("'Ric 2020'!"&amp;'Country Selector'!$B$3&amp;ROW($A117))*10^12,0)*'Process Emissions Multipliers'!$C$8</f>
        <v>0</v>
      </c>
      <c r="M109" s="5">
        <f t="shared" ca="1" si="16"/>
        <v>0</v>
      </c>
      <c r="N109" s="5">
        <f t="shared" ca="1" si="21"/>
        <v>0</v>
      </c>
      <c r="O109" s="5">
        <f t="shared" ca="1" si="21"/>
        <v>0</v>
      </c>
      <c r="P109" s="5">
        <f t="shared" ca="1" si="21"/>
        <v>0</v>
      </c>
      <c r="Q109" s="5">
        <f t="shared" ca="1" si="21"/>
        <v>0</v>
      </c>
      <c r="R109" s="5">
        <f t="shared" ca="1" si="21"/>
        <v>0</v>
      </c>
      <c r="S109" s="5">
        <f t="shared" ca="1" si="21"/>
        <v>0</v>
      </c>
      <c r="T109" s="5">
        <f t="shared" ca="1" si="21"/>
        <v>0</v>
      </c>
      <c r="U109" s="5">
        <f t="shared" ca="1" si="21"/>
        <v>0</v>
      </c>
      <c r="V109" s="5">
        <f ca="1">IF('Ric 2030'!$A117="RC",INDIRECT("'Ric 2030'!"&amp;'Country Selector'!$B$3&amp;ROW($A117))*10^12,0)*'Process Emissions Multipliers'!$E$8</f>
        <v>0</v>
      </c>
      <c r="W109" s="5">
        <f t="shared" ca="1" si="22"/>
        <v>0</v>
      </c>
      <c r="X109" s="5">
        <f t="shared" ca="1" si="22"/>
        <v>0</v>
      </c>
      <c r="Y109" s="5">
        <f t="shared" ca="1" si="22"/>
        <v>0</v>
      </c>
      <c r="Z109" s="5">
        <f t="shared" ca="1" si="22"/>
        <v>0</v>
      </c>
      <c r="AA109" s="5">
        <f t="shared" ca="1" si="22"/>
        <v>0</v>
      </c>
      <c r="AB109" s="5">
        <f t="shared" ca="1" si="22"/>
        <v>0</v>
      </c>
      <c r="AC109" s="5">
        <f t="shared" ca="1" si="22"/>
        <v>0</v>
      </c>
      <c r="AD109" s="5">
        <f t="shared" ca="1" si="22"/>
        <v>0</v>
      </c>
      <c r="AE109" s="5">
        <f t="shared" ca="1" si="22"/>
        <v>0</v>
      </c>
      <c r="AF109" s="5">
        <f t="shared" ca="1" si="22"/>
        <v>0</v>
      </c>
      <c r="AG109" s="5">
        <f t="shared" ca="1" si="22"/>
        <v>0</v>
      </c>
      <c r="AH109" s="5">
        <f t="shared" ca="1" si="22"/>
        <v>0</v>
      </c>
      <c r="AI109" s="5">
        <f t="shared" ca="1" si="22"/>
        <v>0</v>
      </c>
      <c r="AJ109" s="5">
        <f t="shared" ca="1" si="22"/>
        <v>0</v>
      </c>
      <c r="AK109" s="5">
        <f t="shared" ca="1" si="22"/>
        <v>0</v>
      </c>
      <c r="AL109" s="5">
        <f t="shared" ca="1" si="22"/>
        <v>0</v>
      </c>
      <c r="AM109" s="5">
        <f t="shared" ca="1" si="19"/>
        <v>0</v>
      </c>
      <c r="AN109" s="5">
        <f t="shared" ca="1" si="19"/>
        <v>0</v>
      </c>
      <c r="AO109" s="5">
        <f t="shared" ca="1" si="19"/>
        <v>0</v>
      </c>
      <c r="AP109" s="5">
        <f ca="1">V109*'Process Emissions Multipliers'!$F$8</f>
        <v>0</v>
      </c>
    </row>
    <row r="110" spans="1:42">
      <c r="A110" s="3">
        <v>58</v>
      </c>
      <c r="B110" s="5">
        <f ca="1">IF('Ric 2010'!$A118="RC",INDIRECT("'Ric 2010'!"&amp;'Country Selector'!$B$3&amp;ROW($A118))*10^12,0)*'Process Emissions Multipliers'!$B$8</f>
        <v>0</v>
      </c>
      <c r="C110" s="5">
        <f t="shared" ca="1" si="15"/>
        <v>376572528.81615859</v>
      </c>
      <c r="D110" s="5">
        <f t="shared" ca="1" si="20"/>
        <v>753145057.63231719</v>
      </c>
      <c r="E110" s="5">
        <f t="shared" ca="1" si="20"/>
        <v>1129717586.4484756</v>
      </c>
      <c r="F110" s="5">
        <f t="shared" ca="1" si="20"/>
        <v>1506290115.2646344</v>
      </c>
      <c r="G110" s="5">
        <f t="shared" ca="1" si="20"/>
        <v>1882862644.0807929</v>
      </c>
      <c r="H110" s="5">
        <f t="shared" ca="1" si="20"/>
        <v>2259435172.8969512</v>
      </c>
      <c r="I110" s="5">
        <f t="shared" ca="1" si="20"/>
        <v>2636007701.71311</v>
      </c>
      <c r="J110" s="5">
        <f t="shared" ca="1" si="20"/>
        <v>3012580230.5292687</v>
      </c>
      <c r="K110" s="5">
        <f t="shared" ca="1" si="20"/>
        <v>3389152759.3454275</v>
      </c>
      <c r="L110" s="5">
        <f ca="1">IF('Ric 2020'!$A118="RC",INDIRECT("'Ric 2020'!"&amp;'Country Selector'!$B$3&amp;ROW($A118))*10^12,0)*'Process Emissions Multipliers'!$C$8</f>
        <v>3765725288.1615858</v>
      </c>
      <c r="M110" s="5">
        <f t="shared" ca="1" si="16"/>
        <v>3389152759.3454275</v>
      </c>
      <c r="N110" s="5">
        <f t="shared" ca="1" si="21"/>
        <v>3012580230.5292687</v>
      </c>
      <c r="O110" s="5">
        <f t="shared" ca="1" si="21"/>
        <v>2636007701.71311</v>
      </c>
      <c r="P110" s="5">
        <f t="shared" ca="1" si="21"/>
        <v>2259435172.8969512</v>
      </c>
      <c r="Q110" s="5">
        <f t="shared" ca="1" si="21"/>
        <v>1882862644.0807929</v>
      </c>
      <c r="R110" s="5">
        <f t="shared" ca="1" si="21"/>
        <v>1506290115.2646344</v>
      </c>
      <c r="S110" s="5">
        <f t="shared" ca="1" si="21"/>
        <v>1129717586.4484756</v>
      </c>
      <c r="T110" s="5">
        <f t="shared" ca="1" si="21"/>
        <v>753145057.63231719</v>
      </c>
      <c r="U110" s="5">
        <f t="shared" ca="1" si="21"/>
        <v>376572528.81615859</v>
      </c>
      <c r="V110" s="5">
        <f ca="1">IF('Ric 2030'!$A118="RC",INDIRECT("'Ric 2030'!"&amp;'Country Selector'!$B$3&amp;ROW($A118))*10^12,0)*'Process Emissions Multipliers'!$E$8</f>
        <v>0</v>
      </c>
      <c r="W110" s="5">
        <f t="shared" ca="1" si="22"/>
        <v>0</v>
      </c>
      <c r="X110" s="5">
        <f t="shared" ca="1" si="22"/>
        <v>0</v>
      </c>
      <c r="Y110" s="5">
        <f t="shared" ca="1" si="22"/>
        <v>0</v>
      </c>
      <c r="Z110" s="5">
        <f t="shared" ca="1" si="22"/>
        <v>0</v>
      </c>
      <c r="AA110" s="5">
        <f t="shared" ca="1" si="22"/>
        <v>0</v>
      </c>
      <c r="AB110" s="5">
        <f t="shared" ca="1" si="22"/>
        <v>0</v>
      </c>
      <c r="AC110" s="5">
        <f t="shared" ca="1" si="22"/>
        <v>0</v>
      </c>
      <c r="AD110" s="5">
        <f t="shared" ca="1" si="22"/>
        <v>0</v>
      </c>
      <c r="AE110" s="5">
        <f t="shared" ca="1" si="22"/>
        <v>0</v>
      </c>
      <c r="AF110" s="5">
        <f t="shared" ca="1" si="22"/>
        <v>0</v>
      </c>
      <c r="AG110" s="5">
        <f t="shared" ca="1" si="22"/>
        <v>0</v>
      </c>
      <c r="AH110" s="5">
        <f t="shared" ca="1" si="22"/>
        <v>0</v>
      </c>
      <c r="AI110" s="5">
        <f t="shared" ca="1" si="22"/>
        <v>0</v>
      </c>
      <c r="AJ110" s="5">
        <f t="shared" ca="1" si="22"/>
        <v>0</v>
      </c>
      <c r="AK110" s="5">
        <f t="shared" ca="1" si="22"/>
        <v>0</v>
      </c>
      <c r="AL110" s="5">
        <f t="shared" ref="AL110:AO125" ca="1" si="23">$V110*($AP$1-AL$1)/($AP$1-$V$1)+$AP110*(AL$1-$V$1)/($AP$1-$V$1)</f>
        <v>0</v>
      </c>
      <c r="AM110" s="5">
        <f t="shared" ca="1" si="23"/>
        <v>0</v>
      </c>
      <c r="AN110" s="5">
        <f t="shared" ca="1" si="23"/>
        <v>0</v>
      </c>
      <c r="AO110" s="5">
        <f t="shared" ca="1" si="23"/>
        <v>0</v>
      </c>
      <c r="AP110" s="5">
        <f ca="1">V110*'Process Emissions Multipliers'!$F$8</f>
        <v>0</v>
      </c>
    </row>
    <row r="111" spans="1:42">
      <c r="A111" s="3">
        <v>59</v>
      </c>
      <c r="B111" s="5">
        <f ca="1">IF('Ric 2010'!$A119="RC",INDIRECT("'Ric 2010'!"&amp;'Country Selector'!$B$3&amp;ROW($A119))*10^12,0)*'Process Emissions Multipliers'!$B$8</f>
        <v>0</v>
      </c>
      <c r="C111" s="5">
        <f t="shared" ca="1" si="15"/>
        <v>0</v>
      </c>
      <c r="D111" s="5">
        <f t="shared" ca="1" si="20"/>
        <v>0</v>
      </c>
      <c r="E111" s="5">
        <f t="shared" ca="1" si="20"/>
        <v>0</v>
      </c>
      <c r="F111" s="5">
        <f t="shared" ca="1" si="20"/>
        <v>0</v>
      </c>
      <c r="G111" s="5">
        <f t="shared" ca="1" si="20"/>
        <v>0</v>
      </c>
      <c r="H111" s="5">
        <f t="shared" ca="1" si="20"/>
        <v>0</v>
      </c>
      <c r="I111" s="5">
        <f t="shared" ca="1" si="20"/>
        <v>0</v>
      </c>
      <c r="J111" s="5">
        <f t="shared" ca="1" si="20"/>
        <v>0</v>
      </c>
      <c r="K111" s="5">
        <f t="shared" ca="1" si="20"/>
        <v>0</v>
      </c>
      <c r="L111" s="5">
        <f ca="1">IF('Ric 2020'!$A119="RC",INDIRECT("'Ric 2020'!"&amp;'Country Selector'!$B$3&amp;ROW($A119))*10^12,0)*'Process Emissions Multipliers'!$C$8</f>
        <v>0</v>
      </c>
      <c r="M111" s="5">
        <f t="shared" ca="1" si="16"/>
        <v>0</v>
      </c>
      <c r="N111" s="5">
        <f t="shared" ca="1" si="21"/>
        <v>0</v>
      </c>
      <c r="O111" s="5">
        <f t="shared" ca="1" si="21"/>
        <v>0</v>
      </c>
      <c r="P111" s="5">
        <f t="shared" ca="1" si="21"/>
        <v>0</v>
      </c>
      <c r="Q111" s="5">
        <f t="shared" ca="1" si="21"/>
        <v>0</v>
      </c>
      <c r="R111" s="5">
        <f t="shared" ca="1" si="21"/>
        <v>0</v>
      </c>
      <c r="S111" s="5">
        <f t="shared" ca="1" si="21"/>
        <v>0</v>
      </c>
      <c r="T111" s="5">
        <f t="shared" ca="1" si="21"/>
        <v>0</v>
      </c>
      <c r="U111" s="5">
        <f t="shared" ca="1" si="21"/>
        <v>0</v>
      </c>
      <c r="V111" s="5">
        <f ca="1">IF('Ric 2030'!$A119="RC",INDIRECT("'Ric 2030'!"&amp;'Country Selector'!$B$3&amp;ROW($A119))*10^12,0)*'Process Emissions Multipliers'!$E$8</f>
        <v>0</v>
      </c>
      <c r="W111" s="5">
        <f t="shared" ref="W111:AL126" ca="1" si="24">$V111*($AP$1-W$1)/($AP$1-$V$1)+$AP111*(W$1-$V$1)/($AP$1-$V$1)</f>
        <v>0</v>
      </c>
      <c r="X111" s="5">
        <f t="shared" ca="1" si="24"/>
        <v>0</v>
      </c>
      <c r="Y111" s="5">
        <f t="shared" ca="1" si="24"/>
        <v>0</v>
      </c>
      <c r="Z111" s="5">
        <f t="shared" ca="1" si="24"/>
        <v>0</v>
      </c>
      <c r="AA111" s="5">
        <f t="shared" ca="1" si="24"/>
        <v>0</v>
      </c>
      <c r="AB111" s="5">
        <f t="shared" ca="1" si="24"/>
        <v>0</v>
      </c>
      <c r="AC111" s="5">
        <f t="shared" ca="1" si="24"/>
        <v>0</v>
      </c>
      <c r="AD111" s="5">
        <f t="shared" ca="1" si="24"/>
        <v>0</v>
      </c>
      <c r="AE111" s="5">
        <f t="shared" ca="1" si="24"/>
        <v>0</v>
      </c>
      <c r="AF111" s="5">
        <f t="shared" ca="1" si="24"/>
        <v>0</v>
      </c>
      <c r="AG111" s="5">
        <f t="shared" ca="1" si="24"/>
        <v>0</v>
      </c>
      <c r="AH111" s="5">
        <f t="shared" ca="1" si="24"/>
        <v>0</v>
      </c>
      <c r="AI111" s="5">
        <f t="shared" ca="1" si="24"/>
        <v>0</v>
      </c>
      <c r="AJ111" s="5">
        <f t="shared" ca="1" si="24"/>
        <v>0</v>
      </c>
      <c r="AK111" s="5">
        <f t="shared" ca="1" si="24"/>
        <v>0</v>
      </c>
      <c r="AL111" s="5">
        <f t="shared" ca="1" si="24"/>
        <v>0</v>
      </c>
      <c r="AM111" s="5">
        <f t="shared" ca="1" si="23"/>
        <v>0</v>
      </c>
      <c r="AN111" s="5">
        <f t="shared" ca="1" si="23"/>
        <v>0</v>
      </c>
      <c r="AO111" s="5">
        <f t="shared" ca="1" si="23"/>
        <v>0</v>
      </c>
      <c r="AP111" s="5">
        <f ca="1">V111*'Process Emissions Multipliers'!$F$8</f>
        <v>0</v>
      </c>
    </row>
    <row r="112" spans="1:42">
      <c r="A112" s="3">
        <v>60</v>
      </c>
      <c r="B112" s="5">
        <f ca="1">IF('Ric 2010'!$A120="RC",INDIRECT("'Ric 2010'!"&amp;'Country Selector'!$B$3&amp;ROW($A120))*10^12,0)*'Process Emissions Multipliers'!$B$8</f>
        <v>0</v>
      </c>
      <c r="C112" s="5">
        <f t="shared" ca="1" si="15"/>
        <v>0</v>
      </c>
      <c r="D112" s="5">
        <f t="shared" ca="1" si="20"/>
        <v>0</v>
      </c>
      <c r="E112" s="5">
        <f t="shared" ca="1" si="20"/>
        <v>0</v>
      </c>
      <c r="F112" s="5">
        <f t="shared" ca="1" si="20"/>
        <v>0</v>
      </c>
      <c r="G112" s="5">
        <f t="shared" ca="1" si="20"/>
        <v>0</v>
      </c>
      <c r="H112" s="5">
        <f t="shared" ca="1" si="20"/>
        <v>0</v>
      </c>
      <c r="I112" s="5">
        <f t="shared" ca="1" si="20"/>
        <v>0</v>
      </c>
      <c r="J112" s="5">
        <f t="shared" ca="1" si="20"/>
        <v>0</v>
      </c>
      <c r="K112" s="5">
        <f t="shared" ca="1" si="20"/>
        <v>0</v>
      </c>
      <c r="L112" s="5">
        <f ca="1">IF('Ric 2020'!$A120="RC",INDIRECT("'Ric 2020'!"&amp;'Country Selector'!$B$3&amp;ROW($A120))*10^12,0)*'Process Emissions Multipliers'!$C$8</f>
        <v>0</v>
      </c>
      <c r="M112" s="5">
        <f t="shared" ca="1" si="16"/>
        <v>0</v>
      </c>
      <c r="N112" s="5">
        <f t="shared" ca="1" si="21"/>
        <v>0</v>
      </c>
      <c r="O112" s="5">
        <f t="shared" ca="1" si="21"/>
        <v>0</v>
      </c>
      <c r="P112" s="5">
        <f t="shared" ca="1" si="21"/>
        <v>0</v>
      </c>
      <c r="Q112" s="5">
        <f t="shared" ca="1" si="21"/>
        <v>0</v>
      </c>
      <c r="R112" s="5">
        <f t="shared" ca="1" si="21"/>
        <v>0</v>
      </c>
      <c r="S112" s="5">
        <f t="shared" ca="1" si="21"/>
        <v>0</v>
      </c>
      <c r="T112" s="5">
        <f t="shared" ca="1" si="21"/>
        <v>0</v>
      </c>
      <c r="U112" s="5">
        <f t="shared" ca="1" si="21"/>
        <v>0</v>
      </c>
      <c r="V112" s="5">
        <f ca="1">IF('Ric 2030'!$A120="RC",INDIRECT("'Ric 2030'!"&amp;'Country Selector'!$B$3&amp;ROW($A120))*10^12,0)*'Process Emissions Multipliers'!$E$8</f>
        <v>0</v>
      </c>
      <c r="W112" s="5">
        <f t="shared" ca="1" si="24"/>
        <v>0</v>
      </c>
      <c r="X112" s="5">
        <f t="shared" ca="1" si="24"/>
        <v>0</v>
      </c>
      <c r="Y112" s="5">
        <f t="shared" ca="1" si="24"/>
        <v>0</v>
      </c>
      <c r="Z112" s="5">
        <f t="shared" ca="1" si="24"/>
        <v>0</v>
      </c>
      <c r="AA112" s="5">
        <f t="shared" ca="1" si="24"/>
        <v>0</v>
      </c>
      <c r="AB112" s="5">
        <f t="shared" ca="1" si="24"/>
        <v>0</v>
      </c>
      <c r="AC112" s="5">
        <f t="shared" ca="1" si="24"/>
        <v>0</v>
      </c>
      <c r="AD112" s="5">
        <f t="shared" ca="1" si="24"/>
        <v>0</v>
      </c>
      <c r="AE112" s="5">
        <f t="shared" ca="1" si="24"/>
        <v>0</v>
      </c>
      <c r="AF112" s="5">
        <f t="shared" ca="1" si="24"/>
        <v>0</v>
      </c>
      <c r="AG112" s="5">
        <f t="shared" ca="1" si="24"/>
        <v>0</v>
      </c>
      <c r="AH112" s="5">
        <f t="shared" ca="1" si="24"/>
        <v>0</v>
      </c>
      <c r="AI112" s="5">
        <f t="shared" ca="1" si="24"/>
        <v>0</v>
      </c>
      <c r="AJ112" s="5">
        <f t="shared" ca="1" si="24"/>
        <v>0</v>
      </c>
      <c r="AK112" s="5">
        <f t="shared" ca="1" si="24"/>
        <v>0</v>
      </c>
      <c r="AL112" s="5">
        <f t="shared" ca="1" si="24"/>
        <v>0</v>
      </c>
      <c r="AM112" s="5">
        <f t="shared" ca="1" si="23"/>
        <v>0</v>
      </c>
      <c r="AN112" s="5">
        <f t="shared" ca="1" si="23"/>
        <v>0</v>
      </c>
      <c r="AO112" s="5">
        <f t="shared" ca="1" si="23"/>
        <v>0</v>
      </c>
      <c r="AP112" s="5">
        <f ca="1">V112*'Process Emissions Multipliers'!$F$8</f>
        <v>0</v>
      </c>
    </row>
    <row r="113" spans="1:42">
      <c r="A113" s="3">
        <v>61</v>
      </c>
      <c r="B113" s="5">
        <f ca="1">IF('Ric 2010'!$A121="RC",INDIRECT("'Ric 2010'!"&amp;'Country Selector'!$B$3&amp;ROW($A121))*10^12,0)*'Process Emissions Multipliers'!$B$8</f>
        <v>0</v>
      </c>
      <c r="C113" s="5">
        <f t="shared" ca="1" si="15"/>
        <v>1659244941.6568944</v>
      </c>
      <c r="D113" s="5">
        <f t="shared" ca="1" si="20"/>
        <v>3318489883.3137889</v>
      </c>
      <c r="E113" s="5">
        <f t="shared" ca="1" si="20"/>
        <v>4977734824.9706831</v>
      </c>
      <c r="F113" s="5">
        <f t="shared" ca="1" si="20"/>
        <v>6636979766.6275778</v>
      </c>
      <c r="G113" s="5">
        <f t="shared" ca="1" si="20"/>
        <v>8296224708.2844725</v>
      </c>
      <c r="H113" s="5">
        <f t="shared" ca="1" si="20"/>
        <v>9955469649.9413662</v>
      </c>
      <c r="I113" s="5">
        <f t="shared" ca="1" si="20"/>
        <v>11614714591.598263</v>
      </c>
      <c r="J113" s="5">
        <f t="shared" ca="1" si="20"/>
        <v>13273959533.255156</v>
      </c>
      <c r="K113" s="5">
        <f t="shared" ca="1" si="20"/>
        <v>14933204474.912052</v>
      </c>
      <c r="L113" s="5">
        <f ca="1">IF('Ric 2020'!$A121="RC",INDIRECT("'Ric 2020'!"&amp;'Country Selector'!$B$3&amp;ROW($A121))*10^12,0)*'Process Emissions Multipliers'!$C$8</f>
        <v>16592449416.568945</v>
      </c>
      <c r="M113" s="5">
        <f t="shared" ca="1" si="16"/>
        <v>14933204474.912052</v>
      </c>
      <c r="N113" s="5">
        <f t="shared" ca="1" si="21"/>
        <v>13273959533.255156</v>
      </c>
      <c r="O113" s="5">
        <f t="shared" ca="1" si="21"/>
        <v>11614714591.598263</v>
      </c>
      <c r="P113" s="5">
        <f t="shared" ca="1" si="21"/>
        <v>9955469649.9413662</v>
      </c>
      <c r="Q113" s="5">
        <f t="shared" ca="1" si="21"/>
        <v>8296224708.2844725</v>
      </c>
      <c r="R113" s="5">
        <f t="shared" ca="1" si="21"/>
        <v>6636979766.6275778</v>
      </c>
      <c r="S113" s="5">
        <f t="shared" ca="1" si="21"/>
        <v>4977734824.9706831</v>
      </c>
      <c r="T113" s="5">
        <f t="shared" ca="1" si="21"/>
        <v>3318489883.3137889</v>
      </c>
      <c r="U113" s="5">
        <f t="shared" ca="1" si="21"/>
        <v>1659244941.6568944</v>
      </c>
      <c r="V113" s="5">
        <f ca="1">IF('Ric 2030'!$A121="RC",INDIRECT("'Ric 2030'!"&amp;'Country Selector'!$B$3&amp;ROW($A121))*10^12,0)*'Process Emissions Multipliers'!$E$8</f>
        <v>0</v>
      </c>
      <c r="W113" s="5">
        <f t="shared" ca="1" si="24"/>
        <v>0</v>
      </c>
      <c r="X113" s="5">
        <f t="shared" ca="1" si="24"/>
        <v>0</v>
      </c>
      <c r="Y113" s="5">
        <f t="shared" ca="1" si="24"/>
        <v>0</v>
      </c>
      <c r="Z113" s="5">
        <f t="shared" ca="1" si="24"/>
        <v>0</v>
      </c>
      <c r="AA113" s="5">
        <f t="shared" ca="1" si="24"/>
        <v>0</v>
      </c>
      <c r="AB113" s="5">
        <f t="shared" ca="1" si="24"/>
        <v>0</v>
      </c>
      <c r="AC113" s="5">
        <f t="shared" ca="1" si="24"/>
        <v>0</v>
      </c>
      <c r="AD113" s="5">
        <f t="shared" ca="1" si="24"/>
        <v>0</v>
      </c>
      <c r="AE113" s="5">
        <f t="shared" ca="1" si="24"/>
        <v>0</v>
      </c>
      <c r="AF113" s="5">
        <f t="shared" ca="1" si="24"/>
        <v>0</v>
      </c>
      <c r="AG113" s="5">
        <f t="shared" ca="1" si="24"/>
        <v>0</v>
      </c>
      <c r="AH113" s="5">
        <f t="shared" ca="1" si="24"/>
        <v>0</v>
      </c>
      <c r="AI113" s="5">
        <f t="shared" ca="1" si="24"/>
        <v>0</v>
      </c>
      <c r="AJ113" s="5">
        <f t="shared" ca="1" si="24"/>
        <v>0</v>
      </c>
      <c r="AK113" s="5">
        <f t="shared" ca="1" si="24"/>
        <v>0</v>
      </c>
      <c r="AL113" s="5">
        <f t="shared" ca="1" si="24"/>
        <v>0</v>
      </c>
      <c r="AM113" s="5">
        <f t="shared" ca="1" si="23"/>
        <v>0</v>
      </c>
      <c r="AN113" s="5">
        <f t="shared" ca="1" si="23"/>
        <v>0</v>
      </c>
      <c r="AO113" s="5">
        <f t="shared" ca="1" si="23"/>
        <v>0</v>
      </c>
      <c r="AP113" s="5">
        <f ca="1">V113*'Process Emissions Multipliers'!$F$8</f>
        <v>0</v>
      </c>
    </row>
    <row r="114" spans="1:42">
      <c r="A114" s="3">
        <v>62</v>
      </c>
      <c r="B114" s="5">
        <f ca="1">IF('Ric 2010'!$A122="RC",INDIRECT("'Ric 2010'!"&amp;'Country Selector'!$B$3&amp;ROW($A122))*10^12,0)*'Process Emissions Multipliers'!$B$8</f>
        <v>11914926830.247526</v>
      </c>
      <c r="C114" s="5">
        <f t="shared" ca="1" si="15"/>
        <v>10723434147.222775</v>
      </c>
      <c r="D114" s="5">
        <f t="shared" ca="1" si="20"/>
        <v>9531941464.1980209</v>
      </c>
      <c r="E114" s="5">
        <f t="shared" ca="1" si="20"/>
        <v>8340448781.1732683</v>
      </c>
      <c r="F114" s="5">
        <f t="shared" ca="1" si="20"/>
        <v>7148956098.1485157</v>
      </c>
      <c r="G114" s="5">
        <f t="shared" ca="1" si="20"/>
        <v>5957463415.1237631</v>
      </c>
      <c r="H114" s="5">
        <f t="shared" ca="1" si="20"/>
        <v>4765970732.0990105</v>
      </c>
      <c r="I114" s="5">
        <f t="shared" ca="1" si="20"/>
        <v>3574478049.0742579</v>
      </c>
      <c r="J114" s="5">
        <f t="shared" ca="1" si="20"/>
        <v>2382985366.0495052</v>
      </c>
      <c r="K114" s="5">
        <f t="shared" ca="1" si="20"/>
        <v>1191492683.0247526</v>
      </c>
      <c r="L114" s="5">
        <f ca="1">IF('Ric 2020'!$A122="RC",INDIRECT("'Ric 2020'!"&amp;'Country Selector'!$B$3&amp;ROW($A122))*10^12,0)*'Process Emissions Multipliers'!$C$8</f>
        <v>0</v>
      </c>
      <c r="M114" s="5">
        <f t="shared" ca="1" si="16"/>
        <v>357675876.22634757</v>
      </c>
      <c r="N114" s="5">
        <f t="shared" ca="1" si="21"/>
        <v>715351752.45269513</v>
      </c>
      <c r="O114" s="5">
        <f t="shared" ca="1" si="21"/>
        <v>1073027628.6790426</v>
      </c>
      <c r="P114" s="5">
        <f t="shared" ca="1" si="21"/>
        <v>1430703504.9053903</v>
      </c>
      <c r="Q114" s="5">
        <f t="shared" ca="1" si="21"/>
        <v>1788379381.1317375</v>
      </c>
      <c r="R114" s="5">
        <f t="shared" ca="1" si="21"/>
        <v>2146055257.3580852</v>
      </c>
      <c r="S114" s="5">
        <f t="shared" ca="1" si="21"/>
        <v>2503731133.5844331</v>
      </c>
      <c r="T114" s="5">
        <f t="shared" ca="1" si="21"/>
        <v>2861407009.8107805</v>
      </c>
      <c r="U114" s="5">
        <f t="shared" ca="1" si="21"/>
        <v>3219082886.0371275</v>
      </c>
      <c r="V114" s="5">
        <f ca="1">IF('Ric 2030'!$A122="RC",INDIRECT("'Ric 2030'!"&amp;'Country Selector'!$B$3&amp;ROW($A122))*10^12,0)*'Process Emissions Multipliers'!$E$8</f>
        <v>3576758762.2634754</v>
      </c>
      <c r="W114" s="5">
        <f t="shared" ca="1" si="24"/>
        <v>3576758762.2634759</v>
      </c>
      <c r="X114" s="5">
        <f t="shared" ca="1" si="24"/>
        <v>3576758762.2634749</v>
      </c>
      <c r="Y114" s="5">
        <f t="shared" ca="1" si="24"/>
        <v>3576758762.2634754</v>
      </c>
      <c r="Z114" s="5">
        <f t="shared" ca="1" si="24"/>
        <v>3576758762.2634754</v>
      </c>
      <c r="AA114" s="5">
        <f t="shared" ca="1" si="24"/>
        <v>3576758762.2634754</v>
      </c>
      <c r="AB114" s="5">
        <f t="shared" ca="1" si="24"/>
        <v>3576758762.2634754</v>
      </c>
      <c r="AC114" s="5">
        <f t="shared" ca="1" si="24"/>
        <v>3576758762.2634754</v>
      </c>
      <c r="AD114" s="5">
        <f t="shared" ca="1" si="24"/>
        <v>3576758762.2634754</v>
      </c>
      <c r="AE114" s="5">
        <f t="shared" ca="1" si="24"/>
        <v>3576758762.2634754</v>
      </c>
      <c r="AF114" s="5">
        <f t="shared" ca="1" si="24"/>
        <v>3576758762.2634749</v>
      </c>
      <c r="AG114" s="5">
        <f t="shared" ca="1" si="24"/>
        <v>3576758762.2634754</v>
      </c>
      <c r="AH114" s="5">
        <f t="shared" ca="1" si="24"/>
        <v>3576758762.2634754</v>
      </c>
      <c r="AI114" s="5">
        <f t="shared" ca="1" si="24"/>
        <v>3576758762.2634754</v>
      </c>
      <c r="AJ114" s="5">
        <f t="shared" ca="1" si="24"/>
        <v>3576758762.2634754</v>
      </c>
      <c r="AK114" s="5">
        <f t="shared" ca="1" si="24"/>
        <v>3576758762.2634754</v>
      </c>
      <c r="AL114" s="5">
        <f t="shared" ca="1" si="24"/>
        <v>3576758762.2634754</v>
      </c>
      <c r="AM114" s="5">
        <f t="shared" ca="1" si="23"/>
        <v>3576758762.2634754</v>
      </c>
      <c r="AN114" s="5">
        <f t="shared" ca="1" si="23"/>
        <v>3576758762.2634749</v>
      </c>
      <c r="AO114" s="5">
        <f t="shared" ca="1" si="23"/>
        <v>3576758762.2634759</v>
      </c>
      <c r="AP114" s="5">
        <f ca="1">V114*'Process Emissions Multipliers'!$F$8</f>
        <v>3576758762.2634754</v>
      </c>
    </row>
    <row r="115" spans="1:42">
      <c r="A115" s="3">
        <v>63</v>
      </c>
      <c r="B115" s="5">
        <f ca="1">IF('Ric 2010'!$A123="RC",INDIRECT("'Ric 2010'!"&amp;'Country Selector'!$B$3&amp;ROW($A123))*10^12,0)*'Process Emissions Multipliers'!$B$8</f>
        <v>0</v>
      </c>
      <c r="C115" s="5">
        <f t="shared" ca="1" si="15"/>
        <v>0</v>
      </c>
      <c r="D115" s="5">
        <f t="shared" ca="1" si="20"/>
        <v>0</v>
      </c>
      <c r="E115" s="5">
        <f t="shared" ca="1" si="20"/>
        <v>0</v>
      </c>
      <c r="F115" s="5">
        <f t="shared" ca="1" si="20"/>
        <v>0</v>
      </c>
      <c r="G115" s="5">
        <f t="shared" ca="1" si="20"/>
        <v>0</v>
      </c>
      <c r="H115" s="5">
        <f t="shared" ca="1" si="20"/>
        <v>0</v>
      </c>
      <c r="I115" s="5">
        <f t="shared" ca="1" si="20"/>
        <v>0</v>
      </c>
      <c r="J115" s="5">
        <f t="shared" ca="1" si="20"/>
        <v>0</v>
      </c>
      <c r="K115" s="5">
        <f t="shared" ca="1" si="20"/>
        <v>0</v>
      </c>
      <c r="L115" s="5">
        <f ca="1">IF('Ric 2020'!$A123="RC",INDIRECT("'Ric 2020'!"&amp;'Country Selector'!$B$3&amp;ROW($A123))*10^12,0)*'Process Emissions Multipliers'!$C$8</f>
        <v>0</v>
      </c>
      <c r="M115" s="5">
        <f t="shared" ca="1" si="16"/>
        <v>383529584.78900993</v>
      </c>
      <c r="N115" s="5">
        <f t="shared" ca="1" si="21"/>
        <v>767059169.57801986</v>
      </c>
      <c r="O115" s="5">
        <f t="shared" ca="1" si="21"/>
        <v>1150588754.3670297</v>
      </c>
      <c r="P115" s="5">
        <f t="shared" ca="1" si="21"/>
        <v>1534118339.1560397</v>
      </c>
      <c r="Q115" s="5">
        <f t="shared" ca="1" si="21"/>
        <v>1917647923.9450498</v>
      </c>
      <c r="R115" s="5">
        <f t="shared" ca="1" si="21"/>
        <v>2301177508.7340593</v>
      </c>
      <c r="S115" s="5">
        <f t="shared" ca="1" si="21"/>
        <v>2684707093.5230694</v>
      </c>
      <c r="T115" s="5">
        <f t="shared" ca="1" si="21"/>
        <v>3068236678.3120794</v>
      </c>
      <c r="U115" s="5">
        <f t="shared" ca="1" si="21"/>
        <v>3451766263.1010895</v>
      </c>
      <c r="V115" s="5">
        <f ca="1">IF('Ric 2030'!$A123="RC",INDIRECT("'Ric 2030'!"&amp;'Country Selector'!$B$3&amp;ROW($A123))*10^12,0)*'Process Emissions Multipliers'!$E$8</f>
        <v>3835295847.890099</v>
      </c>
      <c r="W115" s="5">
        <f t="shared" ca="1" si="24"/>
        <v>3835295847.890099</v>
      </c>
      <c r="X115" s="5">
        <f t="shared" ca="1" si="24"/>
        <v>3835295847.8900995</v>
      </c>
      <c r="Y115" s="5">
        <f t="shared" ca="1" si="24"/>
        <v>3835295847.8900986</v>
      </c>
      <c r="Z115" s="5">
        <f t="shared" ca="1" si="24"/>
        <v>3835295847.8900995</v>
      </c>
      <c r="AA115" s="5">
        <f t="shared" ca="1" si="24"/>
        <v>3835295847.8900995</v>
      </c>
      <c r="AB115" s="5">
        <f t="shared" ca="1" si="24"/>
        <v>3835295847.890099</v>
      </c>
      <c r="AC115" s="5">
        <f t="shared" ca="1" si="24"/>
        <v>3835295847.890099</v>
      </c>
      <c r="AD115" s="5">
        <f t="shared" ca="1" si="24"/>
        <v>3835295847.890099</v>
      </c>
      <c r="AE115" s="5">
        <f t="shared" ca="1" si="24"/>
        <v>3835295847.8900995</v>
      </c>
      <c r="AF115" s="5">
        <f t="shared" ca="1" si="24"/>
        <v>3835295847.8900995</v>
      </c>
      <c r="AG115" s="5">
        <f t="shared" ca="1" si="24"/>
        <v>3835295847.8900995</v>
      </c>
      <c r="AH115" s="5">
        <f t="shared" ca="1" si="24"/>
        <v>3835295847.890099</v>
      </c>
      <c r="AI115" s="5">
        <f t="shared" ca="1" si="24"/>
        <v>3835295847.890099</v>
      </c>
      <c r="AJ115" s="5">
        <f t="shared" ca="1" si="24"/>
        <v>3835295847.890099</v>
      </c>
      <c r="AK115" s="5">
        <f t="shared" ca="1" si="24"/>
        <v>3835295847.8900995</v>
      </c>
      <c r="AL115" s="5">
        <f t="shared" ca="1" si="24"/>
        <v>3835295847.8900995</v>
      </c>
      <c r="AM115" s="5">
        <f t="shared" ca="1" si="23"/>
        <v>3835295847.8900986</v>
      </c>
      <c r="AN115" s="5">
        <f t="shared" ca="1" si="23"/>
        <v>3835295847.8900995</v>
      </c>
      <c r="AO115" s="5">
        <f t="shared" ca="1" si="23"/>
        <v>3835295847.890099</v>
      </c>
      <c r="AP115" s="5">
        <f ca="1">V115*'Process Emissions Multipliers'!$F$8</f>
        <v>3835295847.890099</v>
      </c>
    </row>
    <row r="116" spans="1:42">
      <c r="A116" s="3">
        <v>64</v>
      </c>
      <c r="B116" s="5">
        <f ca="1">IF('Ric 2010'!$A124="RC",INDIRECT("'Ric 2010'!"&amp;'Country Selector'!$B$3&amp;ROW($A124))*10^12,0)*'Process Emissions Multipliers'!$B$8</f>
        <v>0</v>
      </c>
      <c r="C116" s="5">
        <f t="shared" ca="1" si="15"/>
        <v>0</v>
      </c>
      <c r="D116" s="5">
        <f t="shared" ca="1" si="20"/>
        <v>0</v>
      </c>
      <c r="E116" s="5">
        <f t="shared" ca="1" si="20"/>
        <v>0</v>
      </c>
      <c r="F116" s="5">
        <f t="shared" ca="1" si="20"/>
        <v>0</v>
      </c>
      <c r="G116" s="5">
        <f t="shared" ca="1" si="20"/>
        <v>0</v>
      </c>
      <c r="H116" s="5">
        <f t="shared" ca="1" si="20"/>
        <v>0</v>
      </c>
      <c r="I116" s="5">
        <f t="shared" ca="1" si="20"/>
        <v>0</v>
      </c>
      <c r="J116" s="5">
        <f t="shared" ca="1" si="20"/>
        <v>0</v>
      </c>
      <c r="K116" s="5">
        <f t="shared" ca="1" si="20"/>
        <v>0</v>
      </c>
      <c r="L116" s="5">
        <f ca="1">IF('Ric 2020'!$A124="RC",INDIRECT("'Ric 2020'!"&amp;'Country Selector'!$B$3&amp;ROW($A124))*10^12,0)*'Process Emissions Multipliers'!$C$8</f>
        <v>0</v>
      </c>
      <c r="M116" s="5">
        <f t="shared" ca="1" si="16"/>
        <v>0</v>
      </c>
      <c r="N116" s="5">
        <f t="shared" ca="1" si="21"/>
        <v>0</v>
      </c>
      <c r="O116" s="5">
        <f t="shared" ca="1" si="21"/>
        <v>0</v>
      </c>
      <c r="P116" s="5">
        <f t="shared" ca="1" si="21"/>
        <v>0</v>
      </c>
      <c r="Q116" s="5">
        <f t="shared" ca="1" si="21"/>
        <v>0</v>
      </c>
      <c r="R116" s="5">
        <f t="shared" ca="1" si="21"/>
        <v>0</v>
      </c>
      <c r="S116" s="5">
        <f t="shared" ca="1" si="21"/>
        <v>0</v>
      </c>
      <c r="T116" s="5">
        <f t="shared" ca="1" si="21"/>
        <v>0</v>
      </c>
      <c r="U116" s="5">
        <f t="shared" ca="1" si="21"/>
        <v>0</v>
      </c>
      <c r="V116" s="5">
        <f ca="1">IF('Ric 2030'!$A124="RC",INDIRECT("'Ric 2030'!"&amp;'Country Selector'!$B$3&amp;ROW($A124))*10^12,0)*'Process Emissions Multipliers'!$E$8</f>
        <v>0</v>
      </c>
      <c r="W116" s="5">
        <f t="shared" ca="1" si="24"/>
        <v>0</v>
      </c>
      <c r="X116" s="5">
        <f t="shared" ca="1" si="24"/>
        <v>0</v>
      </c>
      <c r="Y116" s="5">
        <f t="shared" ca="1" si="24"/>
        <v>0</v>
      </c>
      <c r="Z116" s="5">
        <f t="shared" ca="1" si="24"/>
        <v>0</v>
      </c>
      <c r="AA116" s="5">
        <f t="shared" ca="1" si="24"/>
        <v>0</v>
      </c>
      <c r="AB116" s="5">
        <f t="shared" ca="1" si="24"/>
        <v>0</v>
      </c>
      <c r="AC116" s="5">
        <f t="shared" ca="1" si="24"/>
        <v>0</v>
      </c>
      <c r="AD116" s="5">
        <f t="shared" ca="1" si="24"/>
        <v>0</v>
      </c>
      <c r="AE116" s="5">
        <f t="shared" ca="1" si="24"/>
        <v>0</v>
      </c>
      <c r="AF116" s="5">
        <f t="shared" ca="1" si="24"/>
        <v>0</v>
      </c>
      <c r="AG116" s="5">
        <f t="shared" ca="1" si="24"/>
        <v>0</v>
      </c>
      <c r="AH116" s="5">
        <f t="shared" ca="1" si="24"/>
        <v>0</v>
      </c>
      <c r="AI116" s="5">
        <f t="shared" ca="1" si="24"/>
        <v>0</v>
      </c>
      <c r="AJ116" s="5">
        <f t="shared" ca="1" si="24"/>
        <v>0</v>
      </c>
      <c r="AK116" s="5">
        <f t="shared" ca="1" si="24"/>
        <v>0</v>
      </c>
      <c r="AL116" s="5">
        <f t="shared" ca="1" si="24"/>
        <v>0</v>
      </c>
      <c r="AM116" s="5">
        <f t="shared" ca="1" si="23"/>
        <v>0</v>
      </c>
      <c r="AN116" s="5">
        <f t="shared" ca="1" si="23"/>
        <v>0</v>
      </c>
      <c r="AO116" s="5">
        <f t="shared" ca="1" si="23"/>
        <v>0</v>
      </c>
      <c r="AP116" s="5">
        <f ca="1">V116*'Process Emissions Multipliers'!$F$8</f>
        <v>0</v>
      </c>
    </row>
    <row r="117" spans="1:42">
      <c r="A117" s="3">
        <v>65</v>
      </c>
      <c r="B117" s="5">
        <f ca="1">IF('Ric 2010'!$A125="RC",INDIRECT("'Ric 2010'!"&amp;'Country Selector'!$B$3&amp;ROW($A125))*10^12,0)*'Process Emissions Multipliers'!$B$8</f>
        <v>3269686552.3871765</v>
      </c>
      <c r="C117" s="5">
        <f t="shared" ca="1" si="15"/>
        <v>2942717897.148459</v>
      </c>
      <c r="D117" s="5">
        <f t="shared" ca="1" si="20"/>
        <v>2615749241.9097414</v>
      </c>
      <c r="E117" s="5">
        <f t="shared" ca="1" si="20"/>
        <v>2288780586.6710234</v>
      </c>
      <c r="F117" s="5">
        <f t="shared" ca="1" si="20"/>
        <v>1961811931.4323058</v>
      </c>
      <c r="G117" s="5">
        <f t="shared" ca="1" si="20"/>
        <v>1634843276.1935883</v>
      </c>
      <c r="H117" s="5">
        <f t="shared" ca="1" si="20"/>
        <v>1307874620.9548707</v>
      </c>
      <c r="I117" s="5">
        <f t="shared" ca="1" si="20"/>
        <v>980905965.71615291</v>
      </c>
      <c r="J117" s="5">
        <f t="shared" ca="1" si="20"/>
        <v>653937310.47743535</v>
      </c>
      <c r="K117" s="5">
        <f t="shared" ca="1" si="20"/>
        <v>326968655.23871768</v>
      </c>
      <c r="L117" s="5">
        <f ca="1">IF('Ric 2020'!$A125="RC",INDIRECT("'Ric 2020'!"&amp;'Country Selector'!$B$3&amp;ROW($A125))*10^12,0)*'Process Emissions Multipliers'!$C$8</f>
        <v>0</v>
      </c>
      <c r="M117" s="5">
        <f t="shared" ca="1" si="16"/>
        <v>0</v>
      </c>
      <c r="N117" s="5">
        <f t="shared" ca="1" si="21"/>
        <v>0</v>
      </c>
      <c r="O117" s="5">
        <f t="shared" ca="1" si="21"/>
        <v>0</v>
      </c>
      <c r="P117" s="5">
        <f t="shared" ca="1" si="21"/>
        <v>0</v>
      </c>
      <c r="Q117" s="5">
        <f t="shared" ca="1" si="21"/>
        <v>0</v>
      </c>
      <c r="R117" s="5">
        <f t="shared" ca="1" si="21"/>
        <v>0</v>
      </c>
      <c r="S117" s="5">
        <f t="shared" ca="1" si="21"/>
        <v>0</v>
      </c>
      <c r="T117" s="5">
        <f t="shared" ca="1" si="21"/>
        <v>0</v>
      </c>
      <c r="U117" s="5">
        <f t="shared" ca="1" si="21"/>
        <v>0</v>
      </c>
      <c r="V117" s="5">
        <f ca="1">IF('Ric 2030'!$A125="RC",INDIRECT("'Ric 2030'!"&amp;'Country Selector'!$B$3&amp;ROW($A125))*10^12,0)*'Process Emissions Multipliers'!$E$8</f>
        <v>0</v>
      </c>
      <c r="W117" s="5">
        <f t="shared" ca="1" si="24"/>
        <v>0</v>
      </c>
      <c r="X117" s="5">
        <f t="shared" ca="1" si="24"/>
        <v>0</v>
      </c>
      <c r="Y117" s="5">
        <f t="shared" ca="1" si="24"/>
        <v>0</v>
      </c>
      <c r="Z117" s="5">
        <f t="shared" ca="1" si="24"/>
        <v>0</v>
      </c>
      <c r="AA117" s="5">
        <f t="shared" ca="1" si="24"/>
        <v>0</v>
      </c>
      <c r="AB117" s="5">
        <f t="shared" ca="1" si="24"/>
        <v>0</v>
      </c>
      <c r="AC117" s="5">
        <f t="shared" ca="1" si="24"/>
        <v>0</v>
      </c>
      <c r="AD117" s="5">
        <f t="shared" ca="1" si="24"/>
        <v>0</v>
      </c>
      <c r="AE117" s="5">
        <f t="shared" ca="1" si="24"/>
        <v>0</v>
      </c>
      <c r="AF117" s="5">
        <f t="shared" ca="1" si="24"/>
        <v>0</v>
      </c>
      <c r="AG117" s="5">
        <f t="shared" ca="1" si="24"/>
        <v>0</v>
      </c>
      <c r="AH117" s="5">
        <f t="shared" ca="1" si="24"/>
        <v>0</v>
      </c>
      <c r="AI117" s="5">
        <f t="shared" ca="1" si="24"/>
        <v>0</v>
      </c>
      <c r="AJ117" s="5">
        <f t="shared" ca="1" si="24"/>
        <v>0</v>
      </c>
      <c r="AK117" s="5">
        <f t="shared" ca="1" si="24"/>
        <v>0</v>
      </c>
      <c r="AL117" s="5">
        <f t="shared" ca="1" si="24"/>
        <v>0</v>
      </c>
      <c r="AM117" s="5">
        <f t="shared" ca="1" si="23"/>
        <v>0</v>
      </c>
      <c r="AN117" s="5">
        <f t="shared" ca="1" si="23"/>
        <v>0</v>
      </c>
      <c r="AO117" s="5">
        <f t="shared" ca="1" si="23"/>
        <v>0</v>
      </c>
      <c r="AP117" s="5">
        <f ca="1">V117*'Process Emissions Multipliers'!$F$8</f>
        <v>0</v>
      </c>
    </row>
    <row r="118" spans="1:42">
      <c r="A118" s="3">
        <v>66</v>
      </c>
      <c r="B118" s="5">
        <f ca="1">IF('Ric 2010'!$A126="RC",INDIRECT("'Ric 2010'!"&amp;'Country Selector'!$B$3&amp;ROW($A126))*10^12,0)*'Process Emissions Multipliers'!$B$8</f>
        <v>6560123509.5131855</v>
      </c>
      <c r="C118" s="5">
        <f t="shared" ca="1" si="15"/>
        <v>5904111158.5618668</v>
      </c>
      <c r="D118" s="5">
        <f t="shared" ca="1" si="20"/>
        <v>5248098807.610548</v>
      </c>
      <c r="E118" s="5">
        <f t="shared" ca="1" si="20"/>
        <v>4592086456.6592302</v>
      </c>
      <c r="F118" s="5">
        <f t="shared" ca="1" si="20"/>
        <v>3936074105.7079115</v>
      </c>
      <c r="G118" s="5">
        <f t="shared" ca="1" si="20"/>
        <v>3280061754.7565928</v>
      </c>
      <c r="H118" s="5">
        <f t="shared" ca="1" si="20"/>
        <v>2624049403.805274</v>
      </c>
      <c r="I118" s="5">
        <f t="shared" ca="1" si="20"/>
        <v>1968037052.8539557</v>
      </c>
      <c r="J118" s="5">
        <f t="shared" ca="1" si="20"/>
        <v>1312024701.902637</v>
      </c>
      <c r="K118" s="5">
        <f t="shared" ca="1" si="20"/>
        <v>656012350.9513185</v>
      </c>
      <c r="L118" s="5">
        <f ca="1">IF('Ric 2020'!$A126="RC",INDIRECT("'Ric 2020'!"&amp;'Country Selector'!$B$3&amp;ROW($A126))*10^12,0)*'Process Emissions Multipliers'!$C$8</f>
        <v>0</v>
      </c>
      <c r="M118" s="5">
        <f t="shared" ca="1" si="16"/>
        <v>356550318.2730971</v>
      </c>
      <c r="N118" s="5">
        <f t="shared" ca="1" si="21"/>
        <v>713100636.5461942</v>
      </c>
      <c r="O118" s="5">
        <f t="shared" ca="1" si="21"/>
        <v>1069650954.8192914</v>
      </c>
      <c r="P118" s="5">
        <f t="shared" ca="1" si="21"/>
        <v>1426201273.0923884</v>
      </c>
      <c r="Q118" s="5">
        <f t="shared" ca="1" si="21"/>
        <v>1782751591.3654854</v>
      </c>
      <c r="R118" s="5">
        <f t="shared" ca="1" si="21"/>
        <v>2139301909.6385827</v>
      </c>
      <c r="S118" s="5">
        <f t="shared" ca="1" si="21"/>
        <v>2495852227.9116793</v>
      </c>
      <c r="T118" s="5">
        <f t="shared" ca="1" si="21"/>
        <v>2852402546.1847768</v>
      </c>
      <c r="U118" s="5">
        <f t="shared" ca="1" si="21"/>
        <v>3208952864.4578738</v>
      </c>
      <c r="V118" s="5">
        <f ca="1">IF('Ric 2030'!$A126="RC",INDIRECT("'Ric 2030'!"&amp;'Country Selector'!$B$3&amp;ROW($A126))*10^12,0)*'Process Emissions Multipliers'!$E$8</f>
        <v>3565503182.7309709</v>
      </c>
      <c r="W118" s="5">
        <f t="shared" ca="1" si="24"/>
        <v>3565503182.7309709</v>
      </c>
      <c r="X118" s="5">
        <f t="shared" ca="1" si="24"/>
        <v>3565503182.7309709</v>
      </c>
      <c r="Y118" s="5">
        <f t="shared" ca="1" si="24"/>
        <v>3565503182.7309709</v>
      </c>
      <c r="Z118" s="5">
        <f t="shared" ca="1" si="24"/>
        <v>3565503182.7309709</v>
      </c>
      <c r="AA118" s="5">
        <f t="shared" ca="1" si="24"/>
        <v>3565503182.7309709</v>
      </c>
      <c r="AB118" s="5">
        <f t="shared" ca="1" si="24"/>
        <v>3565503182.7309704</v>
      </c>
      <c r="AC118" s="5">
        <f t="shared" ca="1" si="24"/>
        <v>3565503182.7309709</v>
      </c>
      <c r="AD118" s="5">
        <f t="shared" ca="1" si="24"/>
        <v>3565503182.7309713</v>
      </c>
      <c r="AE118" s="5">
        <f t="shared" ca="1" si="24"/>
        <v>3565503182.7309709</v>
      </c>
      <c r="AF118" s="5">
        <f t="shared" ca="1" si="24"/>
        <v>3565503182.7309709</v>
      </c>
      <c r="AG118" s="5">
        <f t="shared" ca="1" si="24"/>
        <v>3565503182.7309709</v>
      </c>
      <c r="AH118" s="5">
        <f t="shared" ca="1" si="24"/>
        <v>3565503182.7309713</v>
      </c>
      <c r="AI118" s="5">
        <f t="shared" ca="1" si="24"/>
        <v>3565503182.7309709</v>
      </c>
      <c r="AJ118" s="5">
        <f t="shared" ca="1" si="24"/>
        <v>3565503182.7309704</v>
      </c>
      <c r="AK118" s="5">
        <f t="shared" ca="1" si="24"/>
        <v>3565503182.7309709</v>
      </c>
      <c r="AL118" s="5">
        <f t="shared" ca="1" si="24"/>
        <v>3565503182.7309709</v>
      </c>
      <c r="AM118" s="5">
        <f t="shared" ca="1" si="23"/>
        <v>3565503182.7309709</v>
      </c>
      <c r="AN118" s="5">
        <f t="shared" ca="1" si="23"/>
        <v>3565503182.7309709</v>
      </c>
      <c r="AO118" s="5">
        <f t="shared" ca="1" si="23"/>
        <v>3565503182.7309709</v>
      </c>
      <c r="AP118" s="5">
        <f ca="1">V118*'Process Emissions Multipliers'!$F$8</f>
        <v>3565503182.7309709</v>
      </c>
    </row>
    <row r="119" spans="1:42">
      <c r="A119" s="3">
        <v>67</v>
      </c>
      <c r="B119" s="5">
        <f ca="1">IF('Ric 2010'!$A127="RC",INDIRECT("'Ric 2010'!"&amp;'Country Selector'!$B$3&amp;ROW($A127))*10^12,0)*'Process Emissions Multipliers'!$B$8</f>
        <v>10501114590.748112</v>
      </c>
      <c r="C119" s="5">
        <f t="shared" ca="1" si="15"/>
        <v>11694701167.376087</v>
      </c>
      <c r="D119" s="5">
        <f t="shared" ca="1" si="20"/>
        <v>12888287744.004066</v>
      </c>
      <c r="E119" s="5">
        <f t="shared" ca="1" si="20"/>
        <v>14081874320.632042</v>
      </c>
      <c r="F119" s="5">
        <f t="shared" ca="1" si="20"/>
        <v>15275460897.260017</v>
      </c>
      <c r="G119" s="5">
        <f t="shared" ca="1" si="20"/>
        <v>16469047473.887995</v>
      </c>
      <c r="H119" s="5">
        <f t="shared" ca="1" si="20"/>
        <v>17662634050.515972</v>
      </c>
      <c r="I119" s="5">
        <f t="shared" ca="1" si="20"/>
        <v>18856220627.143948</v>
      </c>
      <c r="J119" s="5">
        <f t="shared" ca="1" si="20"/>
        <v>20049807203.771927</v>
      </c>
      <c r="K119" s="5">
        <f t="shared" ca="1" si="20"/>
        <v>21243393780.399902</v>
      </c>
      <c r="L119" s="5">
        <f ca="1">IF('Ric 2020'!$A127="RC",INDIRECT("'Ric 2020'!"&amp;'Country Selector'!$B$3&amp;ROW($A127))*10^12,0)*'Process Emissions Multipliers'!$C$8</f>
        <v>22436980357.027878</v>
      </c>
      <c r="M119" s="5">
        <f t="shared" ca="1" si="16"/>
        <v>20553661854.826157</v>
      </c>
      <c r="N119" s="5">
        <f t="shared" ca="1" si="21"/>
        <v>18670343352.624432</v>
      </c>
      <c r="O119" s="5">
        <f t="shared" ca="1" si="21"/>
        <v>16787024850.422707</v>
      </c>
      <c r="P119" s="5">
        <f t="shared" ca="1" si="21"/>
        <v>14903706348.220982</v>
      </c>
      <c r="Q119" s="5">
        <f t="shared" ca="1" si="21"/>
        <v>13020387846.019258</v>
      </c>
      <c r="R119" s="5">
        <f t="shared" ca="1" si="21"/>
        <v>11137069343.817535</v>
      </c>
      <c r="S119" s="5">
        <f t="shared" ca="1" si="21"/>
        <v>9253750841.6158104</v>
      </c>
      <c r="T119" s="5">
        <f t="shared" ca="1" si="21"/>
        <v>7370432339.4140873</v>
      </c>
      <c r="U119" s="5">
        <f t="shared" ca="1" si="21"/>
        <v>5487113837.2123642</v>
      </c>
      <c r="V119" s="5">
        <f ca="1">IF('Ric 2030'!$A127="RC",INDIRECT("'Ric 2030'!"&amp;'Country Selector'!$B$3&amp;ROW($A127))*10^12,0)*'Process Emissions Multipliers'!$E$8</f>
        <v>3603795335.0106397</v>
      </c>
      <c r="W119" s="5">
        <f t="shared" ca="1" si="24"/>
        <v>3603795335.0106401</v>
      </c>
      <c r="X119" s="5">
        <f t="shared" ca="1" si="24"/>
        <v>3603795335.0106397</v>
      </c>
      <c r="Y119" s="5">
        <f t="shared" ca="1" si="24"/>
        <v>3603795335.0106397</v>
      </c>
      <c r="Z119" s="5">
        <f t="shared" ca="1" si="24"/>
        <v>3603795335.0106392</v>
      </c>
      <c r="AA119" s="5">
        <f t="shared" ca="1" si="24"/>
        <v>3603795335.0106392</v>
      </c>
      <c r="AB119" s="5">
        <f t="shared" ca="1" si="24"/>
        <v>3603795335.0106397</v>
      </c>
      <c r="AC119" s="5">
        <f t="shared" ca="1" si="24"/>
        <v>3603795335.0106392</v>
      </c>
      <c r="AD119" s="5">
        <f t="shared" ca="1" si="24"/>
        <v>3603795335.0106397</v>
      </c>
      <c r="AE119" s="5">
        <f t="shared" ca="1" si="24"/>
        <v>3603795335.0106397</v>
      </c>
      <c r="AF119" s="5">
        <f t="shared" ca="1" si="24"/>
        <v>3603795335.0106401</v>
      </c>
      <c r="AG119" s="5">
        <f t="shared" ca="1" si="24"/>
        <v>3603795335.0106397</v>
      </c>
      <c r="AH119" s="5">
        <f t="shared" ca="1" si="24"/>
        <v>3603795335.0106397</v>
      </c>
      <c r="AI119" s="5">
        <f t="shared" ca="1" si="24"/>
        <v>3603795335.0106392</v>
      </c>
      <c r="AJ119" s="5">
        <f t="shared" ca="1" si="24"/>
        <v>3603795335.0106397</v>
      </c>
      <c r="AK119" s="5">
        <f t="shared" ca="1" si="24"/>
        <v>3603795335.0106392</v>
      </c>
      <c r="AL119" s="5">
        <f t="shared" ca="1" si="24"/>
        <v>3603795335.0106392</v>
      </c>
      <c r="AM119" s="5">
        <f t="shared" ca="1" si="23"/>
        <v>3603795335.0106397</v>
      </c>
      <c r="AN119" s="5">
        <f t="shared" ca="1" si="23"/>
        <v>3603795335.0106397</v>
      </c>
      <c r="AO119" s="5">
        <f t="shared" ca="1" si="23"/>
        <v>3603795335.0106401</v>
      </c>
      <c r="AP119" s="5">
        <f ca="1">V119*'Process Emissions Multipliers'!$F$8</f>
        <v>3603795335.0106397</v>
      </c>
    </row>
    <row r="120" spans="1:42">
      <c r="A120" s="3">
        <v>68</v>
      </c>
      <c r="B120" s="5">
        <f ca="1">IF('Ric 2010'!$A128="RC",INDIRECT("'Ric 2010'!"&amp;'Country Selector'!$B$3&amp;ROW($A128))*10^12,0)*'Process Emissions Multipliers'!$B$8</f>
        <v>0</v>
      </c>
      <c r="C120" s="5">
        <f t="shared" ca="1" si="15"/>
        <v>0</v>
      </c>
      <c r="D120" s="5">
        <f t="shared" ca="1" si="20"/>
        <v>0</v>
      </c>
      <c r="E120" s="5">
        <f t="shared" ca="1" si="20"/>
        <v>0</v>
      </c>
      <c r="F120" s="5">
        <f t="shared" ca="1" si="20"/>
        <v>0</v>
      </c>
      <c r="G120" s="5">
        <f t="shared" ca="1" si="20"/>
        <v>0</v>
      </c>
      <c r="H120" s="5">
        <f t="shared" ca="1" si="20"/>
        <v>0</v>
      </c>
      <c r="I120" s="5">
        <f t="shared" ca="1" si="20"/>
        <v>0</v>
      </c>
      <c r="J120" s="5">
        <f t="shared" ca="1" si="20"/>
        <v>0</v>
      </c>
      <c r="K120" s="5">
        <f t="shared" ca="1" si="20"/>
        <v>0</v>
      </c>
      <c r="L120" s="5">
        <f ca="1">IF('Ric 2020'!$A128="RC",INDIRECT("'Ric 2020'!"&amp;'Country Selector'!$B$3&amp;ROW($A128))*10^12,0)*'Process Emissions Multipliers'!$C$8</f>
        <v>0</v>
      </c>
      <c r="M120" s="5">
        <f t="shared" ca="1" si="16"/>
        <v>0</v>
      </c>
      <c r="N120" s="5">
        <f t="shared" ca="1" si="21"/>
        <v>0</v>
      </c>
      <c r="O120" s="5">
        <f t="shared" ca="1" si="21"/>
        <v>0</v>
      </c>
      <c r="P120" s="5">
        <f t="shared" ca="1" si="21"/>
        <v>0</v>
      </c>
      <c r="Q120" s="5">
        <f t="shared" ca="1" si="21"/>
        <v>0</v>
      </c>
      <c r="R120" s="5">
        <f t="shared" ca="1" si="21"/>
        <v>0</v>
      </c>
      <c r="S120" s="5">
        <f t="shared" ca="1" si="21"/>
        <v>0</v>
      </c>
      <c r="T120" s="5">
        <f t="shared" ca="1" si="21"/>
        <v>0</v>
      </c>
      <c r="U120" s="5">
        <f t="shared" ca="1" si="21"/>
        <v>0</v>
      </c>
      <c r="V120" s="5">
        <f ca="1">IF('Ric 2030'!$A128="RC",INDIRECT("'Ric 2030'!"&amp;'Country Selector'!$B$3&amp;ROW($A128))*10^12,0)*'Process Emissions Multipliers'!$E$8</f>
        <v>0</v>
      </c>
      <c r="W120" s="5">
        <f t="shared" ca="1" si="24"/>
        <v>0</v>
      </c>
      <c r="X120" s="5">
        <f t="shared" ca="1" si="24"/>
        <v>0</v>
      </c>
      <c r="Y120" s="5">
        <f t="shared" ca="1" si="24"/>
        <v>0</v>
      </c>
      <c r="Z120" s="5">
        <f t="shared" ca="1" si="24"/>
        <v>0</v>
      </c>
      <c r="AA120" s="5">
        <f t="shared" ca="1" si="24"/>
        <v>0</v>
      </c>
      <c r="AB120" s="5">
        <f t="shared" ca="1" si="24"/>
        <v>0</v>
      </c>
      <c r="AC120" s="5">
        <f t="shared" ca="1" si="24"/>
        <v>0</v>
      </c>
      <c r="AD120" s="5">
        <f t="shared" ca="1" si="24"/>
        <v>0</v>
      </c>
      <c r="AE120" s="5">
        <f t="shared" ca="1" si="24"/>
        <v>0</v>
      </c>
      <c r="AF120" s="5">
        <f t="shared" ca="1" si="24"/>
        <v>0</v>
      </c>
      <c r="AG120" s="5">
        <f t="shared" ca="1" si="24"/>
        <v>0</v>
      </c>
      <c r="AH120" s="5">
        <f t="shared" ca="1" si="24"/>
        <v>0</v>
      </c>
      <c r="AI120" s="5">
        <f t="shared" ca="1" si="24"/>
        <v>0</v>
      </c>
      <c r="AJ120" s="5">
        <f t="shared" ca="1" si="24"/>
        <v>0</v>
      </c>
      <c r="AK120" s="5">
        <f t="shared" ca="1" si="24"/>
        <v>0</v>
      </c>
      <c r="AL120" s="5">
        <f t="shared" ca="1" si="24"/>
        <v>0</v>
      </c>
      <c r="AM120" s="5">
        <f t="shared" ca="1" si="23"/>
        <v>0</v>
      </c>
      <c r="AN120" s="5">
        <f t="shared" ca="1" si="23"/>
        <v>0</v>
      </c>
      <c r="AO120" s="5">
        <f t="shared" ca="1" si="23"/>
        <v>0</v>
      </c>
      <c r="AP120" s="5">
        <f ca="1">V120*'Process Emissions Multipliers'!$F$8</f>
        <v>0</v>
      </c>
    </row>
    <row r="121" spans="1:42">
      <c r="A121" s="3">
        <v>69</v>
      </c>
      <c r="B121" s="5">
        <f ca="1">IF('Ric 2010'!$A129="RC",INDIRECT("'Ric 2010'!"&amp;'Country Selector'!$B$3&amp;ROW($A129))*10^12,0)*'Process Emissions Multipliers'!$B$8</f>
        <v>0</v>
      </c>
      <c r="C121" s="5">
        <f t="shared" ca="1" si="15"/>
        <v>0</v>
      </c>
      <c r="D121" s="5">
        <f t="shared" ca="1" si="20"/>
        <v>0</v>
      </c>
      <c r="E121" s="5">
        <f t="shared" ca="1" si="20"/>
        <v>0</v>
      </c>
      <c r="F121" s="5">
        <f t="shared" ca="1" si="20"/>
        <v>0</v>
      </c>
      <c r="G121" s="5">
        <f t="shared" ca="1" si="20"/>
        <v>0</v>
      </c>
      <c r="H121" s="5">
        <f t="shared" ca="1" si="20"/>
        <v>0</v>
      </c>
      <c r="I121" s="5">
        <f t="shared" ca="1" si="20"/>
        <v>0</v>
      </c>
      <c r="J121" s="5">
        <f t="shared" ca="1" si="20"/>
        <v>0</v>
      </c>
      <c r="K121" s="5">
        <f t="shared" ca="1" si="20"/>
        <v>0</v>
      </c>
      <c r="L121" s="5">
        <f ca="1">IF('Ric 2020'!$A129="RC",INDIRECT("'Ric 2020'!"&amp;'Country Selector'!$B$3&amp;ROW($A129))*10^12,0)*'Process Emissions Multipliers'!$C$8</f>
        <v>0</v>
      </c>
      <c r="M121" s="5">
        <f t="shared" ca="1" si="16"/>
        <v>0</v>
      </c>
      <c r="N121" s="5">
        <f t="shared" ca="1" si="21"/>
        <v>0</v>
      </c>
      <c r="O121" s="5">
        <f t="shared" ca="1" si="21"/>
        <v>0</v>
      </c>
      <c r="P121" s="5">
        <f t="shared" ca="1" si="21"/>
        <v>0</v>
      </c>
      <c r="Q121" s="5">
        <f t="shared" ca="1" si="21"/>
        <v>0</v>
      </c>
      <c r="R121" s="5">
        <f t="shared" ca="1" si="21"/>
        <v>0</v>
      </c>
      <c r="S121" s="5">
        <f t="shared" ca="1" si="21"/>
        <v>0</v>
      </c>
      <c r="T121" s="5">
        <f t="shared" ca="1" si="21"/>
        <v>0</v>
      </c>
      <c r="U121" s="5">
        <f t="shared" ca="1" si="21"/>
        <v>0</v>
      </c>
      <c r="V121" s="5">
        <f ca="1">IF('Ric 2030'!$A129="RC",INDIRECT("'Ric 2030'!"&amp;'Country Selector'!$B$3&amp;ROW($A129))*10^12,0)*'Process Emissions Multipliers'!$E$8</f>
        <v>0</v>
      </c>
      <c r="W121" s="5">
        <f t="shared" ca="1" si="24"/>
        <v>0</v>
      </c>
      <c r="X121" s="5">
        <f t="shared" ca="1" si="24"/>
        <v>0</v>
      </c>
      <c r="Y121" s="5">
        <f t="shared" ca="1" si="24"/>
        <v>0</v>
      </c>
      <c r="Z121" s="5">
        <f t="shared" ca="1" si="24"/>
        <v>0</v>
      </c>
      <c r="AA121" s="5">
        <f t="shared" ca="1" si="24"/>
        <v>0</v>
      </c>
      <c r="AB121" s="5">
        <f t="shared" ca="1" si="24"/>
        <v>0</v>
      </c>
      <c r="AC121" s="5">
        <f t="shared" ca="1" si="24"/>
        <v>0</v>
      </c>
      <c r="AD121" s="5">
        <f t="shared" ca="1" si="24"/>
        <v>0</v>
      </c>
      <c r="AE121" s="5">
        <f t="shared" ca="1" si="24"/>
        <v>0</v>
      </c>
      <c r="AF121" s="5">
        <f t="shared" ca="1" si="24"/>
        <v>0</v>
      </c>
      <c r="AG121" s="5">
        <f t="shared" ca="1" si="24"/>
        <v>0</v>
      </c>
      <c r="AH121" s="5">
        <f t="shared" ca="1" si="24"/>
        <v>0</v>
      </c>
      <c r="AI121" s="5">
        <f t="shared" ca="1" si="24"/>
        <v>0</v>
      </c>
      <c r="AJ121" s="5">
        <f t="shared" ca="1" si="24"/>
        <v>0</v>
      </c>
      <c r="AK121" s="5">
        <f t="shared" ca="1" si="24"/>
        <v>0</v>
      </c>
      <c r="AL121" s="5">
        <f t="shared" ca="1" si="24"/>
        <v>0</v>
      </c>
      <c r="AM121" s="5">
        <f t="shared" ca="1" si="23"/>
        <v>0</v>
      </c>
      <c r="AN121" s="5">
        <f t="shared" ca="1" si="23"/>
        <v>0</v>
      </c>
      <c r="AO121" s="5">
        <f t="shared" ca="1" si="23"/>
        <v>0</v>
      </c>
      <c r="AP121" s="5">
        <f ca="1">V121*'Process Emissions Multipliers'!$F$8</f>
        <v>0</v>
      </c>
    </row>
    <row r="122" spans="1:42">
      <c r="A122" s="3">
        <v>70</v>
      </c>
      <c r="B122" s="5">
        <f ca="1">IF('Ric 2010'!$A130="RC",INDIRECT("'Ric 2010'!"&amp;'Country Selector'!$B$3&amp;ROW($A130))*10^12,0)*'Process Emissions Multipliers'!$B$8</f>
        <v>0</v>
      </c>
      <c r="C122" s="5">
        <f t="shared" ca="1" si="15"/>
        <v>0</v>
      </c>
      <c r="D122" s="5">
        <f t="shared" ca="1" si="20"/>
        <v>0</v>
      </c>
      <c r="E122" s="5">
        <f t="shared" ca="1" si="20"/>
        <v>0</v>
      </c>
      <c r="F122" s="5">
        <f t="shared" ca="1" si="20"/>
        <v>0</v>
      </c>
      <c r="G122" s="5">
        <f t="shared" ca="1" si="20"/>
        <v>0</v>
      </c>
      <c r="H122" s="5">
        <f t="shared" ca="1" si="20"/>
        <v>0</v>
      </c>
      <c r="I122" s="5">
        <f t="shared" ca="1" si="20"/>
        <v>0</v>
      </c>
      <c r="J122" s="5">
        <f t="shared" ca="1" si="20"/>
        <v>0</v>
      </c>
      <c r="K122" s="5">
        <f t="shared" ca="1" si="20"/>
        <v>0</v>
      </c>
      <c r="L122" s="5">
        <f ca="1">IF('Ric 2020'!$A130="RC",INDIRECT("'Ric 2020'!"&amp;'Country Selector'!$B$3&amp;ROW($A130))*10^12,0)*'Process Emissions Multipliers'!$C$8</f>
        <v>0</v>
      </c>
      <c r="M122" s="5">
        <f t="shared" ca="1" si="16"/>
        <v>1998870488.9732673</v>
      </c>
      <c r="N122" s="5">
        <f t="shared" ca="1" si="21"/>
        <v>3997740977.9465346</v>
      </c>
      <c r="O122" s="5">
        <f t="shared" ca="1" si="21"/>
        <v>5996611466.9198017</v>
      </c>
      <c r="P122" s="5">
        <f t="shared" ca="1" si="21"/>
        <v>7995481955.8930693</v>
      </c>
      <c r="Q122" s="5">
        <f t="shared" ca="1" si="21"/>
        <v>9994352444.8663368</v>
      </c>
      <c r="R122" s="5">
        <f t="shared" ca="1" si="21"/>
        <v>11993222933.839603</v>
      </c>
      <c r="S122" s="5">
        <f t="shared" ca="1" si="21"/>
        <v>13992093422.812872</v>
      </c>
      <c r="T122" s="5">
        <f t="shared" ca="1" si="21"/>
        <v>15990963911.786139</v>
      </c>
      <c r="U122" s="5">
        <f t="shared" ca="1" si="21"/>
        <v>17989834400.759407</v>
      </c>
      <c r="V122" s="5">
        <f ca="1">IF('Ric 2030'!$A130="RC",INDIRECT("'Ric 2030'!"&amp;'Country Selector'!$B$3&amp;ROW($A130))*10^12,0)*'Process Emissions Multipliers'!$E$8</f>
        <v>19988704889.732674</v>
      </c>
      <c r="W122" s="5">
        <f t="shared" ca="1" si="24"/>
        <v>19988704889.732674</v>
      </c>
      <c r="X122" s="5">
        <f t="shared" ca="1" si="24"/>
        <v>19988704889.732674</v>
      </c>
      <c r="Y122" s="5">
        <f t="shared" ca="1" si="24"/>
        <v>19988704889.732674</v>
      </c>
      <c r="Z122" s="5">
        <f t="shared" ca="1" si="24"/>
        <v>19988704889.732674</v>
      </c>
      <c r="AA122" s="5">
        <f t="shared" ca="1" si="24"/>
        <v>19988704889.732674</v>
      </c>
      <c r="AB122" s="5">
        <f t="shared" ca="1" si="24"/>
        <v>19988704889.732674</v>
      </c>
      <c r="AC122" s="5">
        <f t="shared" ca="1" si="24"/>
        <v>19988704889.732674</v>
      </c>
      <c r="AD122" s="5">
        <f t="shared" ca="1" si="24"/>
        <v>19988704889.732674</v>
      </c>
      <c r="AE122" s="5">
        <f t="shared" ca="1" si="24"/>
        <v>19988704889.732674</v>
      </c>
      <c r="AF122" s="5">
        <f t="shared" ca="1" si="24"/>
        <v>19988704889.732674</v>
      </c>
      <c r="AG122" s="5">
        <f t="shared" ca="1" si="24"/>
        <v>19988704889.732674</v>
      </c>
      <c r="AH122" s="5">
        <f t="shared" ca="1" si="24"/>
        <v>19988704889.732674</v>
      </c>
      <c r="AI122" s="5">
        <f t="shared" ca="1" si="24"/>
        <v>19988704889.732674</v>
      </c>
      <c r="AJ122" s="5">
        <f t="shared" ca="1" si="24"/>
        <v>19988704889.732674</v>
      </c>
      <c r="AK122" s="5">
        <f t="shared" ca="1" si="24"/>
        <v>19988704889.732674</v>
      </c>
      <c r="AL122" s="5">
        <f t="shared" ca="1" si="24"/>
        <v>19988704889.732674</v>
      </c>
      <c r="AM122" s="5">
        <f t="shared" ca="1" si="23"/>
        <v>19988704889.732674</v>
      </c>
      <c r="AN122" s="5">
        <f t="shared" ca="1" si="23"/>
        <v>19988704889.732674</v>
      </c>
      <c r="AO122" s="5">
        <f t="shared" ca="1" si="23"/>
        <v>19988704889.732674</v>
      </c>
      <c r="AP122" s="5">
        <f ca="1">V122*'Process Emissions Multipliers'!$F$8</f>
        <v>19988704889.732674</v>
      </c>
    </row>
    <row r="123" spans="1:42">
      <c r="A123" s="3">
        <v>71</v>
      </c>
      <c r="B123" s="5">
        <f ca="1">IF('Ric 2010'!$A131="RC",INDIRECT("'Ric 2010'!"&amp;'Country Selector'!$B$3&amp;ROW($A131))*10^12,0)*'Process Emissions Multipliers'!$B$8</f>
        <v>0</v>
      </c>
      <c r="C123" s="5">
        <f t="shared" ca="1" si="15"/>
        <v>0</v>
      </c>
      <c r="D123" s="5">
        <f t="shared" ca="1" si="20"/>
        <v>0</v>
      </c>
      <c r="E123" s="5">
        <f t="shared" ca="1" si="20"/>
        <v>0</v>
      </c>
      <c r="F123" s="5">
        <f t="shared" ca="1" si="20"/>
        <v>0</v>
      </c>
      <c r="G123" s="5">
        <f t="shared" ca="1" si="20"/>
        <v>0</v>
      </c>
      <c r="H123" s="5">
        <f t="shared" ca="1" si="20"/>
        <v>0</v>
      </c>
      <c r="I123" s="5">
        <f t="shared" ca="1" si="20"/>
        <v>0</v>
      </c>
      <c r="J123" s="5">
        <f t="shared" ca="1" si="20"/>
        <v>0</v>
      </c>
      <c r="K123" s="5">
        <f t="shared" ca="1" si="20"/>
        <v>0</v>
      </c>
      <c r="L123" s="5">
        <f ca="1">IF('Ric 2020'!$A131="RC",INDIRECT("'Ric 2020'!"&amp;'Country Selector'!$B$3&amp;ROW($A131))*10^12,0)*'Process Emissions Multipliers'!$C$8</f>
        <v>0</v>
      </c>
      <c r="M123" s="5">
        <f t="shared" ca="1" si="16"/>
        <v>0</v>
      </c>
      <c r="N123" s="5">
        <f t="shared" ca="1" si="21"/>
        <v>0</v>
      </c>
      <c r="O123" s="5">
        <f t="shared" ca="1" si="21"/>
        <v>0</v>
      </c>
      <c r="P123" s="5">
        <f t="shared" ca="1" si="21"/>
        <v>0</v>
      </c>
      <c r="Q123" s="5">
        <f t="shared" ca="1" si="21"/>
        <v>0</v>
      </c>
      <c r="R123" s="5">
        <f t="shared" ca="1" si="21"/>
        <v>0</v>
      </c>
      <c r="S123" s="5">
        <f t="shared" ca="1" si="21"/>
        <v>0</v>
      </c>
      <c r="T123" s="5">
        <f t="shared" ca="1" si="21"/>
        <v>0</v>
      </c>
      <c r="U123" s="5">
        <f t="shared" ca="1" si="21"/>
        <v>0</v>
      </c>
      <c r="V123" s="5">
        <f ca="1">IF('Ric 2030'!$A131="RC",INDIRECT("'Ric 2030'!"&amp;'Country Selector'!$B$3&amp;ROW($A131))*10^12,0)*'Process Emissions Multipliers'!$E$8</f>
        <v>0</v>
      </c>
      <c r="W123" s="5">
        <f t="shared" ca="1" si="24"/>
        <v>0</v>
      </c>
      <c r="X123" s="5">
        <f t="shared" ca="1" si="24"/>
        <v>0</v>
      </c>
      <c r="Y123" s="5">
        <f t="shared" ca="1" si="24"/>
        <v>0</v>
      </c>
      <c r="Z123" s="5">
        <f t="shared" ca="1" si="24"/>
        <v>0</v>
      </c>
      <c r="AA123" s="5">
        <f t="shared" ca="1" si="24"/>
        <v>0</v>
      </c>
      <c r="AB123" s="5">
        <f t="shared" ca="1" si="24"/>
        <v>0</v>
      </c>
      <c r="AC123" s="5">
        <f t="shared" ca="1" si="24"/>
        <v>0</v>
      </c>
      <c r="AD123" s="5">
        <f t="shared" ca="1" si="24"/>
        <v>0</v>
      </c>
      <c r="AE123" s="5">
        <f t="shared" ca="1" si="24"/>
        <v>0</v>
      </c>
      <c r="AF123" s="5">
        <f t="shared" ca="1" si="24"/>
        <v>0</v>
      </c>
      <c r="AG123" s="5">
        <f t="shared" ca="1" si="24"/>
        <v>0</v>
      </c>
      <c r="AH123" s="5">
        <f t="shared" ca="1" si="24"/>
        <v>0</v>
      </c>
      <c r="AI123" s="5">
        <f t="shared" ca="1" si="24"/>
        <v>0</v>
      </c>
      <c r="AJ123" s="5">
        <f t="shared" ca="1" si="24"/>
        <v>0</v>
      </c>
      <c r="AK123" s="5">
        <f t="shared" ca="1" si="24"/>
        <v>0</v>
      </c>
      <c r="AL123" s="5">
        <f t="shared" ca="1" si="24"/>
        <v>0</v>
      </c>
      <c r="AM123" s="5">
        <f t="shared" ca="1" si="23"/>
        <v>0</v>
      </c>
      <c r="AN123" s="5">
        <f t="shared" ca="1" si="23"/>
        <v>0</v>
      </c>
      <c r="AO123" s="5">
        <f t="shared" ca="1" si="23"/>
        <v>0</v>
      </c>
      <c r="AP123" s="5">
        <f ca="1">V123*'Process Emissions Multipliers'!$F$8</f>
        <v>0</v>
      </c>
    </row>
    <row r="124" spans="1:42">
      <c r="A124" s="3">
        <v>72</v>
      </c>
      <c r="B124" s="5">
        <f ca="1">IF('Ric 2010'!$A132="RC",INDIRECT("'Ric 2010'!"&amp;'Country Selector'!$B$3&amp;ROW($A132))*10^12,0)*'Process Emissions Multipliers'!$B$8</f>
        <v>0</v>
      </c>
      <c r="C124" s="5">
        <f t="shared" ca="1" si="15"/>
        <v>0</v>
      </c>
      <c r="D124" s="5">
        <f t="shared" ca="1" si="20"/>
        <v>0</v>
      </c>
      <c r="E124" s="5">
        <f t="shared" ca="1" si="20"/>
        <v>0</v>
      </c>
      <c r="F124" s="5">
        <f t="shared" ca="1" si="20"/>
        <v>0</v>
      </c>
      <c r="G124" s="5">
        <f t="shared" ca="1" si="20"/>
        <v>0</v>
      </c>
      <c r="H124" s="5">
        <f t="shared" ca="1" si="20"/>
        <v>0</v>
      </c>
      <c r="I124" s="5">
        <f t="shared" ca="1" si="20"/>
        <v>0</v>
      </c>
      <c r="J124" s="5">
        <f t="shared" ca="1" si="20"/>
        <v>0</v>
      </c>
      <c r="K124" s="5">
        <f t="shared" ca="1" si="20"/>
        <v>0</v>
      </c>
      <c r="L124" s="5">
        <f ca="1">IF('Ric 2020'!$A132="RC",INDIRECT("'Ric 2020'!"&amp;'Country Selector'!$B$3&amp;ROW($A132))*10^12,0)*'Process Emissions Multipliers'!$C$8</f>
        <v>0</v>
      </c>
      <c r="M124" s="5">
        <f t="shared" ca="1" si="16"/>
        <v>0</v>
      </c>
      <c r="N124" s="5">
        <f t="shared" ca="1" si="21"/>
        <v>0</v>
      </c>
      <c r="O124" s="5">
        <f t="shared" ca="1" si="21"/>
        <v>0</v>
      </c>
      <c r="P124" s="5">
        <f t="shared" ca="1" si="21"/>
        <v>0</v>
      </c>
      <c r="Q124" s="5">
        <f t="shared" ca="1" si="21"/>
        <v>0</v>
      </c>
      <c r="R124" s="5">
        <f t="shared" ca="1" si="21"/>
        <v>0</v>
      </c>
      <c r="S124" s="5">
        <f t="shared" ca="1" si="21"/>
        <v>0</v>
      </c>
      <c r="T124" s="5">
        <f t="shared" ca="1" si="21"/>
        <v>0</v>
      </c>
      <c r="U124" s="5">
        <f t="shared" ca="1" si="21"/>
        <v>0</v>
      </c>
      <c r="V124" s="5">
        <f ca="1">IF('Ric 2030'!$A132="RC",INDIRECT("'Ric 2030'!"&amp;'Country Selector'!$B$3&amp;ROW($A132))*10^12,0)*'Process Emissions Multipliers'!$E$8</f>
        <v>0</v>
      </c>
      <c r="W124" s="5">
        <f t="shared" ca="1" si="24"/>
        <v>0</v>
      </c>
      <c r="X124" s="5">
        <f t="shared" ca="1" si="24"/>
        <v>0</v>
      </c>
      <c r="Y124" s="5">
        <f t="shared" ca="1" si="24"/>
        <v>0</v>
      </c>
      <c r="Z124" s="5">
        <f t="shared" ca="1" si="24"/>
        <v>0</v>
      </c>
      <c r="AA124" s="5">
        <f t="shared" ca="1" si="24"/>
        <v>0</v>
      </c>
      <c r="AB124" s="5">
        <f t="shared" ca="1" si="24"/>
        <v>0</v>
      </c>
      <c r="AC124" s="5">
        <f t="shared" ca="1" si="24"/>
        <v>0</v>
      </c>
      <c r="AD124" s="5">
        <f t="shared" ca="1" si="24"/>
        <v>0</v>
      </c>
      <c r="AE124" s="5">
        <f t="shared" ca="1" si="24"/>
        <v>0</v>
      </c>
      <c r="AF124" s="5">
        <f t="shared" ca="1" si="24"/>
        <v>0</v>
      </c>
      <c r="AG124" s="5">
        <f t="shared" ca="1" si="24"/>
        <v>0</v>
      </c>
      <c r="AH124" s="5">
        <f t="shared" ca="1" si="24"/>
        <v>0</v>
      </c>
      <c r="AI124" s="5">
        <f t="shared" ca="1" si="24"/>
        <v>0</v>
      </c>
      <c r="AJ124" s="5">
        <f t="shared" ca="1" si="24"/>
        <v>0</v>
      </c>
      <c r="AK124" s="5">
        <f t="shared" ca="1" si="24"/>
        <v>0</v>
      </c>
      <c r="AL124" s="5">
        <f t="shared" ca="1" si="24"/>
        <v>0</v>
      </c>
      <c r="AM124" s="5">
        <f t="shared" ca="1" si="23"/>
        <v>0</v>
      </c>
      <c r="AN124" s="5">
        <f t="shared" ca="1" si="23"/>
        <v>0</v>
      </c>
      <c r="AO124" s="5">
        <f t="shared" ca="1" si="23"/>
        <v>0</v>
      </c>
      <c r="AP124" s="5">
        <f ca="1">V124*'Process Emissions Multipliers'!$F$8</f>
        <v>0</v>
      </c>
    </row>
    <row r="125" spans="1:42">
      <c r="A125" s="3">
        <v>73</v>
      </c>
      <c r="B125" s="5">
        <f ca="1">IF('Ric 2010'!$A133="RC",INDIRECT("'Ric 2010'!"&amp;'Country Selector'!$B$3&amp;ROW($A133))*10^12,0)*'Process Emissions Multipliers'!$B$8</f>
        <v>0</v>
      </c>
      <c r="C125" s="5">
        <f t="shared" ca="1" si="15"/>
        <v>0</v>
      </c>
      <c r="D125" s="5">
        <f t="shared" ca="1" si="20"/>
        <v>0</v>
      </c>
      <c r="E125" s="5">
        <f t="shared" ca="1" si="20"/>
        <v>0</v>
      </c>
      <c r="F125" s="5">
        <f t="shared" ca="1" si="20"/>
        <v>0</v>
      </c>
      <c r="G125" s="5">
        <f t="shared" ca="1" si="20"/>
        <v>0</v>
      </c>
      <c r="H125" s="5">
        <f t="shared" ca="1" si="20"/>
        <v>0</v>
      </c>
      <c r="I125" s="5">
        <f t="shared" ca="1" si="20"/>
        <v>0</v>
      </c>
      <c r="J125" s="5">
        <f t="shared" ca="1" si="20"/>
        <v>0</v>
      </c>
      <c r="K125" s="5">
        <f t="shared" ca="1" si="20"/>
        <v>0</v>
      </c>
      <c r="L125" s="5">
        <f ca="1">IF('Ric 2020'!$A133="RC",INDIRECT("'Ric 2020'!"&amp;'Country Selector'!$B$3&amp;ROW($A133))*10^12,0)*'Process Emissions Multipliers'!$C$8</f>
        <v>0</v>
      </c>
      <c r="M125" s="5">
        <f t="shared" ca="1" si="16"/>
        <v>0</v>
      </c>
      <c r="N125" s="5">
        <f t="shared" ca="1" si="21"/>
        <v>0</v>
      </c>
      <c r="O125" s="5">
        <f t="shared" ca="1" si="21"/>
        <v>0</v>
      </c>
      <c r="P125" s="5">
        <f t="shared" ca="1" si="21"/>
        <v>0</v>
      </c>
      <c r="Q125" s="5">
        <f t="shared" ca="1" si="21"/>
        <v>0</v>
      </c>
      <c r="R125" s="5">
        <f t="shared" ca="1" si="21"/>
        <v>0</v>
      </c>
      <c r="S125" s="5">
        <f t="shared" ca="1" si="21"/>
        <v>0</v>
      </c>
      <c r="T125" s="5">
        <f t="shared" ca="1" si="21"/>
        <v>0</v>
      </c>
      <c r="U125" s="5">
        <f t="shared" ca="1" si="21"/>
        <v>0</v>
      </c>
      <c r="V125" s="5">
        <f ca="1">IF('Ric 2030'!$A133="RC",INDIRECT("'Ric 2030'!"&amp;'Country Selector'!$B$3&amp;ROW($A133))*10^12,0)*'Process Emissions Multipliers'!$E$8</f>
        <v>0</v>
      </c>
      <c r="W125" s="5">
        <f t="shared" ca="1" si="24"/>
        <v>0</v>
      </c>
      <c r="X125" s="5">
        <f t="shared" ca="1" si="24"/>
        <v>0</v>
      </c>
      <c r="Y125" s="5">
        <f t="shared" ca="1" si="24"/>
        <v>0</v>
      </c>
      <c r="Z125" s="5">
        <f t="shared" ca="1" si="24"/>
        <v>0</v>
      </c>
      <c r="AA125" s="5">
        <f t="shared" ca="1" si="24"/>
        <v>0</v>
      </c>
      <c r="AB125" s="5">
        <f t="shared" ca="1" si="24"/>
        <v>0</v>
      </c>
      <c r="AC125" s="5">
        <f t="shared" ca="1" si="24"/>
        <v>0</v>
      </c>
      <c r="AD125" s="5">
        <f t="shared" ca="1" si="24"/>
        <v>0</v>
      </c>
      <c r="AE125" s="5">
        <f t="shared" ca="1" si="24"/>
        <v>0</v>
      </c>
      <c r="AF125" s="5">
        <f t="shared" ca="1" si="24"/>
        <v>0</v>
      </c>
      <c r="AG125" s="5">
        <f t="shared" ca="1" si="24"/>
        <v>0</v>
      </c>
      <c r="AH125" s="5">
        <f t="shared" ca="1" si="24"/>
        <v>0</v>
      </c>
      <c r="AI125" s="5">
        <f t="shared" ca="1" si="24"/>
        <v>0</v>
      </c>
      <c r="AJ125" s="5">
        <f t="shared" ca="1" si="24"/>
        <v>0</v>
      </c>
      <c r="AK125" s="5">
        <f t="shared" ca="1" si="24"/>
        <v>0</v>
      </c>
      <c r="AL125" s="5">
        <f t="shared" ca="1" si="24"/>
        <v>0</v>
      </c>
      <c r="AM125" s="5">
        <f t="shared" ca="1" si="23"/>
        <v>0</v>
      </c>
      <c r="AN125" s="5">
        <f t="shared" ca="1" si="23"/>
        <v>0</v>
      </c>
      <c r="AO125" s="5">
        <f t="shared" ca="1" si="23"/>
        <v>0</v>
      </c>
      <c r="AP125" s="5">
        <f ca="1">V125*'Process Emissions Multipliers'!$F$8</f>
        <v>0</v>
      </c>
    </row>
    <row r="126" spans="1:42">
      <c r="A126" s="3">
        <v>74</v>
      </c>
      <c r="B126" s="5">
        <f ca="1">IF('Ric 2010'!$A134="RC",INDIRECT("'Ric 2010'!"&amp;'Country Selector'!$B$3&amp;ROW($A134))*10^12,0)*'Process Emissions Multipliers'!$B$8</f>
        <v>7566307392.4075336</v>
      </c>
      <c r="C126" s="5">
        <f t="shared" ca="1" si="15"/>
        <v>6809676653.1667805</v>
      </c>
      <c r="D126" s="5">
        <f t="shared" ca="1" si="20"/>
        <v>6053045913.9260273</v>
      </c>
      <c r="E126" s="5">
        <f t="shared" ca="1" si="20"/>
        <v>5296415174.6852741</v>
      </c>
      <c r="F126" s="5">
        <f t="shared" ca="1" si="20"/>
        <v>4539784435.444521</v>
      </c>
      <c r="G126" s="5">
        <f t="shared" ca="1" si="20"/>
        <v>3783153696.2037668</v>
      </c>
      <c r="H126" s="5">
        <f t="shared" ca="1" si="20"/>
        <v>3026522956.9630136</v>
      </c>
      <c r="I126" s="5">
        <f t="shared" ca="1" si="20"/>
        <v>2269892217.7222605</v>
      </c>
      <c r="J126" s="5">
        <f t="shared" ca="1" si="20"/>
        <v>1513261478.4815068</v>
      </c>
      <c r="K126" s="5">
        <f t="shared" ca="1" si="20"/>
        <v>756630739.24075341</v>
      </c>
      <c r="L126" s="5">
        <f ca="1">IF('Ric 2020'!$A134="RC",INDIRECT("'Ric 2020'!"&amp;'Country Selector'!$B$3&amp;ROW($A134))*10^12,0)*'Process Emissions Multipliers'!$C$8</f>
        <v>0</v>
      </c>
      <c r="M126" s="5">
        <f t="shared" ca="1" si="16"/>
        <v>0</v>
      </c>
      <c r="N126" s="5">
        <f t="shared" ca="1" si="21"/>
        <v>0</v>
      </c>
      <c r="O126" s="5">
        <f t="shared" ca="1" si="21"/>
        <v>0</v>
      </c>
      <c r="P126" s="5">
        <f t="shared" ca="1" si="21"/>
        <v>0</v>
      </c>
      <c r="Q126" s="5">
        <f t="shared" ca="1" si="21"/>
        <v>0</v>
      </c>
      <c r="R126" s="5">
        <f t="shared" ca="1" si="21"/>
        <v>0</v>
      </c>
      <c r="S126" s="5">
        <f t="shared" ca="1" si="21"/>
        <v>0</v>
      </c>
      <c r="T126" s="5">
        <f t="shared" ca="1" si="21"/>
        <v>0</v>
      </c>
      <c r="U126" s="5">
        <f t="shared" ca="1" si="21"/>
        <v>0</v>
      </c>
      <c r="V126" s="5">
        <f ca="1">IF('Ric 2030'!$A134="RC",INDIRECT("'Ric 2030'!"&amp;'Country Selector'!$B$3&amp;ROW($A134))*10^12,0)*'Process Emissions Multipliers'!$E$8</f>
        <v>0</v>
      </c>
      <c r="W126" s="5">
        <f t="shared" ca="1" si="24"/>
        <v>0</v>
      </c>
      <c r="X126" s="5">
        <f t="shared" ca="1" si="24"/>
        <v>0</v>
      </c>
      <c r="Y126" s="5">
        <f t="shared" ca="1" si="24"/>
        <v>0</v>
      </c>
      <c r="Z126" s="5">
        <f t="shared" ca="1" si="24"/>
        <v>0</v>
      </c>
      <c r="AA126" s="5">
        <f t="shared" ca="1" si="24"/>
        <v>0</v>
      </c>
      <c r="AB126" s="5">
        <f t="shared" ca="1" si="24"/>
        <v>0</v>
      </c>
      <c r="AC126" s="5">
        <f t="shared" ca="1" si="24"/>
        <v>0</v>
      </c>
      <c r="AD126" s="5">
        <f t="shared" ca="1" si="24"/>
        <v>0</v>
      </c>
      <c r="AE126" s="5">
        <f t="shared" ca="1" si="24"/>
        <v>0</v>
      </c>
      <c r="AF126" s="5">
        <f t="shared" ca="1" si="24"/>
        <v>0</v>
      </c>
      <c r="AG126" s="5">
        <f t="shared" ca="1" si="24"/>
        <v>0</v>
      </c>
      <c r="AH126" s="5">
        <f t="shared" ca="1" si="24"/>
        <v>0</v>
      </c>
      <c r="AI126" s="5">
        <f t="shared" ca="1" si="24"/>
        <v>0</v>
      </c>
      <c r="AJ126" s="5">
        <f t="shared" ca="1" si="24"/>
        <v>0</v>
      </c>
      <c r="AK126" s="5">
        <f t="shared" ca="1" si="24"/>
        <v>0</v>
      </c>
      <c r="AL126" s="5">
        <f t="shared" ref="AL126:AO141" ca="1" si="25">$V126*($AP$1-AL$1)/($AP$1-$V$1)+$AP126*(AL$1-$V$1)/($AP$1-$V$1)</f>
        <v>0</v>
      </c>
      <c r="AM126" s="5">
        <f t="shared" ca="1" si="25"/>
        <v>0</v>
      </c>
      <c r="AN126" s="5">
        <f t="shared" ca="1" si="25"/>
        <v>0</v>
      </c>
      <c r="AO126" s="5">
        <f t="shared" ca="1" si="25"/>
        <v>0</v>
      </c>
      <c r="AP126" s="5">
        <f ca="1">V126*'Process Emissions Multipliers'!$F$8</f>
        <v>0</v>
      </c>
    </row>
    <row r="127" spans="1:42">
      <c r="A127" s="3">
        <v>75</v>
      </c>
      <c r="B127" s="5">
        <f ca="1">IF('Ric 2010'!$A135="RC",INDIRECT("'Ric 2010'!"&amp;'Country Selector'!$B$3&amp;ROW($A135))*10^12,0)*'Process Emissions Multipliers'!$B$8</f>
        <v>0</v>
      </c>
      <c r="C127" s="5">
        <f t="shared" ca="1" si="15"/>
        <v>0</v>
      </c>
      <c r="D127" s="5">
        <f t="shared" ca="1" si="15"/>
        <v>0</v>
      </c>
      <c r="E127" s="5">
        <f t="shared" ca="1" si="15"/>
        <v>0</v>
      </c>
      <c r="F127" s="5">
        <f t="shared" ca="1" si="15"/>
        <v>0</v>
      </c>
      <c r="G127" s="5">
        <f t="shared" ca="1" si="15"/>
        <v>0</v>
      </c>
      <c r="H127" s="5">
        <f t="shared" ca="1" si="15"/>
        <v>0</v>
      </c>
      <c r="I127" s="5">
        <f t="shared" ca="1" si="15"/>
        <v>0</v>
      </c>
      <c r="J127" s="5">
        <f t="shared" ca="1" si="15"/>
        <v>0</v>
      </c>
      <c r="K127" s="5">
        <f t="shared" ca="1" si="15"/>
        <v>0</v>
      </c>
      <c r="L127" s="5">
        <f ca="1">IF('Ric 2020'!$A135="RC",INDIRECT("'Ric 2020'!"&amp;'Country Selector'!$B$3&amp;ROW($A135))*10^12,0)*'Process Emissions Multipliers'!$C$8</f>
        <v>0</v>
      </c>
      <c r="M127" s="5">
        <f t="shared" ca="1" si="16"/>
        <v>126995663.15606999</v>
      </c>
      <c r="N127" s="5">
        <f t="shared" ca="1" si="16"/>
        <v>253991326.31213999</v>
      </c>
      <c r="O127" s="5">
        <f t="shared" ca="1" si="16"/>
        <v>380986989.46820998</v>
      </c>
      <c r="P127" s="5">
        <f t="shared" ca="1" si="16"/>
        <v>507982652.62427998</v>
      </c>
      <c r="Q127" s="5">
        <f t="shared" ca="1" si="16"/>
        <v>634978315.78034997</v>
      </c>
      <c r="R127" s="5">
        <f t="shared" ca="1" si="16"/>
        <v>761973978.93641996</v>
      </c>
      <c r="S127" s="5">
        <f t="shared" ca="1" si="16"/>
        <v>888969642.09248996</v>
      </c>
      <c r="T127" s="5">
        <f t="shared" ca="1" si="16"/>
        <v>1015965305.24856</v>
      </c>
      <c r="U127" s="5">
        <f t="shared" ca="1" si="16"/>
        <v>1142960968.4046299</v>
      </c>
      <c r="V127" s="5">
        <f ca="1">IF('Ric 2030'!$A135="RC",INDIRECT("'Ric 2030'!"&amp;'Country Selector'!$B$3&amp;ROW($A135))*10^12,0)*'Process Emissions Multipliers'!$E$8</f>
        <v>1269956631.5606999</v>
      </c>
      <c r="W127" s="5">
        <f t="shared" ref="W127:AL142" ca="1" si="26">$V127*($AP$1-W$1)/($AP$1-$V$1)+$AP127*(W$1-$V$1)/($AP$1-$V$1)</f>
        <v>1269956631.5606999</v>
      </c>
      <c r="X127" s="5">
        <f t="shared" ca="1" si="26"/>
        <v>1269956631.5606999</v>
      </c>
      <c r="Y127" s="5">
        <f t="shared" ca="1" si="26"/>
        <v>1269956631.5606999</v>
      </c>
      <c r="Z127" s="5">
        <f t="shared" ca="1" si="26"/>
        <v>1269956631.5606999</v>
      </c>
      <c r="AA127" s="5">
        <f t="shared" ca="1" si="26"/>
        <v>1269956631.5606999</v>
      </c>
      <c r="AB127" s="5">
        <f t="shared" ca="1" si="26"/>
        <v>1269956631.5606999</v>
      </c>
      <c r="AC127" s="5">
        <f t="shared" ca="1" si="26"/>
        <v>1269956631.5606999</v>
      </c>
      <c r="AD127" s="5">
        <f t="shared" ca="1" si="26"/>
        <v>1269956631.5606999</v>
      </c>
      <c r="AE127" s="5">
        <f t="shared" ca="1" si="26"/>
        <v>1269956631.5606999</v>
      </c>
      <c r="AF127" s="5">
        <f t="shared" ca="1" si="26"/>
        <v>1269956631.5606999</v>
      </c>
      <c r="AG127" s="5">
        <f t="shared" ca="1" si="26"/>
        <v>1269956631.5606999</v>
      </c>
      <c r="AH127" s="5">
        <f t="shared" ca="1" si="26"/>
        <v>1269956631.5606999</v>
      </c>
      <c r="AI127" s="5">
        <f t="shared" ca="1" si="26"/>
        <v>1269956631.5606999</v>
      </c>
      <c r="AJ127" s="5">
        <f t="shared" ca="1" si="26"/>
        <v>1269956631.5606999</v>
      </c>
      <c r="AK127" s="5">
        <f t="shared" ca="1" si="26"/>
        <v>1269956631.5606999</v>
      </c>
      <c r="AL127" s="5">
        <f t="shared" ca="1" si="26"/>
        <v>1269956631.5606999</v>
      </c>
      <c r="AM127" s="5">
        <f t="shared" ca="1" si="25"/>
        <v>1269956631.5606999</v>
      </c>
      <c r="AN127" s="5">
        <f t="shared" ca="1" si="25"/>
        <v>1269956631.5606999</v>
      </c>
      <c r="AO127" s="5">
        <f t="shared" ca="1" si="25"/>
        <v>1269956631.5606999</v>
      </c>
      <c r="AP127" s="5">
        <f ca="1">V127*'Process Emissions Multipliers'!$F$8</f>
        <v>1269956631.5606999</v>
      </c>
    </row>
    <row r="128" spans="1:42">
      <c r="A128" s="3">
        <v>76</v>
      </c>
      <c r="B128" s="5">
        <f ca="1">IF('Ric 2010'!$A136="RC",INDIRECT("'Ric 2010'!"&amp;'Country Selector'!$B$3&amp;ROW($A136))*10^12,0)*'Process Emissions Multipliers'!$B$8</f>
        <v>0</v>
      </c>
      <c r="C128" s="5">
        <f t="shared" ref="C128:K156" ca="1" si="27">$B128*($L$1-C$1)/($L$1-$B$1)+$L128*(C$1-$B$1)/($L$1-$B$1)</f>
        <v>0</v>
      </c>
      <c r="D128" s="5">
        <f t="shared" ca="1" si="27"/>
        <v>0</v>
      </c>
      <c r="E128" s="5">
        <f t="shared" ca="1" si="27"/>
        <v>0</v>
      </c>
      <c r="F128" s="5">
        <f t="shared" ca="1" si="27"/>
        <v>0</v>
      </c>
      <c r="G128" s="5">
        <f t="shared" ca="1" si="27"/>
        <v>0</v>
      </c>
      <c r="H128" s="5">
        <f t="shared" ca="1" si="27"/>
        <v>0</v>
      </c>
      <c r="I128" s="5">
        <f t="shared" ca="1" si="27"/>
        <v>0</v>
      </c>
      <c r="J128" s="5">
        <f t="shared" ca="1" si="27"/>
        <v>0</v>
      </c>
      <c r="K128" s="5">
        <f t="shared" ca="1" si="27"/>
        <v>0</v>
      </c>
      <c r="L128" s="5">
        <f ca="1">IF('Ric 2020'!$A136="RC",INDIRECT("'Ric 2020'!"&amp;'Country Selector'!$B$3&amp;ROW($A136))*10^12,0)*'Process Emissions Multipliers'!$C$8</f>
        <v>0</v>
      </c>
      <c r="M128" s="5">
        <f t="shared" ref="M128:U156" ca="1" si="28">$L128*($V$1-M$1)/($V$1-$L$1)+$V128*(M$1-$L$1)/($V$1-$L$1)</f>
        <v>358606250.39779609</v>
      </c>
      <c r="N128" s="5">
        <f t="shared" ca="1" si="28"/>
        <v>717212500.79559219</v>
      </c>
      <c r="O128" s="5">
        <f t="shared" ca="1" si="28"/>
        <v>1075818751.1933885</v>
      </c>
      <c r="P128" s="5">
        <f t="shared" ca="1" si="28"/>
        <v>1434425001.5911844</v>
      </c>
      <c r="Q128" s="5">
        <f t="shared" ca="1" si="28"/>
        <v>1793031251.9889805</v>
      </c>
      <c r="R128" s="5">
        <f t="shared" ca="1" si="28"/>
        <v>2151637502.3867769</v>
      </c>
      <c r="S128" s="5">
        <f t="shared" ca="1" si="28"/>
        <v>2510243752.7845726</v>
      </c>
      <c r="T128" s="5">
        <f t="shared" ca="1" si="28"/>
        <v>2868850003.1823688</v>
      </c>
      <c r="U128" s="5">
        <f t="shared" ca="1" si="28"/>
        <v>3227456253.5801649</v>
      </c>
      <c r="V128" s="5">
        <f ca="1">IF('Ric 2030'!$A136="RC",INDIRECT("'Ric 2030'!"&amp;'Country Selector'!$B$3&amp;ROW($A136))*10^12,0)*'Process Emissions Multipliers'!$E$8</f>
        <v>3586062503.9779611</v>
      </c>
      <c r="W128" s="5">
        <f t="shared" ca="1" si="26"/>
        <v>3586062503.9779611</v>
      </c>
      <c r="X128" s="5">
        <f t="shared" ca="1" si="26"/>
        <v>3586062503.9779611</v>
      </c>
      <c r="Y128" s="5">
        <f t="shared" ca="1" si="26"/>
        <v>3586062503.9779606</v>
      </c>
      <c r="Z128" s="5">
        <f t="shared" ca="1" si="26"/>
        <v>3586062503.9779611</v>
      </c>
      <c r="AA128" s="5">
        <f t="shared" ca="1" si="26"/>
        <v>3586062503.9779611</v>
      </c>
      <c r="AB128" s="5">
        <f t="shared" ca="1" si="26"/>
        <v>3586062503.9779611</v>
      </c>
      <c r="AC128" s="5">
        <f t="shared" ca="1" si="26"/>
        <v>3586062503.9779611</v>
      </c>
      <c r="AD128" s="5">
        <f t="shared" ca="1" si="26"/>
        <v>3586062503.9779615</v>
      </c>
      <c r="AE128" s="5">
        <f t="shared" ca="1" si="26"/>
        <v>3586062503.9779606</v>
      </c>
      <c r="AF128" s="5">
        <f t="shared" ca="1" si="26"/>
        <v>3586062503.9779611</v>
      </c>
      <c r="AG128" s="5">
        <f t="shared" ca="1" si="26"/>
        <v>3586062503.9779606</v>
      </c>
      <c r="AH128" s="5">
        <f t="shared" ca="1" si="26"/>
        <v>3586062503.9779615</v>
      </c>
      <c r="AI128" s="5">
        <f t="shared" ca="1" si="26"/>
        <v>3586062503.9779611</v>
      </c>
      <c r="AJ128" s="5">
        <f t="shared" ca="1" si="26"/>
        <v>3586062503.9779611</v>
      </c>
      <c r="AK128" s="5">
        <f t="shared" ca="1" si="26"/>
        <v>3586062503.9779611</v>
      </c>
      <c r="AL128" s="5">
        <f t="shared" ca="1" si="26"/>
        <v>3586062503.9779611</v>
      </c>
      <c r="AM128" s="5">
        <f t="shared" ca="1" si="25"/>
        <v>3586062503.9779606</v>
      </c>
      <c r="AN128" s="5">
        <f t="shared" ca="1" si="25"/>
        <v>3586062503.9779611</v>
      </c>
      <c r="AO128" s="5">
        <f t="shared" ca="1" si="25"/>
        <v>3586062503.9779611</v>
      </c>
      <c r="AP128" s="5">
        <f ca="1">V128*'Process Emissions Multipliers'!$F$8</f>
        <v>3586062503.9779611</v>
      </c>
    </row>
    <row r="129" spans="1:42">
      <c r="A129" s="3">
        <v>77</v>
      </c>
      <c r="B129" s="5">
        <f ca="1">IF('Ric 2010'!$A137="RC",INDIRECT("'Ric 2010'!"&amp;'Country Selector'!$B$3&amp;ROW($A137))*10^12,0)*'Process Emissions Multipliers'!$B$8</f>
        <v>0</v>
      </c>
      <c r="C129" s="5">
        <f t="shared" ca="1" si="27"/>
        <v>0</v>
      </c>
      <c r="D129" s="5">
        <f t="shared" ca="1" si="27"/>
        <v>0</v>
      </c>
      <c r="E129" s="5">
        <f t="shared" ca="1" si="27"/>
        <v>0</v>
      </c>
      <c r="F129" s="5">
        <f t="shared" ca="1" si="27"/>
        <v>0</v>
      </c>
      <c r="G129" s="5">
        <f t="shared" ca="1" si="27"/>
        <v>0</v>
      </c>
      <c r="H129" s="5">
        <f t="shared" ca="1" si="27"/>
        <v>0</v>
      </c>
      <c r="I129" s="5">
        <f t="shared" ca="1" si="27"/>
        <v>0</v>
      </c>
      <c r="J129" s="5">
        <f t="shared" ca="1" si="27"/>
        <v>0</v>
      </c>
      <c r="K129" s="5">
        <f t="shared" ca="1" si="27"/>
        <v>0</v>
      </c>
      <c r="L129" s="5">
        <f ca="1">IF('Ric 2020'!$A137="RC",INDIRECT("'Ric 2020'!"&amp;'Country Selector'!$B$3&amp;ROW($A137))*10^12,0)*'Process Emissions Multipliers'!$C$8</f>
        <v>0</v>
      </c>
      <c r="M129" s="5">
        <f t="shared" ca="1" si="28"/>
        <v>1684040942.0108719</v>
      </c>
      <c r="N129" s="5">
        <f t="shared" ca="1" si="28"/>
        <v>3368081884.0217438</v>
      </c>
      <c r="O129" s="5">
        <f t="shared" ca="1" si="28"/>
        <v>5052122826.0326157</v>
      </c>
      <c r="P129" s="5">
        <f t="shared" ca="1" si="28"/>
        <v>6736163768.0434875</v>
      </c>
      <c r="Q129" s="5">
        <f t="shared" ca="1" si="28"/>
        <v>8420204710.0543594</v>
      </c>
      <c r="R129" s="5">
        <f t="shared" ca="1" si="28"/>
        <v>10104245652.065231</v>
      </c>
      <c r="S129" s="5">
        <f t="shared" ca="1" si="28"/>
        <v>11788286594.076103</v>
      </c>
      <c r="T129" s="5">
        <f t="shared" ca="1" si="28"/>
        <v>13472327536.086975</v>
      </c>
      <c r="U129" s="5">
        <f t="shared" ca="1" si="28"/>
        <v>15156368478.097845</v>
      </c>
      <c r="V129" s="5">
        <f ca="1">IF('Ric 2030'!$A137="RC",INDIRECT("'Ric 2030'!"&amp;'Country Selector'!$B$3&amp;ROW($A137))*10^12,0)*'Process Emissions Multipliers'!$E$8</f>
        <v>16840409420.108719</v>
      </c>
      <c r="W129" s="5">
        <f t="shared" ca="1" si="26"/>
        <v>16840409420.108719</v>
      </c>
      <c r="X129" s="5">
        <f t="shared" ca="1" si="26"/>
        <v>16840409420.108717</v>
      </c>
      <c r="Y129" s="5">
        <f t="shared" ca="1" si="26"/>
        <v>16840409420.108719</v>
      </c>
      <c r="Z129" s="5">
        <f t="shared" ca="1" si="26"/>
        <v>16840409420.108719</v>
      </c>
      <c r="AA129" s="5">
        <f t="shared" ca="1" si="26"/>
        <v>16840409420.108719</v>
      </c>
      <c r="AB129" s="5">
        <f t="shared" ca="1" si="26"/>
        <v>16840409420.108719</v>
      </c>
      <c r="AC129" s="5">
        <f t="shared" ca="1" si="26"/>
        <v>16840409420.108719</v>
      </c>
      <c r="AD129" s="5">
        <f t="shared" ca="1" si="26"/>
        <v>16840409420.108719</v>
      </c>
      <c r="AE129" s="5">
        <f t="shared" ca="1" si="26"/>
        <v>16840409420.108719</v>
      </c>
      <c r="AF129" s="5">
        <f t="shared" ca="1" si="26"/>
        <v>16840409420.108719</v>
      </c>
      <c r="AG129" s="5">
        <f t="shared" ca="1" si="26"/>
        <v>16840409420.108719</v>
      </c>
      <c r="AH129" s="5">
        <f t="shared" ca="1" si="26"/>
        <v>16840409420.108719</v>
      </c>
      <c r="AI129" s="5">
        <f t="shared" ca="1" si="26"/>
        <v>16840409420.108719</v>
      </c>
      <c r="AJ129" s="5">
        <f t="shared" ca="1" si="26"/>
        <v>16840409420.108719</v>
      </c>
      <c r="AK129" s="5">
        <f t="shared" ca="1" si="26"/>
        <v>16840409420.108719</v>
      </c>
      <c r="AL129" s="5">
        <f t="shared" ca="1" si="26"/>
        <v>16840409420.108719</v>
      </c>
      <c r="AM129" s="5">
        <f t="shared" ca="1" si="25"/>
        <v>16840409420.108719</v>
      </c>
      <c r="AN129" s="5">
        <f t="shared" ca="1" si="25"/>
        <v>16840409420.108717</v>
      </c>
      <c r="AO129" s="5">
        <f t="shared" ca="1" si="25"/>
        <v>16840409420.108719</v>
      </c>
      <c r="AP129" s="5">
        <f ca="1">V129*'Process Emissions Multipliers'!$F$8</f>
        <v>16840409420.108719</v>
      </c>
    </row>
    <row r="130" spans="1:42">
      <c r="A130" s="3">
        <v>78</v>
      </c>
      <c r="B130" s="5">
        <f ca="1">IF('Ric 2010'!$A138="RC",INDIRECT("'Ric 2010'!"&amp;'Country Selector'!$B$3&amp;ROW($A138))*10^12,0)*'Process Emissions Multipliers'!$B$8</f>
        <v>5833595113.8961754</v>
      </c>
      <c r="C130" s="5">
        <f t="shared" ca="1" si="27"/>
        <v>5250235602.5065584</v>
      </c>
      <c r="D130" s="5">
        <f t="shared" ca="1" si="27"/>
        <v>4666876091.1169405</v>
      </c>
      <c r="E130" s="5">
        <f t="shared" ca="1" si="27"/>
        <v>4083516579.7273226</v>
      </c>
      <c r="F130" s="5">
        <f t="shared" ca="1" si="27"/>
        <v>3500157068.3377051</v>
      </c>
      <c r="G130" s="5">
        <f t="shared" ca="1" si="27"/>
        <v>2916797556.9480877</v>
      </c>
      <c r="H130" s="5">
        <f t="shared" ca="1" si="27"/>
        <v>2333438045.5584702</v>
      </c>
      <c r="I130" s="5">
        <f t="shared" ca="1" si="27"/>
        <v>1750078534.1688526</v>
      </c>
      <c r="J130" s="5">
        <f t="shared" ca="1" si="27"/>
        <v>1166719022.7792351</v>
      </c>
      <c r="K130" s="5">
        <f t="shared" ca="1" si="27"/>
        <v>583359511.38961756</v>
      </c>
      <c r="L130" s="5">
        <f ca="1">IF('Ric 2020'!$A138="RC",INDIRECT("'Ric 2020'!"&amp;'Country Selector'!$B$3&amp;ROW($A138))*10^12,0)*'Process Emissions Multipliers'!$C$8</f>
        <v>0</v>
      </c>
      <c r="M130" s="5">
        <f t="shared" ca="1" si="28"/>
        <v>0</v>
      </c>
      <c r="N130" s="5">
        <f t="shared" ca="1" si="28"/>
        <v>0</v>
      </c>
      <c r="O130" s="5">
        <f t="shared" ca="1" si="28"/>
        <v>0</v>
      </c>
      <c r="P130" s="5">
        <f t="shared" ca="1" si="28"/>
        <v>0</v>
      </c>
      <c r="Q130" s="5">
        <f t="shared" ca="1" si="28"/>
        <v>0</v>
      </c>
      <c r="R130" s="5">
        <f t="shared" ca="1" si="28"/>
        <v>0</v>
      </c>
      <c r="S130" s="5">
        <f t="shared" ca="1" si="28"/>
        <v>0</v>
      </c>
      <c r="T130" s="5">
        <f t="shared" ca="1" si="28"/>
        <v>0</v>
      </c>
      <c r="U130" s="5">
        <f t="shared" ca="1" si="28"/>
        <v>0</v>
      </c>
      <c r="V130" s="5">
        <f ca="1">IF('Ric 2030'!$A138="RC",INDIRECT("'Ric 2030'!"&amp;'Country Selector'!$B$3&amp;ROW($A138))*10^12,0)*'Process Emissions Multipliers'!$E$8</f>
        <v>0</v>
      </c>
      <c r="W130" s="5">
        <f t="shared" ca="1" si="26"/>
        <v>0</v>
      </c>
      <c r="X130" s="5">
        <f t="shared" ca="1" si="26"/>
        <v>0</v>
      </c>
      <c r="Y130" s="5">
        <f t="shared" ca="1" si="26"/>
        <v>0</v>
      </c>
      <c r="Z130" s="5">
        <f t="shared" ca="1" si="26"/>
        <v>0</v>
      </c>
      <c r="AA130" s="5">
        <f t="shared" ca="1" si="26"/>
        <v>0</v>
      </c>
      <c r="AB130" s="5">
        <f t="shared" ca="1" si="26"/>
        <v>0</v>
      </c>
      <c r="AC130" s="5">
        <f t="shared" ca="1" si="26"/>
        <v>0</v>
      </c>
      <c r="AD130" s="5">
        <f t="shared" ca="1" si="26"/>
        <v>0</v>
      </c>
      <c r="AE130" s="5">
        <f t="shared" ca="1" si="26"/>
        <v>0</v>
      </c>
      <c r="AF130" s="5">
        <f t="shared" ca="1" si="26"/>
        <v>0</v>
      </c>
      <c r="AG130" s="5">
        <f t="shared" ca="1" si="26"/>
        <v>0</v>
      </c>
      <c r="AH130" s="5">
        <f t="shared" ca="1" si="26"/>
        <v>0</v>
      </c>
      <c r="AI130" s="5">
        <f t="shared" ca="1" si="26"/>
        <v>0</v>
      </c>
      <c r="AJ130" s="5">
        <f t="shared" ca="1" si="26"/>
        <v>0</v>
      </c>
      <c r="AK130" s="5">
        <f t="shared" ca="1" si="26"/>
        <v>0</v>
      </c>
      <c r="AL130" s="5">
        <f t="shared" ca="1" si="26"/>
        <v>0</v>
      </c>
      <c r="AM130" s="5">
        <f t="shared" ca="1" si="25"/>
        <v>0</v>
      </c>
      <c r="AN130" s="5">
        <f t="shared" ca="1" si="25"/>
        <v>0</v>
      </c>
      <c r="AO130" s="5">
        <f t="shared" ca="1" si="25"/>
        <v>0</v>
      </c>
      <c r="AP130" s="5">
        <f ca="1">V130*'Process Emissions Multipliers'!$F$8</f>
        <v>0</v>
      </c>
    </row>
    <row r="131" spans="1:42">
      <c r="A131" s="3">
        <v>79</v>
      </c>
      <c r="B131" s="5">
        <f ca="1">IF('Ric 2010'!$A139="RC",INDIRECT("'Ric 2010'!"&amp;'Country Selector'!$B$3&amp;ROW($A139))*10^12,0)*'Process Emissions Multipliers'!$B$8</f>
        <v>0</v>
      </c>
      <c r="C131" s="5">
        <f t="shared" ca="1" si="27"/>
        <v>0</v>
      </c>
      <c r="D131" s="5">
        <f t="shared" ca="1" si="27"/>
        <v>0</v>
      </c>
      <c r="E131" s="5">
        <f t="shared" ca="1" si="27"/>
        <v>0</v>
      </c>
      <c r="F131" s="5">
        <f t="shared" ca="1" si="27"/>
        <v>0</v>
      </c>
      <c r="G131" s="5">
        <f t="shared" ca="1" si="27"/>
        <v>0</v>
      </c>
      <c r="H131" s="5">
        <f t="shared" ca="1" si="27"/>
        <v>0</v>
      </c>
      <c r="I131" s="5">
        <f t="shared" ca="1" si="27"/>
        <v>0</v>
      </c>
      <c r="J131" s="5">
        <f t="shared" ca="1" si="27"/>
        <v>0</v>
      </c>
      <c r="K131" s="5">
        <f t="shared" ca="1" si="27"/>
        <v>0</v>
      </c>
      <c r="L131" s="5">
        <f ca="1">IF('Ric 2020'!$A139="RC",INDIRECT("'Ric 2020'!"&amp;'Country Selector'!$B$3&amp;ROW($A139))*10^12,0)*'Process Emissions Multipliers'!$C$8</f>
        <v>0</v>
      </c>
      <c r="M131" s="5">
        <f t="shared" ca="1" si="28"/>
        <v>0</v>
      </c>
      <c r="N131" s="5">
        <f t="shared" ca="1" si="28"/>
        <v>0</v>
      </c>
      <c r="O131" s="5">
        <f t="shared" ca="1" si="28"/>
        <v>0</v>
      </c>
      <c r="P131" s="5">
        <f t="shared" ca="1" si="28"/>
        <v>0</v>
      </c>
      <c r="Q131" s="5">
        <f t="shared" ca="1" si="28"/>
        <v>0</v>
      </c>
      <c r="R131" s="5">
        <f t="shared" ca="1" si="28"/>
        <v>0</v>
      </c>
      <c r="S131" s="5">
        <f t="shared" ca="1" si="28"/>
        <v>0</v>
      </c>
      <c r="T131" s="5">
        <f t="shared" ca="1" si="28"/>
        <v>0</v>
      </c>
      <c r="U131" s="5">
        <f t="shared" ca="1" si="28"/>
        <v>0</v>
      </c>
      <c r="V131" s="5">
        <f ca="1">IF('Ric 2030'!$A139="RC",INDIRECT("'Ric 2030'!"&amp;'Country Selector'!$B$3&amp;ROW($A139))*10^12,0)*'Process Emissions Multipliers'!$E$8</f>
        <v>0</v>
      </c>
      <c r="W131" s="5">
        <f t="shared" ca="1" si="26"/>
        <v>0</v>
      </c>
      <c r="X131" s="5">
        <f t="shared" ca="1" si="26"/>
        <v>0</v>
      </c>
      <c r="Y131" s="5">
        <f t="shared" ca="1" si="26"/>
        <v>0</v>
      </c>
      <c r="Z131" s="5">
        <f t="shared" ca="1" si="26"/>
        <v>0</v>
      </c>
      <c r="AA131" s="5">
        <f t="shared" ca="1" si="26"/>
        <v>0</v>
      </c>
      <c r="AB131" s="5">
        <f t="shared" ca="1" si="26"/>
        <v>0</v>
      </c>
      <c r="AC131" s="5">
        <f t="shared" ca="1" si="26"/>
        <v>0</v>
      </c>
      <c r="AD131" s="5">
        <f t="shared" ca="1" si="26"/>
        <v>0</v>
      </c>
      <c r="AE131" s="5">
        <f t="shared" ca="1" si="26"/>
        <v>0</v>
      </c>
      <c r="AF131" s="5">
        <f t="shared" ca="1" si="26"/>
        <v>0</v>
      </c>
      <c r="AG131" s="5">
        <f t="shared" ca="1" si="26"/>
        <v>0</v>
      </c>
      <c r="AH131" s="5">
        <f t="shared" ca="1" si="26"/>
        <v>0</v>
      </c>
      <c r="AI131" s="5">
        <f t="shared" ca="1" si="26"/>
        <v>0</v>
      </c>
      <c r="AJ131" s="5">
        <f t="shared" ca="1" si="26"/>
        <v>0</v>
      </c>
      <c r="AK131" s="5">
        <f t="shared" ca="1" si="26"/>
        <v>0</v>
      </c>
      <c r="AL131" s="5">
        <f t="shared" ca="1" si="26"/>
        <v>0</v>
      </c>
      <c r="AM131" s="5">
        <f t="shared" ca="1" si="25"/>
        <v>0</v>
      </c>
      <c r="AN131" s="5">
        <f t="shared" ca="1" si="25"/>
        <v>0</v>
      </c>
      <c r="AO131" s="5">
        <f t="shared" ca="1" si="25"/>
        <v>0</v>
      </c>
      <c r="AP131" s="5">
        <f ca="1">V131*'Process Emissions Multipliers'!$F$8</f>
        <v>0</v>
      </c>
    </row>
    <row r="132" spans="1:42">
      <c r="A132" s="3">
        <v>80</v>
      </c>
      <c r="B132" s="5">
        <f ca="1">IF('Ric 2010'!$A140="RC",INDIRECT("'Ric 2010'!"&amp;'Country Selector'!$B$3&amp;ROW($A140))*10^12,0)*'Process Emissions Multipliers'!$B$8</f>
        <v>0</v>
      </c>
      <c r="C132" s="5">
        <f t="shared" ca="1" si="27"/>
        <v>365604209.18105543</v>
      </c>
      <c r="D132" s="5">
        <f t="shared" ca="1" si="27"/>
        <v>731208418.36211085</v>
      </c>
      <c r="E132" s="5">
        <f t="shared" ca="1" si="27"/>
        <v>1096812627.5431664</v>
      </c>
      <c r="F132" s="5">
        <f t="shared" ca="1" si="27"/>
        <v>1462416836.7242217</v>
      </c>
      <c r="G132" s="5">
        <f t="shared" ca="1" si="27"/>
        <v>1828021045.9052773</v>
      </c>
      <c r="H132" s="5">
        <f t="shared" ca="1" si="27"/>
        <v>2193625255.0863328</v>
      </c>
      <c r="I132" s="5">
        <f t="shared" ca="1" si="27"/>
        <v>2559229464.2673883</v>
      </c>
      <c r="J132" s="5">
        <f t="shared" ca="1" si="27"/>
        <v>2924833673.4484434</v>
      </c>
      <c r="K132" s="5">
        <f t="shared" ca="1" si="27"/>
        <v>3290437882.629499</v>
      </c>
      <c r="L132" s="5">
        <f ca="1">IF('Ric 2020'!$A140="RC",INDIRECT("'Ric 2020'!"&amp;'Country Selector'!$B$3&amp;ROW($A140))*10^12,0)*'Process Emissions Multipliers'!$C$8</f>
        <v>3656042091.8105545</v>
      </c>
      <c r="M132" s="5">
        <f t="shared" ca="1" si="28"/>
        <v>3290437882.629499</v>
      </c>
      <c r="N132" s="5">
        <f t="shared" ca="1" si="28"/>
        <v>2924833673.4484434</v>
      </c>
      <c r="O132" s="5">
        <f t="shared" ca="1" si="28"/>
        <v>2559229464.2673883</v>
      </c>
      <c r="P132" s="5">
        <f t="shared" ca="1" si="28"/>
        <v>2193625255.0863328</v>
      </c>
      <c r="Q132" s="5">
        <f t="shared" ca="1" si="28"/>
        <v>1828021045.9052773</v>
      </c>
      <c r="R132" s="5">
        <f t="shared" ca="1" si="28"/>
        <v>1462416836.7242217</v>
      </c>
      <c r="S132" s="5">
        <f t="shared" ca="1" si="28"/>
        <v>1096812627.5431664</v>
      </c>
      <c r="T132" s="5">
        <f t="shared" ca="1" si="28"/>
        <v>731208418.36211085</v>
      </c>
      <c r="U132" s="5">
        <f t="shared" ca="1" si="28"/>
        <v>365604209.18105543</v>
      </c>
      <c r="V132" s="5">
        <f ca="1">IF('Ric 2030'!$A140="RC",INDIRECT("'Ric 2030'!"&amp;'Country Selector'!$B$3&amp;ROW($A140))*10^12,0)*'Process Emissions Multipliers'!$E$8</f>
        <v>0</v>
      </c>
      <c r="W132" s="5">
        <f t="shared" ca="1" si="26"/>
        <v>0</v>
      </c>
      <c r="X132" s="5">
        <f t="shared" ca="1" si="26"/>
        <v>0</v>
      </c>
      <c r="Y132" s="5">
        <f t="shared" ca="1" si="26"/>
        <v>0</v>
      </c>
      <c r="Z132" s="5">
        <f t="shared" ca="1" si="26"/>
        <v>0</v>
      </c>
      <c r="AA132" s="5">
        <f t="shared" ca="1" si="26"/>
        <v>0</v>
      </c>
      <c r="AB132" s="5">
        <f t="shared" ca="1" si="26"/>
        <v>0</v>
      </c>
      <c r="AC132" s="5">
        <f t="shared" ca="1" si="26"/>
        <v>0</v>
      </c>
      <c r="AD132" s="5">
        <f t="shared" ca="1" si="26"/>
        <v>0</v>
      </c>
      <c r="AE132" s="5">
        <f t="shared" ca="1" si="26"/>
        <v>0</v>
      </c>
      <c r="AF132" s="5">
        <f t="shared" ca="1" si="26"/>
        <v>0</v>
      </c>
      <c r="AG132" s="5">
        <f t="shared" ca="1" si="26"/>
        <v>0</v>
      </c>
      <c r="AH132" s="5">
        <f t="shared" ca="1" si="26"/>
        <v>0</v>
      </c>
      <c r="AI132" s="5">
        <f t="shared" ca="1" si="26"/>
        <v>0</v>
      </c>
      <c r="AJ132" s="5">
        <f t="shared" ca="1" si="26"/>
        <v>0</v>
      </c>
      <c r="AK132" s="5">
        <f t="shared" ca="1" si="26"/>
        <v>0</v>
      </c>
      <c r="AL132" s="5">
        <f t="shared" ca="1" si="26"/>
        <v>0</v>
      </c>
      <c r="AM132" s="5">
        <f t="shared" ca="1" si="25"/>
        <v>0</v>
      </c>
      <c r="AN132" s="5">
        <f t="shared" ca="1" si="25"/>
        <v>0</v>
      </c>
      <c r="AO132" s="5">
        <f t="shared" ca="1" si="25"/>
        <v>0</v>
      </c>
      <c r="AP132" s="5">
        <f ca="1">V132*'Process Emissions Multipliers'!$F$8</f>
        <v>0</v>
      </c>
    </row>
    <row r="133" spans="1:42">
      <c r="A133" s="3">
        <v>81</v>
      </c>
      <c r="B133" s="5">
        <f ca="1">IF('Ric 2010'!$A141="RC",INDIRECT("'Ric 2010'!"&amp;'Country Selector'!$B$3&amp;ROW($A141))*10^12,0)*'Process Emissions Multipliers'!$B$8</f>
        <v>5398897152.9482069</v>
      </c>
      <c r="C133" s="5">
        <f t="shared" ca="1" si="27"/>
        <v>4859007437.6533861</v>
      </c>
      <c r="D133" s="5">
        <f t="shared" ca="1" si="27"/>
        <v>4319117722.3585653</v>
      </c>
      <c r="E133" s="5">
        <f t="shared" ca="1" si="27"/>
        <v>3779228007.063745</v>
      </c>
      <c r="F133" s="5">
        <f t="shared" ca="1" si="27"/>
        <v>3239338291.7689238</v>
      </c>
      <c r="G133" s="5">
        <f t="shared" ca="1" si="27"/>
        <v>2699448576.4741035</v>
      </c>
      <c r="H133" s="5">
        <f t="shared" ca="1" si="27"/>
        <v>2159558861.1792827</v>
      </c>
      <c r="I133" s="5">
        <f t="shared" ca="1" si="27"/>
        <v>1619669145.8844619</v>
      </c>
      <c r="J133" s="5">
        <f t="shared" ca="1" si="27"/>
        <v>1079779430.5896413</v>
      </c>
      <c r="K133" s="5">
        <f t="shared" ca="1" si="27"/>
        <v>539889715.29482067</v>
      </c>
      <c r="L133" s="5">
        <f ca="1">IF('Ric 2020'!$A141="RC",INDIRECT("'Ric 2020'!"&amp;'Country Selector'!$B$3&amp;ROW($A141))*10^12,0)*'Process Emissions Multipliers'!$C$8</f>
        <v>0</v>
      </c>
      <c r="M133" s="5">
        <f t="shared" ca="1" si="28"/>
        <v>0</v>
      </c>
      <c r="N133" s="5">
        <f t="shared" ca="1" si="28"/>
        <v>0</v>
      </c>
      <c r="O133" s="5">
        <f t="shared" ca="1" si="28"/>
        <v>0</v>
      </c>
      <c r="P133" s="5">
        <f t="shared" ca="1" si="28"/>
        <v>0</v>
      </c>
      <c r="Q133" s="5">
        <f t="shared" ca="1" si="28"/>
        <v>0</v>
      </c>
      <c r="R133" s="5">
        <f t="shared" ca="1" si="28"/>
        <v>0</v>
      </c>
      <c r="S133" s="5">
        <f t="shared" ca="1" si="28"/>
        <v>0</v>
      </c>
      <c r="T133" s="5">
        <f t="shared" ca="1" si="28"/>
        <v>0</v>
      </c>
      <c r="U133" s="5">
        <f t="shared" ca="1" si="28"/>
        <v>0</v>
      </c>
      <c r="V133" s="5">
        <f ca="1">IF('Ric 2030'!$A141="RC",INDIRECT("'Ric 2030'!"&amp;'Country Selector'!$B$3&amp;ROW($A141))*10^12,0)*'Process Emissions Multipliers'!$E$8</f>
        <v>0</v>
      </c>
      <c r="W133" s="5">
        <f t="shared" ca="1" si="26"/>
        <v>0</v>
      </c>
      <c r="X133" s="5">
        <f t="shared" ca="1" si="26"/>
        <v>0</v>
      </c>
      <c r="Y133" s="5">
        <f t="shared" ca="1" si="26"/>
        <v>0</v>
      </c>
      <c r="Z133" s="5">
        <f t="shared" ca="1" si="26"/>
        <v>0</v>
      </c>
      <c r="AA133" s="5">
        <f t="shared" ca="1" si="26"/>
        <v>0</v>
      </c>
      <c r="AB133" s="5">
        <f t="shared" ca="1" si="26"/>
        <v>0</v>
      </c>
      <c r="AC133" s="5">
        <f t="shared" ca="1" si="26"/>
        <v>0</v>
      </c>
      <c r="AD133" s="5">
        <f t="shared" ca="1" si="26"/>
        <v>0</v>
      </c>
      <c r="AE133" s="5">
        <f t="shared" ca="1" si="26"/>
        <v>0</v>
      </c>
      <c r="AF133" s="5">
        <f t="shared" ca="1" si="26"/>
        <v>0</v>
      </c>
      <c r="AG133" s="5">
        <f t="shared" ca="1" si="26"/>
        <v>0</v>
      </c>
      <c r="AH133" s="5">
        <f t="shared" ca="1" si="26"/>
        <v>0</v>
      </c>
      <c r="AI133" s="5">
        <f t="shared" ca="1" si="26"/>
        <v>0</v>
      </c>
      <c r="AJ133" s="5">
        <f t="shared" ca="1" si="26"/>
        <v>0</v>
      </c>
      <c r="AK133" s="5">
        <f t="shared" ca="1" si="26"/>
        <v>0</v>
      </c>
      <c r="AL133" s="5">
        <f t="shared" ca="1" si="26"/>
        <v>0</v>
      </c>
      <c r="AM133" s="5">
        <f t="shared" ca="1" si="25"/>
        <v>0</v>
      </c>
      <c r="AN133" s="5">
        <f t="shared" ca="1" si="25"/>
        <v>0</v>
      </c>
      <c r="AO133" s="5">
        <f t="shared" ca="1" si="25"/>
        <v>0</v>
      </c>
      <c r="AP133" s="5">
        <f ca="1">V133*'Process Emissions Multipliers'!$F$8</f>
        <v>0</v>
      </c>
    </row>
    <row r="134" spans="1:42">
      <c r="A134" s="3">
        <v>82</v>
      </c>
      <c r="B134" s="5">
        <f ca="1">IF('Ric 2010'!$A142="RC",INDIRECT("'Ric 2010'!"&amp;'Country Selector'!$B$3&amp;ROW($A142))*10^12,0)*'Process Emissions Multipliers'!$B$8</f>
        <v>0</v>
      </c>
      <c r="C134" s="5">
        <f t="shared" ca="1" si="27"/>
        <v>0</v>
      </c>
      <c r="D134" s="5">
        <f t="shared" ca="1" si="27"/>
        <v>0</v>
      </c>
      <c r="E134" s="5">
        <f t="shared" ca="1" si="27"/>
        <v>0</v>
      </c>
      <c r="F134" s="5">
        <f t="shared" ca="1" si="27"/>
        <v>0</v>
      </c>
      <c r="G134" s="5">
        <f t="shared" ca="1" si="27"/>
        <v>0</v>
      </c>
      <c r="H134" s="5">
        <f t="shared" ca="1" si="27"/>
        <v>0</v>
      </c>
      <c r="I134" s="5">
        <f t="shared" ca="1" si="27"/>
        <v>0</v>
      </c>
      <c r="J134" s="5">
        <f t="shared" ca="1" si="27"/>
        <v>0</v>
      </c>
      <c r="K134" s="5">
        <f t="shared" ca="1" si="27"/>
        <v>0</v>
      </c>
      <c r="L134" s="5">
        <f ca="1">IF('Ric 2020'!$A142="RC",INDIRECT("'Ric 2020'!"&amp;'Country Selector'!$B$3&amp;ROW($A142))*10^12,0)*'Process Emissions Multipliers'!$C$8</f>
        <v>0</v>
      </c>
      <c r="M134" s="5">
        <f t="shared" ca="1" si="28"/>
        <v>0</v>
      </c>
      <c r="N134" s="5">
        <f t="shared" ca="1" si="28"/>
        <v>0</v>
      </c>
      <c r="O134" s="5">
        <f t="shared" ca="1" si="28"/>
        <v>0</v>
      </c>
      <c r="P134" s="5">
        <f t="shared" ca="1" si="28"/>
        <v>0</v>
      </c>
      <c r="Q134" s="5">
        <f t="shared" ca="1" si="28"/>
        <v>0</v>
      </c>
      <c r="R134" s="5">
        <f t="shared" ca="1" si="28"/>
        <v>0</v>
      </c>
      <c r="S134" s="5">
        <f t="shared" ca="1" si="28"/>
        <v>0</v>
      </c>
      <c r="T134" s="5">
        <f t="shared" ca="1" si="28"/>
        <v>0</v>
      </c>
      <c r="U134" s="5">
        <f t="shared" ca="1" si="28"/>
        <v>0</v>
      </c>
      <c r="V134" s="5">
        <f ca="1">IF('Ric 2030'!$A142="RC",INDIRECT("'Ric 2030'!"&amp;'Country Selector'!$B$3&amp;ROW($A142))*10^12,0)*'Process Emissions Multipliers'!$E$8</f>
        <v>0</v>
      </c>
      <c r="W134" s="5">
        <f t="shared" ca="1" si="26"/>
        <v>0</v>
      </c>
      <c r="X134" s="5">
        <f t="shared" ca="1" si="26"/>
        <v>0</v>
      </c>
      <c r="Y134" s="5">
        <f t="shared" ca="1" si="26"/>
        <v>0</v>
      </c>
      <c r="Z134" s="5">
        <f t="shared" ca="1" si="26"/>
        <v>0</v>
      </c>
      <c r="AA134" s="5">
        <f t="shared" ca="1" si="26"/>
        <v>0</v>
      </c>
      <c r="AB134" s="5">
        <f t="shared" ca="1" si="26"/>
        <v>0</v>
      </c>
      <c r="AC134" s="5">
        <f t="shared" ca="1" si="26"/>
        <v>0</v>
      </c>
      <c r="AD134" s="5">
        <f t="shared" ca="1" si="26"/>
        <v>0</v>
      </c>
      <c r="AE134" s="5">
        <f t="shared" ca="1" si="26"/>
        <v>0</v>
      </c>
      <c r="AF134" s="5">
        <f t="shared" ca="1" si="26"/>
        <v>0</v>
      </c>
      <c r="AG134" s="5">
        <f t="shared" ca="1" si="26"/>
        <v>0</v>
      </c>
      <c r="AH134" s="5">
        <f t="shared" ca="1" si="26"/>
        <v>0</v>
      </c>
      <c r="AI134" s="5">
        <f t="shared" ca="1" si="26"/>
        <v>0</v>
      </c>
      <c r="AJ134" s="5">
        <f t="shared" ca="1" si="26"/>
        <v>0</v>
      </c>
      <c r="AK134" s="5">
        <f t="shared" ca="1" si="26"/>
        <v>0</v>
      </c>
      <c r="AL134" s="5">
        <f t="shared" ca="1" si="26"/>
        <v>0</v>
      </c>
      <c r="AM134" s="5">
        <f t="shared" ca="1" si="25"/>
        <v>0</v>
      </c>
      <c r="AN134" s="5">
        <f t="shared" ca="1" si="25"/>
        <v>0</v>
      </c>
      <c r="AO134" s="5">
        <f t="shared" ca="1" si="25"/>
        <v>0</v>
      </c>
      <c r="AP134" s="5">
        <f ca="1">V134*'Process Emissions Multipliers'!$F$8</f>
        <v>0</v>
      </c>
    </row>
    <row r="135" spans="1:42">
      <c r="A135" s="3">
        <v>83</v>
      </c>
      <c r="B135" s="5">
        <f ca="1">IF('Ric 2010'!$A143="RC",INDIRECT("'Ric 2010'!"&amp;'Country Selector'!$B$3&amp;ROW($A143))*10^12,0)*'Process Emissions Multipliers'!$B$8</f>
        <v>0</v>
      </c>
      <c r="C135" s="5">
        <f t="shared" ca="1" si="27"/>
        <v>0</v>
      </c>
      <c r="D135" s="5">
        <f t="shared" ca="1" si="27"/>
        <v>0</v>
      </c>
      <c r="E135" s="5">
        <f t="shared" ca="1" si="27"/>
        <v>0</v>
      </c>
      <c r="F135" s="5">
        <f t="shared" ca="1" si="27"/>
        <v>0</v>
      </c>
      <c r="G135" s="5">
        <f t="shared" ca="1" si="27"/>
        <v>0</v>
      </c>
      <c r="H135" s="5">
        <f t="shared" ca="1" si="27"/>
        <v>0</v>
      </c>
      <c r="I135" s="5">
        <f t="shared" ca="1" si="27"/>
        <v>0</v>
      </c>
      <c r="J135" s="5">
        <f t="shared" ca="1" si="27"/>
        <v>0</v>
      </c>
      <c r="K135" s="5">
        <f t="shared" ca="1" si="27"/>
        <v>0</v>
      </c>
      <c r="L135" s="5">
        <f ca="1">IF('Ric 2020'!$A143="RC",INDIRECT("'Ric 2020'!"&amp;'Country Selector'!$B$3&amp;ROW($A143))*10^12,0)*'Process Emissions Multipliers'!$C$8</f>
        <v>0</v>
      </c>
      <c r="M135" s="5">
        <f t="shared" ca="1" si="28"/>
        <v>193190136.63475215</v>
      </c>
      <c r="N135" s="5">
        <f t="shared" ca="1" si="28"/>
        <v>386380273.26950431</v>
      </c>
      <c r="O135" s="5">
        <f t="shared" ca="1" si="28"/>
        <v>579570409.90425646</v>
      </c>
      <c r="P135" s="5">
        <f t="shared" ca="1" si="28"/>
        <v>772760546.53900862</v>
      </c>
      <c r="Q135" s="5">
        <f t="shared" ca="1" si="28"/>
        <v>965950683.17376077</v>
      </c>
      <c r="R135" s="5">
        <f t="shared" ca="1" si="28"/>
        <v>1159140819.8085129</v>
      </c>
      <c r="S135" s="5">
        <f t="shared" ca="1" si="28"/>
        <v>1352330956.4432652</v>
      </c>
      <c r="T135" s="5">
        <f t="shared" ca="1" si="28"/>
        <v>1545521093.0780172</v>
      </c>
      <c r="U135" s="5">
        <f t="shared" ca="1" si="28"/>
        <v>1738711229.7127693</v>
      </c>
      <c r="V135" s="5">
        <f ca="1">IF('Ric 2030'!$A143="RC",INDIRECT("'Ric 2030'!"&amp;'Country Selector'!$B$3&amp;ROW($A143))*10^12,0)*'Process Emissions Multipliers'!$E$8</f>
        <v>1931901366.3475215</v>
      </c>
      <c r="W135" s="5">
        <f t="shared" ca="1" si="26"/>
        <v>1931901366.3475218</v>
      </c>
      <c r="X135" s="5">
        <f t="shared" ca="1" si="26"/>
        <v>1931901366.3475213</v>
      </c>
      <c r="Y135" s="5">
        <f t="shared" ca="1" si="26"/>
        <v>1931901366.3475215</v>
      </c>
      <c r="Z135" s="5">
        <f t="shared" ca="1" si="26"/>
        <v>1931901366.3475215</v>
      </c>
      <c r="AA135" s="5">
        <f t="shared" ca="1" si="26"/>
        <v>1931901366.3475215</v>
      </c>
      <c r="AB135" s="5">
        <f t="shared" ca="1" si="26"/>
        <v>1931901366.3475218</v>
      </c>
      <c r="AC135" s="5">
        <f t="shared" ca="1" si="26"/>
        <v>1931901366.3475218</v>
      </c>
      <c r="AD135" s="5">
        <f t="shared" ca="1" si="26"/>
        <v>1931901366.3475215</v>
      </c>
      <c r="AE135" s="5">
        <f t="shared" ca="1" si="26"/>
        <v>1931901366.3475215</v>
      </c>
      <c r="AF135" s="5">
        <f t="shared" ca="1" si="26"/>
        <v>1931901366.3475215</v>
      </c>
      <c r="AG135" s="5">
        <f t="shared" ca="1" si="26"/>
        <v>1931901366.3475215</v>
      </c>
      <c r="AH135" s="5">
        <f t="shared" ca="1" si="26"/>
        <v>1931901366.3475215</v>
      </c>
      <c r="AI135" s="5">
        <f t="shared" ca="1" si="26"/>
        <v>1931901366.3475218</v>
      </c>
      <c r="AJ135" s="5">
        <f t="shared" ca="1" si="26"/>
        <v>1931901366.3475218</v>
      </c>
      <c r="AK135" s="5">
        <f t="shared" ca="1" si="26"/>
        <v>1931901366.3475215</v>
      </c>
      <c r="AL135" s="5">
        <f t="shared" ca="1" si="26"/>
        <v>1931901366.3475215</v>
      </c>
      <c r="AM135" s="5">
        <f t="shared" ca="1" si="25"/>
        <v>1931901366.3475215</v>
      </c>
      <c r="AN135" s="5">
        <f t="shared" ca="1" si="25"/>
        <v>1931901366.3475213</v>
      </c>
      <c r="AO135" s="5">
        <f t="shared" ca="1" si="25"/>
        <v>1931901366.3475218</v>
      </c>
      <c r="AP135" s="5">
        <f ca="1">V135*'Process Emissions Multipliers'!$F$8</f>
        <v>1931901366.3475215</v>
      </c>
    </row>
    <row r="136" spans="1:42">
      <c r="A136" s="3">
        <v>84</v>
      </c>
      <c r="B136" s="5">
        <f ca="1">IF('Ric 2010'!$A144="RC",INDIRECT("'Ric 2010'!"&amp;'Country Selector'!$B$3&amp;ROW($A144))*10^12,0)*'Process Emissions Multipliers'!$B$8</f>
        <v>0</v>
      </c>
      <c r="C136" s="5">
        <f t="shared" ca="1" si="27"/>
        <v>0</v>
      </c>
      <c r="D136" s="5">
        <f t="shared" ca="1" si="27"/>
        <v>0</v>
      </c>
      <c r="E136" s="5">
        <f t="shared" ca="1" si="27"/>
        <v>0</v>
      </c>
      <c r="F136" s="5">
        <f t="shared" ca="1" si="27"/>
        <v>0</v>
      </c>
      <c r="G136" s="5">
        <f t="shared" ca="1" si="27"/>
        <v>0</v>
      </c>
      <c r="H136" s="5">
        <f t="shared" ca="1" si="27"/>
        <v>0</v>
      </c>
      <c r="I136" s="5">
        <f t="shared" ca="1" si="27"/>
        <v>0</v>
      </c>
      <c r="J136" s="5">
        <f t="shared" ca="1" si="27"/>
        <v>0</v>
      </c>
      <c r="K136" s="5">
        <f t="shared" ca="1" si="27"/>
        <v>0</v>
      </c>
      <c r="L136" s="5">
        <f ca="1">IF('Ric 2020'!$A144="RC",INDIRECT("'Ric 2020'!"&amp;'Country Selector'!$B$3&amp;ROW($A144))*10^12,0)*'Process Emissions Multipliers'!$C$8</f>
        <v>0</v>
      </c>
      <c r="M136" s="5">
        <f t="shared" ca="1" si="28"/>
        <v>0</v>
      </c>
      <c r="N136" s="5">
        <f t="shared" ca="1" si="28"/>
        <v>0</v>
      </c>
      <c r="O136" s="5">
        <f t="shared" ca="1" si="28"/>
        <v>0</v>
      </c>
      <c r="P136" s="5">
        <f t="shared" ca="1" si="28"/>
        <v>0</v>
      </c>
      <c r="Q136" s="5">
        <f t="shared" ca="1" si="28"/>
        <v>0</v>
      </c>
      <c r="R136" s="5">
        <f t="shared" ca="1" si="28"/>
        <v>0</v>
      </c>
      <c r="S136" s="5">
        <f t="shared" ca="1" si="28"/>
        <v>0</v>
      </c>
      <c r="T136" s="5">
        <f t="shared" ca="1" si="28"/>
        <v>0</v>
      </c>
      <c r="U136" s="5">
        <f t="shared" ca="1" si="28"/>
        <v>0</v>
      </c>
      <c r="V136" s="5">
        <f ca="1">IF('Ric 2030'!$A144="RC",INDIRECT("'Ric 2030'!"&amp;'Country Selector'!$B$3&amp;ROW($A144))*10^12,0)*'Process Emissions Multipliers'!$E$8</f>
        <v>0</v>
      </c>
      <c r="W136" s="5">
        <f t="shared" ca="1" si="26"/>
        <v>0</v>
      </c>
      <c r="X136" s="5">
        <f t="shared" ca="1" si="26"/>
        <v>0</v>
      </c>
      <c r="Y136" s="5">
        <f t="shared" ca="1" si="26"/>
        <v>0</v>
      </c>
      <c r="Z136" s="5">
        <f t="shared" ca="1" si="26"/>
        <v>0</v>
      </c>
      <c r="AA136" s="5">
        <f t="shared" ca="1" si="26"/>
        <v>0</v>
      </c>
      <c r="AB136" s="5">
        <f t="shared" ca="1" si="26"/>
        <v>0</v>
      </c>
      <c r="AC136" s="5">
        <f t="shared" ca="1" si="26"/>
        <v>0</v>
      </c>
      <c r="AD136" s="5">
        <f t="shared" ca="1" si="26"/>
        <v>0</v>
      </c>
      <c r="AE136" s="5">
        <f t="shared" ca="1" si="26"/>
        <v>0</v>
      </c>
      <c r="AF136" s="5">
        <f t="shared" ca="1" si="26"/>
        <v>0</v>
      </c>
      <c r="AG136" s="5">
        <f t="shared" ca="1" si="26"/>
        <v>0</v>
      </c>
      <c r="AH136" s="5">
        <f t="shared" ca="1" si="26"/>
        <v>0</v>
      </c>
      <c r="AI136" s="5">
        <f t="shared" ca="1" si="26"/>
        <v>0</v>
      </c>
      <c r="AJ136" s="5">
        <f t="shared" ca="1" si="26"/>
        <v>0</v>
      </c>
      <c r="AK136" s="5">
        <f t="shared" ca="1" si="26"/>
        <v>0</v>
      </c>
      <c r="AL136" s="5">
        <f t="shared" ca="1" si="26"/>
        <v>0</v>
      </c>
      <c r="AM136" s="5">
        <f t="shared" ca="1" si="25"/>
        <v>0</v>
      </c>
      <c r="AN136" s="5">
        <f t="shared" ca="1" si="25"/>
        <v>0</v>
      </c>
      <c r="AO136" s="5">
        <f t="shared" ca="1" si="25"/>
        <v>0</v>
      </c>
      <c r="AP136" s="5">
        <f ca="1">V136*'Process Emissions Multipliers'!$F$8</f>
        <v>0</v>
      </c>
    </row>
    <row r="137" spans="1:42">
      <c r="A137" s="3">
        <v>85</v>
      </c>
      <c r="B137" s="5">
        <f ca="1">IF('Ric 2010'!$A145="RC",INDIRECT("'Ric 2010'!"&amp;'Country Selector'!$B$3&amp;ROW($A145))*10^12,0)*'Process Emissions Multipliers'!$B$8</f>
        <v>0</v>
      </c>
      <c r="C137" s="5">
        <f t="shared" ca="1" si="27"/>
        <v>1821230155.4764493</v>
      </c>
      <c r="D137" s="5">
        <f t="shared" ca="1" si="27"/>
        <v>3642460310.9528985</v>
      </c>
      <c r="E137" s="5">
        <f t="shared" ca="1" si="27"/>
        <v>5463690466.429347</v>
      </c>
      <c r="F137" s="5">
        <f t="shared" ca="1" si="27"/>
        <v>7284920621.905797</v>
      </c>
      <c r="G137" s="5">
        <f t="shared" ca="1" si="27"/>
        <v>9106150777.382246</v>
      </c>
      <c r="H137" s="5">
        <f t="shared" ca="1" si="27"/>
        <v>10927380932.858694</v>
      </c>
      <c r="I137" s="5">
        <f t="shared" ca="1" si="27"/>
        <v>12748611088.335144</v>
      </c>
      <c r="J137" s="5">
        <f t="shared" ca="1" si="27"/>
        <v>14569841243.811594</v>
      </c>
      <c r="K137" s="5">
        <f t="shared" ca="1" si="27"/>
        <v>16391071399.288044</v>
      </c>
      <c r="L137" s="5">
        <f ca="1">IF('Ric 2020'!$A145="RC",INDIRECT("'Ric 2020'!"&amp;'Country Selector'!$B$3&amp;ROW($A145))*10^12,0)*'Process Emissions Multipliers'!$C$8</f>
        <v>18212301554.764492</v>
      </c>
      <c r="M137" s="5">
        <f t="shared" ca="1" si="28"/>
        <v>16391071399.288044</v>
      </c>
      <c r="N137" s="5">
        <f t="shared" ca="1" si="28"/>
        <v>14569841243.811594</v>
      </c>
      <c r="O137" s="5">
        <f t="shared" ca="1" si="28"/>
        <v>12748611088.335144</v>
      </c>
      <c r="P137" s="5">
        <f t="shared" ca="1" si="28"/>
        <v>10927380932.858694</v>
      </c>
      <c r="Q137" s="5">
        <f t="shared" ca="1" si="28"/>
        <v>9106150777.382246</v>
      </c>
      <c r="R137" s="5">
        <f t="shared" ca="1" si="28"/>
        <v>7284920621.905797</v>
      </c>
      <c r="S137" s="5">
        <f t="shared" ca="1" si="28"/>
        <v>5463690466.429347</v>
      </c>
      <c r="T137" s="5">
        <f t="shared" ca="1" si="28"/>
        <v>3642460310.9528985</v>
      </c>
      <c r="U137" s="5">
        <f t="shared" ca="1" si="28"/>
        <v>1821230155.4764493</v>
      </c>
      <c r="V137" s="5">
        <f ca="1">IF('Ric 2030'!$A145="RC",INDIRECT("'Ric 2030'!"&amp;'Country Selector'!$B$3&amp;ROW($A145))*10^12,0)*'Process Emissions Multipliers'!$E$8</f>
        <v>0</v>
      </c>
      <c r="W137" s="5">
        <f t="shared" ca="1" si="26"/>
        <v>0</v>
      </c>
      <c r="X137" s="5">
        <f t="shared" ca="1" si="26"/>
        <v>0</v>
      </c>
      <c r="Y137" s="5">
        <f t="shared" ca="1" si="26"/>
        <v>0</v>
      </c>
      <c r="Z137" s="5">
        <f t="shared" ca="1" si="26"/>
        <v>0</v>
      </c>
      <c r="AA137" s="5">
        <f t="shared" ca="1" si="26"/>
        <v>0</v>
      </c>
      <c r="AB137" s="5">
        <f t="shared" ca="1" si="26"/>
        <v>0</v>
      </c>
      <c r="AC137" s="5">
        <f t="shared" ca="1" si="26"/>
        <v>0</v>
      </c>
      <c r="AD137" s="5">
        <f t="shared" ca="1" si="26"/>
        <v>0</v>
      </c>
      <c r="AE137" s="5">
        <f t="shared" ca="1" si="26"/>
        <v>0</v>
      </c>
      <c r="AF137" s="5">
        <f t="shared" ca="1" si="26"/>
        <v>0</v>
      </c>
      <c r="AG137" s="5">
        <f t="shared" ca="1" si="26"/>
        <v>0</v>
      </c>
      <c r="AH137" s="5">
        <f t="shared" ca="1" si="26"/>
        <v>0</v>
      </c>
      <c r="AI137" s="5">
        <f t="shared" ca="1" si="26"/>
        <v>0</v>
      </c>
      <c r="AJ137" s="5">
        <f t="shared" ca="1" si="26"/>
        <v>0</v>
      </c>
      <c r="AK137" s="5">
        <f t="shared" ca="1" si="26"/>
        <v>0</v>
      </c>
      <c r="AL137" s="5">
        <f t="shared" ca="1" si="26"/>
        <v>0</v>
      </c>
      <c r="AM137" s="5">
        <f t="shared" ca="1" si="25"/>
        <v>0</v>
      </c>
      <c r="AN137" s="5">
        <f t="shared" ca="1" si="25"/>
        <v>0</v>
      </c>
      <c r="AO137" s="5">
        <f t="shared" ca="1" si="25"/>
        <v>0</v>
      </c>
      <c r="AP137" s="5">
        <f ca="1">V137*'Process Emissions Multipliers'!$F$8</f>
        <v>0</v>
      </c>
    </row>
    <row r="138" spans="1:42">
      <c r="A138" s="3">
        <v>86</v>
      </c>
      <c r="B138" s="5">
        <f ca="1">IF('Ric 2010'!$A146="RC",INDIRECT("'Ric 2010'!"&amp;'Country Selector'!$B$3&amp;ROW($A146))*10^12,0)*'Process Emissions Multipliers'!$B$8</f>
        <v>29551784864.139011</v>
      </c>
      <c r="C138" s="5">
        <f t="shared" ca="1" si="27"/>
        <v>26596606377.725109</v>
      </c>
      <c r="D138" s="5">
        <f t="shared" ca="1" si="27"/>
        <v>23641427891.311211</v>
      </c>
      <c r="E138" s="5">
        <f t="shared" ca="1" si="27"/>
        <v>20686249404.897308</v>
      </c>
      <c r="F138" s="5">
        <f t="shared" ca="1" si="27"/>
        <v>17731070918.483406</v>
      </c>
      <c r="G138" s="5">
        <f t="shared" ca="1" si="27"/>
        <v>14775892432.069508</v>
      </c>
      <c r="H138" s="5">
        <f t="shared" ca="1" si="27"/>
        <v>11820713945.655605</v>
      </c>
      <c r="I138" s="5">
        <f t="shared" ca="1" si="27"/>
        <v>8865535459.241703</v>
      </c>
      <c r="J138" s="5">
        <f t="shared" ca="1" si="27"/>
        <v>5910356972.8278027</v>
      </c>
      <c r="K138" s="5">
        <f t="shared" ca="1" si="27"/>
        <v>2955178486.4139013</v>
      </c>
      <c r="L138" s="5">
        <f ca="1">IF('Ric 2020'!$A146="RC",INDIRECT("'Ric 2020'!"&amp;'Country Selector'!$B$3&amp;ROW($A146))*10^12,0)*'Process Emissions Multipliers'!$C$8</f>
        <v>0</v>
      </c>
      <c r="M138" s="5">
        <f t="shared" ca="1" si="28"/>
        <v>0</v>
      </c>
      <c r="N138" s="5">
        <f t="shared" ca="1" si="28"/>
        <v>0</v>
      </c>
      <c r="O138" s="5">
        <f t="shared" ca="1" si="28"/>
        <v>0</v>
      </c>
      <c r="P138" s="5">
        <f t="shared" ca="1" si="28"/>
        <v>0</v>
      </c>
      <c r="Q138" s="5">
        <f t="shared" ca="1" si="28"/>
        <v>0</v>
      </c>
      <c r="R138" s="5">
        <f t="shared" ca="1" si="28"/>
        <v>0</v>
      </c>
      <c r="S138" s="5">
        <f t="shared" ca="1" si="28"/>
        <v>0</v>
      </c>
      <c r="T138" s="5">
        <f t="shared" ca="1" si="28"/>
        <v>0</v>
      </c>
      <c r="U138" s="5">
        <f t="shared" ca="1" si="28"/>
        <v>0</v>
      </c>
      <c r="V138" s="5">
        <f ca="1">IF('Ric 2030'!$A146="RC",INDIRECT("'Ric 2030'!"&amp;'Country Selector'!$B$3&amp;ROW($A146))*10^12,0)*'Process Emissions Multipliers'!$E$8</f>
        <v>0</v>
      </c>
      <c r="W138" s="5">
        <f t="shared" ca="1" si="26"/>
        <v>0</v>
      </c>
      <c r="X138" s="5">
        <f t="shared" ca="1" si="26"/>
        <v>0</v>
      </c>
      <c r="Y138" s="5">
        <f t="shared" ca="1" si="26"/>
        <v>0</v>
      </c>
      <c r="Z138" s="5">
        <f t="shared" ca="1" si="26"/>
        <v>0</v>
      </c>
      <c r="AA138" s="5">
        <f t="shared" ca="1" si="26"/>
        <v>0</v>
      </c>
      <c r="AB138" s="5">
        <f t="shared" ca="1" si="26"/>
        <v>0</v>
      </c>
      <c r="AC138" s="5">
        <f t="shared" ca="1" si="26"/>
        <v>0</v>
      </c>
      <c r="AD138" s="5">
        <f t="shared" ca="1" si="26"/>
        <v>0</v>
      </c>
      <c r="AE138" s="5">
        <f t="shared" ca="1" si="26"/>
        <v>0</v>
      </c>
      <c r="AF138" s="5">
        <f t="shared" ca="1" si="26"/>
        <v>0</v>
      </c>
      <c r="AG138" s="5">
        <f t="shared" ca="1" si="26"/>
        <v>0</v>
      </c>
      <c r="AH138" s="5">
        <f t="shared" ca="1" si="26"/>
        <v>0</v>
      </c>
      <c r="AI138" s="5">
        <f t="shared" ca="1" si="26"/>
        <v>0</v>
      </c>
      <c r="AJ138" s="5">
        <f t="shared" ca="1" si="26"/>
        <v>0</v>
      </c>
      <c r="AK138" s="5">
        <f t="shared" ca="1" si="26"/>
        <v>0</v>
      </c>
      <c r="AL138" s="5">
        <f t="shared" ca="1" si="26"/>
        <v>0</v>
      </c>
      <c r="AM138" s="5">
        <f t="shared" ca="1" si="25"/>
        <v>0</v>
      </c>
      <c r="AN138" s="5">
        <f t="shared" ca="1" si="25"/>
        <v>0</v>
      </c>
      <c r="AO138" s="5">
        <f t="shared" ca="1" si="25"/>
        <v>0</v>
      </c>
      <c r="AP138" s="5">
        <f ca="1">V138*'Process Emissions Multipliers'!$F$8</f>
        <v>0</v>
      </c>
    </row>
    <row r="139" spans="1:42">
      <c r="A139" s="3">
        <v>87</v>
      </c>
      <c r="B139" s="5">
        <f ca="1">IF('Ric 2010'!$A147="RC",INDIRECT("'Ric 2010'!"&amp;'Country Selector'!$B$3&amp;ROW($A147))*10^12,0)*'Process Emissions Multipliers'!$B$8</f>
        <v>0</v>
      </c>
      <c r="C139" s="5">
        <f t="shared" ca="1" si="27"/>
        <v>706533706.88598263</v>
      </c>
      <c r="D139" s="5">
        <f t="shared" ca="1" si="27"/>
        <v>1413067413.7719653</v>
      </c>
      <c r="E139" s="5">
        <f t="shared" ca="1" si="27"/>
        <v>2119601120.657948</v>
      </c>
      <c r="F139" s="5">
        <f t="shared" ca="1" si="27"/>
        <v>2826134827.5439305</v>
      </c>
      <c r="G139" s="5">
        <f t="shared" ca="1" si="27"/>
        <v>3532668534.4299135</v>
      </c>
      <c r="H139" s="5">
        <f t="shared" ca="1" si="27"/>
        <v>4239202241.315896</v>
      </c>
      <c r="I139" s="5">
        <f t="shared" ca="1" si="27"/>
        <v>4945735948.2018785</v>
      </c>
      <c r="J139" s="5">
        <f t="shared" ca="1" si="27"/>
        <v>5652269655.0878611</v>
      </c>
      <c r="K139" s="5">
        <f t="shared" ca="1" si="27"/>
        <v>6358803361.9738436</v>
      </c>
      <c r="L139" s="5">
        <f ca="1">IF('Ric 2020'!$A147="RC",INDIRECT("'Ric 2020'!"&amp;'Country Selector'!$B$3&amp;ROW($A147))*10^12,0)*'Process Emissions Multipliers'!$C$8</f>
        <v>7065337068.8598261</v>
      </c>
      <c r="M139" s="5">
        <f t="shared" ca="1" si="28"/>
        <v>6358803361.9738436</v>
      </c>
      <c r="N139" s="5">
        <f t="shared" ca="1" si="28"/>
        <v>5652269655.0878611</v>
      </c>
      <c r="O139" s="5">
        <f t="shared" ca="1" si="28"/>
        <v>4945735948.2018785</v>
      </c>
      <c r="P139" s="5">
        <f t="shared" ca="1" si="28"/>
        <v>4239202241.315896</v>
      </c>
      <c r="Q139" s="5">
        <f t="shared" ca="1" si="28"/>
        <v>3532668534.4299135</v>
      </c>
      <c r="R139" s="5">
        <f t="shared" ca="1" si="28"/>
        <v>2826134827.5439305</v>
      </c>
      <c r="S139" s="5">
        <f t="shared" ca="1" si="28"/>
        <v>2119601120.657948</v>
      </c>
      <c r="T139" s="5">
        <f t="shared" ca="1" si="28"/>
        <v>1413067413.7719653</v>
      </c>
      <c r="U139" s="5">
        <f t="shared" ca="1" si="28"/>
        <v>706533706.88598263</v>
      </c>
      <c r="V139" s="5">
        <f ca="1">IF('Ric 2030'!$A147="RC",INDIRECT("'Ric 2030'!"&amp;'Country Selector'!$B$3&amp;ROW($A147))*10^12,0)*'Process Emissions Multipliers'!$E$8</f>
        <v>0</v>
      </c>
      <c r="W139" s="5">
        <f t="shared" ca="1" si="26"/>
        <v>0</v>
      </c>
      <c r="X139" s="5">
        <f t="shared" ca="1" si="26"/>
        <v>0</v>
      </c>
      <c r="Y139" s="5">
        <f t="shared" ca="1" si="26"/>
        <v>0</v>
      </c>
      <c r="Z139" s="5">
        <f t="shared" ca="1" si="26"/>
        <v>0</v>
      </c>
      <c r="AA139" s="5">
        <f t="shared" ca="1" si="26"/>
        <v>0</v>
      </c>
      <c r="AB139" s="5">
        <f t="shared" ca="1" si="26"/>
        <v>0</v>
      </c>
      <c r="AC139" s="5">
        <f t="shared" ca="1" si="26"/>
        <v>0</v>
      </c>
      <c r="AD139" s="5">
        <f t="shared" ca="1" si="26"/>
        <v>0</v>
      </c>
      <c r="AE139" s="5">
        <f t="shared" ca="1" si="26"/>
        <v>0</v>
      </c>
      <c r="AF139" s="5">
        <f t="shared" ca="1" si="26"/>
        <v>0</v>
      </c>
      <c r="AG139" s="5">
        <f t="shared" ca="1" si="26"/>
        <v>0</v>
      </c>
      <c r="AH139" s="5">
        <f t="shared" ca="1" si="26"/>
        <v>0</v>
      </c>
      <c r="AI139" s="5">
        <f t="shared" ca="1" si="26"/>
        <v>0</v>
      </c>
      <c r="AJ139" s="5">
        <f t="shared" ca="1" si="26"/>
        <v>0</v>
      </c>
      <c r="AK139" s="5">
        <f t="shared" ca="1" si="26"/>
        <v>0</v>
      </c>
      <c r="AL139" s="5">
        <f t="shared" ca="1" si="26"/>
        <v>0</v>
      </c>
      <c r="AM139" s="5">
        <f t="shared" ca="1" si="25"/>
        <v>0</v>
      </c>
      <c r="AN139" s="5">
        <f t="shared" ca="1" si="25"/>
        <v>0</v>
      </c>
      <c r="AO139" s="5">
        <f t="shared" ca="1" si="25"/>
        <v>0</v>
      </c>
      <c r="AP139" s="5">
        <f ca="1">V139*'Process Emissions Multipliers'!$F$8</f>
        <v>0</v>
      </c>
    </row>
    <row r="140" spans="1:42">
      <c r="A140" s="3">
        <v>88</v>
      </c>
      <c r="B140" s="5">
        <f ca="1">IF('Ric 2010'!$A148="RC",INDIRECT("'Ric 2010'!"&amp;'Country Selector'!$B$3&amp;ROW($A148))*10^12,0)*'Process Emissions Multipliers'!$B$8</f>
        <v>0</v>
      </c>
      <c r="C140" s="5">
        <f t="shared" ca="1" si="27"/>
        <v>0</v>
      </c>
      <c r="D140" s="5">
        <f t="shared" ca="1" si="27"/>
        <v>0</v>
      </c>
      <c r="E140" s="5">
        <f t="shared" ca="1" si="27"/>
        <v>0</v>
      </c>
      <c r="F140" s="5">
        <f t="shared" ca="1" si="27"/>
        <v>0</v>
      </c>
      <c r="G140" s="5">
        <f t="shared" ca="1" si="27"/>
        <v>0</v>
      </c>
      <c r="H140" s="5">
        <f t="shared" ca="1" si="27"/>
        <v>0</v>
      </c>
      <c r="I140" s="5">
        <f t="shared" ca="1" si="27"/>
        <v>0</v>
      </c>
      <c r="J140" s="5">
        <f t="shared" ca="1" si="27"/>
        <v>0</v>
      </c>
      <c r="K140" s="5">
        <f t="shared" ca="1" si="27"/>
        <v>0</v>
      </c>
      <c r="L140" s="5">
        <f ca="1">IF('Ric 2020'!$A148="RC",INDIRECT("'Ric 2020'!"&amp;'Country Selector'!$B$3&amp;ROW($A148))*10^12,0)*'Process Emissions Multipliers'!$C$8</f>
        <v>0</v>
      </c>
      <c r="M140" s="5">
        <f t="shared" ca="1" si="28"/>
        <v>0</v>
      </c>
      <c r="N140" s="5">
        <f t="shared" ca="1" si="28"/>
        <v>0</v>
      </c>
      <c r="O140" s="5">
        <f t="shared" ca="1" si="28"/>
        <v>0</v>
      </c>
      <c r="P140" s="5">
        <f t="shared" ca="1" si="28"/>
        <v>0</v>
      </c>
      <c r="Q140" s="5">
        <f t="shared" ca="1" si="28"/>
        <v>0</v>
      </c>
      <c r="R140" s="5">
        <f t="shared" ca="1" si="28"/>
        <v>0</v>
      </c>
      <c r="S140" s="5">
        <f t="shared" ca="1" si="28"/>
        <v>0</v>
      </c>
      <c r="T140" s="5">
        <f t="shared" ca="1" si="28"/>
        <v>0</v>
      </c>
      <c r="U140" s="5">
        <f t="shared" ca="1" si="28"/>
        <v>0</v>
      </c>
      <c r="V140" s="5">
        <f ca="1">IF('Ric 2030'!$A148="RC",INDIRECT("'Ric 2030'!"&amp;'Country Selector'!$B$3&amp;ROW($A148))*10^12,0)*'Process Emissions Multipliers'!$E$8</f>
        <v>0</v>
      </c>
      <c r="W140" s="5">
        <f t="shared" ca="1" si="26"/>
        <v>0</v>
      </c>
      <c r="X140" s="5">
        <f t="shared" ca="1" si="26"/>
        <v>0</v>
      </c>
      <c r="Y140" s="5">
        <f t="shared" ca="1" si="26"/>
        <v>0</v>
      </c>
      <c r="Z140" s="5">
        <f t="shared" ca="1" si="26"/>
        <v>0</v>
      </c>
      <c r="AA140" s="5">
        <f t="shared" ca="1" si="26"/>
        <v>0</v>
      </c>
      <c r="AB140" s="5">
        <f t="shared" ca="1" si="26"/>
        <v>0</v>
      </c>
      <c r="AC140" s="5">
        <f t="shared" ca="1" si="26"/>
        <v>0</v>
      </c>
      <c r="AD140" s="5">
        <f t="shared" ca="1" si="26"/>
        <v>0</v>
      </c>
      <c r="AE140" s="5">
        <f t="shared" ca="1" si="26"/>
        <v>0</v>
      </c>
      <c r="AF140" s="5">
        <f t="shared" ca="1" si="26"/>
        <v>0</v>
      </c>
      <c r="AG140" s="5">
        <f t="shared" ca="1" si="26"/>
        <v>0</v>
      </c>
      <c r="AH140" s="5">
        <f t="shared" ca="1" si="26"/>
        <v>0</v>
      </c>
      <c r="AI140" s="5">
        <f t="shared" ca="1" si="26"/>
        <v>0</v>
      </c>
      <c r="AJ140" s="5">
        <f t="shared" ca="1" si="26"/>
        <v>0</v>
      </c>
      <c r="AK140" s="5">
        <f t="shared" ca="1" si="26"/>
        <v>0</v>
      </c>
      <c r="AL140" s="5">
        <f t="shared" ca="1" si="26"/>
        <v>0</v>
      </c>
      <c r="AM140" s="5">
        <f t="shared" ca="1" si="25"/>
        <v>0</v>
      </c>
      <c r="AN140" s="5">
        <f t="shared" ca="1" si="25"/>
        <v>0</v>
      </c>
      <c r="AO140" s="5">
        <f t="shared" ca="1" si="25"/>
        <v>0</v>
      </c>
      <c r="AP140" s="5">
        <f ca="1">V140*'Process Emissions Multipliers'!$F$8</f>
        <v>0</v>
      </c>
    </row>
    <row r="141" spans="1:42">
      <c r="A141" s="3">
        <v>89</v>
      </c>
      <c r="B141" s="5">
        <f ca="1">IF('Ric 2010'!$A149="RC",INDIRECT("'Ric 2010'!"&amp;'Country Selector'!$B$3&amp;ROW($A149))*10^12,0)*'Process Emissions Multipliers'!$B$8</f>
        <v>0</v>
      </c>
      <c r="C141" s="5">
        <f t="shared" ca="1" si="27"/>
        <v>432258175.16913766</v>
      </c>
      <c r="D141" s="5">
        <f t="shared" ca="1" si="27"/>
        <v>864516350.33827531</v>
      </c>
      <c r="E141" s="5">
        <f t="shared" ca="1" si="27"/>
        <v>1296774525.5074131</v>
      </c>
      <c r="F141" s="5">
        <f t="shared" ca="1" si="27"/>
        <v>1729032700.6765506</v>
      </c>
      <c r="G141" s="5">
        <f t="shared" ca="1" si="27"/>
        <v>2161290875.8456883</v>
      </c>
      <c r="H141" s="5">
        <f t="shared" ca="1" si="27"/>
        <v>2593549051.0148263</v>
      </c>
      <c r="I141" s="5">
        <f t="shared" ca="1" si="27"/>
        <v>3025807226.1839638</v>
      </c>
      <c r="J141" s="5">
        <f t="shared" ca="1" si="27"/>
        <v>3458065401.3531013</v>
      </c>
      <c r="K141" s="5">
        <f t="shared" ca="1" si="27"/>
        <v>3890323576.5222387</v>
      </c>
      <c r="L141" s="5">
        <f ca="1">IF('Ric 2020'!$A149="RC",INDIRECT("'Ric 2020'!"&amp;'Country Selector'!$B$3&amp;ROW($A149))*10^12,0)*'Process Emissions Multipliers'!$C$8</f>
        <v>4322581751.6913767</v>
      </c>
      <c r="M141" s="5">
        <f t="shared" ca="1" si="28"/>
        <v>3890323576.5222387</v>
      </c>
      <c r="N141" s="5">
        <f t="shared" ca="1" si="28"/>
        <v>3458065401.3531013</v>
      </c>
      <c r="O141" s="5">
        <f t="shared" ca="1" si="28"/>
        <v>3025807226.1839638</v>
      </c>
      <c r="P141" s="5">
        <f t="shared" ca="1" si="28"/>
        <v>2593549051.0148263</v>
      </c>
      <c r="Q141" s="5">
        <f t="shared" ca="1" si="28"/>
        <v>2161290875.8456883</v>
      </c>
      <c r="R141" s="5">
        <f t="shared" ca="1" si="28"/>
        <v>1729032700.6765506</v>
      </c>
      <c r="S141" s="5">
        <f t="shared" ca="1" si="28"/>
        <v>1296774525.5074131</v>
      </c>
      <c r="T141" s="5">
        <f t="shared" ca="1" si="28"/>
        <v>864516350.33827531</v>
      </c>
      <c r="U141" s="5">
        <f t="shared" ca="1" si="28"/>
        <v>432258175.16913766</v>
      </c>
      <c r="V141" s="5">
        <f ca="1">IF('Ric 2030'!$A149="RC",INDIRECT("'Ric 2030'!"&amp;'Country Selector'!$B$3&amp;ROW($A149))*10^12,0)*'Process Emissions Multipliers'!$E$8</f>
        <v>0</v>
      </c>
      <c r="W141" s="5">
        <f t="shared" ca="1" si="26"/>
        <v>0</v>
      </c>
      <c r="X141" s="5">
        <f t="shared" ca="1" si="26"/>
        <v>0</v>
      </c>
      <c r="Y141" s="5">
        <f t="shared" ca="1" si="26"/>
        <v>0</v>
      </c>
      <c r="Z141" s="5">
        <f t="shared" ca="1" si="26"/>
        <v>0</v>
      </c>
      <c r="AA141" s="5">
        <f t="shared" ca="1" si="26"/>
        <v>0</v>
      </c>
      <c r="AB141" s="5">
        <f t="shared" ca="1" si="26"/>
        <v>0</v>
      </c>
      <c r="AC141" s="5">
        <f t="shared" ca="1" si="26"/>
        <v>0</v>
      </c>
      <c r="AD141" s="5">
        <f t="shared" ca="1" si="26"/>
        <v>0</v>
      </c>
      <c r="AE141" s="5">
        <f t="shared" ca="1" si="26"/>
        <v>0</v>
      </c>
      <c r="AF141" s="5">
        <f t="shared" ca="1" si="26"/>
        <v>0</v>
      </c>
      <c r="AG141" s="5">
        <f t="shared" ca="1" si="26"/>
        <v>0</v>
      </c>
      <c r="AH141" s="5">
        <f t="shared" ca="1" si="26"/>
        <v>0</v>
      </c>
      <c r="AI141" s="5">
        <f t="shared" ca="1" si="26"/>
        <v>0</v>
      </c>
      <c r="AJ141" s="5">
        <f t="shared" ca="1" si="26"/>
        <v>0</v>
      </c>
      <c r="AK141" s="5">
        <f t="shared" ca="1" si="26"/>
        <v>0</v>
      </c>
      <c r="AL141" s="5">
        <f t="shared" ca="1" si="26"/>
        <v>0</v>
      </c>
      <c r="AM141" s="5">
        <f t="shared" ca="1" si="25"/>
        <v>0</v>
      </c>
      <c r="AN141" s="5">
        <f t="shared" ca="1" si="25"/>
        <v>0</v>
      </c>
      <c r="AO141" s="5">
        <f t="shared" ca="1" si="25"/>
        <v>0</v>
      </c>
      <c r="AP141" s="5">
        <f ca="1">V141*'Process Emissions Multipliers'!$F$8</f>
        <v>0</v>
      </c>
    </row>
    <row r="142" spans="1:42">
      <c r="A142" s="3">
        <v>90</v>
      </c>
      <c r="B142" s="5">
        <f ca="1">IF('Ric 2010'!$A150="RC",INDIRECT("'Ric 2010'!"&amp;'Country Selector'!$B$3&amp;ROW($A150))*10^12,0)*'Process Emissions Multipliers'!$B$8</f>
        <v>16340624066.52618</v>
      </c>
      <c r="C142" s="5">
        <f t="shared" ca="1" si="27"/>
        <v>14706561659.873562</v>
      </c>
      <c r="D142" s="5">
        <f t="shared" ca="1" si="27"/>
        <v>13072499253.220943</v>
      </c>
      <c r="E142" s="5">
        <f t="shared" ca="1" si="27"/>
        <v>11438436846.568325</v>
      </c>
      <c r="F142" s="5">
        <f t="shared" ca="1" si="27"/>
        <v>9804374439.9157066</v>
      </c>
      <c r="G142" s="5">
        <f t="shared" ca="1" si="27"/>
        <v>8170312033.2630901</v>
      </c>
      <c r="H142" s="5">
        <f t="shared" ca="1" si="27"/>
        <v>6536249626.6104717</v>
      </c>
      <c r="I142" s="5">
        <f t="shared" ca="1" si="27"/>
        <v>4902187219.9578533</v>
      </c>
      <c r="J142" s="5">
        <f t="shared" ca="1" si="27"/>
        <v>3268124813.3052359</v>
      </c>
      <c r="K142" s="5">
        <f t="shared" ca="1" si="27"/>
        <v>1634062406.6526179</v>
      </c>
      <c r="L142" s="5">
        <f ca="1">IF('Ric 2020'!$A150="RC",INDIRECT("'Ric 2020'!"&amp;'Country Selector'!$B$3&amp;ROW($A150))*10^12,0)*'Process Emissions Multipliers'!$C$8</f>
        <v>0</v>
      </c>
      <c r="M142" s="5">
        <f t="shared" ca="1" si="28"/>
        <v>397052932.32555282</v>
      </c>
      <c r="N142" s="5">
        <f t="shared" ca="1" si="28"/>
        <v>794105864.65110564</v>
      </c>
      <c r="O142" s="5">
        <f t="shared" ca="1" si="28"/>
        <v>1191158796.9766583</v>
      </c>
      <c r="P142" s="5">
        <f t="shared" ca="1" si="28"/>
        <v>1588211729.3022113</v>
      </c>
      <c r="Q142" s="5">
        <f t="shared" ca="1" si="28"/>
        <v>1985264661.6277642</v>
      </c>
      <c r="R142" s="5">
        <f t="shared" ca="1" si="28"/>
        <v>2382317593.9533167</v>
      </c>
      <c r="S142" s="5">
        <f t="shared" ca="1" si="28"/>
        <v>2779370526.2788696</v>
      </c>
      <c r="T142" s="5">
        <f t="shared" ca="1" si="28"/>
        <v>3176423458.6044226</v>
      </c>
      <c r="U142" s="5">
        <f t="shared" ca="1" si="28"/>
        <v>3573476390.929975</v>
      </c>
      <c r="V142" s="5">
        <f ca="1">IF('Ric 2030'!$A150="RC",INDIRECT("'Ric 2030'!"&amp;'Country Selector'!$B$3&amp;ROW($A150))*10^12,0)*'Process Emissions Multipliers'!$E$8</f>
        <v>3970529323.255528</v>
      </c>
      <c r="W142" s="5">
        <f t="shared" ca="1" si="26"/>
        <v>3970529323.255528</v>
      </c>
      <c r="X142" s="5">
        <f t="shared" ca="1" si="26"/>
        <v>3970529323.255528</v>
      </c>
      <c r="Y142" s="5">
        <f t="shared" ca="1" si="26"/>
        <v>3970529323.2555285</v>
      </c>
      <c r="Z142" s="5">
        <f t="shared" ca="1" si="26"/>
        <v>3970529323.2555285</v>
      </c>
      <c r="AA142" s="5">
        <f t="shared" ca="1" si="26"/>
        <v>3970529323.2555275</v>
      </c>
      <c r="AB142" s="5">
        <f t="shared" ca="1" si="26"/>
        <v>3970529323.255528</v>
      </c>
      <c r="AC142" s="5">
        <f t="shared" ca="1" si="26"/>
        <v>3970529323.255528</v>
      </c>
      <c r="AD142" s="5">
        <f t="shared" ca="1" si="26"/>
        <v>3970529323.255528</v>
      </c>
      <c r="AE142" s="5">
        <f t="shared" ca="1" si="26"/>
        <v>3970529323.2555275</v>
      </c>
      <c r="AF142" s="5">
        <f t="shared" ca="1" si="26"/>
        <v>3970529323.2555285</v>
      </c>
      <c r="AG142" s="5">
        <f t="shared" ca="1" si="26"/>
        <v>3970529323.2555275</v>
      </c>
      <c r="AH142" s="5">
        <f t="shared" ca="1" si="26"/>
        <v>3970529323.255528</v>
      </c>
      <c r="AI142" s="5">
        <f t="shared" ca="1" si="26"/>
        <v>3970529323.255528</v>
      </c>
      <c r="AJ142" s="5">
        <f t="shared" ca="1" si="26"/>
        <v>3970529323.255528</v>
      </c>
      <c r="AK142" s="5">
        <f t="shared" ca="1" si="26"/>
        <v>3970529323.2555275</v>
      </c>
      <c r="AL142" s="5">
        <f t="shared" ref="AL142:AO157" ca="1" si="29">$V142*($AP$1-AL$1)/($AP$1-$V$1)+$AP142*(AL$1-$V$1)/($AP$1-$V$1)</f>
        <v>3970529323.2555285</v>
      </c>
      <c r="AM142" s="5">
        <f t="shared" ca="1" si="29"/>
        <v>3970529323.2555285</v>
      </c>
      <c r="AN142" s="5">
        <f t="shared" ca="1" si="29"/>
        <v>3970529323.255528</v>
      </c>
      <c r="AO142" s="5">
        <f t="shared" ca="1" si="29"/>
        <v>3970529323.255528</v>
      </c>
      <c r="AP142" s="5">
        <f ca="1">V142*'Process Emissions Multipliers'!$F$8</f>
        <v>3970529323.255528</v>
      </c>
    </row>
    <row r="143" spans="1:42">
      <c r="A143" s="3">
        <v>91</v>
      </c>
      <c r="B143" s="5">
        <f ca="1">IF('Ric 2010'!$A151="RC",INDIRECT("'Ric 2010'!"&amp;'Country Selector'!$B$3&amp;ROW($A151))*10^12,0)*'Process Emissions Multipliers'!$B$8</f>
        <v>0</v>
      </c>
      <c r="C143" s="5">
        <f t="shared" ca="1" si="27"/>
        <v>0</v>
      </c>
      <c r="D143" s="5">
        <f t="shared" ca="1" si="27"/>
        <v>0</v>
      </c>
      <c r="E143" s="5">
        <f t="shared" ca="1" si="27"/>
        <v>0</v>
      </c>
      <c r="F143" s="5">
        <f t="shared" ca="1" si="27"/>
        <v>0</v>
      </c>
      <c r="G143" s="5">
        <f t="shared" ca="1" si="27"/>
        <v>0</v>
      </c>
      <c r="H143" s="5">
        <f t="shared" ca="1" si="27"/>
        <v>0</v>
      </c>
      <c r="I143" s="5">
        <f t="shared" ca="1" si="27"/>
        <v>0</v>
      </c>
      <c r="J143" s="5">
        <f t="shared" ca="1" si="27"/>
        <v>0</v>
      </c>
      <c r="K143" s="5">
        <f t="shared" ca="1" si="27"/>
        <v>0</v>
      </c>
      <c r="L143" s="5">
        <f ca="1">IF('Ric 2020'!$A151="RC",INDIRECT("'Ric 2020'!"&amp;'Country Selector'!$B$3&amp;ROW($A151))*10^12,0)*'Process Emissions Multipliers'!$C$8</f>
        <v>0</v>
      </c>
      <c r="M143" s="5">
        <f t="shared" ca="1" si="28"/>
        <v>0</v>
      </c>
      <c r="N143" s="5">
        <f t="shared" ca="1" si="28"/>
        <v>0</v>
      </c>
      <c r="O143" s="5">
        <f t="shared" ca="1" si="28"/>
        <v>0</v>
      </c>
      <c r="P143" s="5">
        <f t="shared" ca="1" si="28"/>
        <v>0</v>
      </c>
      <c r="Q143" s="5">
        <f t="shared" ca="1" si="28"/>
        <v>0</v>
      </c>
      <c r="R143" s="5">
        <f t="shared" ca="1" si="28"/>
        <v>0</v>
      </c>
      <c r="S143" s="5">
        <f t="shared" ca="1" si="28"/>
        <v>0</v>
      </c>
      <c r="T143" s="5">
        <f t="shared" ca="1" si="28"/>
        <v>0</v>
      </c>
      <c r="U143" s="5">
        <f t="shared" ca="1" si="28"/>
        <v>0</v>
      </c>
      <c r="V143" s="5">
        <f ca="1">IF('Ric 2030'!$A151="RC",INDIRECT("'Ric 2030'!"&amp;'Country Selector'!$B$3&amp;ROW($A151))*10^12,0)*'Process Emissions Multipliers'!$E$8</f>
        <v>0</v>
      </c>
      <c r="W143" s="5">
        <f t="shared" ref="W143:AL158" ca="1" si="30">$V143*($AP$1-W$1)/($AP$1-$V$1)+$AP143*(W$1-$V$1)/($AP$1-$V$1)</f>
        <v>0</v>
      </c>
      <c r="X143" s="5">
        <f t="shared" ca="1" si="30"/>
        <v>0</v>
      </c>
      <c r="Y143" s="5">
        <f t="shared" ca="1" si="30"/>
        <v>0</v>
      </c>
      <c r="Z143" s="5">
        <f t="shared" ca="1" si="30"/>
        <v>0</v>
      </c>
      <c r="AA143" s="5">
        <f t="shared" ca="1" si="30"/>
        <v>0</v>
      </c>
      <c r="AB143" s="5">
        <f t="shared" ca="1" si="30"/>
        <v>0</v>
      </c>
      <c r="AC143" s="5">
        <f t="shared" ca="1" si="30"/>
        <v>0</v>
      </c>
      <c r="AD143" s="5">
        <f t="shared" ca="1" si="30"/>
        <v>0</v>
      </c>
      <c r="AE143" s="5">
        <f t="shared" ca="1" si="30"/>
        <v>0</v>
      </c>
      <c r="AF143" s="5">
        <f t="shared" ca="1" si="30"/>
        <v>0</v>
      </c>
      <c r="AG143" s="5">
        <f t="shared" ca="1" si="30"/>
        <v>0</v>
      </c>
      <c r="AH143" s="5">
        <f t="shared" ca="1" si="30"/>
        <v>0</v>
      </c>
      <c r="AI143" s="5">
        <f t="shared" ca="1" si="30"/>
        <v>0</v>
      </c>
      <c r="AJ143" s="5">
        <f t="shared" ca="1" si="30"/>
        <v>0</v>
      </c>
      <c r="AK143" s="5">
        <f t="shared" ca="1" si="30"/>
        <v>0</v>
      </c>
      <c r="AL143" s="5">
        <f t="shared" ca="1" si="30"/>
        <v>0</v>
      </c>
      <c r="AM143" s="5">
        <f t="shared" ca="1" si="29"/>
        <v>0</v>
      </c>
      <c r="AN143" s="5">
        <f t="shared" ca="1" si="29"/>
        <v>0</v>
      </c>
      <c r="AO143" s="5">
        <f t="shared" ca="1" si="29"/>
        <v>0</v>
      </c>
      <c r="AP143" s="5">
        <f ca="1">V143*'Process Emissions Multipliers'!$F$8</f>
        <v>0</v>
      </c>
    </row>
    <row r="144" spans="1:42">
      <c r="A144" s="3">
        <v>92</v>
      </c>
      <c r="B144" s="5">
        <f ca="1">IF('Ric 2010'!$A152="RC",INDIRECT("'Ric 2010'!"&amp;'Country Selector'!$B$3&amp;ROW($A152))*10^12,0)*'Process Emissions Multipliers'!$B$8</f>
        <v>0</v>
      </c>
      <c r="C144" s="5">
        <f t="shared" ca="1" si="27"/>
        <v>0</v>
      </c>
      <c r="D144" s="5">
        <f t="shared" ca="1" si="27"/>
        <v>0</v>
      </c>
      <c r="E144" s="5">
        <f t="shared" ca="1" si="27"/>
        <v>0</v>
      </c>
      <c r="F144" s="5">
        <f t="shared" ca="1" si="27"/>
        <v>0</v>
      </c>
      <c r="G144" s="5">
        <f t="shared" ca="1" si="27"/>
        <v>0</v>
      </c>
      <c r="H144" s="5">
        <f t="shared" ca="1" si="27"/>
        <v>0</v>
      </c>
      <c r="I144" s="5">
        <f t="shared" ca="1" si="27"/>
        <v>0</v>
      </c>
      <c r="J144" s="5">
        <f t="shared" ca="1" si="27"/>
        <v>0</v>
      </c>
      <c r="K144" s="5">
        <f t="shared" ca="1" si="27"/>
        <v>0</v>
      </c>
      <c r="L144" s="5">
        <f ca="1">IF('Ric 2020'!$A152="RC",INDIRECT("'Ric 2020'!"&amp;'Country Selector'!$B$3&amp;ROW($A152))*10^12,0)*'Process Emissions Multipliers'!$C$8</f>
        <v>0</v>
      </c>
      <c r="M144" s="5">
        <f t="shared" ca="1" si="28"/>
        <v>0</v>
      </c>
      <c r="N144" s="5">
        <f t="shared" ca="1" si="28"/>
        <v>0</v>
      </c>
      <c r="O144" s="5">
        <f t="shared" ca="1" si="28"/>
        <v>0</v>
      </c>
      <c r="P144" s="5">
        <f t="shared" ca="1" si="28"/>
        <v>0</v>
      </c>
      <c r="Q144" s="5">
        <f t="shared" ca="1" si="28"/>
        <v>0</v>
      </c>
      <c r="R144" s="5">
        <f t="shared" ca="1" si="28"/>
        <v>0</v>
      </c>
      <c r="S144" s="5">
        <f t="shared" ca="1" si="28"/>
        <v>0</v>
      </c>
      <c r="T144" s="5">
        <f t="shared" ca="1" si="28"/>
        <v>0</v>
      </c>
      <c r="U144" s="5">
        <f t="shared" ca="1" si="28"/>
        <v>0</v>
      </c>
      <c r="V144" s="5">
        <f ca="1">IF('Ric 2030'!$A152="RC",INDIRECT("'Ric 2030'!"&amp;'Country Selector'!$B$3&amp;ROW($A152))*10^12,0)*'Process Emissions Multipliers'!$E$8</f>
        <v>0</v>
      </c>
      <c r="W144" s="5">
        <f t="shared" ca="1" si="30"/>
        <v>0</v>
      </c>
      <c r="X144" s="5">
        <f t="shared" ca="1" si="30"/>
        <v>0</v>
      </c>
      <c r="Y144" s="5">
        <f t="shared" ca="1" si="30"/>
        <v>0</v>
      </c>
      <c r="Z144" s="5">
        <f t="shared" ca="1" si="30"/>
        <v>0</v>
      </c>
      <c r="AA144" s="5">
        <f t="shared" ca="1" si="30"/>
        <v>0</v>
      </c>
      <c r="AB144" s="5">
        <f t="shared" ca="1" si="30"/>
        <v>0</v>
      </c>
      <c r="AC144" s="5">
        <f t="shared" ca="1" si="30"/>
        <v>0</v>
      </c>
      <c r="AD144" s="5">
        <f t="shared" ca="1" si="30"/>
        <v>0</v>
      </c>
      <c r="AE144" s="5">
        <f t="shared" ca="1" si="30"/>
        <v>0</v>
      </c>
      <c r="AF144" s="5">
        <f t="shared" ca="1" si="30"/>
        <v>0</v>
      </c>
      <c r="AG144" s="5">
        <f t="shared" ca="1" si="30"/>
        <v>0</v>
      </c>
      <c r="AH144" s="5">
        <f t="shared" ca="1" si="30"/>
        <v>0</v>
      </c>
      <c r="AI144" s="5">
        <f t="shared" ca="1" si="30"/>
        <v>0</v>
      </c>
      <c r="AJ144" s="5">
        <f t="shared" ca="1" si="30"/>
        <v>0</v>
      </c>
      <c r="AK144" s="5">
        <f t="shared" ca="1" si="30"/>
        <v>0</v>
      </c>
      <c r="AL144" s="5">
        <f t="shared" ca="1" si="30"/>
        <v>0</v>
      </c>
      <c r="AM144" s="5">
        <f t="shared" ca="1" si="29"/>
        <v>0</v>
      </c>
      <c r="AN144" s="5">
        <f t="shared" ca="1" si="29"/>
        <v>0</v>
      </c>
      <c r="AO144" s="5">
        <f t="shared" ca="1" si="29"/>
        <v>0</v>
      </c>
      <c r="AP144" s="5">
        <f ca="1">V144*'Process Emissions Multipliers'!$F$8</f>
        <v>0</v>
      </c>
    </row>
    <row r="145" spans="1:42">
      <c r="A145" s="3">
        <v>93</v>
      </c>
      <c r="B145" s="5">
        <f ca="1">IF('Ric 2010'!$A153="RC",INDIRECT("'Ric 2010'!"&amp;'Country Selector'!$B$3&amp;ROW($A153))*10^12,0)*'Process Emissions Multipliers'!$B$8</f>
        <v>0</v>
      </c>
      <c r="C145" s="5">
        <f t="shared" ca="1" si="27"/>
        <v>0</v>
      </c>
      <c r="D145" s="5">
        <f t="shared" ca="1" si="27"/>
        <v>0</v>
      </c>
      <c r="E145" s="5">
        <f t="shared" ca="1" si="27"/>
        <v>0</v>
      </c>
      <c r="F145" s="5">
        <f t="shared" ca="1" si="27"/>
        <v>0</v>
      </c>
      <c r="G145" s="5">
        <f t="shared" ca="1" si="27"/>
        <v>0</v>
      </c>
      <c r="H145" s="5">
        <f t="shared" ca="1" si="27"/>
        <v>0</v>
      </c>
      <c r="I145" s="5">
        <f t="shared" ca="1" si="27"/>
        <v>0</v>
      </c>
      <c r="J145" s="5">
        <f t="shared" ca="1" si="27"/>
        <v>0</v>
      </c>
      <c r="K145" s="5">
        <f t="shared" ca="1" si="27"/>
        <v>0</v>
      </c>
      <c r="L145" s="5">
        <f ca="1">IF('Ric 2020'!$A153="RC",INDIRECT("'Ric 2020'!"&amp;'Country Selector'!$B$3&amp;ROW($A153))*10^12,0)*'Process Emissions Multipliers'!$C$8</f>
        <v>0</v>
      </c>
      <c r="M145" s="5">
        <f t="shared" ca="1" si="28"/>
        <v>0</v>
      </c>
      <c r="N145" s="5">
        <f t="shared" ca="1" si="28"/>
        <v>0</v>
      </c>
      <c r="O145" s="5">
        <f t="shared" ca="1" si="28"/>
        <v>0</v>
      </c>
      <c r="P145" s="5">
        <f t="shared" ca="1" si="28"/>
        <v>0</v>
      </c>
      <c r="Q145" s="5">
        <f t="shared" ca="1" si="28"/>
        <v>0</v>
      </c>
      <c r="R145" s="5">
        <f t="shared" ca="1" si="28"/>
        <v>0</v>
      </c>
      <c r="S145" s="5">
        <f t="shared" ca="1" si="28"/>
        <v>0</v>
      </c>
      <c r="T145" s="5">
        <f t="shared" ca="1" si="28"/>
        <v>0</v>
      </c>
      <c r="U145" s="5">
        <f t="shared" ca="1" si="28"/>
        <v>0</v>
      </c>
      <c r="V145" s="5">
        <f ca="1">IF('Ric 2030'!$A153="RC",INDIRECT("'Ric 2030'!"&amp;'Country Selector'!$B$3&amp;ROW($A153))*10^12,0)*'Process Emissions Multipliers'!$E$8</f>
        <v>0</v>
      </c>
      <c r="W145" s="5">
        <f t="shared" ca="1" si="30"/>
        <v>0</v>
      </c>
      <c r="X145" s="5">
        <f t="shared" ca="1" si="30"/>
        <v>0</v>
      </c>
      <c r="Y145" s="5">
        <f t="shared" ca="1" si="30"/>
        <v>0</v>
      </c>
      <c r="Z145" s="5">
        <f t="shared" ca="1" si="30"/>
        <v>0</v>
      </c>
      <c r="AA145" s="5">
        <f t="shared" ca="1" si="30"/>
        <v>0</v>
      </c>
      <c r="AB145" s="5">
        <f t="shared" ca="1" si="30"/>
        <v>0</v>
      </c>
      <c r="AC145" s="5">
        <f t="shared" ca="1" si="30"/>
        <v>0</v>
      </c>
      <c r="AD145" s="5">
        <f t="shared" ca="1" si="30"/>
        <v>0</v>
      </c>
      <c r="AE145" s="5">
        <f t="shared" ca="1" si="30"/>
        <v>0</v>
      </c>
      <c r="AF145" s="5">
        <f t="shared" ca="1" si="30"/>
        <v>0</v>
      </c>
      <c r="AG145" s="5">
        <f t="shared" ca="1" si="30"/>
        <v>0</v>
      </c>
      <c r="AH145" s="5">
        <f t="shared" ca="1" si="30"/>
        <v>0</v>
      </c>
      <c r="AI145" s="5">
        <f t="shared" ca="1" si="30"/>
        <v>0</v>
      </c>
      <c r="AJ145" s="5">
        <f t="shared" ca="1" si="30"/>
        <v>0</v>
      </c>
      <c r="AK145" s="5">
        <f t="shared" ca="1" si="30"/>
        <v>0</v>
      </c>
      <c r="AL145" s="5">
        <f t="shared" ca="1" si="30"/>
        <v>0</v>
      </c>
      <c r="AM145" s="5">
        <f t="shared" ca="1" si="29"/>
        <v>0</v>
      </c>
      <c r="AN145" s="5">
        <f t="shared" ca="1" si="29"/>
        <v>0</v>
      </c>
      <c r="AO145" s="5">
        <f t="shared" ca="1" si="29"/>
        <v>0</v>
      </c>
      <c r="AP145" s="5">
        <f ca="1">V145*'Process Emissions Multipliers'!$F$8</f>
        <v>0</v>
      </c>
    </row>
    <row r="146" spans="1:42">
      <c r="A146" s="3">
        <v>94</v>
      </c>
      <c r="B146" s="5">
        <f ca="1">IF('Ric 2010'!$A154="RC",INDIRECT("'Ric 2010'!"&amp;'Country Selector'!$B$3&amp;ROW($A154))*10^12,0)*'Process Emissions Multipliers'!$B$8</f>
        <v>0</v>
      </c>
      <c r="C146" s="5">
        <f t="shared" ca="1" si="27"/>
        <v>0</v>
      </c>
      <c r="D146" s="5">
        <f t="shared" ca="1" si="27"/>
        <v>0</v>
      </c>
      <c r="E146" s="5">
        <f t="shared" ca="1" si="27"/>
        <v>0</v>
      </c>
      <c r="F146" s="5">
        <f t="shared" ca="1" si="27"/>
        <v>0</v>
      </c>
      <c r="G146" s="5">
        <f t="shared" ca="1" si="27"/>
        <v>0</v>
      </c>
      <c r="H146" s="5">
        <f t="shared" ca="1" si="27"/>
        <v>0</v>
      </c>
      <c r="I146" s="5">
        <f t="shared" ca="1" si="27"/>
        <v>0</v>
      </c>
      <c r="J146" s="5">
        <f t="shared" ca="1" si="27"/>
        <v>0</v>
      </c>
      <c r="K146" s="5">
        <f t="shared" ca="1" si="27"/>
        <v>0</v>
      </c>
      <c r="L146" s="5">
        <f ca="1">IF('Ric 2020'!$A154="RC",INDIRECT("'Ric 2020'!"&amp;'Country Selector'!$B$3&amp;ROW($A154))*10^12,0)*'Process Emissions Multipliers'!$C$8</f>
        <v>0</v>
      </c>
      <c r="M146" s="5">
        <f t="shared" ca="1" si="28"/>
        <v>0</v>
      </c>
      <c r="N146" s="5">
        <f t="shared" ca="1" si="28"/>
        <v>0</v>
      </c>
      <c r="O146" s="5">
        <f t="shared" ca="1" si="28"/>
        <v>0</v>
      </c>
      <c r="P146" s="5">
        <f t="shared" ca="1" si="28"/>
        <v>0</v>
      </c>
      <c r="Q146" s="5">
        <f t="shared" ca="1" si="28"/>
        <v>0</v>
      </c>
      <c r="R146" s="5">
        <f t="shared" ca="1" si="28"/>
        <v>0</v>
      </c>
      <c r="S146" s="5">
        <f t="shared" ca="1" si="28"/>
        <v>0</v>
      </c>
      <c r="T146" s="5">
        <f t="shared" ca="1" si="28"/>
        <v>0</v>
      </c>
      <c r="U146" s="5">
        <f t="shared" ca="1" si="28"/>
        <v>0</v>
      </c>
      <c r="V146" s="5">
        <f ca="1">IF('Ric 2030'!$A154="RC",INDIRECT("'Ric 2030'!"&amp;'Country Selector'!$B$3&amp;ROW($A154))*10^12,0)*'Process Emissions Multipliers'!$E$8</f>
        <v>0</v>
      </c>
      <c r="W146" s="5">
        <f t="shared" ca="1" si="30"/>
        <v>0</v>
      </c>
      <c r="X146" s="5">
        <f t="shared" ca="1" si="30"/>
        <v>0</v>
      </c>
      <c r="Y146" s="5">
        <f t="shared" ca="1" si="30"/>
        <v>0</v>
      </c>
      <c r="Z146" s="5">
        <f t="shared" ca="1" si="30"/>
        <v>0</v>
      </c>
      <c r="AA146" s="5">
        <f t="shared" ca="1" si="30"/>
        <v>0</v>
      </c>
      <c r="AB146" s="5">
        <f t="shared" ca="1" si="30"/>
        <v>0</v>
      </c>
      <c r="AC146" s="5">
        <f t="shared" ca="1" si="30"/>
        <v>0</v>
      </c>
      <c r="AD146" s="5">
        <f t="shared" ca="1" si="30"/>
        <v>0</v>
      </c>
      <c r="AE146" s="5">
        <f t="shared" ca="1" si="30"/>
        <v>0</v>
      </c>
      <c r="AF146" s="5">
        <f t="shared" ca="1" si="30"/>
        <v>0</v>
      </c>
      <c r="AG146" s="5">
        <f t="shared" ca="1" si="30"/>
        <v>0</v>
      </c>
      <c r="AH146" s="5">
        <f t="shared" ca="1" si="30"/>
        <v>0</v>
      </c>
      <c r="AI146" s="5">
        <f t="shared" ca="1" si="30"/>
        <v>0</v>
      </c>
      <c r="AJ146" s="5">
        <f t="shared" ca="1" si="30"/>
        <v>0</v>
      </c>
      <c r="AK146" s="5">
        <f t="shared" ca="1" si="30"/>
        <v>0</v>
      </c>
      <c r="AL146" s="5">
        <f t="shared" ca="1" si="30"/>
        <v>0</v>
      </c>
      <c r="AM146" s="5">
        <f t="shared" ca="1" si="29"/>
        <v>0</v>
      </c>
      <c r="AN146" s="5">
        <f t="shared" ca="1" si="29"/>
        <v>0</v>
      </c>
      <c r="AO146" s="5">
        <f t="shared" ca="1" si="29"/>
        <v>0</v>
      </c>
      <c r="AP146" s="5">
        <f ca="1">V146*'Process Emissions Multipliers'!$F$8</f>
        <v>0</v>
      </c>
    </row>
    <row r="147" spans="1:42">
      <c r="A147" s="3">
        <v>95</v>
      </c>
      <c r="B147" s="5">
        <f ca="1">IF('Ric 2010'!$A155="RC",INDIRECT("'Ric 2010'!"&amp;'Country Selector'!$B$3&amp;ROW($A155))*10^12,0)*'Process Emissions Multipliers'!$B$8</f>
        <v>0</v>
      </c>
      <c r="C147" s="5">
        <f t="shared" ca="1" si="27"/>
        <v>0</v>
      </c>
      <c r="D147" s="5">
        <f t="shared" ca="1" si="27"/>
        <v>0</v>
      </c>
      <c r="E147" s="5">
        <f t="shared" ca="1" si="27"/>
        <v>0</v>
      </c>
      <c r="F147" s="5">
        <f t="shared" ca="1" si="27"/>
        <v>0</v>
      </c>
      <c r="G147" s="5">
        <f t="shared" ca="1" si="27"/>
        <v>0</v>
      </c>
      <c r="H147" s="5">
        <f t="shared" ca="1" si="27"/>
        <v>0</v>
      </c>
      <c r="I147" s="5">
        <f t="shared" ca="1" si="27"/>
        <v>0</v>
      </c>
      <c r="J147" s="5">
        <f t="shared" ca="1" si="27"/>
        <v>0</v>
      </c>
      <c r="K147" s="5">
        <f t="shared" ca="1" si="27"/>
        <v>0</v>
      </c>
      <c r="L147" s="5">
        <f ca="1">IF('Ric 2020'!$A155="RC",INDIRECT("'Ric 2020'!"&amp;'Country Selector'!$B$3&amp;ROW($A155))*10^12,0)*'Process Emissions Multipliers'!$C$8</f>
        <v>0</v>
      </c>
      <c r="M147" s="5">
        <f t="shared" ca="1" si="28"/>
        <v>0</v>
      </c>
      <c r="N147" s="5">
        <f t="shared" ca="1" si="28"/>
        <v>0</v>
      </c>
      <c r="O147" s="5">
        <f t="shared" ca="1" si="28"/>
        <v>0</v>
      </c>
      <c r="P147" s="5">
        <f t="shared" ca="1" si="28"/>
        <v>0</v>
      </c>
      <c r="Q147" s="5">
        <f t="shared" ca="1" si="28"/>
        <v>0</v>
      </c>
      <c r="R147" s="5">
        <f t="shared" ca="1" si="28"/>
        <v>0</v>
      </c>
      <c r="S147" s="5">
        <f t="shared" ca="1" si="28"/>
        <v>0</v>
      </c>
      <c r="T147" s="5">
        <f t="shared" ca="1" si="28"/>
        <v>0</v>
      </c>
      <c r="U147" s="5">
        <f t="shared" ca="1" si="28"/>
        <v>0</v>
      </c>
      <c r="V147" s="5">
        <f ca="1">IF('Ric 2030'!$A155="RC",INDIRECT("'Ric 2030'!"&amp;'Country Selector'!$B$3&amp;ROW($A155))*10^12,0)*'Process Emissions Multipliers'!$E$8</f>
        <v>0</v>
      </c>
      <c r="W147" s="5">
        <f t="shared" ca="1" si="30"/>
        <v>0</v>
      </c>
      <c r="X147" s="5">
        <f t="shared" ca="1" si="30"/>
        <v>0</v>
      </c>
      <c r="Y147" s="5">
        <f t="shared" ca="1" si="30"/>
        <v>0</v>
      </c>
      <c r="Z147" s="5">
        <f t="shared" ca="1" si="30"/>
        <v>0</v>
      </c>
      <c r="AA147" s="5">
        <f t="shared" ca="1" si="30"/>
        <v>0</v>
      </c>
      <c r="AB147" s="5">
        <f t="shared" ca="1" si="30"/>
        <v>0</v>
      </c>
      <c r="AC147" s="5">
        <f t="shared" ca="1" si="30"/>
        <v>0</v>
      </c>
      <c r="AD147" s="5">
        <f t="shared" ca="1" si="30"/>
        <v>0</v>
      </c>
      <c r="AE147" s="5">
        <f t="shared" ca="1" si="30"/>
        <v>0</v>
      </c>
      <c r="AF147" s="5">
        <f t="shared" ca="1" si="30"/>
        <v>0</v>
      </c>
      <c r="AG147" s="5">
        <f t="shared" ca="1" si="30"/>
        <v>0</v>
      </c>
      <c r="AH147" s="5">
        <f t="shared" ca="1" si="30"/>
        <v>0</v>
      </c>
      <c r="AI147" s="5">
        <f t="shared" ca="1" si="30"/>
        <v>0</v>
      </c>
      <c r="AJ147" s="5">
        <f t="shared" ca="1" si="30"/>
        <v>0</v>
      </c>
      <c r="AK147" s="5">
        <f t="shared" ca="1" si="30"/>
        <v>0</v>
      </c>
      <c r="AL147" s="5">
        <f t="shared" ca="1" si="30"/>
        <v>0</v>
      </c>
      <c r="AM147" s="5">
        <f t="shared" ca="1" si="29"/>
        <v>0</v>
      </c>
      <c r="AN147" s="5">
        <f t="shared" ca="1" si="29"/>
        <v>0</v>
      </c>
      <c r="AO147" s="5">
        <f t="shared" ca="1" si="29"/>
        <v>0</v>
      </c>
      <c r="AP147" s="5">
        <f ca="1">V147*'Process Emissions Multipliers'!$F$8</f>
        <v>0</v>
      </c>
    </row>
    <row r="148" spans="1:42">
      <c r="A148" s="3">
        <v>96</v>
      </c>
      <c r="B148" s="5">
        <f ca="1">IF('Ric 2010'!$A156="RC",INDIRECT("'Ric 2010'!"&amp;'Country Selector'!$B$3&amp;ROW($A156))*10^12,0)*'Process Emissions Multipliers'!$B$8</f>
        <v>0</v>
      </c>
      <c r="C148" s="5">
        <f t="shared" ca="1" si="27"/>
        <v>0</v>
      </c>
      <c r="D148" s="5">
        <f t="shared" ca="1" si="27"/>
        <v>0</v>
      </c>
      <c r="E148" s="5">
        <f t="shared" ca="1" si="27"/>
        <v>0</v>
      </c>
      <c r="F148" s="5">
        <f t="shared" ca="1" si="27"/>
        <v>0</v>
      </c>
      <c r="G148" s="5">
        <f t="shared" ca="1" si="27"/>
        <v>0</v>
      </c>
      <c r="H148" s="5">
        <f t="shared" ca="1" si="27"/>
        <v>0</v>
      </c>
      <c r="I148" s="5">
        <f t="shared" ca="1" si="27"/>
        <v>0</v>
      </c>
      <c r="J148" s="5">
        <f t="shared" ca="1" si="27"/>
        <v>0</v>
      </c>
      <c r="K148" s="5">
        <f t="shared" ca="1" si="27"/>
        <v>0</v>
      </c>
      <c r="L148" s="5">
        <f ca="1">IF('Ric 2020'!$A156="RC",INDIRECT("'Ric 2020'!"&amp;'Country Selector'!$B$3&amp;ROW($A156))*10^12,0)*'Process Emissions Multipliers'!$C$8</f>
        <v>0</v>
      </c>
      <c r="M148" s="5">
        <f t="shared" ca="1" si="28"/>
        <v>0</v>
      </c>
      <c r="N148" s="5">
        <f t="shared" ca="1" si="28"/>
        <v>0</v>
      </c>
      <c r="O148" s="5">
        <f t="shared" ca="1" si="28"/>
        <v>0</v>
      </c>
      <c r="P148" s="5">
        <f t="shared" ca="1" si="28"/>
        <v>0</v>
      </c>
      <c r="Q148" s="5">
        <f t="shared" ca="1" si="28"/>
        <v>0</v>
      </c>
      <c r="R148" s="5">
        <f t="shared" ca="1" si="28"/>
        <v>0</v>
      </c>
      <c r="S148" s="5">
        <f t="shared" ca="1" si="28"/>
        <v>0</v>
      </c>
      <c r="T148" s="5">
        <f t="shared" ca="1" si="28"/>
        <v>0</v>
      </c>
      <c r="U148" s="5">
        <f t="shared" ca="1" si="28"/>
        <v>0</v>
      </c>
      <c r="V148" s="5">
        <f ca="1">IF('Ric 2030'!$A156="RC",INDIRECT("'Ric 2030'!"&amp;'Country Selector'!$B$3&amp;ROW($A156))*10^12,0)*'Process Emissions Multipliers'!$E$8</f>
        <v>0</v>
      </c>
      <c r="W148" s="5">
        <f t="shared" ca="1" si="30"/>
        <v>0</v>
      </c>
      <c r="X148" s="5">
        <f t="shared" ca="1" si="30"/>
        <v>0</v>
      </c>
      <c r="Y148" s="5">
        <f t="shared" ca="1" si="30"/>
        <v>0</v>
      </c>
      <c r="Z148" s="5">
        <f t="shared" ca="1" si="30"/>
        <v>0</v>
      </c>
      <c r="AA148" s="5">
        <f t="shared" ca="1" si="30"/>
        <v>0</v>
      </c>
      <c r="AB148" s="5">
        <f t="shared" ca="1" si="30"/>
        <v>0</v>
      </c>
      <c r="AC148" s="5">
        <f t="shared" ca="1" si="30"/>
        <v>0</v>
      </c>
      <c r="AD148" s="5">
        <f t="shared" ca="1" si="30"/>
        <v>0</v>
      </c>
      <c r="AE148" s="5">
        <f t="shared" ca="1" si="30"/>
        <v>0</v>
      </c>
      <c r="AF148" s="5">
        <f t="shared" ca="1" si="30"/>
        <v>0</v>
      </c>
      <c r="AG148" s="5">
        <f t="shared" ca="1" si="30"/>
        <v>0</v>
      </c>
      <c r="AH148" s="5">
        <f t="shared" ca="1" si="30"/>
        <v>0</v>
      </c>
      <c r="AI148" s="5">
        <f t="shared" ca="1" si="30"/>
        <v>0</v>
      </c>
      <c r="AJ148" s="5">
        <f t="shared" ca="1" si="30"/>
        <v>0</v>
      </c>
      <c r="AK148" s="5">
        <f t="shared" ca="1" si="30"/>
        <v>0</v>
      </c>
      <c r="AL148" s="5">
        <f t="shared" ca="1" si="30"/>
        <v>0</v>
      </c>
      <c r="AM148" s="5">
        <f t="shared" ca="1" si="29"/>
        <v>0</v>
      </c>
      <c r="AN148" s="5">
        <f t="shared" ca="1" si="29"/>
        <v>0</v>
      </c>
      <c r="AO148" s="5">
        <f t="shared" ca="1" si="29"/>
        <v>0</v>
      </c>
      <c r="AP148" s="5">
        <f ca="1">V148*'Process Emissions Multipliers'!$F$8</f>
        <v>0</v>
      </c>
    </row>
    <row r="149" spans="1:42">
      <c r="A149" s="3">
        <v>97</v>
      </c>
      <c r="B149" s="5">
        <f ca="1">IF('Ric 2010'!$A157="RC",INDIRECT("'Ric 2010'!"&amp;'Country Selector'!$B$3&amp;ROW($A157))*10^12,0)*'Process Emissions Multipliers'!$B$8</f>
        <v>0</v>
      </c>
      <c r="C149" s="5">
        <f t="shared" ca="1" si="27"/>
        <v>0</v>
      </c>
      <c r="D149" s="5">
        <f t="shared" ca="1" si="27"/>
        <v>0</v>
      </c>
      <c r="E149" s="5">
        <f t="shared" ca="1" si="27"/>
        <v>0</v>
      </c>
      <c r="F149" s="5">
        <f t="shared" ca="1" si="27"/>
        <v>0</v>
      </c>
      <c r="G149" s="5">
        <f t="shared" ca="1" si="27"/>
        <v>0</v>
      </c>
      <c r="H149" s="5">
        <f t="shared" ca="1" si="27"/>
        <v>0</v>
      </c>
      <c r="I149" s="5">
        <f t="shared" ca="1" si="27"/>
        <v>0</v>
      </c>
      <c r="J149" s="5">
        <f t="shared" ca="1" si="27"/>
        <v>0</v>
      </c>
      <c r="K149" s="5">
        <f t="shared" ca="1" si="27"/>
        <v>0</v>
      </c>
      <c r="L149" s="5">
        <f ca="1">IF('Ric 2020'!$A157="RC",INDIRECT("'Ric 2020'!"&amp;'Country Selector'!$B$3&amp;ROW($A157))*10^12,0)*'Process Emissions Multipliers'!$C$8</f>
        <v>0</v>
      </c>
      <c r="M149" s="5">
        <f t="shared" ca="1" si="28"/>
        <v>0</v>
      </c>
      <c r="N149" s="5">
        <f t="shared" ca="1" si="28"/>
        <v>0</v>
      </c>
      <c r="O149" s="5">
        <f t="shared" ca="1" si="28"/>
        <v>0</v>
      </c>
      <c r="P149" s="5">
        <f t="shared" ca="1" si="28"/>
        <v>0</v>
      </c>
      <c r="Q149" s="5">
        <f t="shared" ca="1" si="28"/>
        <v>0</v>
      </c>
      <c r="R149" s="5">
        <f t="shared" ca="1" si="28"/>
        <v>0</v>
      </c>
      <c r="S149" s="5">
        <f t="shared" ca="1" si="28"/>
        <v>0</v>
      </c>
      <c r="T149" s="5">
        <f t="shared" ca="1" si="28"/>
        <v>0</v>
      </c>
      <c r="U149" s="5">
        <f t="shared" ca="1" si="28"/>
        <v>0</v>
      </c>
      <c r="V149" s="5">
        <f ca="1">IF('Ric 2030'!$A157="RC",INDIRECT("'Ric 2030'!"&amp;'Country Selector'!$B$3&amp;ROW($A157))*10^12,0)*'Process Emissions Multipliers'!$E$8</f>
        <v>0</v>
      </c>
      <c r="W149" s="5">
        <f t="shared" ca="1" si="30"/>
        <v>0</v>
      </c>
      <c r="X149" s="5">
        <f t="shared" ca="1" si="30"/>
        <v>0</v>
      </c>
      <c r="Y149" s="5">
        <f t="shared" ca="1" si="30"/>
        <v>0</v>
      </c>
      <c r="Z149" s="5">
        <f t="shared" ca="1" si="30"/>
        <v>0</v>
      </c>
      <c r="AA149" s="5">
        <f t="shared" ca="1" si="30"/>
        <v>0</v>
      </c>
      <c r="AB149" s="5">
        <f t="shared" ca="1" si="30"/>
        <v>0</v>
      </c>
      <c r="AC149" s="5">
        <f t="shared" ca="1" si="30"/>
        <v>0</v>
      </c>
      <c r="AD149" s="5">
        <f t="shared" ca="1" si="30"/>
        <v>0</v>
      </c>
      <c r="AE149" s="5">
        <f t="shared" ca="1" si="30"/>
        <v>0</v>
      </c>
      <c r="AF149" s="5">
        <f t="shared" ca="1" si="30"/>
        <v>0</v>
      </c>
      <c r="AG149" s="5">
        <f t="shared" ca="1" si="30"/>
        <v>0</v>
      </c>
      <c r="AH149" s="5">
        <f t="shared" ca="1" si="30"/>
        <v>0</v>
      </c>
      <c r="AI149" s="5">
        <f t="shared" ca="1" si="30"/>
        <v>0</v>
      </c>
      <c r="AJ149" s="5">
        <f t="shared" ca="1" si="30"/>
        <v>0</v>
      </c>
      <c r="AK149" s="5">
        <f t="shared" ca="1" si="30"/>
        <v>0</v>
      </c>
      <c r="AL149" s="5">
        <f t="shared" ca="1" si="30"/>
        <v>0</v>
      </c>
      <c r="AM149" s="5">
        <f t="shared" ca="1" si="29"/>
        <v>0</v>
      </c>
      <c r="AN149" s="5">
        <f t="shared" ca="1" si="29"/>
        <v>0</v>
      </c>
      <c r="AO149" s="5">
        <f t="shared" ca="1" si="29"/>
        <v>0</v>
      </c>
      <c r="AP149" s="5">
        <f ca="1">V149*'Process Emissions Multipliers'!$F$8</f>
        <v>0</v>
      </c>
    </row>
    <row r="150" spans="1:42">
      <c r="A150" s="3">
        <v>98</v>
      </c>
      <c r="B150" s="5">
        <f ca="1">IF('Ric 2010'!$A158="RC",INDIRECT("'Ric 2010'!"&amp;'Country Selector'!$B$3&amp;ROW($A158))*10^12,0)*'Process Emissions Multipliers'!$B$8</f>
        <v>0</v>
      </c>
      <c r="C150" s="5">
        <f t="shared" ca="1" si="27"/>
        <v>0</v>
      </c>
      <c r="D150" s="5">
        <f t="shared" ca="1" si="27"/>
        <v>0</v>
      </c>
      <c r="E150" s="5">
        <f t="shared" ca="1" si="27"/>
        <v>0</v>
      </c>
      <c r="F150" s="5">
        <f t="shared" ca="1" si="27"/>
        <v>0</v>
      </c>
      <c r="G150" s="5">
        <f t="shared" ca="1" si="27"/>
        <v>0</v>
      </c>
      <c r="H150" s="5">
        <f t="shared" ca="1" si="27"/>
        <v>0</v>
      </c>
      <c r="I150" s="5">
        <f t="shared" ca="1" si="27"/>
        <v>0</v>
      </c>
      <c r="J150" s="5">
        <f t="shared" ca="1" si="27"/>
        <v>0</v>
      </c>
      <c r="K150" s="5">
        <f t="shared" ca="1" si="27"/>
        <v>0</v>
      </c>
      <c r="L150" s="5">
        <f ca="1">IF('Ric 2020'!$A158="RC",INDIRECT("'Ric 2020'!"&amp;'Country Selector'!$B$3&amp;ROW($A158))*10^12,0)*'Process Emissions Multipliers'!$C$8</f>
        <v>0</v>
      </c>
      <c r="M150" s="5">
        <f t="shared" ca="1" si="28"/>
        <v>0</v>
      </c>
      <c r="N150" s="5">
        <f t="shared" ca="1" si="28"/>
        <v>0</v>
      </c>
      <c r="O150" s="5">
        <f t="shared" ca="1" si="28"/>
        <v>0</v>
      </c>
      <c r="P150" s="5">
        <f t="shared" ca="1" si="28"/>
        <v>0</v>
      </c>
      <c r="Q150" s="5">
        <f t="shared" ca="1" si="28"/>
        <v>0</v>
      </c>
      <c r="R150" s="5">
        <f t="shared" ca="1" si="28"/>
        <v>0</v>
      </c>
      <c r="S150" s="5">
        <f t="shared" ca="1" si="28"/>
        <v>0</v>
      </c>
      <c r="T150" s="5">
        <f t="shared" ca="1" si="28"/>
        <v>0</v>
      </c>
      <c r="U150" s="5">
        <f t="shared" ca="1" si="28"/>
        <v>0</v>
      </c>
      <c r="V150" s="5">
        <f ca="1">IF('Ric 2030'!$A158="RC",INDIRECT("'Ric 2030'!"&amp;'Country Selector'!$B$3&amp;ROW($A158))*10^12,0)*'Process Emissions Multipliers'!$E$8</f>
        <v>0</v>
      </c>
      <c r="W150" s="5">
        <f t="shared" ca="1" si="30"/>
        <v>0</v>
      </c>
      <c r="X150" s="5">
        <f t="shared" ca="1" si="30"/>
        <v>0</v>
      </c>
      <c r="Y150" s="5">
        <f t="shared" ca="1" si="30"/>
        <v>0</v>
      </c>
      <c r="Z150" s="5">
        <f t="shared" ca="1" si="30"/>
        <v>0</v>
      </c>
      <c r="AA150" s="5">
        <f t="shared" ca="1" si="30"/>
        <v>0</v>
      </c>
      <c r="AB150" s="5">
        <f t="shared" ca="1" si="30"/>
        <v>0</v>
      </c>
      <c r="AC150" s="5">
        <f t="shared" ca="1" si="30"/>
        <v>0</v>
      </c>
      <c r="AD150" s="5">
        <f t="shared" ca="1" si="30"/>
        <v>0</v>
      </c>
      <c r="AE150" s="5">
        <f t="shared" ca="1" si="30"/>
        <v>0</v>
      </c>
      <c r="AF150" s="5">
        <f t="shared" ca="1" si="30"/>
        <v>0</v>
      </c>
      <c r="AG150" s="5">
        <f t="shared" ca="1" si="30"/>
        <v>0</v>
      </c>
      <c r="AH150" s="5">
        <f t="shared" ca="1" si="30"/>
        <v>0</v>
      </c>
      <c r="AI150" s="5">
        <f t="shared" ca="1" si="30"/>
        <v>0</v>
      </c>
      <c r="AJ150" s="5">
        <f t="shared" ca="1" si="30"/>
        <v>0</v>
      </c>
      <c r="AK150" s="5">
        <f t="shared" ca="1" si="30"/>
        <v>0</v>
      </c>
      <c r="AL150" s="5">
        <f t="shared" ca="1" si="30"/>
        <v>0</v>
      </c>
      <c r="AM150" s="5">
        <f t="shared" ca="1" si="29"/>
        <v>0</v>
      </c>
      <c r="AN150" s="5">
        <f t="shared" ca="1" si="29"/>
        <v>0</v>
      </c>
      <c r="AO150" s="5">
        <f t="shared" ca="1" si="29"/>
        <v>0</v>
      </c>
      <c r="AP150" s="5">
        <f ca="1">V150*'Process Emissions Multipliers'!$F$8</f>
        <v>0</v>
      </c>
    </row>
    <row r="151" spans="1:42">
      <c r="A151" s="3">
        <v>99</v>
      </c>
      <c r="B151" s="5">
        <f ca="1">IF('Ric 2010'!$A159="RC",INDIRECT("'Ric 2010'!"&amp;'Country Selector'!$B$3&amp;ROW($A159))*10^12,0)*'Process Emissions Multipliers'!$B$8</f>
        <v>0</v>
      </c>
      <c r="C151" s="5">
        <f t="shared" ca="1" si="27"/>
        <v>0</v>
      </c>
      <c r="D151" s="5">
        <f t="shared" ca="1" si="27"/>
        <v>0</v>
      </c>
      <c r="E151" s="5">
        <f t="shared" ca="1" si="27"/>
        <v>0</v>
      </c>
      <c r="F151" s="5">
        <f t="shared" ca="1" si="27"/>
        <v>0</v>
      </c>
      <c r="G151" s="5">
        <f t="shared" ca="1" si="27"/>
        <v>0</v>
      </c>
      <c r="H151" s="5">
        <f t="shared" ca="1" si="27"/>
        <v>0</v>
      </c>
      <c r="I151" s="5">
        <f t="shared" ca="1" si="27"/>
        <v>0</v>
      </c>
      <c r="J151" s="5">
        <f t="shared" ca="1" si="27"/>
        <v>0</v>
      </c>
      <c r="K151" s="5">
        <f t="shared" ca="1" si="27"/>
        <v>0</v>
      </c>
      <c r="L151" s="5">
        <f ca="1">IF('Ric 2020'!$A159="RC",INDIRECT("'Ric 2020'!"&amp;'Country Selector'!$B$3&amp;ROW($A159))*10^12,0)*'Process Emissions Multipliers'!$C$8</f>
        <v>0</v>
      </c>
      <c r="M151" s="5">
        <f t="shared" ca="1" si="28"/>
        <v>0</v>
      </c>
      <c r="N151" s="5">
        <f t="shared" ca="1" si="28"/>
        <v>0</v>
      </c>
      <c r="O151" s="5">
        <f t="shared" ca="1" si="28"/>
        <v>0</v>
      </c>
      <c r="P151" s="5">
        <f t="shared" ca="1" si="28"/>
        <v>0</v>
      </c>
      <c r="Q151" s="5">
        <f t="shared" ca="1" si="28"/>
        <v>0</v>
      </c>
      <c r="R151" s="5">
        <f t="shared" ca="1" si="28"/>
        <v>0</v>
      </c>
      <c r="S151" s="5">
        <f t="shared" ca="1" si="28"/>
        <v>0</v>
      </c>
      <c r="T151" s="5">
        <f t="shared" ca="1" si="28"/>
        <v>0</v>
      </c>
      <c r="U151" s="5">
        <f t="shared" ca="1" si="28"/>
        <v>0</v>
      </c>
      <c r="V151" s="5">
        <f ca="1">IF('Ric 2030'!$A159="RC",INDIRECT("'Ric 2030'!"&amp;'Country Selector'!$B$3&amp;ROW($A159))*10^12,0)*'Process Emissions Multipliers'!$E$8</f>
        <v>0</v>
      </c>
      <c r="W151" s="5">
        <f t="shared" ca="1" si="30"/>
        <v>0</v>
      </c>
      <c r="X151" s="5">
        <f t="shared" ca="1" si="30"/>
        <v>0</v>
      </c>
      <c r="Y151" s="5">
        <f t="shared" ca="1" si="30"/>
        <v>0</v>
      </c>
      <c r="Z151" s="5">
        <f t="shared" ca="1" si="30"/>
        <v>0</v>
      </c>
      <c r="AA151" s="5">
        <f t="shared" ca="1" si="30"/>
        <v>0</v>
      </c>
      <c r="AB151" s="5">
        <f t="shared" ca="1" si="30"/>
        <v>0</v>
      </c>
      <c r="AC151" s="5">
        <f t="shared" ca="1" si="30"/>
        <v>0</v>
      </c>
      <c r="AD151" s="5">
        <f t="shared" ca="1" si="30"/>
        <v>0</v>
      </c>
      <c r="AE151" s="5">
        <f t="shared" ca="1" si="30"/>
        <v>0</v>
      </c>
      <c r="AF151" s="5">
        <f t="shared" ca="1" si="30"/>
        <v>0</v>
      </c>
      <c r="AG151" s="5">
        <f t="shared" ca="1" si="30"/>
        <v>0</v>
      </c>
      <c r="AH151" s="5">
        <f t="shared" ca="1" si="30"/>
        <v>0</v>
      </c>
      <c r="AI151" s="5">
        <f t="shared" ca="1" si="30"/>
        <v>0</v>
      </c>
      <c r="AJ151" s="5">
        <f t="shared" ca="1" si="30"/>
        <v>0</v>
      </c>
      <c r="AK151" s="5">
        <f t="shared" ca="1" si="30"/>
        <v>0</v>
      </c>
      <c r="AL151" s="5">
        <f t="shared" ca="1" si="30"/>
        <v>0</v>
      </c>
      <c r="AM151" s="5">
        <f t="shared" ca="1" si="29"/>
        <v>0</v>
      </c>
      <c r="AN151" s="5">
        <f t="shared" ca="1" si="29"/>
        <v>0</v>
      </c>
      <c r="AO151" s="5">
        <f t="shared" ca="1" si="29"/>
        <v>0</v>
      </c>
      <c r="AP151" s="5">
        <f ca="1">V151*'Process Emissions Multipliers'!$F$8</f>
        <v>0</v>
      </c>
    </row>
    <row r="152" spans="1:42">
      <c r="A152" s="3">
        <v>100</v>
      </c>
      <c r="B152" s="5">
        <f ca="1">IF('Ric 2010'!$A160="RC",INDIRECT("'Ric 2010'!"&amp;'Country Selector'!$B$3&amp;ROW($A160))*10^12,0)*'Process Emissions Multipliers'!$B$8</f>
        <v>0</v>
      </c>
      <c r="C152" s="5">
        <f t="shared" ca="1" si="27"/>
        <v>0</v>
      </c>
      <c r="D152" s="5">
        <f t="shared" ca="1" si="27"/>
        <v>0</v>
      </c>
      <c r="E152" s="5">
        <f t="shared" ca="1" si="27"/>
        <v>0</v>
      </c>
      <c r="F152" s="5">
        <f t="shared" ca="1" si="27"/>
        <v>0</v>
      </c>
      <c r="G152" s="5">
        <f t="shared" ca="1" si="27"/>
        <v>0</v>
      </c>
      <c r="H152" s="5">
        <f t="shared" ca="1" si="27"/>
        <v>0</v>
      </c>
      <c r="I152" s="5">
        <f t="shared" ca="1" si="27"/>
        <v>0</v>
      </c>
      <c r="J152" s="5">
        <f t="shared" ca="1" si="27"/>
        <v>0</v>
      </c>
      <c r="K152" s="5">
        <f t="shared" ca="1" si="27"/>
        <v>0</v>
      </c>
      <c r="L152" s="5">
        <f ca="1">IF('Ric 2020'!$A160="RC",INDIRECT("'Ric 2020'!"&amp;'Country Selector'!$B$3&amp;ROW($A160))*10^12,0)*'Process Emissions Multipliers'!$C$8</f>
        <v>0</v>
      </c>
      <c r="M152" s="5">
        <f t="shared" ca="1" si="28"/>
        <v>0</v>
      </c>
      <c r="N152" s="5">
        <f t="shared" ca="1" si="28"/>
        <v>0</v>
      </c>
      <c r="O152" s="5">
        <f t="shared" ca="1" si="28"/>
        <v>0</v>
      </c>
      <c r="P152" s="5">
        <f t="shared" ca="1" si="28"/>
        <v>0</v>
      </c>
      <c r="Q152" s="5">
        <f t="shared" ca="1" si="28"/>
        <v>0</v>
      </c>
      <c r="R152" s="5">
        <f t="shared" ca="1" si="28"/>
        <v>0</v>
      </c>
      <c r="S152" s="5">
        <f t="shared" ca="1" si="28"/>
        <v>0</v>
      </c>
      <c r="T152" s="5">
        <f t="shared" ca="1" si="28"/>
        <v>0</v>
      </c>
      <c r="U152" s="5">
        <f t="shared" ca="1" si="28"/>
        <v>0</v>
      </c>
      <c r="V152" s="5">
        <f ca="1">IF('Ric 2030'!$A160="RC",INDIRECT("'Ric 2030'!"&amp;'Country Selector'!$B$3&amp;ROW($A160))*10^12,0)*'Process Emissions Multipliers'!$E$8</f>
        <v>0</v>
      </c>
      <c r="W152" s="5">
        <f t="shared" ca="1" si="30"/>
        <v>0</v>
      </c>
      <c r="X152" s="5">
        <f t="shared" ca="1" si="30"/>
        <v>0</v>
      </c>
      <c r="Y152" s="5">
        <f t="shared" ca="1" si="30"/>
        <v>0</v>
      </c>
      <c r="Z152" s="5">
        <f t="shared" ca="1" si="30"/>
        <v>0</v>
      </c>
      <c r="AA152" s="5">
        <f t="shared" ca="1" si="30"/>
        <v>0</v>
      </c>
      <c r="AB152" s="5">
        <f t="shared" ca="1" si="30"/>
        <v>0</v>
      </c>
      <c r="AC152" s="5">
        <f t="shared" ca="1" si="30"/>
        <v>0</v>
      </c>
      <c r="AD152" s="5">
        <f t="shared" ca="1" si="30"/>
        <v>0</v>
      </c>
      <c r="AE152" s="5">
        <f t="shared" ca="1" si="30"/>
        <v>0</v>
      </c>
      <c r="AF152" s="5">
        <f t="shared" ca="1" si="30"/>
        <v>0</v>
      </c>
      <c r="AG152" s="5">
        <f t="shared" ca="1" si="30"/>
        <v>0</v>
      </c>
      <c r="AH152" s="5">
        <f t="shared" ca="1" si="30"/>
        <v>0</v>
      </c>
      <c r="AI152" s="5">
        <f t="shared" ca="1" si="30"/>
        <v>0</v>
      </c>
      <c r="AJ152" s="5">
        <f t="shared" ca="1" si="30"/>
        <v>0</v>
      </c>
      <c r="AK152" s="5">
        <f t="shared" ca="1" si="30"/>
        <v>0</v>
      </c>
      <c r="AL152" s="5">
        <f t="shared" ca="1" si="30"/>
        <v>0</v>
      </c>
      <c r="AM152" s="5">
        <f t="shared" ca="1" si="29"/>
        <v>0</v>
      </c>
      <c r="AN152" s="5">
        <f t="shared" ca="1" si="29"/>
        <v>0</v>
      </c>
      <c r="AO152" s="5">
        <f t="shared" ca="1" si="29"/>
        <v>0</v>
      </c>
      <c r="AP152" s="5">
        <f ca="1">V152*'Process Emissions Multipliers'!$F$8</f>
        <v>0</v>
      </c>
    </row>
    <row r="153" spans="1:42">
      <c r="A153" s="3">
        <v>150</v>
      </c>
      <c r="B153" s="5">
        <f ca="1">IF('Ric 2010'!$A161="RC",INDIRECT("'Ric 2010'!"&amp;'Country Selector'!$B$3&amp;ROW($A161))*10^12,0)*'Process Emissions Multipliers'!$B$8</f>
        <v>43685489462.576546</v>
      </c>
      <c r="C153" s="5">
        <f t="shared" ca="1" si="27"/>
        <v>40358234402.707909</v>
      </c>
      <c r="D153" s="5">
        <f t="shared" ca="1" si="27"/>
        <v>37030979342.839272</v>
      </c>
      <c r="E153" s="5">
        <f t="shared" ca="1" si="27"/>
        <v>33703724282.970634</v>
      </c>
      <c r="F153" s="5">
        <f t="shared" ca="1" si="27"/>
        <v>30376469223.102001</v>
      </c>
      <c r="G153" s="5">
        <f t="shared" ca="1" si="27"/>
        <v>27049214163.233364</v>
      </c>
      <c r="H153" s="5">
        <f t="shared" ca="1" si="27"/>
        <v>23721959103.364727</v>
      </c>
      <c r="I153" s="5">
        <f t="shared" ca="1" si="27"/>
        <v>20394704043.496094</v>
      </c>
      <c r="J153" s="5">
        <f t="shared" ca="1" si="27"/>
        <v>17067448983.627455</v>
      </c>
      <c r="K153" s="5">
        <f t="shared" ca="1" si="27"/>
        <v>13740193923.758818</v>
      </c>
      <c r="L153" s="5">
        <f ca="1">IF('Ric 2020'!$A161="RC",INDIRECT("'Ric 2020'!"&amp;'Country Selector'!$B$3&amp;ROW($A161))*10^12,0)*'Process Emissions Multipliers'!$C$8</f>
        <v>10412938863.890182</v>
      </c>
      <c r="M153" s="5">
        <f t="shared" ca="1" si="28"/>
        <v>11611444863.858303</v>
      </c>
      <c r="N153" s="5">
        <f t="shared" ca="1" si="28"/>
        <v>12809950863.826427</v>
      </c>
      <c r="O153" s="5">
        <f t="shared" ca="1" si="28"/>
        <v>14008456863.794548</v>
      </c>
      <c r="P153" s="5">
        <f t="shared" ca="1" si="28"/>
        <v>15206962863.762672</v>
      </c>
      <c r="Q153" s="5">
        <f t="shared" ca="1" si="28"/>
        <v>16405468863.730793</v>
      </c>
      <c r="R153" s="5">
        <f t="shared" ca="1" si="28"/>
        <v>17603974863.698914</v>
      </c>
      <c r="S153" s="5">
        <f t="shared" ca="1" si="28"/>
        <v>18802480863.667034</v>
      </c>
      <c r="T153" s="5">
        <f t="shared" ca="1" si="28"/>
        <v>20000986863.635162</v>
      </c>
      <c r="U153" s="5">
        <f t="shared" ca="1" si="28"/>
        <v>21199492863.603283</v>
      </c>
      <c r="V153" s="5">
        <f ca="1">IF('Ric 2030'!$A161="RC",INDIRECT("'Ric 2030'!"&amp;'Country Selector'!$B$3&amp;ROW($A161))*10^12,0)*'Process Emissions Multipliers'!$E$8</f>
        <v>22397998863.571404</v>
      </c>
      <c r="W153" s="5">
        <f t="shared" ca="1" si="30"/>
        <v>22397998863.571404</v>
      </c>
      <c r="X153" s="5">
        <f t="shared" ca="1" si="30"/>
        <v>22397998863.571404</v>
      </c>
      <c r="Y153" s="5">
        <f t="shared" ca="1" si="30"/>
        <v>22397998863.571404</v>
      </c>
      <c r="Z153" s="5">
        <f t="shared" ca="1" si="30"/>
        <v>22397998863.571404</v>
      </c>
      <c r="AA153" s="5">
        <f t="shared" ca="1" si="30"/>
        <v>22397998863.571404</v>
      </c>
      <c r="AB153" s="5">
        <f t="shared" ca="1" si="30"/>
        <v>22397998863.571404</v>
      </c>
      <c r="AC153" s="5">
        <f t="shared" ca="1" si="30"/>
        <v>22397998863.571404</v>
      </c>
      <c r="AD153" s="5">
        <f t="shared" ca="1" si="30"/>
        <v>22397998863.571404</v>
      </c>
      <c r="AE153" s="5">
        <f t="shared" ca="1" si="30"/>
        <v>22397998863.571404</v>
      </c>
      <c r="AF153" s="5">
        <f t="shared" ca="1" si="30"/>
        <v>22397998863.571404</v>
      </c>
      <c r="AG153" s="5">
        <f t="shared" ca="1" si="30"/>
        <v>22397998863.571404</v>
      </c>
      <c r="AH153" s="5">
        <f t="shared" ca="1" si="30"/>
        <v>22397998863.571404</v>
      </c>
      <c r="AI153" s="5">
        <f t="shared" ca="1" si="30"/>
        <v>22397998863.571404</v>
      </c>
      <c r="AJ153" s="5">
        <f t="shared" ca="1" si="30"/>
        <v>22397998863.571404</v>
      </c>
      <c r="AK153" s="5">
        <f t="shared" ca="1" si="30"/>
        <v>22397998863.571404</v>
      </c>
      <c r="AL153" s="5">
        <f t="shared" ca="1" si="30"/>
        <v>22397998863.571404</v>
      </c>
      <c r="AM153" s="5">
        <f t="shared" ca="1" si="29"/>
        <v>22397998863.571404</v>
      </c>
      <c r="AN153" s="5">
        <f t="shared" ca="1" si="29"/>
        <v>22397998863.571404</v>
      </c>
      <c r="AO153" s="5">
        <f t="shared" ca="1" si="29"/>
        <v>22397998863.571404</v>
      </c>
      <c r="AP153" s="5">
        <f ca="1">V153*'Process Emissions Multipliers'!$F$8</f>
        <v>22397998863.571404</v>
      </c>
    </row>
    <row r="154" spans="1:42">
      <c r="A154" s="3">
        <v>200</v>
      </c>
      <c r="B154" s="5">
        <f ca="1">IF('Ric 2010'!$A162="RC",INDIRECT("'Ric 2010'!"&amp;'Country Selector'!$B$3&amp;ROW($A162))*10^12,0)*'Process Emissions Multipliers'!$B$8</f>
        <v>18301184671.185722</v>
      </c>
      <c r="C154" s="5">
        <f t="shared" ca="1" si="27"/>
        <v>17756974922.420246</v>
      </c>
      <c r="D154" s="5">
        <f t="shared" ca="1" si="27"/>
        <v>17212765173.654774</v>
      </c>
      <c r="E154" s="5">
        <f t="shared" ca="1" si="27"/>
        <v>16668555424.889299</v>
      </c>
      <c r="F154" s="5">
        <f t="shared" ca="1" si="27"/>
        <v>16124345676.123825</v>
      </c>
      <c r="G154" s="5">
        <f t="shared" ca="1" si="27"/>
        <v>15580135927.358349</v>
      </c>
      <c r="H154" s="5">
        <f t="shared" ca="1" si="27"/>
        <v>15035926178.592876</v>
      </c>
      <c r="I154" s="5">
        <f t="shared" ca="1" si="27"/>
        <v>14491716429.8274</v>
      </c>
      <c r="J154" s="5">
        <f t="shared" ca="1" si="27"/>
        <v>13947506681.061926</v>
      </c>
      <c r="K154" s="5">
        <f t="shared" ca="1" si="27"/>
        <v>13403296932.296452</v>
      </c>
      <c r="L154" s="5">
        <f ca="1">IF('Ric 2020'!$A162="RC",INDIRECT("'Ric 2020'!"&amp;'Country Selector'!$B$3&amp;ROW($A162))*10^12,0)*'Process Emissions Multipliers'!$C$8</f>
        <v>12859087183.530977</v>
      </c>
      <c r="M154" s="5">
        <f t="shared" ca="1" si="28"/>
        <v>11966538768.568394</v>
      </c>
      <c r="N154" s="5">
        <f t="shared" ca="1" si="28"/>
        <v>11073990353.60581</v>
      </c>
      <c r="O154" s="5">
        <f t="shared" ca="1" si="28"/>
        <v>10181441938.643225</v>
      </c>
      <c r="P154" s="5">
        <f t="shared" ca="1" si="28"/>
        <v>9288893523.6806431</v>
      </c>
      <c r="Q154" s="5">
        <f t="shared" ca="1" si="28"/>
        <v>8396345108.7180586</v>
      </c>
      <c r="R154" s="5">
        <f t="shared" ca="1" si="28"/>
        <v>7503796693.7554741</v>
      </c>
      <c r="S154" s="5">
        <f t="shared" ca="1" si="28"/>
        <v>6611248278.7928905</v>
      </c>
      <c r="T154" s="5">
        <f t="shared" ca="1" si="28"/>
        <v>5718699863.830307</v>
      </c>
      <c r="U154" s="5">
        <f t="shared" ca="1" si="28"/>
        <v>4826151448.8677235</v>
      </c>
      <c r="V154" s="5">
        <f ca="1">IF('Ric 2030'!$A162="RC",INDIRECT("'Ric 2030'!"&amp;'Country Selector'!$B$3&amp;ROW($A162))*10^12,0)*'Process Emissions Multipliers'!$E$8</f>
        <v>3933603033.9051399</v>
      </c>
      <c r="W154" s="5">
        <f t="shared" ca="1" si="30"/>
        <v>3933603033.9051404</v>
      </c>
      <c r="X154" s="5">
        <f t="shared" ca="1" si="30"/>
        <v>3933603033.9051394</v>
      </c>
      <c r="Y154" s="5">
        <f t="shared" ca="1" si="30"/>
        <v>3933603033.9051399</v>
      </c>
      <c r="Z154" s="5">
        <f t="shared" ca="1" si="30"/>
        <v>3933603033.9051399</v>
      </c>
      <c r="AA154" s="5">
        <f t="shared" ca="1" si="30"/>
        <v>3933603033.9051399</v>
      </c>
      <c r="AB154" s="5">
        <f t="shared" ca="1" si="30"/>
        <v>3933603033.9051399</v>
      </c>
      <c r="AC154" s="5">
        <f t="shared" ca="1" si="30"/>
        <v>3933603033.9051394</v>
      </c>
      <c r="AD154" s="5">
        <f t="shared" ca="1" si="30"/>
        <v>3933603033.9051399</v>
      </c>
      <c r="AE154" s="5">
        <f t="shared" ca="1" si="30"/>
        <v>3933603033.9051399</v>
      </c>
      <c r="AF154" s="5">
        <f t="shared" ca="1" si="30"/>
        <v>3933603033.9051399</v>
      </c>
      <c r="AG154" s="5">
        <f t="shared" ca="1" si="30"/>
        <v>3933603033.9051399</v>
      </c>
      <c r="AH154" s="5">
        <f t="shared" ca="1" si="30"/>
        <v>3933603033.9051399</v>
      </c>
      <c r="AI154" s="5">
        <f t="shared" ca="1" si="30"/>
        <v>3933603033.9051394</v>
      </c>
      <c r="AJ154" s="5">
        <f t="shared" ca="1" si="30"/>
        <v>3933603033.9051399</v>
      </c>
      <c r="AK154" s="5">
        <f t="shared" ca="1" si="30"/>
        <v>3933603033.9051399</v>
      </c>
      <c r="AL154" s="5">
        <f t="shared" ca="1" si="30"/>
        <v>3933603033.9051399</v>
      </c>
      <c r="AM154" s="5">
        <f t="shared" ca="1" si="29"/>
        <v>3933603033.9051399</v>
      </c>
      <c r="AN154" s="5">
        <f t="shared" ca="1" si="29"/>
        <v>3933603033.9051394</v>
      </c>
      <c r="AO154" s="5">
        <f t="shared" ca="1" si="29"/>
        <v>3933603033.9051404</v>
      </c>
      <c r="AP154" s="5">
        <f ca="1">V154*'Process Emissions Multipliers'!$F$8</f>
        <v>3933603033.9051399</v>
      </c>
    </row>
    <row r="155" spans="1:42">
      <c r="A155" s="3">
        <v>250</v>
      </c>
      <c r="B155" s="5">
        <f ca="1">IF('Ric 2010'!$A163="RC",INDIRECT("'Ric 2010'!"&amp;'Country Selector'!$B$3&amp;ROW($A163))*10^12,0)*'Process Emissions Multipliers'!$B$8</f>
        <v>0</v>
      </c>
      <c r="C155" s="5">
        <f t="shared" ca="1" si="27"/>
        <v>0</v>
      </c>
      <c r="D155" s="5">
        <f t="shared" ca="1" si="27"/>
        <v>0</v>
      </c>
      <c r="E155" s="5">
        <f t="shared" ca="1" si="27"/>
        <v>0</v>
      </c>
      <c r="F155" s="5">
        <f t="shared" ca="1" si="27"/>
        <v>0</v>
      </c>
      <c r="G155" s="5">
        <f t="shared" ca="1" si="27"/>
        <v>0</v>
      </c>
      <c r="H155" s="5">
        <f t="shared" ca="1" si="27"/>
        <v>0</v>
      </c>
      <c r="I155" s="5">
        <f t="shared" ca="1" si="27"/>
        <v>0</v>
      </c>
      <c r="J155" s="5">
        <f t="shared" ca="1" si="27"/>
        <v>0</v>
      </c>
      <c r="K155" s="5">
        <f t="shared" ca="1" si="27"/>
        <v>0</v>
      </c>
      <c r="L155" s="5">
        <f ca="1">IF('Ric 2020'!$A163="RC",INDIRECT("'Ric 2020'!"&amp;'Country Selector'!$B$3&amp;ROW($A163))*10^12,0)*'Process Emissions Multipliers'!$C$8</f>
        <v>0</v>
      </c>
      <c r="M155" s="5">
        <f t="shared" ca="1" si="28"/>
        <v>151204996.8717899</v>
      </c>
      <c r="N155" s="5">
        <f t="shared" ca="1" si="28"/>
        <v>302409993.7435798</v>
      </c>
      <c r="O155" s="5">
        <f t="shared" ca="1" si="28"/>
        <v>453614990.61536968</v>
      </c>
      <c r="P155" s="5">
        <f t="shared" ca="1" si="28"/>
        <v>604819987.48715961</v>
      </c>
      <c r="Q155" s="5">
        <f t="shared" ca="1" si="28"/>
        <v>756024984.35894954</v>
      </c>
      <c r="R155" s="5">
        <f t="shared" ca="1" si="28"/>
        <v>907229981.23073936</v>
      </c>
      <c r="S155" s="5">
        <f t="shared" ca="1" si="28"/>
        <v>1058434978.1025293</v>
      </c>
      <c r="T155" s="5">
        <f t="shared" ca="1" si="28"/>
        <v>1209639974.9743192</v>
      </c>
      <c r="U155" s="5">
        <f t="shared" ca="1" si="28"/>
        <v>1360844971.8461092</v>
      </c>
      <c r="V155" s="5">
        <f ca="1">IF('Ric 2030'!$A163="RC",INDIRECT("'Ric 2030'!"&amp;'Country Selector'!$B$3&amp;ROW($A163))*10^12,0)*'Process Emissions Multipliers'!$E$8</f>
        <v>1512049968.7178991</v>
      </c>
      <c r="W155" s="5">
        <f t="shared" ca="1" si="30"/>
        <v>1512049968.7178991</v>
      </c>
      <c r="X155" s="5">
        <f t="shared" ca="1" si="30"/>
        <v>1512049968.7178991</v>
      </c>
      <c r="Y155" s="5">
        <f t="shared" ca="1" si="30"/>
        <v>1512049968.7178991</v>
      </c>
      <c r="Z155" s="5">
        <f t="shared" ca="1" si="30"/>
        <v>1512049968.7178991</v>
      </c>
      <c r="AA155" s="5">
        <f t="shared" ca="1" si="30"/>
        <v>1512049968.7178991</v>
      </c>
      <c r="AB155" s="5">
        <f t="shared" ca="1" si="30"/>
        <v>1512049968.7178988</v>
      </c>
      <c r="AC155" s="5">
        <f t="shared" ca="1" si="30"/>
        <v>1512049968.7178988</v>
      </c>
      <c r="AD155" s="5">
        <f t="shared" ca="1" si="30"/>
        <v>1512049968.7178988</v>
      </c>
      <c r="AE155" s="5">
        <f t="shared" ca="1" si="30"/>
        <v>1512049968.7178991</v>
      </c>
      <c r="AF155" s="5">
        <f t="shared" ca="1" si="30"/>
        <v>1512049968.7178991</v>
      </c>
      <c r="AG155" s="5">
        <f t="shared" ca="1" si="30"/>
        <v>1512049968.7178991</v>
      </c>
      <c r="AH155" s="5">
        <f t="shared" ca="1" si="30"/>
        <v>1512049968.7178988</v>
      </c>
      <c r="AI155" s="5">
        <f t="shared" ca="1" si="30"/>
        <v>1512049968.7178988</v>
      </c>
      <c r="AJ155" s="5">
        <f t="shared" ca="1" si="30"/>
        <v>1512049968.7178988</v>
      </c>
      <c r="AK155" s="5">
        <f t="shared" ca="1" si="30"/>
        <v>1512049968.7178991</v>
      </c>
      <c r="AL155" s="5">
        <f t="shared" ca="1" si="30"/>
        <v>1512049968.7178991</v>
      </c>
      <c r="AM155" s="5">
        <f t="shared" ca="1" si="29"/>
        <v>1512049968.7178991</v>
      </c>
      <c r="AN155" s="5">
        <f t="shared" ca="1" si="29"/>
        <v>1512049968.7178991</v>
      </c>
      <c r="AO155" s="5">
        <f t="shared" ca="1" si="29"/>
        <v>1512049968.7178991</v>
      </c>
      <c r="AP155" s="5">
        <f ca="1">V155*'Process Emissions Multipliers'!$F$8</f>
        <v>1512049968.7178991</v>
      </c>
    </row>
    <row r="156" spans="1:42">
      <c r="A156" s="3">
        <v>300</v>
      </c>
      <c r="B156" s="5">
        <f ca="1">IF('Ric 2010'!$A164="RC",INDIRECT("'Ric 2010'!"&amp;'Country Selector'!$B$3&amp;ROW($A164))*10^12,0)*'Process Emissions Multipliers'!$B$8</f>
        <v>1428398853.7707815</v>
      </c>
      <c r="C156" s="5">
        <f t="shared" ca="1" si="27"/>
        <v>1555298663.6698263</v>
      </c>
      <c r="D156" s="5">
        <f t="shared" ca="1" si="27"/>
        <v>1682198473.5688705</v>
      </c>
      <c r="E156" s="5">
        <f t="shared" ca="1" si="27"/>
        <v>1809098283.4679153</v>
      </c>
      <c r="F156" s="5">
        <f t="shared" ref="D156:K177" ca="1" si="31">$B156*($L$1-F$1)/($L$1-$B$1)+$L156*(F$1-$B$1)/($L$1-$B$1)</f>
        <v>1935998093.36696</v>
      </c>
      <c r="G156" s="5">
        <f t="shared" ca="1" si="31"/>
        <v>2062897903.2660046</v>
      </c>
      <c r="H156" s="5">
        <f t="shared" ca="1" si="31"/>
        <v>2189797713.1650491</v>
      </c>
      <c r="I156" s="5">
        <f t="shared" ca="1" si="31"/>
        <v>2316697523.0640941</v>
      </c>
      <c r="J156" s="5">
        <f t="shared" ca="1" si="31"/>
        <v>2443597332.9631381</v>
      </c>
      <c r="K156" s="5">
        <f t="shared" ca="1" si="31"/>
        <v>2570497142.8621826</v>
      </c>
      <c r="L156" s="5">
        <f ca="1">IF('Ric 2020'!$A164="RC",INDIRECT("'Ric 2020'!"&amp;'Country Selector'!$B$3&amp;ROW($A164))*10^12,0)*'Process Emissions Multipliers'!$C$8</f>
        <v>2697396952.7612276</v>
      </c>
      <c r="M156" s="5">
        <f t="shared" ca="1" si="28"/>
        <v>2521432348.159925</v>
      </c>
      <c r="N156" s="5">
        <f t="shared" ca="1" si="28"/>
        <v>2345467743.5586233</v>
      </c>
      <c r="O156" s="5">
        <f t="shared" ca="1" si="28"/>
        <v>2169503138.9573212</v>
      </c>
      <c r="P156" s="5">
        <f t="shared" ref="N156:U177" ca="1" si="32">$L156*($V$1-P$1)/($V$1-$L$1)+$V156*(P$1-$L$1)/($V$1-$L$1)</f>
        <v>1993538534.356019</v>
      </c>
      <c r="Q156" s="5">
        <f t="shared" ca="1" si="32"/>
        <v>1817573929.7547169</v>
      </c>
      <c r="R156" s="5">
        <f t="shared" ca="1" si="32"/>
        <v>1641609325.1534147</v>
      </c>
      <c r="S156" s="5">
        <f t="shared" ca="1" si="32"/>
        <v>1465644720.5521126</v>
      </c>
      <c r="T156" s="5">
        <f t="shared" ca="1" si="32"/>
        <v>1289680115.9508104</v>
      </c>
      <c r="U156" s="5">
        <f t="shared" ca="1" si="32"/>
        <v>1113715511.3495083</v>
      </c>
      <c r="V156" s="5">
        <f ca="1">IF('Ric 2030'!$A164="RC",INDIRECT("'Ric 2030'!"&amp;'Country Selector'!$B$3&amp;ROW($A164))*10^12,0)*'Process Emissions Multipliers'!$E$8</f>
        <v>937750906.74820626</v>
      </c>
      <c r="W156" s="5">
        <f t="shared" ca="1" si="30"/>
        <v>937750906.74820626</v>
      </c>
      <c r="X156" s="5">
        <f t="shared" ca="1" si="30"/>
        <v>937750906.74820626</v>
      </c>
      <c r="Y156" s="5">
        <f t="shared" ca="1" si="30"/>
        <v>937750906.74820638</v>
      </c>
      <c r="Z156" s="5">
        <f t="shared" ca="1" si="30"/>
        <v>937750906.74820638</v>
      </c>
      <c r="AA156" s="5">
        <f t="shared" ca="1" si="30"/>
        <v>937750906.74820614</v>
      </c>
      <c r="AB156" s="5">
        <f t="shared" ca="1" si="30"/>
        <v>937750906.74820626</v>
      </c>
      <c r="AC156" s="5">
        <f t="shared" ca="1" si="30"/>
        <v>937750906.74820626</v>
      </c>
      <c r="AD156" s="5">
        <f t="shared" ca="1" si="30"/>
        <v>937750906.74820626</v>
      </c>
      <c r="AE156" s="5">
        <f t="shared" ca="1" si="30"/>
        <v>937750906.74820614</v>
      </c>
      <c r="AF156" s="5">
        <f t="shared" ca="1" si="30"/>
        <v>937750906.74820638</v>
      </c>
      <c r="AG156" s="5">
        <f t="shared" ca="1" si="30"/>
        <v>937750906.74820614</v>
      </c>
      <c r="AH156" s="5">
        <f t="shared" ca="1" si="30"/>
        <v>937750906.74820626</v>
      </c>
      <c r="AI156" s="5">
        <f t="shared" ca="1" si="30"/>
        <v>937750906.74820626</v>
      </c>
      <c r="AJ156" s="5">
        <f t="shared" ca="1" si="30"/>
        <v>937750906.74820626</v>
      </c>
      <c r="AK156" s="5">
        <f t="shared" ca="1" si="30"/>
        <v>937750906.74820614</v>
      </c>
      <c r="AL156" s="5">
        <f t="shared" ca="1" si="30"/>
        <v>937750906.74820638</v>
      </c>
      <c r="AM156" s="5">
        <f t="shared" ca="1" si="29"/>
        <v>937750906.74820638</v>
      </c>
      <c r="AN156" s="5">
        <f t="shared" ca="1" si="29"/>
        <v>937750906.74820626</v>
      </c>
      <c r="AO156" s="5">
        <f t="shared" ca="1" si="29"/>
        <v>937750906.74820626</v>
      </c>
      <c r="AP156" s="5">
        <f ca="1">V156*'Process Emissions Multipliers'!$F$8</f>
        <v>937750906.74820626</v>
      </c>
    </row>
    <row r="157" spans="1:42">
      <c r="A157" s="3">
        <v>350</v>
      </c>
      <c r="B157" s="5">
        <f ca="1">IF('Ric 2010'!$A165="RC",INDIRECT("'Ric 2010'!"&amp;'Country Selector'!$B$3&amp;ROW($A165))*10^12,0)*'Process Emissions Multipliers'!$B$8</f>
        <v>0</v>
      </c>
      <c r="C157" s="5">
        <f t="shared" ref="C157:C177" ca="1" si="33">$B157*($L$1-C$1)/($L$1-$B$1)+$L157*(C$1-$B$1)/($L$1-$B$1)</f>
        <v>0</v>
      </c>
      <c r="D157" s="5">
        <f t="shared" ca="1" si="31"/>
        <v>0</v>
      </c>
      <c r="E157" s="5">
        <f t="shared" ca="1" si="31"/>
        <v>0</v>
      </c>
      <c r="F157" s="5">
        <f t="shared" ca="1" si="31"/>
        <v>0</v>
      </c>
      <c r="G157" s="5">
        <f t="shared" ca="1" si="31"/>
        <v>0</v>
      </c>
      <c r="H157" s="5">
        <f t="shared" ca="1" si="31"/>
        <v>0</v>
      </c>
      <c r="I157" s="5">
        <f t="shared" ca="1" si="31"/>
        <v>0</v>
      </c>
      <c r="J157" s="5">
        <f t="shared" ca="1" si="31"/>
        <v>0</v>
      </c>
      <c r="K157" s="5">
        <f t="shared" ca="1" si="31"/>
        <v>0</v>
      </c>
      <c r="L157" s="5">
        <f ca="1">IF('Ric 2020'!$A165="RC",INDIRECT("'Ric 2020'!"&amp;'Country Selector'!$B$3&amp;ROW($A165))*10^12,0)*'Process Emissions Multipliers'!$C$8</f>
        <v>0</v>
      </c>
      <c r="M157" s="5">
        <f t="shared" ref="M157:M177" ca="1" si="34">$L157*($V$1-M$1)/($V$1-$L$1)+$V157*(M$1-$L$1)/($V$1-$L$1)</f>
        <v>161292215.2222999</v>
      </c>
      <c r="N157" s="5">
        <f t="shared" ca="1" si="32"/>
        <v>322584430.44459981</v>
      </c>
      <c r="O157" s="5">
        <f t="shared" ca="1" si="32"/>
        <v>483876645.66689968</v>
      </c>
      <c r="P157" s="5">
        <f t="shared" ca="1" si="32"/>
        <v>645168860.88919961</v>
      </c>
      <c r="Q157" s="5">
        <f t="shared" ca="1" si="32"/>
        <v>806461076.11149955</v>
      </c>
      <c r="R157" s="5">
        <f t="shared" ca="1" si="32"/>
        <v>967753291.33379936</v>
      </c>
      <c r="S157" s="5">
        <f t="shared" ca="1" si="32"/>
        <v>1129045506.5560994</v>
      </c>
      <c r="T157" s="5">
        <f t="shared" ca="1" si="32"/>
        <v>1290337721.7783992</v>
      </c>
      <c r="U157" s="5">
        <f t="shared" ca="1" si="32"/>
        <v>1451629937.0006993</v>
      </c>
      <c r="V157" s="5">
        <f ca="1">IF('Ric 2030'!$A165="RC",INDIRECT("'Ric 2030'!"&amp;'Country Selector'!$B$3&amp;ROW($A165))*10^12,0)*'Process Emissions Multipliers'!$E$8</f>
        <v>1612922152.2229991</v>
      </c>
      <c r="W157" s="5">
        <f t="shared" ca="1" si="30"/>
        <v>1612922152.2229993</v>
      </c>
      <c r="X157" s="5">
        <f t="shared" ca="1" si="30"/>
        <v>1612922152.2229991</v>
      </c>
      <c r="Y157" s="5">
        <f t="shared" ca="1" si="30"/>
        <v>1612922152.2229991</v>
      </c>
      <c r="Z157" s="5">
        <f t="shared" ca="1" si="30"/>
        <v>1612922152.2229991</v>
      </c>
      <c r="AA157" s="5">
        <f t="shared" ca="1" si="30"/>
        <v>1612922152.2229991</v>
      </c>
      <c r="AB157" s="5">
        <f t="shared" ca="1" si="30"/>
        <v>1612922152.2229991</v>
      </c>
      <c r="AC157" s="5">
        <f t="shared" ca="1" si="30"/>
        <v>1612922152.2229991</v>
      </c>
      <c r="AD157" s="5">
        <f t="shared" ca="1" si="30"/>
        <v>1612922152.2229991</v>
      </c>
      <c r="AE157" s="5">
        <f t="shared" ca="1" si="30"/>
        <v>1612922152.2229991</v>
      </c>
      <c r="AF157" s="5">
        <f t="shared" ca="1" si="30"/>
        <v>1612922152.2229991</v>
      </c>
      <c r="AG157" s="5">
        <f t="shared" ca="1" si="30"/>
        <v>1612922152.2229991</v>
      </c>
      <c r="AH157" s="5">
        <f t="shared" ca="1" si="30"/>
        <v>1612922152.2229991</v>
      </c>
      <c r="AI157" s="5">
        <f t="shared" ca="1" si="30"/>
        <v>1612922152.2229991</v>
      </c>
      <c r="AJ157" s="5">
        <f t="shared" ca="1" si="30"/>
        <v>1612922152.2229991</v>
      </c>
      <c r="AK157" s="5">
        <f t="shared" ca="1" si="30"/>
        <v>1612922152.2229991</v>
      </c>
      <c r="AL157" s="5">
        <f t="shared" ca="1" si="30"/>
        <v>1612922152.2229991</v>
      </c>
      <c r="AM157" s="5">
        <f t="shared" ca="1" si="29"/>
        <v>1612922152.2229991</v>
      </c>
      <c r="AN157" s="5">
        <f t="shared" ca="1" si="29"/>
        <v>1612922152.2229991</v>
      </c>
      <c r="AO157" s="5">
        <f t="shared" ca="1" si="29"/>
        <v>1612922152.2229993</v>
      </c>
      <c r="AP157" s="5">
        <f ca="1">V157*'Process Emissions Multipliers'!$F$8</f>
        <v>1612922152.2229991</v>
      </c>
    </row>
    <row r="158" spans="1:42">
      <c r="A158" s="3">
        <v>400</v>
      </c>
      <c r="B158" s="5">
        <f ca="1">IF('Ric 2010'!$A166="RC",INDIRECT("'Ric 2010'!"&amp;'Country Selector'!$B$3&amp;ROW($A166))*10^12,0)*'Process Emissions Multipliers'!$B$8</f>
        <v>0</v>
      </c>
      <c r="C158" s="5">
        <f t="shared" ca="1" si="33"/>
        <v>0</v>
      </c>
      <c r="D158" s="5">
        <f t="shared" ca="1" si="31"/>
        <v>0</v>
      </c>
      <c r="E158" s="5">
        <f t="shared" ca="1" si="31"/>
        <v>0</v>
      </c>
      <c r="F158" s="5">
        <f t="shared" ca="1" si="31"/>
        <v>0</v>
      </c>
      <c r="G158" s="5">
        <f t="shared" ca="1" si="31"/>
        <v>0</v>
      </c>
      <c r="H158" s="5">
        <f t="shared" ca="1" si="31"/>
        <v>0</v>
      </c>
      <c r="I158" s="5">
        <f t="shared" ca="1" si="31"/>
        <v>0</v>
      </c>
      <c r="J158" s="5">
        <f t="shared" ca="1" si="31"/>
        <v>0</v>
      </c>
      <c r="K158" s="5">
        <f t="shared" ca="1" si="31"/>
        <v>0</v>
      </c>
      <c r="L158" s="5">
        <f ca="1">IF('Ric 2020'!$A166="RC",INDIRECT("'Ric 2020'!"&amp;'Country Selector'!$B$3&amp;ROW($A166))*10^12,0)*'Process Emissions Multipliers'!$C$8</f>
        <v>0</v>
      </c>
      <c r="M158" s="5">
        <f t="shared" ca="1" si="34"/>
        <v>0</v>
      </c>
      <c r="N158" s="5">
        <f t="shared" ca="1" si="32"/>
        <v>0</v>
      </c>
      <c r="O158" s="5">
        <f t="shared" ca="1" si="32"/>
        <v>0</v>
      </c>
      <c r="P158" s="5">
        <f t="shared" ca="1" si="32"/>
        <v>0</v>
      </c>
      <c r="Q158" s="5">
        <f t="shared" ca="1" si="32"/>
        <v>0</v>
      </c>
      <c r="R158" s="5">
        <f t="shared" ca="1" si="32"/>
        <v>0</v>
      </c>
      <c r="S158" s="5">
        <f t="shared" ca="1" si="32"/>
        <v>0</v>
      </c>
      <c r="T158" s="5">
        <f t="shared" ca="1" si="32"/>
        <v>0</v>
      </c>
      <c r="U158" s="5">
        <f t="shared" ca="1" si="32"/>
        <v>0</v>
      </c>
      <c r="V158" s="5">
        <f ca="1">IF('Ric 2030'!$A166="RC",INDIRECT("'Ric 2030'!"&amp;'Country Selector'!$B$3&amp;ROW($A166))*10^12,0)*'Process Emissions Multipliers'!$E$8</f>
        <v>0</v>
      </c>
      <c r="W158" s="5">
        <f t="shared" ca="1" si="30"/>
        <v>0</v>
      </c>
      <c r="X158" s="5">
        <f t="shared" ca="1" si="30"/>
        <v>0</v>
      </c>
      <c r="Y158" s="5">
        <f t="shared" ca="1" si="30"/>
        <v>0</v>
      </c>
      <c r="Z158" s="5">
        <f t="shared" ca="1" si="30"/>
        <v>0</v>
      </c>
      <c r="AA158" s="5">
        <f t="shared" ca="1" si="30"/>
        <v>0</v>
      </c>
      <c r="AB158" s="5">
        <f t="shared" ca="1" si="30"/>
        <v>0</v>
      </c>
      <c r="AC158" s="5">
        <f t="shared" ca="1" si="30"/>
        <v>0</v>
      </c>
      <c r="AD158" s="5">
        <f t="shared" ca="1" si="30"/>
        <v>0</v>
      </c>
      <c r="AE158" s="5">
        <f t="shared" ca="1" si="30"/>
        <v>0</v>
      </c>
      <c r="AF158" s="5">
        <f t="shared" ca="1" si="30"/>
        <v>0</v>
      </c>
      <c r="AG158" s="5">
        <f t="shared" ca="1" si="30"/>
        <v>0</v>
      </c>
      <c r="AH158" s="5">
        <f t="shared" ca="1" si="30"/>
        <v>0</v>
      </c>
      <c r="AI158" s="5">
        <f t="shared" ca="1" si="30"/>
        <v>0</v>
      </c>
      <c r="AJ158" s="5">
        <f t="shared" ca="1" si="30"/>
        <v>0</v>
      </c>
      <c r="AK158" s="5">
        <f t="shared" ca="1" si="30"/>
        <v>0</v>
      </c>
      <c r="AL158" s="5">
        <f t="shared" ref="AL158:AO173" ca="1" si="35">$V158*($AP$1-AL$1)/($AP$1-$V$1)+$AP158*(AL$1-$V$1)/($AP$1-$V$1)</f>
        <v>0</v>
      </c>
      <c r="AM158" s="5">
        <f t="shared" ca="1" si="35"/>
        <v>0</v>
      </c>
      <c r="AN158" s="5">
        <f t="shared" ca="1" si="35"/>
        <v>0</v>
      </c>
      <c r="AO158" s="5">
        <f t="shared" ca="1" si="35"/>
        <v>0</v>
      </c>
      <c r="AP158" s="5">
        <f ca="1">V158*'Process Emissions Multipliers'!$F$8</f>
        <v>0</v>
      </c>
    </row>
    <row r="159" spans="1:42">
      <c r="A159" s="3">
        <v>450</v>
      </c>
      <c r="B159" s="5">
        <f ca="1">IF('Ric 2010'!$A167="RC",INDIRECT("'Ric 2010'!"&amp;'Country Selector'!$B$3&amp;ROW($A167))*10^12,0)*'Process Emissions Multipliers'!$B$8</f>
        <v>0</v>
      </c>
      <c r="C159" s="5">
        <f t="shared" ca="1" si="33"/>
        <v>67195771.540394336</v>
      </c>
      <c r="D159" s="5">
        <f t="shared" ca="1" si="31"/>
        <v>134391543.08078867</v>
      </c>
      <c r="E159" s="5">
        <f t="shared" ca="1" si="31"/>
        <v>201587314.62118301</v>
      </c>
      <c r="F159" s="5">
        <f t="shared" ca="1" si="31"/>
        <v>268783086.16157734</v>
      </c>
      <c r="G159" s="5">
        <f t="shared" ca="1" si="31"/>
        <v>335978857.70197171</v>
      </c>
      <c r="H159" s="5">
        <f t="shared" ca="1" si="31"/>
        <v>403174629.24236602</v>
      </c>
      <c r="I159" s="5">
        <f t="shared" ca="1" si="31"/>
        <v>470370400.78276044</v>
      </c>
      <c r="J159" s="5">
        <f t="shared" ca="1" si="31"/>
        <v>537566172.32315469</v>
      </c>
      <c r="K159" s="5">
        <f t="shared" ca="1" si="31"/>
        <v>604761943.86354899</v>
      </c>
      <c r="L159" s="5">
        <f ca="1">IF('Ric 2020'!$A167="RC",INDIRECT("'Ric 2020'!"&amp;'Country Selector'!$B$3&amp;ROW($A167))*10^12,0)*'Process Emissions Multipliers'!$C$8</f>
        <v>671957715.40394342</v>
      </c>
      <c r="M159" s="5">
        <f t="shared" ca="1" si="34"/>
        <v>604761943.86354899</v>
      </c>
      <c r="N159" s="5">
        <f t="shared" ca="1" si="32"/>
        <v>537566172.32315469</v>
      </c>
      <c r="O159" s="5">
        <f t="shared" ca="1" si="32"/>
        <v>470370400.78276044</v>
      </c>
      <c r="P159" s="5">
        <f t="shared" ca="1" si="32"/>
        <v>403174629.24236602</v>
      </c>
      <c r="Q159" s="5">
        <f t="shared" ca="1" si="32"/>
        <v>335978857.70197171</v>
      </c>
      <c r="R159" s="5">
        <f t="shared" ca="1" si="32"/>
        <v>268783086.16157734</v>
      </c>
      <c r="S159" s="5">
        <f t="shared" ca="1" si="32"/>
        <v>201587314.62118301</v>
      </c>
      <c r="T159" s="5">
        <f t="shared" ca="1" si="32"/>
        <v>134391543.08078867</v>
      </c>
      <c r="U159" s="5">
        <f t="shared" ca="1" si="32"/>
        <v>67195771.540394336</v>
      </c>
      <c r="V159" s="5">
        <f ca="1">IF('Ric 2030'!$A167="RC",INDIRECT("'Ric 2030'!"&amp;'Country Selector'!$B$3&amp;ROW($A167))*10^12,0)*'Process Emissions Multipliers'!$E$8</f>
        <v>0</v>
      </c>
      <c r="W159" s="5">
        <f t="shared" ref="W159:AL174" ca="1" si="36">$V159*($AP$1-W$1)/($AP$1-$V$1)+$AP159*(W$1-$V$1)/($AP$1-$V$1)</f>
        <v>0</v>
      </c>
      <c r="X159" s="5">
        <f t="shared" ca="1" si="36"/>
        <v>0</v>
      </c>
      <c r="Y159" s="5">
        <f t="shared" ca="1" si="36"/>
        <v>0</v>
      </c>
      <c r="Z159" s="5">
        <f t="shared" ca="1" si="36"/>
        <v>0</v>
      </c>
      <c r="AA159" s="5">
        <f t="shared" ca="1" si="36"/>
        <v>0</v>
      </c>
      <c r="AB159" s="5">
        <f t="shared" ca="1" si="36"/>
        <v>0</v>
      </c>
      <c r="AC159" s="5">
        <f t="shared" ca="1" si="36"/>
        <v>0</v>
      </c>
      <c r="AD159" s="5">
        <f t="shared" ca="1" si="36"/>
        <v>0</v>
      </c>
      <c r="AE159" s="5">
        <f t="shared" ca="1" si="36"/>
        <v>0</v>
      </c>
      <c r="AF159" s="5">
        <f t="shared" ca="1" si="36"/>
        <v>0</v>
      </c>
      <c r="AG159" s="5">
        <f t="shared" ca="1" si="36"/>
        <v>0</v>
      </c>
      <c r="AH159" s="5">
        <f t="shared" ca="1" si="36"/>
        <v>0</v>
      </c>
      <c r="AI159" s="5">
        <f t="shared" ca="1" si="36"/>
        <v>0</v>
      </c>
      <c r="AJ159" s="5">
        <f t="shared" ca="1" si="36"/>
        <v>0</v>
      </c>
      <c r="AK159" s="5">
        <f t="shared" ca="1" si="36"/>
        <v>0</v>
      </c>
      <c r="AL159" s="5">
        <f t="shared" ca="1" si="36"/>
        <v>0</v>
      </c>
      <c r="AM159" s="5">
        <f t="shared" ca="1" si="35"/>
        <v>0</v>
      </c>
      <c r="AN159" s="5">
        <f t="shared" ca="1" si="35"/>
        <v>0</v>
      </c>
      <c r="AO159" s="5">
        <f t="shared" ca="1" si="35"/>
        <v>0</v>
      </c>
      <c r="AP159" s="5">
        <f ca="1">V159*'Process Emissions Multipliers'!$F$8</f>
        <v>0</v>
      </c>
    </row>
    <row r="160" spans="1:42">
      <c r="A160" s="3">
        <v>500</v>
      </c>
      <c r="B160" s="5">
        <f ca="1">IF('Ric 2010'!$A168="RC",INDIRECT("'Ric 2010'!"&amp;'Country Selector'!$B$3&amp;ROW($A168))*10^12,0)*'Process Emissions Multipliers'!$B$8</f>
        <v>0</v>
      </c>
      <c r="C160" s="5">
        <f t="shared" ca="1" si="33"/>
        <v>0</v>
      </c>
      <c r="D160" s="5">
        <f t="shared" ca="1" si="31"/>
        <v>0</v>
      </c>
      <c r="E160" s="5">
        <f t="shared" ca="1" si="31"/>
        <v>0</v>
      </c>
      <c r="F160" s="5">
        <f t="shared" ca="1" si="31"/>
        <v>0</v>
      </c>
      <c r="G160" s="5">
        <f t="shared" ca="1" si="31"/>
        <v>0</v>
      </c>
      <c r="H160" s="5">
        <f t="shared" ca="1" si="31"/>
        <v>0</v>
      </c>
      <c r="I160" s="5">
        <f t="shared" ca="1" si="31"/>
        <v>0</v>
      </c>
      <c r="J160" s="5">
        <f t="shared" ca="1" si="31"/>
        <v>0</v>
      </c>
      <c r="K160" s="5">
        <f t="shared" ca="1" si="31"/>
        <v>0</v>
      </c>
      <c r="L160" s="5">
        <f ca="1">IF('Ric 2020'!$A168="RC",INDIRECT("'Ric 2020'!"&amp;'Country Selector'!$B$3&amp;ROW($A168))*10^12,0)*'Process Emissions Multipliers'!$C$8</f>
        <v>0</v>
      </c>
      <c r="M160" s="5">
        <f t="shared" ca="1" si="34"/>
        <v>0</v>
      </c>
      <c r="N160" s="5">
        <f t="shared" ca="1" si="32"/>
        <v>0</v>
      </c>
      <c r="O160" s="5">
        <f t="shared" ca="1" si="32"/>
        <v>0</v>
      </c>
      <c r="P160" s="5">
        <f t="shared" ca="1" si="32"/>
        <v>0</v>
      </c>
      <c r="Q160" s="5">
        <f t="shared" ca="1" si="32"/>
        <v>0</v>
      </c>
      <c r="R160" s="5">
        <f t="shared" ca="1" si="32"/>
        <v>0</v>
      </c>
      <c r="S160" s="5">
        <f t="shared" ca="1" si="32"/>
        <v>0</v>
      </c>
      <c r="T160" s="5">
        <f t="shared" ca="1" si="32"/>
        <v>0</v>
      </c>
      <c r="U160" s="5">
        <f t="shared" ca="1" si="32"/>
        <v>0</v>
      </c>
      <c r="V160" s="5">
        <f ca="1">IF('Ric 2030'!$A168="RC",INDIRECT("'Ric 2030'!"&amp;'Country Selector'!$B$3&amp;ROW($A168))*10^12,0)*'Process Emissions Multipliers'!$E$8</f>
        <v>0</v>
      </c>
      <c r="W160" s="5">
        <f t="shared" ca="1" si="36"/>
        <v>0</v>
      </c>
      <c r="X160" s="5">
        <f t="shared" ca="1" si="36"/>
        <v>0</v>
      </c>
      <c r="Y160" s="5">
        <f t="shared" ca="1" si="36"/>
        <v>0</v>
      </c>
      <c r="Z160" s="5">
        <f t="shared" ca="1" si="36"/>
        <v>0</v>
      </c>
      <c r="AA160" s="5">
        <f t="shared" ca="1" si="36"/>
        <v>0</v>
      </c>
      <c r="AB160" s="5">
        <f t="shared" ca="1" si="36"/>
        <v>0</v>
      </c>
      <c r="AC160" s="5">
        <f t="shared" ca="1" si="36"/>
        <v>0</v>
      </c>
      <c r="AD160" s="5">
        <f t="shared" ca="1" si="36"/>
        <v>0</v>
      </c>
      <c r="AE160" s="5">
        <f t="shared" ca="1" si="36"/>
        <v>0</v>
      </c>
      <c r="AF160" s="5">
        <f t="shared" ca="1" si="36"/>
        <v>0</v>
      </c>
      <c r="AG160" s="5">
        <f t="shared" ca="1" si="36"/>
        <v>0</v>
      </c>
      <c r="AH160" s="5">
        <f t="shared" ca="1" si="36"/>
        <v>0</v>
      </c>
      <c r="AI160" s="5">
        <f t="shared" ca="1" si="36"/>
        <v>0</v>
      </c>
      <c r="AJ160" s="5">
        <f t="shared" ca="1" si="36"/>
        <v>0</v>
      </c>
      <c r="AK160" s="5">
        <f t="shared" ca="1" si="36"/>
        <v>0</v>
      </c>
      <c r="AL160" s="5">
        <f t="shared" ca="1" si="36"/>
        <v>0</v>
      </c>
      <c r="AM160" s="5">
        <f t="shared" ca="1" si="35"/>
        <v>0</v>
      </c>
      <c r="AN160" s="5">
        <f t="shared" ca="1" si="35"/>
        <v>0</v>
      </c>
      <c r="AO160" s="5">
        <f t="shared" ca="1" si="35"/>
        <v>0</v>
      </c>
      <c r="AP160" s="5">
        <f ca="1">V160*'Process Emissions Multipliers'!$F$8</f>
        <v>0</v>
      </c>
    </row>
    <row r="161" spans="1:42">
      <c r="A161" s="3">
        <v>550</v>
      </c>
      <c r="B161" s="5">
        <f ca="1">IF('Ric 2010'!$A169="RC",INDIRECT("'Ric 2010'!"&amp;'Country Selector'!$B$3&amp;ROW($A169))*10^12,0)*'Process Emissions Multipliers'!$B$8</f>
        <v>1830060376.668304</v>
      </c>
      <c r="C161" s="5">
        <f t="shared" ca="1" si="33"/>
        <v>1647054339.0014737</v>
      </c>
      <c r="D161" s="5">
        <f t="shared" ca="1" si="31"/>
        <v>1464048301.3346431</v>
      </c>
      <c r="E161" s="5">
        <f t="shared" ca="1" si="31"/>
        <v>1281042263.6678128</v>
      </c>
      <c r="F161" s="5">
        <f t="shared" ca="1" si="31"/>
        <v>1098036226.0009823</v>
      </c>
      <c r="G161" s="5">
        <f t="shared" ca="1" si="31"/>
        <v>915030188.33415198</v>
      </c>
      <c r="H161" s="5">
        <f t="shared" ca="1" si="31"/>
        <v>732024150.66732156</v>
      </c>
      <c r="I161" s="5">
        <f t="shared" ca="1" si="31"/>
        <v>549018113.00049114</v>
      </c>
      <c r="J161" s="5">
        <f t="shared" ca="1" si="31"/>
        <v>366012075.33366078</v>
      </c>
      <c r="K161" s="5">
        <f t="shared" ca="1" si="31"/>
        <v>183006037.66683039</v>
      </c>
      <c r="L161" s="5">
        <f ca="1">IF('Ric 2020'!$A169="RC",INDIRECT("'Ric 2020'!"&amp;'Country Selector'!$B$3&amp;ROW($A169))*10^12,0)*'Process Emissions Multipliers'!$C$8</f>
        <v>0</v>
      </c>
      <c r="M161" s="5">
        <f t="shared" ca="1" si="34"/>
        <v>0</v>
      </c>
      <c r="N161" s="5">
        <f t="shared" ca="1" si="32"/>
        <v>0</v>
      </c>
      <c r="O161" s="5">
        <f t="shared" ca="1" si="32"/>
        <v>0</v>
      </c>
      <c r="P161" s="5">
        <f t="shared" ca="1" si="32"/>
        <v>0</v>
      </c>
      <c r="Q161" s="5">
        <f t="shared" ca="1" si="32"/>
        <v>0</v>
      </c>
      <c r="R161" s="5">
        <f t="shared" ca="1" si="32"/>
        <v>0</v>
      </c>
      <c r="S161" s="5">
        <f t="shared" ca="1" si="32"/>
        <v>0</v>
      </c>
      <c r="T161" s="5">
        <f t="shared" ca="1" si="32"/>
        <v>0</v>
      </c>
      <c r="U161" s="5">
        <f t="shared" ca="1" si="32"/>
        <v>0</v>
      </c>
      <c r="V161" s="5">
        <f ca="1">IF('Ric 2030'!$A169="RC",INDIRECT("'Ric 2030'!"&amp;'Country Selector'!$B$3&amp;ROW($A169))*10^12,0)*'Process Emissions Multipliers'!$E$8</f>
        <v>0</v>
      </c>
      <c r="W161" s="5">
        <f t="shared" ca="1" si="36"/>
        <v>0</v>
      </c>
      <c r="X161" s="5">
        <f t="shared" ca="1" si="36"/>
        <v>0</v>
      </c>
      <c r="Y161" s="5">
        <f t="shared" ca="1" si="36"/>
        <v>0</v>
      </c>
      <c r="Z161" s="5">
        <f t="shared" ca="1" si="36"/>
        <v>0</v>
      </c>
      <c r="AA161" s="5">
        <f t="shared" ca="1" si="36"/>
        <v>0</v>
      </c>
      <c r="AB161" s="5">
        <f t="shared" ca="1" si="36"/>
        <v>0</v>
      </c>
      <c r="AC161" s="5">
        <f t="shared" ca="1" si="36"/>
        <v>0</v>
      </c>
      <c r="AD161" s="5">
        <f t="shared" ca="1" si="36"/>
        <v>0</v>
      </c>
      <c r="AE161" s="5">
        <f t="shared" ca="1" si="36"/>
        <v>0</v>
      </c>
      <c r="AF161" s="5">
        <f t="shared" ca="1" si="36"/>
        <v>0</v>
      </c>
      <c r="AG161" s="5">
        <f t="shared" ca="1" si="36"/>
        <v>0</v>
      </c>
      <c r="AH161" s="5">
        <f t="shared" ca="1" si="36"/>
        <v>0</v>
      </c>
      <c r="AI161" s="5">
        <f t="shared" ca="1" si="36"/>
        <v>0</v>
      </c>
      <c r="AJ161" s="5">
        <f t="shared" ca="1" si="36"/>
        <v>0</v>
      </c>
      <c r="AK161" s="5">
        <f t="shared" ca="1" si="36"/>
        <v>0</v>
      </c>
      <c r="AL161" s="5">
        <f t="shared" ca="1" si="36"/>
        <v>0</v>
      </c>
      <c r="AM161" s="5">
        <f t="shared" ca="1" si="35"/>
        <v>0</v>
      </c>
      <c r="AN161" s="5">
        <f t="shared" ca="1" si="35"/>
        <v>0</v>
      </c>
      <c r="AO161" s="5">
        <f t="shared" ca="1" si="35"/>
        <v>0</v>
      </c>
      <c r="AP161" s="5">
        <f ca="1">V161*'Process Emissions Multipliers'!$F$8</f>
        <v>0</v>
      </c>
    </row>
    <row r="162" spans="1:42">
      <c r="A162" s="3">
        <v>600</v>
      </c>
      <c r="B162" s="5">
        <f ca="1">IF('Ric 2010'!$A170="RC",INDIRECT("'Ric 2010'!"&amp;'Country Selector'!$B$3&amp;ROW($A170))*10^12,0)*'Process Emissions Multipliers'!$B$8</f>
        <v>0</v>
      </c>
      <c r="C162" s="5">
        <f t="shared" ca="1" si="33"/>
        <v>0</v>
      </c>
      <c r="D162" s="5">
        <f t="shared" ca="1" si="31"/>
        <v>0</v>
      </c>
      <c r="E162" s="5">
        <f t="shared" ca="1" si="31"/>
        <v>0</v>
      </c>
      <c r="F162" s="5">
        <f t="shared" ca="1" si="31"/>
        <v>0</v>
      </c>
      <c r="G162" s="5">
        <f t="shared" ca="1" si="31"/>
        <v>0</v>
      </c>
      <c r="H162" s="5">
        <f t="shared" ca="1" si="31"/>
        <v>0</v>
      </c>
      <c r="I162" s="5">
        <f t="shared" ca="1" si="31"/>
        <v>0</v>
      </c>
      <c r="J162" s="5">
        <f t="shared" ca="1" si="31"/>
        <v>0</v>
      </c>
      <c r="K162" s="5">
        <f t="shared" ca="1" si="31"/>
        <v>0</v>
      </c>
      <c r="L162" s="5">
        <f ca="1">IF('Ric 2020'!$A170="RC",INDIRECT("'Ric 2020'!"&amp;'Country Selector'!$B$3&amp;ROW($A170))*10^12,0)*'Process Emissions Multipliers'!$C$8</f>
        <v>0</v>
      </c>
      <c r="M162" s="5">
        <f t="shared" ca="1" si="34"/>
        <v>0</v>
      </c>
      <c r="N162" s="5">
        <f t="shared" ca="1" si="32"/>
        <v>0</v>
      </c>
      <c r="O162" s="5">
        <f t="shared" ca="1" si="32"/>
        <v>0</v>
      </c>
      <c r="P162" s="5">
        <f t="shared" ca="1" si="32"/>
        <v>0</v>
      </c>
      <c r="Q162" s="5">
        <f t="shared" ca="1" si="32"/>
        <v>0</v>
      </c>
      <c r="R162" s="5">
        <f t="shared" ca="1" si="32"/>
        <v>0</v>
      </c>
      <c r="S162" s="5">
        <f t="shared" ca="1" si="32"/>
        <v>0</v>
      </c>
      <c r="T162" s="5">
        <f t="shared" ca="1" si="32"/>
        <v>0</v>
      </c>
      <c r="U162" s="5">
        <f t="shared" ca="1" si="32"/>
        <v>0</v>
      </c>
      <c r="V162" s="5">
        <f ca="1">IF('Ric 2030'!$A170="RC",INDIRECT("'Ric 2030'!"&amp;'Country Selector'!$B$3&amp;ROW($A170))*10^12,0)*'Process Emissions Multipliers'!$E$8</f>
        <v>0</v>
      </c>
      <c r="W162" s="5">
        <f t="shared" ca="1" si="36"/>
        <v>0</v>
      </c>
      <c r="X162" s="5">
        <f t="shared" ca="1" si="36"/>
        <v>0</v>
      </c>
      <c r="Y162" s="5">
        <f t="shared" ca="1" si="36"/>
        <v>0</v>
      </c>
      <c r="Z162" s="5">
        <f t="shared" ca="1" si="36"/>
        <v>0</v>
      </c>
      <c r="AA162" s="5">
        <f t="shared" ca="1" si="36"/>
        <v>0</v>
      </c>
      <c r="AB162" s="5">
        <f t="shared" ca="1" si="36"/>
        <v>0</v>
      </c>
      <c r="AC162" s="5">
        <f t="shared" ca="1" si="36"/>
        <v>0</v>
      </c>
      <c r="AD162" s="5">
        <f t="shared" ca="1" si="36"/>
        <v>0</v>
      </c>
      <c r="AE162" s="5">
        <f t="shared" ca="1" si="36"/>
        <v>0</v>
      </c>
      <c r="AF162" s="5">
        <f t="shared" ca="1" si="36"/>
        <v>0</v>
      </c>
      <c r="AG162" s="5">
        <f t="shared" ca="1" si="36"/>
        <v>0</v>
      </c>
      <c r="AH162" s="5">
        <f t="shared" ca="1" si="36"/>
        <v>0</v>
      </c>
      <c r="AI162" s="5">
        <f t="shared" ca="1" si="36"/>
        <v>0</v>
      </c>
      <c r="AJ162" s="5">
        <f t="shared" ca="1" si="36"/>
        <v>0</v>
      </c>
      <c r="AK162" s="5">
        <f t="shared" ca="1" si="36"/>
        <v>0</v>
      </c>
      <c r="AL162" s="5">
        <f t="shared" ca="1" si="36"/>
        <v>0</v>
      </c>
      <c r="AM162" s="5">
        <f t="shared" ca="1" si="35"/>
        <v>0</v>
      </c>
      <c r="AN162" s="5">
        <f t="shared" ca="1" si="35"/>
        <v>0</v>
      </c>
      <c r="AO162" s="5">
        <f t="shared" ca="1" si="35"/>
        <v>0</v>
      </c>
      <c r="AP162" s="5">
        <f ca="1">V162*'Process Emissions Multipliers'!$F$8</f>
        <v>0</v>
      </c>
    </row>
    <row r="163" spans="1:42">
      <c r="A163" s="3">
        <v>650</v>
      </c>
      <c r="B163" s="5">
        <f ca="1">IF('Ric 2010'!$A171="RC",INDIRECT("'Ric 2010'!"&amp;'Country Selector'!$B$3&amp;ROW($A171))*10^12,0)*'Process Emissions Multipliers'!$B$8</f>
        <v>0</v>
      </c>
      <c r="C163" s="5">
        <f t="shared" ca="1" si="33"/>
        <v>0</v>
      </c>
      <c r="D163" s="5">
        <f t="shared" ca="1" si="31"/>
        <v>0</v>
      </c>
      <c r="E163" s="5">
        <f t="shared" ca="1" si="31"/>
        <v>0</v>
      </c>
      <c r="F163" s="5">
        <f t="shared" ca="1" si="31"/>
        <v>0</v>
      </c>
      <c r="G163" s="5">
        <f t="shared" ca="1" si="31"/>
        <v>0</v>
      </c>
      <c r="H163" s="5">
        <f t="shared" ca="1" si="31"/>
        <v>0</v>
      </c>
      <c r="I163" s="5">
        <f t="shared" ca="1" si="31"/>
        <v>0</v>
      </c>
      <c r="J163" s="5">
        <f t="shared" ca="1" si="31"/>
        <v>0</v>
      </c>
      <c r="K163" s="5">
        <f t="shared" ca="1" si="31"/>
        <v>0</v>
      </c>
      <c r="L163" s="5">
        <f ca="1">IF('Ric 2020'!$A171="RC",INDIRECT("'Ric 2020'!"&amp;'Country Selector'!$B$3&amp;ROW($A171))*10^12,0)*'Process Emissions Multipliers'!$C$8</f>
        <v>0</v>
      </c>
      <c r="M163" s="5">
        <f t="shared" ca="1" si="34"/>
        <v>0</v>
      </c>
      <c r="N163" s="5">
        <f t="shared" ca="1" si="32"/>
        <v>0</v>
      </c>
      <c r="O163" s="5">
        <f t="shared" ca="1" si="32"/>
        <v>0</v>
      </c>
      <c r="P163" s="5">
        <f t="shared" ca="1" si="32"/>
        <v>0</v>
      </c>
      <c r="Q163" s="5">
        <f t="shared" ca="1" si="32"/>
        <v>0</v>
      </c>
      <c r="R163" s="5">
        <f t="shared" ca="1" si="32"/>
        <v>0</v>
      </c>
      <c r="S163" s="5">
        <f t="shared" ca="1" si="32"/>
        <v>0</v>
      </c>
      <c r="T163" s="5">
        <f t="shared" ca="1" si="32"/>
        <v>0</v>
      </c>
      <c r="U163" s="5">
        <f t="shared" ca="1" si="32"/>
        <v>0</v>
      </c>
      <c r="V163" s="5">
        <f ca="1">IF('Ric 2030'!$A171="RC",INDIRECT("'Ric 2030'!"&amp;'Country Selector'!$B$3&amp;ROW($A171))*10^12,0)*'Process Emissions Multipliers'!$E$8</f>
        <v>0</v>
      </c>
      <c r="W163" s="5">
        <f t="shared" ca="1" si="36"/>
        <v>0</v>
      </c>
      <c r="X163" s="5">
        <f t="shared" ca="1" si="36"/>
        <v>0</v>
      </c>
      <c r="Y163" s="5">
        <f t="shared" ca="1" si="36"/>
        <v>0</v>
      </c>
      <c r="Z163" s="5">
        <f t="shared" ca="1" si="36"/>
        <v>0</v>
      </c>
      <c r="AA163" s="5">
        <f t="shared" ca="1" si="36"/>
        <v>0</v>
      </c>
      <c r="AB163" s="5">
        <f t="shared" ca="1" si="36"/>
        <v>0</v>
      </c>
      <c r="AC163" s="5">
        <f t="shared" ca="1" si="36"/>
        <v>0</v>
      </c>
      <c r="AD163" s="5">
        <f t="shared" ca="1" si="36"/>
        <v>0</v>
      </c>
      <c r="AE163" s="5">
        <f t="shared" ca="1" si="36"/>
        <v>0</v>
      </c>
      <c r="AF163" s="5">
        <f t="shared" ca="1" si="36"/>
        <v>0</v>
      </c>
      <c r="AG163" s="5">
        <f t="shared" ca="1" si="36"/>
        <v>0</v>
      </c>
      <c r="AH163" s="5">
        <f t="shared" ca="1" si="36"/>
        <v>0</v>
      </c>
      <c r="AI163" s="5">
        <f t="shared" ca="1" si="36"/>
        <v>0</v>
      </c>
      <c r="AJ163" s="5">
        <f t="shared" ca="1" si="36"/>
        <v>0</v>
      </c>
      <c r="AK163" s="5">
        <f t="shared" ca="1" si="36"/>
        <v>0</v>
      </c>
      <c r="AL163" s="5">
        <f t="shared" ca="1" si="36"/>
        <v>0</v>
      </c>
      <c r="AM163" s="5">
        <f t="shared" ca="1" si="35"/>
        <v>0</v>
      </c>
      <c r="AN163" s="5">
        <f t="shared" ca="1" si="35"/>
        <v>0</v>
      </c>
      <c r="AO163" s="5">
        <f t="shared" ca="1" si="35"/>
        <v>0</v>
      </c>
      <c r="AP163" s="5">
        <f ca="1">V163*'Process Emissions Multipliers'!$F$8</f>
        <v>0</v>
      </c>
    </row>
    <row r="164" spans="1:42">
      <c r="A164" s="3">
        <v>700</v>
      </c>
      <c r="B164" s="5">
        <f ca="1">IF('Ric 2010'!$A172="RC",INDIRECT("'Ric 2010'!"&amp;'Country Selector'!$B$3&amp;ROW($A172))*10^12,0)*'Process Emissions Multipliers'!$B$8</f>
        <v>0</v>
      </c>
      <c r="C164" s="5">
        <f t="shared" ca="1" si="33"/>
        <v>0</v>
      </c>
      <c r="D164" s="5">
        <f t="shared" ca="1" si="31"/>
        <v>0</v>
      </c>
      <c r="E164" s="5">
        <f t="shared" ca="1" si="31"/>
        <v>0</v>
      </c>
      <c r="F164" s="5">
        <f t="shared" ca="1" si="31"/>
        <v>0</v>
      </c>
      <c r="G164" s="5">
        <f t="shared" ca="1" si="31"/>
        <v>0</v>
      </c>
      <c r="H164" s="5">
        <f t="shared" ca="1" si="31"/>
        <v>0</v>
      </c>
      <c r="I164" s="5">
        <f t="shared" ca="1" si="31"/>
        <v>0</v>
      </c>
      <c r="J164" s="5">
        <f t="shared" ca="1" si="31"/>
        <v>0</v>
      </c>
      <c r="K164" s="5">
        <f t="shared" ca="1" si="31"/>
        <v>0</v>
      </c>
      <c r="L164" s="5">
        <f ca="1">IF('Ric 2020'!$A172="RC",INDIRECT("'Ric 2020'!"&amp;'Country Selector'!$B$3&amp;ROW($A172))*10^12,0)*'Process Emissions Multipliers'!$C$8</f>
        <v>0</v>
      </c>
      <c r="M164" s="5">
        <f t="shared" ca="1" si="34"/>
        <v>0</v>
      </c>
      <c r="N164" s="5">
        <f t="shared" ca="1" si="32"/>
        <v>0</v>
      </c>
      <c r="O164" s="5">
        <f t="shared" ca="1" si="32"/>
        <v>0</v>
      </c>
      <c r="P164" s="5">
        <f t="shared" ca="1" si="32"/>
        <v>0</v>
      </c>
      <c r="Q164" s="5">
        <f t="shared" ca="1" si="32"/>
        <v>0</v>
      </c>
      <c r="R164" s="5">
        <f t="shared" ca="1" si="32"/>
        <v>0</v>
      </c>
      <c r="S164" s="5">
        <f t="shared" ca="1" si="32"/>
        <v>0</v>
      </c>
      <c r="T164" s="5">
        <f t="shared" ca="1" si="32"/>
        <v>0</v>
      </c>
      <c r="U164" s="5">
        <f t="shared" ca="1" si="32"/>
        <v>0</v>
      </c>
      <c r="V164" s="5">
        <f ca="1">IF('Ric 2030'!$A172="RC",INDIRECT("'Ric 2030'!"&amp;'Country Selector'!$B$3&amp;ROW($A172))*10^12,0)*'Process Emissions Multipliers'!$E$8</f>
        <v>0</v>
      </c>
      <c r="W164" s="5">
        <f t="shared" ca="1" si="36"/>
        <v>0</v>
      </c>
      <c r="X164" s="5">
        <f t="shared" ca="1" si="36"/>
        <v>0</v>
      </c>
      <c r="Y164" s="5">
        <f t="shared" ca="1" si="36"/>
        <v>0</v>
      </c>
      <c r="Z164" s="5">
        <f t="shared" ca="1" si="36"/>
        <v>0</v>
      </c>
      <c r="AA164" s="5">
        <f t="shared" ca="1" si="36"/>
        <v>0</v>
      </c>
      <c r="AB164" s="5">
        <f t="shared" ca="1" si="36"/>
        <v>0</v>
      </c>
      <c r="AC164" s="5">
        <f t="shared" ca="1" si="36"/>
        <v>0</v>
      </c>
      <c r="AD164" s="5">
        <f t="shared" ca="1" si="36"/>
        <v>0</v>
      </c>
      <c r="AE164" s="5">
        <f t="shared" ca="1" si="36"/>
        <v>0</v>
      </c>
      <c r="AF164" s="5">
        <f t="shared" ca="1" si="36"/>
        <v>0</v>
      </c>
      <c r="AG164" s="5">
        <f t="shared" ca="1" si="36"/>
        <v>0</v>
      </c>
      <c r="AH164" s="5">
        <f t="shared" ca="1" si="36"/>
        <v>0</v>
      </c>
      <c r="AI164" s="5">
        <f t="shared" ca="1" si="36"/>
        <v>0</v>
      </c>
      <c r="AJ164" s="5">
        <f t="shared" ca="1" si="36"/>
        <v>0</v>
      </c>
      <c r="AK164" s="5">
        <f t="shared" ca="1" si="36"/>
        <v>0</v>
      </c>
      <c r="AL164" s="5">
        <f t="shared" ca="1" si="36"/>
        <v>0</v>
      </c>
      <c r="AM164" s="5">
        <f t="shared" ca="1" si="35"/>
        <v>0</v>
      </c>
      <c r="AN164" s="5">
        <f t="shared" ca="1" si="35"/>
        <v>0</v>
      </c>
      <c r="AO164" s="5">
        <f t="shared" ca="1" si="35"/>
        <v>0</v>
      </c>
      <c r="AP164" s="5">
        <f ca="1">V164*'Process Emissions Multipliers'!$F$8</f>
        <v>0</v>
      </c>
    </row>
    <row r="165" spans="1:42">
      <c r="A165" s="3">
        <v>750</v>
      </c>
      <c r="B165" s="5">
        <f ca="1">IF('Ric 2010'!$A173="RC",INDIRECT("'Ric 2010'!"&amp;'Country Selector'!$B$3&amp;ROW($A173))*10^12,0)*'Process Emissions Multipliers'!$B$8</f>
        <v>2498568418.440536</v>
      </c>
      <c r="C165" s="5">
        <f t="shared" ca="1" si="33"/>
        <v>2248711576.5964823</v>
      </c>
      <c r="D165" s="5">
        <f t="shared" ca="1" si="31"/>
        <v>1998854734.7524288</v>
      </c>
      <c r="E165" s="5">
        <f t="shared" ca="1" si="31"/>
        <v>1748997892.9083753</v>
      </c>
      <c r="F165" s="5">
        <f t="shared" ca="1" si="31"/>
        <v>1499141051.0643215</v>
      </c>
      <c r="G165" s="5">
        <f t="shared" ca="1" si="31"/>
        <v>1249284209.220268</v>
      </c>
      <c r="H165" s="5">
        <f t="shared" ca="1" si="31"/>
        <v>999427367.37621439</v>
      </c>
      <c r="I165" s="5">
        <f t="shared" ca="1" si="31"/>
        <v>749570525.53216076</v>
      </c>
      <c r="J165" s="5">
        <f t="shared" ca="1" si="31"/>
        <v>499713683.68810719</v>
      </c>
      <c r="K165" s="5">
        <f t="shared" ca="1" si="31"/>
        <v>249856841.8440536</v>
      </c>
      <c r="L165" s="5">
        <f ca="1">IF('Ric 2020'!$A173="RC",INDIRECT("'Ric 2020'!"&amp;'Country Selector'!$B$3&amp;ROW($A173))*10^12,0)*'Process Emissions Multipliers'!$C$8</f>
        <v>0</v>
      </c>
      <c r="M165" s="5">
        <f t="shared" ca="1" si="34"/>
        <v>0</v>
      </c>
      <c r="N165" s="5">
        <f t="shared" ca="1" si="32"/>
        <v>0</v>
      </c>
      <c r="O165" s="5">
        <f t="shared" ca="1" si="32"/>
        <v>0</v>
      </c>
      <c r="P165" s="5">
        <f t="shared" ca="1" si="32"/>
        <v>0</v>
      </c>
      <c r="Q165" s="5">
        <f t="shared" ca="1" si="32"/>
        <v>0</v>
      </c>
      <c r="R165" s="5">
        <f t="shared" ca="1" si="32"/>
        <v>0</v>
      </c>
      <c r="S165" s="5">
        <f t="shared" ca="1" si="32"/>
        <v>0</v>
      </c>
      <c r="T165" s="5">
        <f t="shared" ca="1" si="32"/>
        <v>0</v>
      </c>
      <c r="U165" s="5">
        <f t="shared" ca="1" si="32"/>
        <v>0</v>
      </c>
      <c r="V165" s="5">
        <f ca="1">IF('Ric 2030'!$A173="RC",INDIRECT("'Ric 2030'!"&amp;'Country Selector'!$B$3&amp;ROW($A173))*10^12,0)*'Process Emissions Multipliers'!$E$8</f>
        <v>0</v>
      </c>
      <c r="W165" s="5">
        <f t="shared" ca="1" si="36"/>
        <v>0</v>
      </c>
      <c r="X165" s="5">
        <f t="shared" ca="1" si="36"/>
        <v>0</v>
      </c>
      <c r="Y165" s="5">
        <f t="shared" ca="1" si="36"/>
        <v>0</v>
      </c>
      <c r="Z165" s="5">
        <f t="shared" ca="1" si="36"/>
        <v>0</v>
      </c>
      <c r="AA165" s="5">
        <f t="shared" ca="1" si="36"/>
        <v>0</v>
      </c>
      <c r="AB165" s="5">
        <f t="shared" ca="1" si="36"/>
        <v>0</v>
      </c>
      <c r="AC165" s="5">
        <f t="shared" ca="1" si="36"/>
        <v>0</v>
      </c>
      <c r="AD165" s="5">
        <f t="shared" ca="1" si="36"/>
        <v>0</v>
      </c>
      <c r="AE165" s="5">
        <f t="shared" ca="1" si="36"/>
        <v>0</v>
      </c>
      <c r="AF165" s="5">
        <f t="shared" ca="1" si="36"/>
        <v>0</v>
      </c>
      <c r="AG165" s="5">
        <f t="shared" ca="1" si="36"/>
        <v>0</v>
      </c>
      <c r="AH165" s="5">
        <f t="shared" ca="1" si="36"/>
        <v>0</v>
      </c>
      <c r="AI165" s="5">
        <f t="shared" ca="1" si="36"/>
        <v>0</v>
      </c>
      <c r="AJ165" s="5">
        <f t="shared" ca="1" si="36"/>
        <v>0</v>
      </c>
      <c r="AK165" s="5">
        <f t="shared" ca="1" si="36"/>
        <v>0</v>
      </c>
      <c r="AL165" s="5">
        <f t="shared" ca="1" si="36"/>
        <v>0</v>
      </c>
      <c r="AM165" s="5">
        <f t="shared" ca="1" si="35"/>
        <v>0</v>
      </c>
      <c r="AN165" s="5">
        <f t="shared" ca="1" si="35"/>
        <v>0</v>
      </c>
      <c r="AO165" s="5">
        <f t="shared" ca="1" si="35"/>
        <v>0</v>
      </c>
      <c r="AP165" s="5">
        <f ca="1">V165*'Process Emissions Multipliers'!$F$8</f>
        <v>0</v>
      </c>
    </row>
    <row r="166" spans="1:42">
      <c r="A166" s="3">
        <v>800</v>
      </c>
      <c r="B166" s="5">
        <f ca="1">IF('Ric 2010'!$A174="RC",INDIRECT("'Ric 2010'!"&amp;'Country Selector'!$B$3&amp;ROW($A174))*10^12,0)*'Process Emissions Multipliers'!$B$8</f>
        <v>204513592.64791542</v>
      </c>
      <c r="C166" s="5">
        <f t="shared" ca="1" si="33"/>
        <v>184062233.38312387</v>
      </c>
      <c r="D166" s="5">
        <f t="shared" ca="1" si="31"/>
        <v>163610874.11833233</v>
      </c>
      <c r="E166" s="5">
        <f t="shared" ca="1" si="31"/>
        <v>143159514.85354081</v>
      </c>
      <c r="F166" s="5">
        <f t="shared" ca="1" si="31"/>
        <v>122708155.58874926</v>
      </c>
      <c r="G166" s="5">
        <f t="shared" ca="1" si="31"/>
        <v>102256796.32395771</v>
      </c>
      <c r="H166" s="5">
        <f t="shared" ca="1" si="31"/>
        <v>81805437.059166163</v>
      </c>
      <c r="I166" s="5">
        <f t="shared" ca="1" si="31"/>
        <v>61354077.79437463</v>
      </c>
      <c r="J166" s="5">
        <f t="shared" ca="1" si="31"/>
        <v>40902718.529583082</v>
      </c>
      <c r="K166" s="5">
        <f t="shared" ca="1" si="31"/>
        <v>20451359.264791541</v>
      </c>
      <c r="L166" s="5">
        <f ca="1">IF('Ric 2020'!$A174="RC",INDIRECT("'Ric 2020'!"&amp;'Country Selector'!$B$3&amp;ROW($A174))*10^12,0)*'Process Emissions Multipliers'!$C$8</f>
        <v>0</v>
      </c>
      <c r="M166" s="5">
        <f t="shared" ca="1" si="34"/>
        <v>0</v>
      </c>
      <c r="N166" s="5">
        <f t="shared" ca="1" si="32"/>
        <v>0</v>
      </c>
      <c r="O166" s="5">
        <f t="shared" ca="1" si="32"/>
        <v>0</v>
      </c>
      <c r="P166" s="5">
        <f t="shared" ca="1" si="32"/>
        <v>0</v>
      </c>
      <c r="Q166" s="5">
        <f t="shared" ca="1" si="32"/>
        <v>0</v>
      </c>
      <c r="R166" s="5">
        <f t="shared" ca="1" si="32"/>
        <v>0</v>
      </c>
      <c r="S166" s="5">
        <f t="shared" ca="1" si="32"/>
        <v>0</v>
      </c>
      <c r="T166" s="5">
        <f t="shared" ca="1" si="32"/>
        <v>0</v>
      </c>
      <c r="U166" s="5">
        <f t="shared" ca="1" si="32"/>
        <v>0</v>
      </c>
      <c r="V166" s="5">
        <f ca="1">IF('Ric 2030'!$A174="RC",INDIRECT("'Ric 2030'!"&amp;'Country Selector'!$B$3&amp;ROW($A174))*10^12,0)*'Process Emissions Multipliers'!$E$8</f>
        <v>0</v>
      </c>
      <c r="W166" s="5">
        <f t="shared" ca="1" si="36"/>
        <v>0</v>
      </c>
      <c r="X166" s="5">
        <f t="shared" ca="1" si="36"/>
        <v>0</v>
      </c>
      <c r="Y166" s="5">
        <f t="shared" ca="1" si="36"/>
        <v>0</v>
      </c>
      <c r="Z166" s="5">
        <f t="shared" ca="1" si="36"/>
        <v>0</v>
      </c>
      <c r="AA166" s="5">
        <f t="shared" ca="1" si="36"/>
        <v>0</v>
      </c>
      <c r="AB166" s="5">
        <f t="shared" ca="1" si="36"/>
        <v>0</v>
      </c>
      <c r="AC166" s="5">
        <f t="shared" ca="1" si="36"/>
        <v>0</v>
      </c>
      <c r="AD166" s="5">
        <f t="shared" ca="1" si="36"/>
        <v>0</v>
      </c>
      <c r="AE166" s="5">
        <f t="shared" ca="1" si="36"/>
        <v>0</v>
      </c>
      <c r="AF166" s="5">
        <f t="shared" ca="1" si="36"/>
        <v>0</v>
      </c>
      <c r="AG166" s="5">
        <f t="shared" ca="1" si="36"/>
        <v>0</v>
      </c>
      <c r="AH166" s="5">
        <f t="shared" ca="1" si="36"/>
        <v>0</v>
      </c>
      <c r="AI166" s="5">
        <f t="shared" ca="1" si="36"/>
        <v>0</v>
      </c>
      <c r="AJ166" s="5">
        <f t="shared" ca="1" si="36"/>
        <v>0</v>
      </c>
      <c r="AK166" s="5">
        <f t="shared" ca="1" si="36"/>
        <v>0</v>
      </c>
      <c r="AL166" s="5">
        <f t="shared" ca="1" si="36"/>
        <v>0</v>
      </c>
      <c r="AM166" s="5">
        <f t="shared" ca="1" si="35"/>
        <v>0</v>
      </c>
      <c r="AN166" s="5">
        <f t="shared" ca="1" si="35"/>
        <v>0</v>
      </c>
      <c r="AO166" s="5">
        <f t="shared" ca="1" si="35"/>
        <v>0</v>
      </c>
      <c r="AP166" s="5">
        <f ca="1">V166*'Process Emissions Multipliers'!$F$8</f>
        <v>0</v>
      </c>
    </row>
    <row r="167" spans="1:42">
      <c r="A167" s="3">
        <v>850</v>
      </c>
      <c r="B167" s="5">
        <f ca="1">IF('Ric 2010'!$A175="RC",INDIRECT("'Ric 2010'!"&amp;'Country Selector'!$B$3&amp;ROW($A175))*10^12,0)*'Process Emissions Multipliers'!$B$8</f>
        <v>0</v>
      </c>
      <c r="C167" s="5">
        <f t="shared" ca="1" si="33"/>
        <v>0</v>
      </c>
      <c r="D167" s="5">
        <f t="shared" ca="1" si="31"/>
        <v>0</v>
      </c>
      <c r="E167" s="5">
        <f t="shared" ca="1" si="31"/>
        <v>0</v>
      </c>
      <c r="F167" s="5">
        <f t="shared" ca="1" si="31"/>
        <v>0</v>
      </c>
      <c r="G167" s="5">
        <f t="shared" ca="1" si="31"/>
        <v>0</v>
      </c>
      <c r="H167" s="5">
        <f t="shared" ca="1" si="31"/>
        <v>0</v>
      </c>
      <c r="I167" s="5">
        <f t="shared" ca="1" si="31"/>
        <v>0</v>
      </c>
      <c r="J167" s="5">
        <f t="shared" ca="1" si="31"/>
        <v>0</v>
      </c>
      <c r="K167" s="5">
        <f t="shared" ca="1" si="31"/>
        <v>0</v>
      </c>
      <c r="L167" s="5">
        <f ca="1">IF('Ric 2020'!$A175="RC",INDIRECT("'Ric 2020'!"&amp;'Country Selector'!$B$3&amp;ROW($A175))*10^12,0)*'Process Emissions Multipliers'!$C$8</f>
        <v>0</v>
      </c>
      <c r="M167" s="5">
        <f t="shared" ca="1" si="34"/>
        <v>0</v>
      </c>
      <c r="N167" s="5">
        <f t="shared" ca="1" si="32"/>
        <v>0</v>
      </c>
      <c r="O167" s="5">
        <f t="shared" ca="1" si="32"/>
        <v>0</v>
      </c>
      <c r="P167" s="5">
        <f t="shared" ca="1" si="32"/>
        <v>0</v>
      </c>
      <c r="Q167" s="5">
        <f t="shared" ca="1" si="32"/>
        <v>0</v>
      </c>
      <c r="R167" s="5">
        <f t="shared" ca="1" si="32"/>
        <v>0</v>
      </c>
      <c r="S167" s="5">
        <f t="shared" ca="1" si="32"/>
        <v>0</v>
      </c>
      <c r="T167" s="5">
        <f t="shared" ca="1" si="32"/>
        <v>0</v>
      </c>
      <c r="U167" s="5">
        <f t="shared" ca="1" si="32"/>
        <v>0</v>
      </c>
      <c r="V167" s="5">
        <f ca="1">IF('Ric 2030'!$A175="RC",INDIRECT("'Ric 2030'!"&amp;'Country Selector'!$B$3&amp;ROW($A175))*10^12,0)*'Process Emissions Multipliers'!$E$8</f>
        <v>0</v>
      </c>
      <c r="W167" s="5">
        <f t="shared" ca="1" si="36"/>
        <v>0</v>
      </c>
      <c r="X167" s="5">
        <f t="shared" ca="1" si="36"/>
        <v>0</v>
      </c>
      <c r="Y167" s="5">
        <f t="shared" ca="1" si="36"/>
        <v>0</v>
      </c>
      <c r="Z167" s="5">
        <f t="shared" ca="1" si="36"/>
        <v>0</v>
      </c>
      <c r="AA167" s="5">
        <f t="shared" ca="1" si="36"/>
        <v>0</v>
      </c>
      <c r="AB167" s="5">
        <f t="shared" ca="1" si="36"/>
        <v>0</v>
      </c>
      <c r="AC167" s="5">
        <f t="shared" ca="1" si="36"/>
        <v>0</v>
      </c>
      <c r="AD167" s="5">
        <f t="shared" ca="1" si="36"/>
        <v>0</v>
      </c>
      <c r="AE167" s="5">
        <f t="shared" ca="1" si="36"/>
        <v>0</v>
      </c>
      <c r="AF167" s="5">
        <f t="shared" ca="1" si="36"/>
        <v>0</v>
      </c>
      <c r="AG167" s="5">
        <f t="shared" ca="1" si="36"/>
        <v>0</v>
      </c>
      <c r="AH167" s="5">
        <f t="shared" ca="1" si="36"/>
        <v>0</v>
      </c>
      <c r="AI167" s="5">
        <f t="shared" ca="1" si="36"/>
        <v>0</v>
      </c>
      <c r="AJ167" s="5">
        <f t="shared" ca="1" si="36"/>
        <v>0</v>
      </c>
      <c r="AK167" s="5">
        <f t="shared" ca="1" si="36"/>
        <v>0</v>
      </c>
      <c r="AL167" s="5">
        <f t="shared" ca="1" si="36"/>
        <v>0</v>
      </c>
      <c r="AM167" s="5">
        <f t="shared" ca="1" si="35"/>
        <v>0</v>
      </c>
      <c r="AN167" s="5">
        <f t="shared" ca="1" si="35"/>
        <v>0</v>
      </c>
      <c r="AO167" s="5">
        <f t="shared" ca="1" si="35"/>
        <v>0</v>
      </c>
      <c r="AP167" s="5">
        <f ca="1">V167*'Process Emissions Multipliers'!$F$8</f>
        <v>0</v>
      </c>
    </row>
    <row r="168" spans="1:42">
      <c r="A168" s="3">
        <v>900</v>
      </c>
      <c r="B168" s="5">
        <f ca="1">IF('Ric 2010'!$A176="RC",INDIRECT("'Ric 2010'!"&amp;'Country Selector'!$B$3&amp;ROW($A176))*10^12,0)*'Process Emissions Multipliers'!$B$8</f>
        <v>0</v>
      </c>
      <c r="C168" s="5">
        <f t="shared" ca="1" si="33"/>
        <v>0</v>
      </c>
      <c r="D168" s="5">
        <f t="shared" ca="1" si="31"/>
        <v>0</v>
      </c>
      <c r="E168" s="5">
        <f t="shared" ca="1" si="31"/>
        <v>0</v>
      </c>
      <c r="F168" s="5">
        <f t="shared" ca="1" si="31"/>
        <v>0</v>
      </c>
      <c r="G168" s="5">
        <f t="shared" ca="1" si="31"/>
        <v>0</v>
      </c>
      <c r="H168" s="5">
        <f t="shared" ca="1" si="31"/>
        <v>0</v>
      </c>
      <c r="I168" s="5">
        <f t="shared" ca="1" si="31"/>
        <v>0</v>
      </c>
      <c r="J168" s="5">
        <f t="shared" ca="1" si="31"/>
        <v>0</v>
      </c>
      <c r="K168" s="5">
        <f t="shared" ca="1" si="31"/>
        <v>0</v>
      </c>
      <c r="L168" s="5">
        <f ca="1">IF('Ric 2020'!$A176="RC",INDIRECT("'Ric 2020'!"&amp;'Country Selector'!$B$3&amp;ROW($A176))*10^12,0)*'Process Emissions Multipliers'!$C$8</f>
        <v>0</v>
      </c>
      <c r="M168" s="5">
        <f t="shared" ca="1" si="34"/>
        <v>0</v>
      </c>
      <c r="N168" s="5">
        <f t="shared" ca="1" si="32"/>
        <v>0</v>
      </c>
      <c r="O168" s="5">
        <f t="shared" ca="1" si="32"/>
        <v>0</v>
      </c>
      <c r="P168" s="5">
        <f t="shared" ca="1" si="32"/>
        <v>0</v>
      </c>
      <c r="Q168" s="5">
        <f t="shared" ca="1" si="32"/>
        <v>0</v>
      </c>
      <c r="R168" s="5">
        <f t="shared" ca="1" si="32"/>
        <v>0</v>
      </c>
      <c r="S168" s="5">
        <f t="shared" ca="1" si="32"/>
        <v>0</v>
      </c>
      <c r="T168" s="5">
        <f t="shared" ca="1" si="32"/>
        <v>0</v>
      </c>
      <c r="U168" s="5">
        <f t="shared" ca="1" si="32"/>
        <v>0</v>
      </c>
      <c r="V168" s="5">
        <f ca="1">IF('Ric 2030'!$A176="RC",INDIRECT("'Ric 2030'!"&amp;'Country Selector'!$B$3&amp;ROW($A176))*10^12,0)*'Process Emissions Multipliers'!$E$8</f>
        <v>0</v>
      </c>
      <c r="W168" s="5">
        <f t="shared" ca="1" si="36"/>
        <v>0</v>
      </c>
      <c r="X168" s="5">
        <f t="shared" ca="1" si="36"/>
        <v>0</v>
      </c>
      <c r="Y168" s="5">
        <f t="shared" ca="1" si="36"/>
        <v>0</v>
      </c>
      <c r="Z168" s="5">
        <f t="shared" ca="1" si="36"/>
        <v>0</v>
      </c>
      <c r="AA168" s="5">
        <f t="shared" ca="1" si="36"/>
        <v>0</v>
      </c>
      <c r="AB168" s="5">
        <f t="shared" ca="1" si="36"/>
        <v>0</v>
      </c>
      <c r="AC168" s="5">
        <f t="shared" ca="1" si="36"/>
        <v>0</v>
      </c>
      <c r="AD168" s="5">
        <f t="shared" ca="1" si="36"/>
        <v>0</v>
      </c>
      <c r="AE168" s="5">
        <f t="shared" ca="1" si="36"/>
        <v>0</v>
      </c>
      <c r="AF168" s="5">
        <f t="shared" ca="1" si="36"/>
        <v>0</v>
      </c>
      <c r="AG168" s="5">
        <f t="shared" ca="1" si="36"/>
        <v>0</v>
      </c>
      <c r="AH168" s="5">
        <f t="shared" ca="1" si="36"/>
        <v>0</v>
      </c>
      <c r="AI168" s="5">
        <f t="shared" ca="1" si="36"/>
        <v>0</v>
      </c>
      <c r="AJ168" s="5">
        <f t="shared" ca="1" si="36"/>
        <v>0</v>
      </c>
      <c r="AK168" s="5">
        <f t="shared" ca="1" si="36"/>
        <v>0</v>
      </c>
      <c r="AL168" s="5">
        <f t="shared" ca="1" si="36"/>
        <v>0</v>
      </c>
      <c r="AM168" s="5">
        <f t="shared" ca="1" si="35"/>
        <v>0</v>
      </c>
      <c r="AN168" s="5">
        <f t="shared" ca="1" si="35"/>
        <v>0</v>
      </c>
      <c r="AO168" s="5">
        <f t="shared" ca="1" si="35"/>
        <v>0</v>
      </c>
      <c r="AP168" s="5">
        <f ca="1">V168*'Process Emissions Multipliers'!$F$8</f>
        <v>0</v>
      </c>
    </row>
    <row r="169" spans="1:42">
      <c r="A169" s="3">
        <v>950</v>
      </c>
      <c r="B169" s="5">
        <f ca="1">IF('Ric 2010'!$A177="RC",INDIRECT("'Ric 2010'!"&amp;'Country Selector'!$B$3&amp;ROW($A177))*10^12,0)*'Process Emissions Multipliers'!$B$8</f>
        <v>0</v>
      </c>
      <c r="C169" s="5">
        <f t="shared" ca="1" si="33"/>
        <v>0</v>
      </c>
      <c r="D169" s="5">
        <f t="shared" ca="1" si="31"/>
        <v>0</v>
      </c>
      <c r="E169" s="5">
        <f t="shared" ca="1" si="31"/>
        <v>0</v>
      </c>
      <c r="F169" s="5">
        <f t="shared" ca="1" si="31"/>
        <v>0</v>
      </c>
      <c r="G169" s="5">
        <f t="shared" ca="1" si="31"/>
        <v>0</v>
      </c>
      <c r="H169" s="5">
        <f t="shared" ca="1" si="31"/>
        <v>0</v>
      </c>
      <c r="I169" s="5">
        <f t="shared" ca="1" si="31"/>
        <v>0</v>
      </c>
      <c r="J169" s="5">
        <f t="shared" ca="1" si="31"/>
        <v>0</v>
      </c>
      <c r="K169" s="5">
        <f t="shared" ca="1" si="31"/>
        <v>0</v>
      </c>
      <c r="L169" s="5">
        <f ca="1">IF('Ric 2020'!$A177="RC",INDIRECT("'Ric 2020'!"&amp;'Country Selector'!$B$3&amp;ROW($A177))*10^12,0)*'Process Emissions Multipliers'!$C$8</f>
        <v>0</v>
      </c>
      <c r="M169" s="5">
        <f t="shared" ca="1" si="34"/>
        <v>0</v>
      </c>
      <c r="N169" s="5">
        <f t="shared" ca="1" si="32"/>
        <v>0</v>
      </c>
      <c r="O169" s="5">
        <f t="shared" ca="1" si="32"/>
        <v>0</v>
      </c>
      <c r="P169" s="5">
        <f t="shared" ca="1" si="32"/>
        <v>0</v>
      </c>
      <c r="Q169" s="5">
        <f t="shared" ca="1" si="32"/>
        <v>0</v>
      </c>
      <c r="R169" s="5">
        <f t="shared" ca="1" si="32"/>
        <v>0</v>
      </c>
      <c r="S169" s="5">
        <f t="shared" ca="1" si="32"/>
        <v>0</v>
      </c>
      <c r="T169" s="5">
        <f t="shared" ca="1" si="32"/>
        <v>0</v>
      </c>
      <c r="U169" s="5">
        <f t="shared" ca="1" si="32"/>
        <v>0</v>
      </c>
      <c r="V169" s="5">
        <f ca="1">IF('Ric 2030'!$A177="RC",INDIRECT("'Ric 2030'!"&amp;'Country Selector'!$B$3&amp;ROW($A177))*10^12,0)*'Process Emissions Multipliers'!$E$8</f>
        <v>0</v>
      </c>
      <c r="W169" s="5">
        <f t="shared" ca="1" si="36"/>
        <v>0</v>
      </c>
      <c r="X169" s="5">
        <f t="shared" ca="1" si="36"/>
        <v>0</v>
      </c>
      <c r="Y169" s="5">
        <f t="shared" ca="1" si="36"/>
        <v>0</v>
      </c>
      <c r="Z169" s="5">
        <f t="shared" ca="1" si="36"/>
        <v>0</v>
      </c>
      <c r="AA169" s="5">
        <f t="shared" ca="1" si="36"/>
        <v>0</v>
      </c>
      <c r="AB169" s="5">
        <f t="shared" ca="1" si="36"/>
        <v>0</v>
      </c>
      <c r="AC169" s="5">
        <f t="shared" ca="1" si="36"/>
        <v>0</v>
      </c>
      <c r="AD169" s="5">
        <f t="shared" ca="1" si="36"/>
        <v>0</v>
      </c>
      <c r="AE169" s="5">
        <f t="shared" ca="1" si="36"/>
        <v>0</v>
      </c>
      <c r="AF169" s="5">
        <f t="shared" ca="1" si="36"/>
        <v>0</v>
      </c>
      <c r="AG169" s="5">
        <f t="shared" ca="1" si="36"/>
        <v>0</v>
      </c>
      <c r="AH169" s="5">
        <f t="shared" ca="1" si="36"/>
        <v>0</v>
      </c>
      <c r="AI169" s="5">
        <f t="shared" ca="1" si="36"/>
        <v>0</v>
      </c>
      <c r="AJ169" s="5">
        <f t="shared" ca="1" si="36"/>
        <v>0</v>
      </c>
      <c r="AK169" s="5">
        <f t="shared" ca="1" si="36"/>
        <v>0</v>
      </c>
      <c r="AL169" s="5">
        <f t="shared" ca="1" si="36"/>
        <v>0</v>
      </c>
      <c r="AM169" s="5">
        <f t="shared" ca="1" si="35"/>
        <v>0</v>
      </c>
      <c r="AN169" s="5">
        <f t="shared" ca="1" si="35"/>
        <v>0</v>
      </c>
      <c r="AO169" s="5">
        <f t="shared" ca="1" si="35"/>
        <v>0</v>
      </c>
      <c r="AP169" s="5">
        <f ca="1">V169*'Process Emissions Multipliers'!$F$8</f>
        <v>0</v>
      </c>
    </row>
    <row r="170" spans="1:42">
      <c r="A170" s="3">
        <v>1000</v>
      </c>
      <c r="B170" s="5">
        <f ca="1">IF('Ric 2010'!$A178="RC",INDIRECT("'Ric 2010'!"&amp;'Country Selector'!$B$3&amp;ROW($A178))*10^12,0)*'Process Emissions Multipliers'!$B$8</f>
        <v>0</v>
      </c>
      <c r="C170" s="5">
        <f t="shared" ca="1" si="33"/>
        <v>0</v>
      </c>
      <c r="D170" s="5">
        <f t="shared" ca="1" si="31"/>
        <v>0</v>
      </c>
      <c r="E170" s="5">
        <f t="shared" ca="1" si="31"/>
        <v>0</v>
      </c>
      <c r="F170" s="5">
        <f t="shared" ca="1" si="31"/>
        <v>0</v>
      </c>
      <c r="G170" s="5">
        <f t="shared" ca="1" si="31"/>
        <v>0</v>
      </c>
      <c r="H170" s="5">
        <f t="shared" ca="1" si="31"/>
        <v>0</v>
      </c>
      <c r="I170" s="5">
        <f t="shared" ca="1" si="31"/>
        <v>0</v>
      </c>
      <c r="J170" s="5">
        <f t="shared" ca="1" si="31"/>
        <v>0</v>
      </c>
      <c r="K170" s="5">
        <f t="shared" ca="1" si="31"/>
        <v>0</v>
      </c>
      <c r="L170" s="5">
        <f ca="1">IF('Ric 2020'!$A178="RC",INDIRECT("'Ric 2020'!"&amp;'Country Selector'!$B$3&amp;ROW($A178))*10^12,0)*'Process Emissions Multipliers'!$C$8</f>
        <v>0</v>
      </c>
      <c r="M170" s="5">
        <f t="shared" ca="1" si="34"/>
        <v>0</v>
      </c>
      <c r="N170" s="5">
        <f t="shared" ca="1" si="32"/>
        <v>0</v>
      </c>
      <c r="O170" s="5">
        <f t="shared" ca="1" si="32"/>
        <v>0</v>
      </c>
      <c r="P170" s="5">
        <f t="shared" ca="1" si="32"/>
        <v>0</v>
      </c>
      <c r="Q170" s="5">
        <f t="shared" ca="1" si="32"/>
        <v>0</v>
      </c>
      <c r="R170" s="5">
        <f t="shared" ca="1" si="32"/>
        <v>0</v>
      </c>
      <c r="S170" s="5">
        <f t="shared" ca="1" si="32"/>
        <v>0</v>
      </c>
      <c r="T170" s="5">
        <f t="shared" ca="1" si="32"/>
        <v>0</v>
      </c>
      <c r="U170" s="5">
        <f t="shared" ca="1" si="32"/>
        <v>0</v>
      </c>
      <c r="V170" s="5">
        <f ca="1">IF('Ric 2030'!$A178="RC",INDIRECT("'Ric 2030'!"&amp;'Country Selector'!$B$3&amp;ROW($A178))*10^12,0)*'Process Emissions Multipliers'!$E$8</f>
        <v>0</v>
      </c>
      <c r="W170" s="5">
        <f t="shared" ca="1" si="36"/>
        <v>0</v>
      </c>
      <c r="X170" s="5">
        <f t="shared" ca="1" si="36"/>
        <v>0</v>
      </c>
      <c r="Y170" s="5">
        <f t="shared" ca="1" si="36"/>
        <v>0</v>
      </c>
      <c r="Z170" s="5">
        <f t="shared" ca="1" si="36"/>
        <v>0</v>
      </c>
      <c r="AA170" s="5">
        <f t="shared" ca="1" si="36"/>
        <v>0</v>
      </c>
      <c r="AB170" s="5">
        <f t="shared" ca="1" si="36"/>
        <v>0</v>
      </c>
      <c r="AC170" s="5">
        <f t="shared" ca="1" si="36"/>
        <v>0</v>
      </c>
      <c r="AD170" s="5">
        <f t="shared" ca="1" si="36"/>
        <v>0</v>
      </c>
      <c r="AE170" s="5">
        <f t="shared" ca="1" si="36"/>
        <v>0</v>
      </c>
      <c r="AF170" s="5">
        <f t="shared" ca="1" si="36"/>
        <v>0</v>
      </c>
      <c r="AG170" s="5">
        <f t="shared" ca="1" si="36"/>
        <v>0</v>
      </c>
      <c r="AH170" s="5">
        <f t="shared" ca="1" si="36"/>
        <v>0</v>
      </c>
      <c r="AI170" s="5">
        <f t="shared" ca="1" si="36"/>
        <v>0</v>
      </c>
      <c r="AJ170" s="5">
        <f t="shared" ca="1" si="36"/>
        <v>0</v>
      </c>
      <c r="AK170" s="5">
        <f t="shared" ca="1" si="36"/>
        <v>0</v>
      </c>
      <c r="AL170" s="5">
        <f t="shared" ca="1" si="36"/>
        <v>0</v>
      </c>
      <c r="AM170" s="5">
        <f t="shared" ca="1" si="35"/>
        <v>0</v>
      </c>
      <c r="AN170" s="5">
        <f t="shared" ca="1" si="35"/>
        <v>0</v>
      </c>
      <c r="AO170" s="5">
        <f t="shared" ca="1" si="35"/>
        <v>0</v>
      </c>
      <c r="AP170" s="5">
        <f ca="1">V170*'Process Emissions Multipliers'!$F$8</f>
        <v>0</v>
      </c>
    </row>
    <row r="171" spans="1:42">
      <c r="A171" s="3">
        <v>1500</v>
      </c>
      <c r="B171" s="5">
        <f ca="1">IF('Ric 2010'!$A179="RC",INDIRECT("'Ric 2010'!"&amp;'Country Selector'!$B$3&amp;ROW($A179))*10^12,0)*'Process Emissions Multipliers'!$B$8</f>
        <v>55537369.471681729</v>
      </c>
      <c r="C171" s="5">
        <f t="shared" ca="1" si="33"/>
        <v>49983632.524513558</v>
      </c>
      <c r="D171" s="5">
        <f t="shared" ca="1" si="31"/>
        <v>44429895.577345386</v>
      </c>
      <c r="E171" s="5">
        <f t="shared" ca="1" si="31"/>
        <v>38876158.630177215</v>
      </c>
      <c r="F171" s="5">
        <f t="shared" ca="1" si="31"/>
        <v>33322421.68300904</v>
      </c>
      <c r="G171" s="5">
        <f t="shared" ca="1" si="31"/>
        <v>27768684.735840864</v>
      </c>
      <c r="H171" s="5">
        <f t="shared" ca="1" si="31"/>
        <v>22214947.788672693</v>
      </c>
      <c r="I171" s="5">
        <f t="shared" ca="1" si="31"/>
        <v>16661210.84150452</v>
      </c>
      <c r="J171" s="5">
        <f t="shared" ca="1" si="31"/>
        <v>11107473.894336347</v>
      </c>
      <c r="K171" s="5">
        <f t="shared" ca="1" si="31"/>
        <v>5553736.9471681733</v>
      </c>
      <c r="L171" s="5">
        <f ca="1">IF('Ric 2020'!$A179="RC",INDIRECT("'Ric 2020'!"&amp;'Country Selector'!$B$3&amp;ROW($A179))*10^12,0)*'Process Emissions Multipliers'!$C$8</f>
        <v>0</v>
      </c>
      <c r="M171" s="5">
        <f t="shared" ca="1" si="34"/>
        <v>22491965.864808343</v>
      </c>
      <c r="N171" s="5">
        <f t="shared" ca="1" si="32"/>
        <v>44983931.729616687</v>
      </c>
      <c r="O171" s="5">
        <f t="shared" ca="1" si="32"/>
        <v>67475897.594425038</v>
      </c>
      <c r="P171" s="5">
        <f t="shared" ca="1" si="32"/>
        <v>89967863.459233373</v>
      </c>
      <c r="Q171" s="5">
        <f t="shared" ca="1" si="32"/>
        <v>112459829.32404172</v>
      </c>
      <c r="R171" s="5">
        <f t="shared" ca="1" si="32"/>
        <v>134951795.18885008</v>
      </c>
      <c r="S171" s="5">
        <f t="shared" ca="1" si="32"/>
        <v>157443761.05365843</v>
      </c>
      <c r="T171" s="5">
        <f t="shared" ca="1" si="32"/>
        <v>179935726.91846675</v>
      </c>
      <c r="U171" s="5">
        <f t="shared" ca="1" si="32"/>
        <v>202427692.7832751</v>
      </c>
      <c r="V171" s="5">
        <f ca="1">IF('Ric 2030'!$A179="RC",INDIRECT("'Ric 2030'!"&amp;'Country Selector'!$B$3&amp;ROW($A179))*10^12,0)*'Process Emissions Multipliers'!$E$8</f>
        <v>224919658.64808345</v>
      </c>
      <c r="W171" s="5">
        <f t="shared" ca="1" si="36"/>
        <v>224919658.64808342</v>
      </c>
      <c r="X171" s="5">
        <f t="shared" ca="1" si="36"/>
        <v>224919658.64808345</v>
      </c>
      <c r="Y171" s="5">
        <f t="shared" ca="1" si="36"/>
        <v>224919658.64808345</v>
      </c>
      <c r="Z171" s="5">
        <f t="shared" ca="1" si="36"/>
        <v>224919658.64808345</v>
      </c>
      <c r="AA171" s="5">
        <f t="shared" ca="1" si="36"/>
        <v>224919658.64808345</v>
      </c>
      <c r="AB171" s="5">
        <f t="shared" ca="1" si="36"/>
        <v>224919658.64808345</v>
      </c>
      <c r="AC171" s="5">
        <f t="shared" ca="1" si="36"/>
        <v>224919658.64808348</v>
      </c>
      <c r="AD171" s="5">
        <f t="shared" ca="1" si="36"/>
        <v>224919658.64808345</v>
      </c>
      <c r="AE171" s="5">
        <f t="shared" ca="1" si="36"/>
        <v>224919658.64808345</v>
      </c>
      <c r="AF171" s="5">
        <f t="shared" ca="1" si="36"/>
        <v>224919658.64808345</v>
      </c>
      <c r="AG171" s="5">
        <f t="shared" ca="1" si="36"/>
        <v>224919658.64808345</v>
      </c>
      <c r="AH171" s="5">
        <f t="shared" ca="1" si="36"/>
        <v>224919658.64808345</v>
      </c>
      <c r="AI171" s="5">
        <f t="shared" ca="1" si="36"/>
        <v>224919658.64808348</v>
      </c>
      <c r="AJ171" s="5">
        <f t="shared" ca="1" si="36"/>
        <v>224919658.64808345</v>
      </c>
      <c r="AK171" s="5">
        <f t="shared" ca="1" si="36"/>
        <v>224919658.64808345</v>
      </c>
      <c r="AL171" s="5">
        <f t="shared" ca="1" si="36"/>
        <v>224919658.64808345</v>
      </c>
      <c r="AM171" s="5">
        <f t="shared" ca="1" si="35"/>
        <v>224919658.64808345</v>
      </c>
      <c r="AN171" s="5">
        <f t="shared" ca="1" si="35"/>
        <v>224919658.64808345</v>
      </c>
      <c r="AO171" s="5">
        <f t="shared" ca="1" si="35"/>
        <v>224919658.64808342</v>
      </c>
      <c r="AP171" s="5">
        <f ca="1">V171*'Process Emissions Multipliers'!$F$8</f>
        <v>224919658.64808345</v>
      </c>
    </row>
    <row r="172" spans="1:42">
      <c r="A172" s="3">
        <v>2000</v>
      </c>
      <c r="B172" s="5">
        <f ca="1">IF('Ric 2010'!$A180="RC",INDIRECT("'Ric 2010'!"&amp;'Country Selector'!$B$3&amp;ROW($A180))*10^12,0)*'Process Emissions Multipliers'!$B$8</f>
        <v>0</v>
      </c>
      <c r="C172" s="5">
        <f t="shared" ca="1" si="33"/>
        <v>0</v>
      </c>
      <c r="D172" s="5">
        <f t="shared" ca="1" si="31"/>
        <v>0</v>
      </c>
      <c r="E172" s="5">
        <f t="shared" ca="1" si="31"/>
        <v>0</v>
      </c>
      <c r="F172" s="5">
        <f t="shared" ca="1" si="31"/>
        <v>0</v>
      </c>
      <c r="G172" s="5">
        <f t="shared" ca="1" si="31"/>
        <v>0</v>
      </c>
      <c r="H172" s="5">
        <f t="shared" ca="1" si="31"/>
        <v>0</v>
      </c>
      <c r="I172" s="5">
        <f t="shared" ca="1" si="31"/>
        <v>0</v>
      </c>
      <c r="J172" s="5">
        <f t="shared" ca="1" si="31"/>
        <v>0</v>
      </c>
      <c r="K172" s="5">
        <f t="shared" ca="1" si="31"/>
        <v>0</v>
      </c>
      <c r="L172" s="5">
        <f ca="1">IF('Ric 2020'!$A180="RC",INDIRECT("'Ric 2020'!"&amp;'Country Selector'!$B$3&amp;ROW($A180))*10^12,0)*'Process Emissions Multipliers'!$C$8</f>
        <v>0</v>
      </c>
      <c r="M172" s="5">
        <f t="shared" ca="1" si="34"/>
        <v>0</v>
      </c>
      <c r="N172" s="5">
        <f t="shared" ca="1" si="32"/>
        <v>0</v>
      </c>
      <c r="O172" s="5">
        <f t="shared" ca="1" si="32"/>
        <v>0</v>
      </c>
      <c r="P172" s="5">
        <f t="shared" ca="1" si="32"/>
        <v>0</v>
      </c>
      <c r="Q172" s="5">
        <f t="shared" ca="1" si="32"/>
        <v>0</v>
      </c>
      <c r="R172" s="5">
        <f t="shared" ca="1" si="32"/>
        <v>0</v>
      </c>
      <c r="S172" s="5">
        <f t="shared" ca="1" si="32"/>
        <v>0</v>
      </c>
      <c r="T172" s="5">
        <f t="shared" ca="1" si="32"/>
        <v>0</v>
      </c>
      <c r="U172" s="5">
        <f t="shared" ca="1" si="32"/>
        <v>0</v>
      </c>
      <c r="V172" s="5">
        <f ca="1">IF('Ric 2030'!$A180="RC",INDIRECT("'Ric 2030'!"&amp;'Country Selector'!$B$3&amp;ROW($A180))*10^12,0)*'Process Emissions Multipliers'!$E$8</f>
        <v>0</v>
      </c>
      <c r="W172" s="5">
        <f t="shared" ca="1" si="36"/>
        <v>0</v>
      </c>
      <c r="X172" s="5">
        <f t="shared" ca="1" si="36"/>
        <v>0</v>
      </c>
      <c r="Y172" s="5">
        <f t="shared" ca="1" si="36"/>
        <v>0</v>
      </c>
      <c r="Z172" s="5">
        <f t="shared" ca="1" si="36"/>
        <v>0</v>
      </c>
      <c r="AA172" s="5">
        <f t="shared" ca="1" si="36"/>
        <v>0</v>
      </c>
      <c r="AB172" s="5">
        <f t="shared" ca="1" si="36"/>
        <v>0</v>
      </c>
      <c r="AC172" s="5">
        <f t="shared" ca="1" si="36"/>
        <v>0</v>
      </c>
      <c r="AD172" s="5">
        <f t="shared" ca="1" si="36"/>
        <v>0</v>
      </c>
      <c r="AE172" s="5">
        <f t="shared" ca="1" si="36"/>
        <v>0</v>
      </c>
      <c r="AF172" s="5">
        <f t="shared" ca="1" si="36"/>
        <v>0</v>
      </c>
      <c r="AG172" s="5">
        <f t="shared" ca="1" si="36"/>
        <v>0</v>
      </c>
      <c r="AH172" s="5">
        <f t="shared" ca="1" si="36"/>
        <v>0</v>
      </c>
      <c r="AI172" s="5">
        <f t="shared" ca="1" si="36"/>
        <v>0</v>
      </c>
      <c r="AJ172" s="5">
        <f t="shared" ca="1" si="36"/>
        <v>0</v>
      </c>
      <c r="AK172" s="5">
        <f t="shared" ca="1" si="36"/>
        <v>0</v>
      </c>
      <c r="AL172" s="5">
        <f t="shared" ca="1" si="36"/>
        <v>0</v>
      </c>
      <c r="AM172" s="5">
        <f t="shared" ca="1" si="35"/>
        <v>0</v>
      </c>
      <c r="AN172" s="5">
        <f t="shared" ca="1" si="35"/>
        <v>0</v>
      </c>
      <c r="AO172" s="5">
        <f t="shared" ca="1" si="35"/>
        <v>0</v>
      </c>
      <c r="AP172" s="5">
        <f ca="1">V172*'Process Emissions Multipliers'!$F$8</f>
        <v>0</v>
      </c>
    </row>
    <row r="173" spans="1:42">
      <c r="A173" s="3">
        <v>3000</v>
      </c>
      <c r="B173" s="5">
        <f ca="1">IF('Ric 2010'!$A181="RC",INDIRECT("'Ric 2010'!"&amp;'Country Selector'!$B$3&amp;ROW($A181))*10^12,0)*'Process Emissions Multipliers'!$B$8</f>
        <v>0</v>
      </c>
      <c r="C173" s="5">
        <f t="shared" ca="1" si="33"/>
        <v>0</v>
      </c>
      <c r="D173" s="5">
        <f t="shared" ca="1" si="31"/>
        <v>0</v>
      </c>
      <c r="E173" s="5">
        <f t="shared" ca="1" si="31"/>
        <v>0</v>
      </c>
      <c r="F173" s="5">
        <f t="shared" ca="1" si="31"/>
        <v>0</v>
      </c>
      <c r="G173" s="5">
        <f t="shared" ca="1" si="31"/>
        <v>0</v>
      </c>
      <c r="H173" s="5">
        <f t="shared" ca="1" si="31"/>
        <v>0</v>
      </c>
      <c r="I173" s="5">
        <f t="shared" ca="1" si="31"/>
        <v>0</v>
      </c>
      <c r="J173" s="5">
        <f t="shared" ca="1" si="31"/>
        <v>0</v>
      </c>
      <c r="K173" s="5">
        <f t="shared" ca="1" si="31"/>
        <v>0</v>
      </c>
      <c r="L173" s="5">
        <f ca="1">IF('Ric 2020'!$A181="RC",INDIRECT("'Ric 2020'!"&amp;'Country Selector'!$B$3&amp;ROW($A181))*10^12,0)*'Process Emissions Multipliers'!$C$8</f>
        <v>0</v>
      </c>
      <c r="M173" s="5">
        <f t="shared" ca="1" si="34"/>
        <v>0</v>
      </c>
      <c r="N173" s="5">
        <f t="shared" ca="1" si="32"/>
        <v>0</v>
      </c>
      <c r="O173" s="5">
        <f t="shared" ca="1" si="32"/>
        <v>0</v>
      </c>
      <c r="P173" s="5">
        <f t="shared" ca="1" si="32"/>
        <v>0</v>
      </c>
      <c r="Q173" s="5">
        <f t="shared" ca="1" si="32"/>
        <v>0</v>
      </c>
      <c r="R173" s="5">
        <f t="shared" ca="1" si="32"/>
        <v>0</v>
      </c>
      <c r="S173" s="5">
        <f t="shared" ca="1" si="32"/>
        <v>0</v>
      </c>
      <c r="T173" s="5">
        <f t="shared" ca="1" si="32"/>
        <v>0</v>
      </c>
      <c r="U173" s="5">
        <f t="shared" ca="1" si="32"/>
        <v>0</v>
      </c>
      <c r="V173" s="5">
        <f ca="1">IF('Ric 2030'!$A181="RC",INDIRECT("'Ric 2030'!"&amp;'Country Selector'!$B$3&amp;ROW($A181))*10^12,0)*'Process Emissions Multipliers'!$E$8</f>
        <v>0</v>
      </c>
      <c r="W173" s="5">
        <f t="shared" ca="1" si="36"/>
        <v>0</v>
      </c>
      <c r="X173" s="5">
        <f t="shared" ca="1" si="36"/>
        <v>0</v>
      </c>
      <c r="Y173" s="5">
        <f t="shared" ca="1" si="36"/>
        <v>0</v>
      </c>
      <c r="Z173" s="5">
        <f t="shared" ca="1" si="36"/>
        <v>0</v>
      </c>
      <c r="AA173" s="5">
        <f t="shared" ca="1" si="36"/>
        <v>0</v>
      </c>
      <c r="AB173" s="5">
        <f t="shared" ca="1" si="36"/>
        <v>0</v>
      </c>
      <c r="AC173" s="5">
        <f t="shared" ca="1" si="36"/>
        <v>0</v>
      </c>
      <c r="AD173" s="5">
        <f t="shared" ca="1" si="36"/>
        <v>0</v>
      </c>
      <c r="AE173" s="5">
        <f t="shared" ca="1" si="36"/>
        <v>0</v>
      </c>
      <c r="AF173" s="5">
        <f t="shared" ca="1" si="36"/>
        <v>0</v>
      </c>
      <c r="AG173" s="5">
        <f t="shared" ca="1" si="36"/>
        <v>0</v>
      </c>
      <c r="AH173" s="5">
        <f t="shared" ca="1" si="36"/>
        <v>0</v>
      </c>
      <c r="AI173" s="5">
        <f t="shared" ca="1" si="36"/>
        <v>0</v>
      </c>
      <c r="AJ173" s="5">
        <f t="shared" ca="1" si="36"/>
        <v>0</v>
      </c>
      <c r="AK173" s="5">
        <f t="shared" ca="1" si="36"/>
        <v>0</v>
      </c>
      <c r="AL173" s="5">
        <f t="shared" ca="1" si="36"/>
        <v>0</v>
      </c>
      <c r="AM173" s="5">
        <f t="shared" ca="1" si="35"/>
        <v>0</v>
      </c>
      <c r="AN173" s="5">
        <f t="shared" ca="1" si="35"/>
        <v>0</v>
      </c>
      <c r="AO173" s="5">
        <f t="shared" ca="1" si="35"/>
        <v>0</v>
      </c>
      <c r="AP173" s="5">
        <f ca="1">V173*'Process Emissions Multipliers'!$F$8</f>
        <v>0</v>
      </c>
    </row>
    <row r="174" spans="1:42">
      <c r="A174" s="3">
        <v>5000</v>
      </c>
      <c r="B174" s="5">
        <f ca="1">IF('Ric 2010'!$A182="RC",INDIRECT("'Ric 2010'!"&amp;'Country Selector'!$B$3&amp;ROW($A182))*10^12,0)*'Process Emissions Multipliers'!$B$8</f>
        <v>0</v>
      </c>
      <c r="C174" s="5">
        <f t="shared" ca="1" si="33"/>
        <v>0</v>
      </c>
      <c r="D174" s="5">
        <f t="shared" ca="1" si="31"/>
        <v>0</v>
      </c>
      <c r="E174" s="5">
        <f t="shared" ca="1" si="31"/>
        <v>0</v>
      </c>
      <c r="F174" s="5">
        <f t="shared" ca="1" si="31"/>
        <v>0</v>
      </c>
      <c r="G174" s="5">
        <f t="shared" ca="1" si="31"/>
        <v>0</v>
      </c>
      <c r="H174" s="5">
        <f t="shared" ca="1" si="31"/>
        <v>0</v>
      </c>
      <c r="I174" s="5">
        <f t="shared" ca="1" si="31"/>
        <v>0</v>
      </c>
      <c r="J174" s="5">
        <f t="shared" ca="1" si="31"/>
        <v>0</v>
      </c>
      <c r="K174" s="5">
        <f t="shared" ca="1" si="31"/>
        <v>0</v>
      </c>
      <c r="L174" s="5">
        <f ca="1">IF('Ric 2020'!$A182="RC",INDIRECT("'Ric 2020'!"&amp;'Country Selector'!$B$3&amp;ROW($A182))*10^12,0)*'Process Emissions Multipliers'!$C$8</f>
        <v>0</v>
      </c>
      <c r="M174" s="5">
        <f t="shared" ca="1" si="34"/>
        <v>0</v>
      </c>
      <c r="N174" s="5">
        <f t="shared" ca="1" si="32"/>
        <v>0</v>
      </c>
      <c r="O174" s="5">
        <f t="shared" ca="1" si="32"/>
        <v>0</v>
      </c>
      <c r="P174" s="5">
        <f t="shared" ca="1" si="32"/>
        <v>0</v>
      </c>
      <c r="Q174" s="5">
        <f t="shared" ca="1" si="32"/>
        <v>0</v>
      </c>
      <c r="R174" s="5">
        <f t="shared" ca="1" si="32"/>
        <v>0</v>
      </c>
      <c r="S174" s="5">
        <f t="shared" ca="1" si="32"/>
        <v>0</v>
      </c>
      <c r="T174" s="5">
        <f t="shared" ca="1" si="32"/>
        <v>0</v>
      </c>
      <c r="U174" s="5">
        <f t="shared" ca="1" si="32"/>
        <v>0</v>
      </c>
      <c r="V174" s="5">
        <f ca="1">IF('Ric 2030'!$A182="RC",INDIRECT("'Ric 2030'!"&amp;'Country Selector'!$B$3&amp;ROW($A182))*10^12,0)*'Process Emissions Multipliers'!$E$8</f>
        <v>0</v>
      </c>
      <c r="W174" s="5">
        <f t="shared" ca="1" si="36"/>
        <v>0</v>
      </c>
      <c r="X174" s="5">
        <f t="shared" ca="1" si="36"/>
        <v>0</v>
      </c>
      <c r="Y174" s="5">
        <f t="shared" ca="1" si="36"/>
        <v>0</v>
      </c>
      <c r="Z174" s="5">
        <f t="shared" ca="1" si="36"/>
        <v>0</v>
      </c>
      <c r="AA174" s="5">
        <f t="shared" ca="1" si="36"/>
        <v>0</v>
      </c>
      <c r="AB174" s="5">
        <f t="shared" ca="1" si="36"/>
        <v>0</v>
      </c>
      <c r="AC174" s="5">
        <f t="shared" ca="1" si="36"/>
        <v>0</v>
      </c>
      <c r="AD174" s="5">
        <f t="shared" ca="1" si="36"/>
        <v>0</v>
      </c>
      <c r="AE174" s="5">
        <f t="shared" ca="1" si="36"/>
        <v>0</v>
      </c>
      <c r="AF174" s="5">
        <f t="shared" ca="1" si="36"/>
        <v>0</v>
      </c>
      <c r="AG174" s="5">
        <f t="shared" ca="1" si="36"/>
        <v>0</v>
      </c>
      <c r="AH174" s="5">
        <f t="shared" ca="1" si="36"/>
        <v>0</v>
      </c>
      <c r="AI174" s="5">
        <f t="shared" ca="1" si="36"/>
        <v>0</v>
      </c>
      <c r="AJ174" s="5">
        <f t="shared" ca="1" si="36"/>
        <v>0</v>
      </c>
      <c r="AK174" s="5">
        <f t="shared" ca="1" si="36"/>
        <v>0</v>
      </c>
      <c r="AL174" s="5">
        <f t="shared" ref="AL174:AO177" ca="1" si="37">$V174*($AP$1-AL$1)/($AP$1-$V$1)+$AP174*(AL$1-$V$1)/($AP$1-$V$1)</f>
        <v>0</v>
      </c>
      <c r="AM174" s="5">
        <f t="shared" ca="1" si="37"/>
        <v>0</v>
      </c>
      <c r="AN174" s="5">
        <f t="shared" ca="1" si="37"/>
        <v>0</v>
      </c>
      <c r="AO174" s="5">
        <f t="shared" ca="1" si="37"/>
        <v>0</v>
      </c>
      <c r="AP174" s="5">
        <f ca="1">V174*'Process Emissions Multipliers'!$F$8</f>
        <v>0</v>
      </c>
    </row>
    <row r="175" spans="1:42">
      <c r="A175" s="3">
        <v>10000</v>
      </c>
      <c r="B175" s="5">
        <f ca="1">IF('Ric 2010'!$A183="RC",INDIRECT("'Ric 2010'!"&amp;'Country Selector'!$B$3&amp;ROW($A183))*10^12,0)*'Process Emissions Multipliers'!$B$8</f>
        <v>0</v>
      </c>
      <c r="C175" s="5">
        <f t="shared" ca="1" si="33"/>
        <v>0</v>
      </c>
      <c r="D175" s="5">
        <f t="shared" ca="1" si="31"/>
        <v>0</v>
      </c>
      <c r="E175" s="5">
        <f t="shared" ca="1" si="31"/>
        <v>0</v>
      </c>
      <c r="F175" s="5">
        <f t="shared" ca="1" si="31"/>
        <v>0</v>
      </c>
      <c r="G175" s="5">
        <f t="shared" ca="1" si="31"/>
        <v>0</v>
      </c>
      <c r="H175" s="5">
        <f t="shared" ca="1" si="31"/>
        <v>0</v>
      </c>
      <c r="I175" s="5">
        <f t="shared" ca="1" si="31"/>
        <v>0</v>
      </c>
      <c r="J175" s="5">
        <f t="shared" ca="1" si="31"/>
        <v>0</v>
      </c>
      <c r="K175" s="5">
        <f t="shared" ca="1" si="31"/>
        <v>0</v>
      </c>
      <c r="L175" s="5">
        <f ca="1">IF('Ric 2020'!$A183="RC",INDIRECT("'Ric 2020'!"&amp;'Country Selector'!$B$3&amp;ROW($A183))*10^12,0)*'Process Emissions Multipliers'!$C$8</f>
        <v>0</v>
      </c>
      <c r="M175" s="5">
        <f t="shared" ca="1" si="34"/>
        <v>0</v>
      </c>
      <c r="N175" s="5">
        <f t="shared" ca="1" si="32"/>
        <v>0</v>
      </c>
      <c r="O175" s="5">
        <f t="shared" ca="1" si="32"/>
        <v>0</v>
      </c>
      <c r="P175" s="5">
        <f t="shared" ca="1" si="32"/>
        <v>0</v>
      </c>
      <c r="Q175" s="5">
        <f t="shared" ca="1" si="32"/>
        <v>0</v>
      </c>
      <c r="R175" s="5">
        <f t="shared" ca="1" si="32"/>
        <v>0</v>
      </c>
      <c r="S175" s="5">
        <f t="shared" ca="1" si="32"/>
        <v>0</v>
      </c>
      <c r="T175" s="5">
        <f t="shared" ca="1" si="32"/>
        <v>0</v>
      </c>
      <c r="U175" s="5">
        <f t="shared" ca="1" si="32"/>
        <v>0</v>
      </c>
      <c r="V175" s="5">
        <f ca="1">IF('Ric 2030'!$A183="RC",INDIRECT("'Ric 2030'!"&amp;'Country Selector'!$B$3&amp;ROW($A183))*10^12,0)*'Process Emissions Multipliers'!$E$8</f>
        <v>0</v>
      </c>
      <c r="W175" s="5">
        <f t="shared" ref="W175:AL177" ca="1" si="38">$V175*($AP$1-W$1)/($AP$1-$V$1)+$AP175*(W$1-$V$1)/($AP$1-$V$1)</f>
        <v>0</v>
      </c>
      <c r="X175" s="5">
        <f t="shared" ca="1" si="38"/>
        <v>0</v>
      </c>
      <c r="Y175" s="5">
        <f t="shared" ca="1" si="38"/>
        <v>0</v>
      </c>
      <c r="Z175" s="5">
        <f t="shared" ca="1" si="38"/>
        <v>0</v>
      </c>
      <c r="AA175" s="5">
        <f t="shared" ca="1" si="38"/>
        <v>0</v>
      </c>
      <c r="AB175" s="5">
        <f t="shared" ca="1" si="38"/>
        <v>0</v>
      </c>
      <c r="AC175" s="5">
        <f t="shared" ca="1" si="38"/>
        <v>0</v>
      </c>
      <c r="AD175" s="5">
        <f t="shared" ca="1" si="38"/>
        <v>0</v>
      </c>
      <c r="AE175" s="5">
        <f t="shared" ca="1" si="38"/>
        <v>0</v>
      </c>
      <c r="AF175" s="5">
        <f t="shared" ca="1" si="38"/>
        <v>0</v>
      </c>
      <c r="AG175" s="5">
        <f t="shared" ca="1" si="38"/>
        <v>0</v>
      </c>
      <c r="AH175" s="5">
        <f t="shared" ca="1" si="38"/>
        <v>0</v>
      </c>
      <c r="AI175" s="5">
        <f t="shared" ca="1" si="38"/>
        <v>0</v>
      </c>
      <c r="AJ175" s="5">
        <f t="shared" ca="1" si="38"/>
        <v>0</v>
      </c>
      <c r="AK175" s="5">
        <f t="shared" ca="1" si="38"/>
        <v>0</v>
      </c>
      <c r="AL175" s="5">
        <f t="shared" ca="1" si="38"/>
        <v>0</v>
      </c>
      <c r="AM175" s="5">
        <f t="shared" ca="1" si="37"/>
        <v>0</v>
      </c>
      <c r="AN175" s="5">
        <f t="shared" ca="1" si="37"/>
        <v>0</v>
      </c>
      <c r="AO175" s="5">
        <f t="shared" ca="1" si="37"/>
        <v>0</v>
      </c>
      <c r="AP175" s="5">
        <f ca="1">V175*'Process Emissions Multipliers'!$F$8</f>
        <v>0</v>
      </c>
    </row>
    <row r="176" spans="1:42">
      <c r="A176" s="3">
        <v>100000</v>
      </c>
      <c r="B176" s="5">
        <f ca="1">IF('Ric 2010'!$A184="RC",INDIRECT("'Ric 2010'!"&amp;'Country Selector'!$B$3&amp;ROW($A184))*10^12,0)*'Process Emissions Multipliers'!$B$8</f>
        <v>0</v>
      </c>
      <c r="C176" s="5">
        <f t="shared" ca="1" si="33"/>
        <v>0</v>
      </c>
      <c r="D176" s="5">
        <f t="shared" ca="1" si="31"/>
        <v>0</v>
      </c>
      <c r="E176" s="5">
        <f t="shared" ca="1" si="31"/>
        <v>0</v>
      </c>
      <c r="F176" s="5">
        <f t="shared" ca="1" si="31"/>
        <v>0</v>
      </c>
      <c r="G176" s="5">
        <f t="shared" ca="1" si="31"/>
        <v>0</v>
      </c>
      <c r="H176" s="5">
        <f t="shared" ca="1" si="31"/>
        <v>0</v>
      </c>
      <c r="I176" s="5">
        <f t="shared" ca="1" si="31"/>
        <v>0</v>
      </c>
      <c r="J176" s="5">
        <f t="shared" ca="1" si="31"/>
        <v>0</v>
      </c>
      <c r="K176" s="5">
        <f t="shared" ca="1" si="31"/>
        <v>0</v>
      </c>
      <c r="L176" s="5">
        <f ca="1">IF('Ric 2020'!$A184="RC",INDIRECT("'Ric 2020'!"&amp;'Country Selector'!$B$3&amp;ROW($A184))*10^12,0)*'Process Emissions Multipliers'!$C$8</f>
        <v>0</v>
      </c>
      <c r="M176" s="5">
        <f t="shared" ca="1" si="34"/>
        <v>0</v>
      </c>
      <c r="N176" s="5">
        <f t="shared" ca="1" si="32"/>
        <v>0</v>
      </c>
      <c r="O176" s="5">
        <f t="shared" ca="1" si="32"/>
        <v>0</v>
      </c>
      <c r="P176" s="5">
        <f t="shared" ca="1" si="32"/>
        <v>0</v>
      </c>
      <c r="Q176" s="5">
        <f t="shared" ca="1" si="32"/>
        <v>0</v>
      </c>
      <c r="R176" s="5">
        <f t="shared" ca="1" si="32"/>
        <v>0</v>
      </c>
      <c r="S176" s="5">
        <f t="shared" ca="1" si="32"/>
        <v>0</v>
      </c>
      <c r="T176" s="5">
        <f t="shared" ca="1" si="32"/>
        <v>0</v>
      </c>
      <c r="U176" s="5">
        <f t="shared" ca="1" si="32"/>
        <v>0</v>
      </c>
      <c r="V176" s="5">
        <f ca="1">IF('Ric 2030'!$A184="RC",INDIRECT("'Ric 2030'!"&amp;'Country Selector'!$B$3&amp;ROW($A184))*10^12,0)*'Process Emissions Multipliers'!$E$8</f>
        <v>0</v>
      </c>
      <c r="W176" s="5">
        <f t="shared" ca="1" si="38"/>
        <v>0</v>
      </c>
      <c r="X176" s="5">
        <f t="shared" ca="1" si="38"/>
        <v>0</v>
      </c>
      <c r="Y176" s="5">
        <f t="shared" ca="1" si="38"/>
        <v>0</v>
      </c>
      <c r="Z176" s="5">
        <f t="shared" ca="1" si="38"/>
        <v>0</v>
      </c>
      <c r="AA176" s="5">
        <f t="shared" ca="1" si="38"/>
        <v>0</v>
      </c>
      <c r="AB176" s="5">
        <f t="shared" ca="1" si="38"/>
        <v>0</v>
      </c>
      <c r="AC176" s="5">
        <f t="shared" ca="1" si="38"/>
        <v>0</v>
      </c>
      <c r="AD176" s="5">
        <f t="shared" ca="1" si="38"/>
        <v>0</v>
      </c>
      <c r="AE176" s="5">
        <f t="shared" ca="1" si="38"/>
        <v>0</v>
      </c>
      <c r="AF176" s="5">
        <f t="shared" ca="1" si="38"/>
        <v>0</v>
      </c>
      <c r="AG176" s="5">
        <f t="shared" ca="1" si="38"/>
        <v>0</v>
      </c>
      <c r="AH176" s="5">
        <f t="shared" ca="1" si="38"/>
        <v>0</v>
      </c>
      <c r="AI176" s="5">
        <f t="shared" ca="1" si="38"/>
        <v>0</v>
      </c>
      <c r="AJ176" s="5">
        <f t="shared" ca="1" si="38"/>
        <v>0</v>
      </c>
      <c r="AK176" s="5">
        <f t="shared" ca="1" si="38"/>
        <v>0</v>
      </c>
      <c r="AL176" s="5">
        <f t="shared" ca="1" si="38"/>
        <v>0</v>
      </c>
      <c r="AM176" s="5">
        <f t="shared" ca="1" si="37"/>
        <v>0</v>
      </c>
      <c r="AN176" s="5">
        <f t="shared" ca="1" si="37"/>
        <v>0</v>
      </c>
      <c r="AO176" s="5">
        <f t="shared" ca="1" si="37"/>
        <v>0</v>
      </c>
      <c r="AP176" s="5">
        <f ca="1">V176*'Process Emissions Multipliers'!$F$8</f>
        <v>0</v>
      </c>
    </row>
    <row r="177" spans="1:42">
      <c r="A177" s="3">
        <v>1000000</v>
      </c>
      <c r="B177" s="5">
        <f ca="1">IF('Ric 2010'!$A185="RC",INDIRECT("'Ric 2010'!"&amp;'Country Selector'!$B$3&amp;ROW($A185))*10^12,0)*'Process Emissions Multipliers'!$B$8</f>
        <v>0</v>
      </c>
      <c r="C177" s="5">
        <f t="shared" ca="1" si="33"/>
        <v>0</v>
      </c>
      <c r="D177" s="5">
        <f t="shared" ca="1" si="31"/>
        <v>0</v>
      </c>
      <c r="E177" s="5">
        <f t="shared" ca="1" si="31"/>
        <v>0</v>
      </c>
      <c r="F177" s="5">
        <f t="shared" ca="1" si="31"/>
        <v>0</v>
      </c>
      <c r="G177" s="5">
        <f t="shared" ca="1" si="31"/>
        <v>0</v>
      </c>
      <c r="H177" s="5">
        <f t="shared" ca="1" si="31"/>
        <v>0</v>
      </c>
      <c r="I177" s="5">
        <f t="shared" ca="1" si="31"/>
        <v>0</v>
      </c>
      <c r="J177" s="5">
        <f t="shared" ca="1" si="31"/>
        <v>0</v>
      </c>
      <c r="K177" s="5">
        <f t="shared" ca="1" si="31"/>
        <v>0</v>
      </c>
      <c r="L177" s="5">
        <f ca="1">IF('Ric 2020'!$A185="RC",INDIRECT("'Ric 2020'!"&amp;'Country Selector'!$B$3&amp;ROW($A185))*10^12,0)*'Process Emissions Multipliers'!$C$8</f>
        <v>0</v>
      </c>
      <c r="M177" s="5">
        <f t="shared" ca="1" si="34"/>
        <v>0</v>
      </c>
      <c r="N177" s="5">
        <f t="shared" ca="1" si="32"/>
        <v>0</v>
      </c>
      <c r="O177" s="5">
        <f t="shared" ca="1" si="32"/>
        <v>0</v>
      </c>
      <c r="P177" s="5">
        <f t="shared" ca="1" si="32"/>
        <v>0</v>
      </c>
      <c r="Q177" s="5">
        <f t="shared" ca="1" si="32"/>
        <v>0</v>
      </c>
      <c r="R177" s="5">
        <f t="shared" ca="1" si="32"/>
        <v>0</v>
      </c>
      <c r="S177" s="5">
        <f t="shared" ca="1" si="32"/>
        <v>0</v>
      </c>
      <c r="T177" s="5">
        <f t="shared" ca="1" si="32"/>
        <v>0</v>
      </c>
      <c r="U177" s="5">
        <f t="shared" ca="1" si="32"/>
        <v>0</v>
      </c>
      <c r="V177" s="5">
        <f ca="1">IF('Ric 2030'!$A185="RC",INDIRECT("'Ric 2030'!"&amp;'Country Selector'!$B$3&amp;ROW($A185))*10^12,0)*'Process Emissions Multipliers'!$E$8</f>
        <v>0</v>
      </c>
      <c r="W177" s="5">
        <f t="shared" ca="1" si="38"/>
        <v>0</v>
      </c>
      <c r="X177" s="5">
        <f t="shared" ca="1" si="38"/>
        <v>0</v>
      </c>
      <c r="Y177" s="5">
        <f t="shared" ca="1" si="38"/>
        <v>0</v>
      </c>
      <c r="Z177" s="5">
        <f t="shared" ca="1" si="38"/>
        <v>0</v>
      </c>
      <c r="AA177" s="5">
        <f t="shared" ca="1" si="38"/>
        <v>0</v>
      </c>
      <c r="AB177" s="5">
        <f t="shared" ca="1" si="38"/>
        <v>0</v>
      </c>
      <c r="AC177" s="5">
        <f t="shared" ca="1" si="38"/>
        <v>0</v>
      </c>
      <c r="AD177" s="5">
        <f t="shared" ca="1" si="38"/>
        <v>0</v>
      </c>
      <c r="AE177" s="5">
        <f t="shared" ca="1" si="38"/>
        <v>0</v>
      </c>
      <c r="AF177" s="5">
        <f t="shared" ca="1" si="38"/>
        <v>0</v>
      </c>
      <c r="AG177" s="5">
        <f t="shared" ca="1" si="38"/>
        <v>0</v>
      </c>
      <c r="AH177" s="5">
        <f t="shared" ca="1" si="38"/>
        <v>0</v>
      </c>
      <c r="AI177" s="5">
        <f t="shared" ca="1" si="38"/>
        <v>0</v>
      </c>
      <c r="AJ177" s="5">
        <f t="shared" ca="1" si="38"/>
        <v>0</v>
      </c>
      <c r="AK177" s="5">
        <f t="shared" ca="1" si="38"/>
        <v>0</v>
      </c>
      <c r="AL177" s="5">
        <f t="shared" ca="1" si="38"/>
        <v>0</v>
      </c>
      <c r="AM177" s="5">
        <f t="shared" ca="1" si="37"/>
        <v>0</v>
      </c>
      <c r="AN177" s="5">
        <f t="shared" ca="1" si="37"/>
        <v>0</v>
      </c>
      <c r="AO177" s="5">
        <f t="shared" ca="1" si="37"/>
        <v>0</v>
      </c>
      <c r="AP177" s="5">
        <f ca="1">V177*'Process Emissions Multipliers'!$F$8</f>
        <v>0</v>
      </c>
    </row>
    <row r="179" spans="1:42">
      <c r="B179" s="11">
        <f ca="1">SUM(B2:B177)/10^12</f>
        <v>0.49097309486212232</v>
      </c>
      <c r="C179" s="11">
        <f t="shared" ref="C179:AP179" ca="1" si="39">SUM(C2:C177)/10^12</f>
        <v>0.48095787782435812</v>
      </c>
      <c r="D179" s="11">
        <f t="shared" ca="1" si="39"/>
        <v>0.47094266078659391</v>
      </c>
      <c r="E179" s="11">
        <f t="shared" ca="1" si="39"/>
        <v>0.46092744374882938</v>
      </c>
      <c r="F179" s="11">
        <f t="shared" ca="1" si="39"/>
        <v>0.45091222671106534</v>
      </c>
      <c r="G179" s="11">
        <f t="shared" ca="1" si="39"/>
        <v>0.44089700967330114</v>
      </c>
      <c r="H179" s="11">
        <f t="shared" ca="1" si="39"/>
        <v>0.43088179263553683</v>
      </c>
      <c r="I179" s="11">
        <f t="shared" ca="1" si="39"/>
        <v>0.42086657559777235</v>
      </c>
      <c r="J179" s="11">
        <f t="shared" ca="1" si="39"/>
        <v>0.41085135856000826</v>
      </c>
      <c r="K179" s="11">
        <f t="shared" ca="1" si="39"/>
        <v>0.40083614152224362</v>
      </c>
      <c r="L179" s="11">
        <f t="shared" ca="1" si="39"/>
        <v>0.39082092448447964</v>
      </c>
      <c r="M179" s="11">
        <f t="shared" ca="1" si="39"/>
        <v>0.38660436459502029</v>
      </c>
      <c r="N179" s="11">
        <f t="shared" ca="1" si="39"/>
        <v>0.38238780470556144</v>
      </c>
      <c r="O179" s="11">
        <f t="shared" ca="1" si="39"/>
        <v>0.37817124481610243</v>
      </c>
      <c r="P179" s="11">
        <f t="shared" ca="1" si="39"/>
        <v>0.37395468492664363</v>
      </c>
      <c r="Q179" s="11">
        <f t="shared" ca="1" si="39"/>
        <v>0.36973812503718434</v>
      </c>
      <c r="R179" s="11">
        <f t="shared" ca="1" si="39"/>
        <v>0.36552156514772555</v>
      </c>
      <c r="S179" s="11">
        <f t="shared" ca="1" si="39"/>
        <v>0.3613050052582662</v>
      </c>
      <c r="T179" s="11">
        <f t="shared" ca="1" si="39"/>
        <v>0.35708844536880713</v>
      </c>
      <c r="U179" s="11">
        <f t="shared" ca="1" si="39"/>
        <v>0.352871885479348</v>
      </c>
      <c r="V179" s="11">
        <f t="shared" ca="1" si="39"/>
        <v>0.34865532558988921</v>
      </c>
      <c r="W179" s="11">
        <f t="shared" ca="1" si="39"/>
        <v>0.34865532558988921</v>
      </c>
      <c r="X179" s="11">
        <f t="shared" ca="1" si="39"/>
        <v>0.34865532558988926</v>
      </c>
      <c r="Y179" s="11">
        <f t="shared" ca="1" si="39"/>
        <v>0.34865532558988921</v>
      </c>
      <c r="Z179" s="11">
        <f t="shared" ca="1" si="39"/>
        <v>0.34865532558988921</v>
      </c>
      <c r="AA179" s="11">
        <f t="shared" ca="1" si="39"/>
        <v>0.34865532558988921</v>
      </c>
      <c r="AB179" s="11">
        <f t="shared" ca="1" si="39"/>
        <v>0.34865532558988921</v>
      </c>
      <c r="AC179" s="11">
        <f t="shared" ca="1" si="39"/>
        <v>0.34865532558988921</v>
      </c>
      <c r="AD179" s="11">
        <f t="shared" ca="1" si="39"/>
        <v>0.34865532558988921</v>
      </c>
      <c r="AE179" s="11">
        <f t="shared" ca="1" si="39"/>
        <v>0.34865532558988921</v>
      </c>
      <c r="AF179" s="11">
        <f t="shared" ca="1" si="39"/>
        <v>0.34865532558988921</v>
      </c>
      <c r="AG179" s="11">
        <f t="shared" ca="1" si="39"/>
        <v>0.34865532558988921</v>
      </c>
      <c r="AH179" s="11">
        <f t="shared" ca="1" si="39"/>
        <v>0.34865532558988921</v>
      </c>
      <c r="AI179" s="11">
        <f t="shared" ca="1" si="39"/>
        <v>0.34865532558988921</v>
      </c>
      <c r="AJ179" s="11">
        <f t="shared" ca="1" si="39"/>
        <v>0.34865532558988921</v>
      </c>
      <c r="AK179" s="11">
        <f t="shared" ca="1" si="39"/>
        <v>0.34865532558988921</v>
      </c>
      <c r="AL179" s="11">
        <f t="shared" ca="1" si="39"/>
        <v>0.34865532558988921</v>
      </c>
      <c r="AM179" s="11">
        <f t="shared" ca="1" si="39"/>
        <v>0.34865532558988921</v>
      </c>
      <c r="AN179" s="11">
        <f t="shared" ca="1" si="39"/>
        <v>0.34865532558988926</v>
      </c>
      <c r="AO179" s="11">
        <f t="shared" ca="1" si="39"/>
        <v>0.34865532558988921</v>
      </c>
      <c r="AP179" s="11">
        <f t="shared" ca="1" si="39"/>
        <v>0.34865532558988921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7"/>
  <sheetViews>
    <sheetView topLeftCell="M118" workbookViewId="0">
      <selection activeCell="B152" sqref="B152:AI152"/>
    </sheetView>
  </sheetViews>
  <sheetFormatPr defaultRowHeight="15"/>
  <cols>
    <col min="1" max="1" width="28.85546875" customWidth="1"/>
    <col min="2" max="2" width="12" bestFit="1" customWidth="1"/>
    <col min="5" max="5" width="12.28515625" customWidth="1"/>
    <col min="6" max="6" width="9.42578125" customWidth="1"/>
    <col min="15" max="15" width="9.140625" customWidth="1"/>
    <col min="35" max="35" width="9.140625" customWidth="1"/>
  </cols>
  <sheetData>
    <row r="1" spans="1:35">
      <c r="A1" t="s">
        <v>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>
        <v>-50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</row>
    <row r="3" spans="1:35">
      <c r="A3" s="3">
        <v>-49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</row>
    <row r="4" spans="1:35">
      <c r="A4" s="3">
        <v>-48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</row>
    <row r="5" spans="1:35">
      <c r="A5" s="3">
        <v>-47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</row>
    <row r="6" spans="1:35">
      <c r="A6" s="3">
        <v>-46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5">
      <c r="A7" s="3">
        <v>-45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>
      <c r="A8" s="3">
        <v>-44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>
      <c r="A9" s="3">
        <v>-43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>
      <c r="A10" s="3">
        <v>-42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>
      <c r="A11" s="3">
        <v>-41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>
      <c r="A12" s="3">
        <v>-40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>
      <c r="A13" s="3">
        <v>-39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>
      <c r="A14" s="3">
        <v>-38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>
      <c r="A15" s="3">
        <v>-37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>
      <c r="A16" s="3">
        <v>-36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>
      <c r="A17" s="3">
        <v>-35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>
      <c r="A18" s="3">
        <v>-34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>
      <c r="A19" s="3">
        <v>-33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>
      <c r="A20" s="3">
        <v>-32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>
      <c r="A21" s="3">
        <v>-31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>
      <c r="A22" s="3">
        <v>-30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>
      <c r="A23" s="3">
        <v>-29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>
      <c r="A24" s="3">
        <v>-28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>
      <c r="A25" s="3">
        <v>-27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>
      <c r="A26" s="3">
        <v>-26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>
      <c r="A27" s="3">
        <v>-25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>
      <c r="A28" s="3">
        <v>-24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>
      <c r="A29" s="3">
        <v>-23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3">
        <v>-22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3">
        <v>-21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3">
        <v>-20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</row>
    <row r="33" spans="1:35">
      <c r="A33" s="3">
        <v>-19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</row>
    <row r="34" spans="1:35">
      <c r="A34" s="3">
        <v>-18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</row>
    <row r="35" spans="1:35">
      <c r="A35" s="3">
        <v>-17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</row>
    <row r="36" spans="1:35">
      <c r="A36" s="3">
        <v>-16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</row>
    <row r="37" spans="1:35">
      <c r="A37" s="3">
        <v>-15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</row>
    <row r="38" spans="1:35">
      <c r="A38" s="3">
        <v>-14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</row>
    <row r="39" spans="1:35">
      <c r="A39" s="3">
        <v>-13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</row>
    <row r="40" spans="1:35">
      <c r="A40" s="3">
        <v>-12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</row>
    <row r="41" spans="1:35">
      <c r="A41" s="3">
        <v>-11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</row>
    <row r="42" spans="1:35">
      <c r="A42" s="3">
        <v>-10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</row>
    <row r="43" spans="1:35">
      <c r="A43" s="3">
        <v>-9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</row>
    <row r="44" spans="1:35">
      <c r="A44" s="3">
        <v>-8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</row>
    <row r="45" spans="1:35">
      <c r="A45" s="3">
        <v>-7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</row>
    <row r="46" spans="1:35">
      <c r="A46" s="3">
        <v>-6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</row>
    <row r="47" spans="1:35">
      <c r="A47" s="3">
        <v>-5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</row>
    <row r="48" spans="1:35">
      <c r="A48" s="3">
        <v>-4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</row>
    <row r="49" spans="1:35">
      <c r="A49" s="3">
        <v>-3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</row>
    <row r="50" spans="1:35">
      <c r="A50" s="3">
        <v>-2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</row>
    <row r="51" spans="1:35">
      <c r="A51" s="3">
        <v>-1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</row>
    <row r="52" spans="1:35">
      <c r="A52" s="3">
        <v>0</v>
      </c>
      <c r="B52" s="11">
        <f>'CA Reduction Potential'!B55*Grams_per_Ton</f>
        <v>0</v>
      </c>
      <c r="C52" s="11">
        <f>'CA Reduction Potential'!C55*Grams_per_Ton</f>
        <v>0</v>
      </c>
      <c r="D52" s="11">
        <f>'CA Reduction Potential'!D55*Grams_per_Ton</f>
        <v>0</v>
      </c>
      <c r="E52" s="11">
        <f>'CA Reduction Potential'!E55*Grams_per_Ton</f>
        <v>706935616636.401</v>
      </c>
      <c r="F52" s="11">
        <f>'CA Reduction Potential'!F55*Grams_per_Ton</f>
        <v>1413871233272.8003</v>
      </c>
      <c r="G52" s="11">
        <f>'CA Reduction Potential'!G55*Grams_per_Ton</f>
        <v>2120806849909.1006</v>
      </c>
      <c r="H52" s="11">
        <f>'CA Reduction Potential'!H55*Grams_per_Ton</f>
        <v>2827742466545.4609</v>
      </c>
      <c r="I52" s="11">
        <f>'CA Reduction Potential'!I55*Grams_per_Ton</f>
        <v>3534678083181.8208</v>
      </c>
      <c r="J52" s="11">
        <f>'CA Reduction Potential'!J55*Grams_per_Ton</f>
        <v>4241613699818.1904</v>
      </c>
      <c r="K52" s="11">
        <f>'CA Reduction Potential'!K55*Grams_per_Ton</f>
        <v>4948549316454.5498</v>
      </c>
      <c r="L52" s="11">
        <f>'CA Reduction Potential'!L55*Grams_per_Ton</f>
        <v>5655484933090.9102</v>
      </c>
      <c r="M52" s="11">
        <f>'CA Reduction Potential'!M55*Grams_per_Ton</f>
        <v>6362420549727.2803</v>
      </c>
      <c r="N52" s="11">
        <f>'CA Reduction Potential'!N55*Grams_per_Ton</f>
        <v>7069356166363.6406</v>
      </c>
      <c r="O52" s="11">
        <f>'CA Reduction Potential'!O55*Grams_per_Ton</f>
        <v>7776291783000</v>
      </c>
      <c r="P52" s="11">
        <f>'CA Reduction Potential'!P55*Grams_per_Ton</f>
        <v>7776291783000</v>
      </c>
      <c r="Q52" s="11">
        <f>'CA Reduction Potential'!Q55*Grams_per_Ton</f>
        <v>7776291783000</v>
      </c>
      <c r="R52" s="11">
        <f>'CA Reduction Potential'!R55*Grams_per_Ton</f>
        <v>7776291783000</v>
      </c>
      <c r="S52" s="11">
        <f>'CA Reduction Potential'!S55*Grams_per_Ton</f>
        <v>7776291783000</v>
      </c>
      <c r="T52" s="11">
        <f>'CA Reduction Potential'!T55*Grams_per_Ton</f>
        <v>7776291783000</v>
      </c>
      <c r="U52" s="11">
        <f>'CA Reduction Potential'!U55*Grams_per_Ton</f>
        <v>7776291783000</v>
      </c>
      <c r="V52" s="11">
        <f>'CA Reduction Potential'!V55*Grams_per_Ton</f>
        <v>7776291783000</v>
      </c>
      <c r="W52" s="11">
        <f>'CA Reduction Potential'!W55*Grams_per_Ton</f>
        <v>7776291783000</v>
      </c>
      <c r="X52" s="11">
        <f>'CA Reduction Potential'!X55*Grams_per_Ton</f>
        <v>7776291783000</v>
      </c>
      <c r="Y52" s="11">
        <f>'CA Reduction Potential'!Y55*Grams_per_Ton</f>
        <v>7776291783000</v>
      </c>
      <c r="Z52" s="11">
        <f>'CA Reduction Potential'!Z55*Grams_per_Ton</f>
        <v>7776291783000</v>
      </c>
      <c r="AA52" s="11">
        <f>'CA Reduction Potential'!AA55*Grams_per_Ton</f>
        <v>7776291783000</v>
      </c>
      <c r="AB52" s="11">
        <f>'CA Reduction Potential'!AB55*Grams_per_Ton</f>
        <v>7776291783000</v>
      </c>
      <c r="AC52" s="11">
        <f>'CA Reduction Potential'!AC55*Grams_per_Ton</f>
        <v>7776291783000</v>
      </c>
      <c r="AD52" s="11">
        <f>'CA Reduction Potential'!AD55*Grams_per_Ton</f>
        <v>7776291783000</v>
      </c>
      <c r="AE52" s="11">
        <f>'CA Reduction Potential'!AE55*Grams_per_Ton</f>
        <v>7776291783000</v>
      </c>
      <c r="AF52" s="11">
        <f>'CA Reduction Potential'!AF55*Grams_per_Ton</f>
        <v>7776291783000</v>
      </c>
      <c r="AG52" s="11">
        <f>'CA Reduction Potential'!AG55*Grams_per_Ton</f>
        <v>7776291783000</v>
      </c>
      <c r="AH52" s="11">
        <f>'CA Reduction Potential'!AH55*Grams_per_Ton</f>
        <v>7776291783000</v>
      </c>
      <c r="AI52" s="11">
        <f>'CA Reduction Potential'!AI55*Grams_per_Ton</f>
        <v>7776291783000</v>
      </c>
    </row>
    <row r="53" spans="1:35">
      <c r="A53" s="3">
        <v>1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</row>
    <row r="54" spans="1:35">
      <c r="A54" s="3">
        <v>2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</row>
    <row r="55" spans="1:35">
      <c r="A55" s="3">
        <v>3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</row>
    <row r="56" spans="1:35">
      <c r="A56" s="3">
        <v>4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</row>
    <row r="57" spans="1:35">
      <c r="A57" s="3">
        <v>5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</row>
    <row r="58" spans="1:35">
      <c r="A58" s="3">
        <v>6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</row>
    <row r="59" spans="1:35">
      <c r="A59" s="3">
        <v>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</row>
    <row r="60" spans="1:35">
      <c r="A60" s="3">
        <v>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</row>
    <row r="61" spans="1:35">
      <c r="A61" s="3">
        <v>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</row>
    <row r="62" spans="1:35">
      <c r="A62" s="3">
        <v>10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</row>
    <row r="63" spans="1:35">
      <c r="A63" s="3">
        <v>11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</row>
    <row r="64" spans="1:35">
      <c r="A64" s="3">
        <v>12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</row>
    <row r="65" spans="1:35">
      <c r="A65" s="3">
        <v>13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</row>
    <row r="66" spans="1:35">
      <c r="A66" s="3">
        <v>14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</row>
    <row r="67" spans="1:35">
      <c r="A67" s="3">
        <v>15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</row>
    <row r="68" spans="1:35">
      <c r="A68" s="3">
        <v>16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</row>
    <row r="69" spans="1:35">
      <c r="A69" s="3">
        <v>17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</row>
    <row r="70" spans="1:35">
      <c r="A70" s="3">
        <v>18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</row>
    <row r="71" spans="1:35">
      <c r="A71" s="3">
        <v>19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</row>
    <row r="72" spans="1:35">
      <c r="A72" s="3">
        <v>20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</row>
    <row r="73" spans="1:35">
      <c r="A73" s="3">
        <v>21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</row>
    <row r="74" spans="1:35">
      <c r="A74" s="3">
        <v>22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</row>
    <row r="75" spans="1:35">
      <c r="A75" s="3">
        <v>23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</row>
    <row r="76" spans="1:35">
      <c r="A76" s="3">
        <v>24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</row>
    <row r="77" spans="1:35">
      <c r="A77" s="3">
        <v>25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</row>
    <row r="78" spans="1:35">
      <c r="A78" s="3">
        <v>26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</row>
    <row r="79" spans="1:35">
      <c r="A79" s="3">
        <v>27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</row>
    <row r="80" spans="1:35">
      <c r="A80" s="3">
        <v>28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</row>
    <row r="81" spans="1:35">
      <c r="A81" s="3">
        <v>29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</row>
    <row r="82" spans="1:35">
      <c r="A82" s="3">
        <v>30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</row>
    <row r="83" spans="1:35">
      <c r="A83" s="3">
        <v>31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</row>
    <row r="84" spans="1:35">
      <c r="A84" s="3">
        <v>32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</row>
    <row r="85" spans="1:35">
      <c r="A85" s="3">
        <v>33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</row>
    <row r="86" spans="1:35">
      <c r="A86" s="3">
        <v>34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</row>
    <row r="87" spans="1:35">
      <c r="A87" s="3">
        <v>35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</row>
    <row r="88" spans="1:35">
      <c r="A88" s="3">
        <v>36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</row>
    <row r="89" spans="1:35">
      <c r="A89" s="3">
        <v>37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</row>
    <row r="90" spans="1:35">
      <c r="A90" s="3">
        <v>38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</row>
    <row r="91" spans="1:35">
      <c r="A91" s="3">
        <v>39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</row>
    <row r="92" spans="1:35">
      <c r="A92" s="3">
        <v>40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</row>
    <row r="93" spans="1:35">
      <c r="A93" s="3">
        <v>41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</row>
    <row r="94" spans="1:35">
      <c r="A94" s="3">
        <v>42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</row>
    <row r="95" spans="1:35">
      <c r="A95" s="3">
        <v>43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>
      <c r="A96" s="3">
        <v>44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</row>
    <row r="97" spans="1:35">
      <c r="A97" s="3">
        <v>45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>
      <c r="A98" s="3">
        <v>46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>
      <c r="A99" s="3">
        <v>47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</row>
    <row r="100" spans="1:35">
      <c r="A100" s="3">
        <v>48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</row>
    <row r="101" spans="1:35">
      <c r="A101" s="3">
        <v>49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</row>
    <row r="102" spans="1:35">
      <c r="A102" s="3">
        <v>50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>
      <c r="A103" s="3">
        <v>51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>
      <c r="A104" s="3">
        <v>52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</row>
    <row r="105" spans="1:35">
      <c r="A105" s="3">
        <v>53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</row>
    <row r="106" spans="1:35">
      <c r="A106" s="3">
        <v>54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</row>
    <row r="107" spans="1:35">
      <c r="A107" s="3">
        <v>55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</row>
    <row r="108" spans="1:35">
      <c r="A108" s="3">
        <v>56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</row>
    <row r="109" spans="1:35">
      <c r="A109" s="3">
        <v>57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</row>
    <row r="110" spans="1:35">
      <c r="A110" s="3">
        <v>58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</row>
    <row r="111" spans="1:35">
      <c r="A111" s="3">
        <v>59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</row>
    <row r="112" spans="1:35">
      <c r="A112" s="3">
        <v>60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</row>
    <row r="113" spans="1:35">
      <c r="A113" s="3">
        <v>61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</row>
    <row r="114" spans="1:35">
      <c r="A114" s="3">
        <v>62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</row>
    <row r="115" spans="1:35">
      <c r="A115" s="3">
        <v>63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>
      <c r="A116" s="3">
        <v>64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</row>
    <row r="117" spans="1:35">
      <c r="A117" s="3">
        <v>65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</row>
    <row r="118" spans="1:35">
      <c r="A118" s="3">
        <v>66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</row>
    <row r="119" spans="1:35">
      <c r="A119" s="3">
        <v>67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</row>
    <row r="120" spans="1:35">
      <c r="A120" s="3">
        <v>68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</row>
    <row r="121" spans="1:35">
      <c r="A121" s="3">
        <v>69</v>
      </c>
      <c r="B121" s="11">
        <v>0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</row>
    <row r="122" spans="1:35">
      <c r="A122" s="3">
        <v>70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</row>
    <row r="123" spans="1:35">
      <c r="A123" s="3">
        <v>71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</row>
    <row r="124" spans="1:35">
      <c r="A124" s="3">
        <v>72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</row>
    <row r="125" spans="1:35">
      <c r="A125" s="3">
        <v>73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</row>
    <row r="126" spans="1:35">
      <c r="A126" s="3">
        <v>74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</row>
    <row r="127" spans="1:35">
      <c r="A127" s="3">
        <v>75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</row>
    <row r="128" spans="1:35">
      <c r="A128" s="3">
        <v>76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</row>
    <row r="129" spans="1:35">
      <c r="A129" s="3">
        <v>77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</row>
    <row r="130" spans="1:35">
      <c r="A130" s="3">
        <v>78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</row>
    <row r="131" spans="1:35">
      <c r="A131" s="3">
        <v>79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</row>
    <row r="132" spans="1:35">
      <c r="A132" s="3">
        <v>80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</row>
    <row r="133" spans="1:35">
      <c r="A133" s="3">
        <v>81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</row>
    <row r="134" spans="1:35">
      <c r="A134" s="3">
        <v>82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</row>
    <row r="135" spans="1:35">
      <c r="A135" s="3">
        <v>83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</row>
    <row r="136" spans="1:35">
      <c r="A136" s="3">
        <v>84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</row>
    <row r="137" spans="1:35">
      <c r="A137" s="3">
        <v>85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</row>
    <row r="138" spans="1:35">
      <c r="A138" s="3">
        <v>86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</row>
    <row r="139" spans="1:35">
      <c r="A139" s="3">
        <v>87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</row>
    <row r="140" spans="1:35">
      <c r="A140" s="3">
        <v>88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</row>
    <row r="141" spans="1:35">
      <c r="A141" s="3">
        <v>89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</row>
    <row r="142" spans="1:35">
      <c r="A142" s="3">
        <v>90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</row>
    <row r="143" spans="1:35">
      <c r="A143" s="3">
        <v>91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</row>
    <row r="144" spans="1:35">
      <c r="A144" s="3">
        <v>92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</row>
    <row r="145" spans="1:35">
      <c r="A145" s="3">
        <v>93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</row>
    <row r="146" spans="1:35">
      <c r="A146" s="3">
        <v>94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</row>
    <row r="147" spans="1:35">
      <c r="A147" s="3">
        <v>95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</row>
    <row r="148" spans="1:35">
      <c r="A148" s="3">
        <v>96</v>
      </c>
      <c r="B148" s="11">
        <v>0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</row>
    <row r="149" spans="1:35">
      <c r="A149" s="3">
        <v>97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</row>
    <row r="150" spans="1:35">
      <c r="A150" s="3">
        <v>98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</row>
    <row r="151" spans="1:35">
      <c r="A151" s="3">
        <v>99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</row>
    <row r="152" spans="1:35">
      <c r="A152" s="3">
        <v>100</v>
      </c>
      <c r="B152" s="11">
        <f>'CA Reduction Potential'!B54*Grams_per_Ton</f>
        <v>125758463490</v>
      </c>
      <c r="C152" s="11">
        <f>'CA Reduction Potential'!C54*Grams_per_Ton</f>
        <v>251516926980</v>
      </c>
      <c r="D152" s="11">
        <f>'CA Reduction Potential'!D54*Grams_per_Ton</f>
        <v>377275390470</v>
      </c>
      <c r="E152" s="11">
        <f>'CA Reduction Potential'!E54*Grams_per_Ton</f>
        <v>503033853960</v>
      </c>
      <c r="F152" s="11">
        <f>'CA Reduction Potential'!F54*Grams_per_Ton</f>
        <v>628792317450</v>
      </c>
      <c r="G152" s="11">
        <f>'CA Reduction Potential'!G54*Grams_per_Ton</f>
        <v>754550780940</v>
      </c>
      <c r="H152" s="11">
        <f>'CA Reduction Potential'!H54*Grams_per_Ton</f>
        <v>880309244430</v>
      </c>
      <c r="I152" s="11">
        <f>'CA Reduction Potential'!I54*Grams_per_Ton</f>
        <v>1006067707920</v>
      </c>
      <c r="J152" s="11">
        <f>'CA Reduction Potential'!J54*Grams_per_Ton</f>
        <v>1131826171410</v>
      </c>
      <c r="K152" s="11">
        <f>'CA Reduction Potential'!K54*Grams_per_Ton</f>
        <v>1257584634900</v>
      </c>
      <c r="L152" s="11">
        <f>'CA Reduction Potential'!L54*Grams_per_Ton</f>
        <v>1383343098390</v>
      </c>
      <c r="M152" s="11">
        <f>'CA Reduction Potential'!M54*Grams_per_Ton</f>
        <v>1509101561880</v>
      </c>
      <c r="N152" s="11">
        <f>'CA Reduction Potential'!N54*Grams_per_Ton</f>
        <v>1634860025370</v>
      </c>
      <c r="O152" s="11">
        <f>'CA Reduction Potential'!O54*Grams_per_Ton</f>
        <v>1874944364760.0002</v>
      </c>
      <c r="P152" s="11">
        <f>'CA Reduction Potential'!P54*Grams_per_Ton</f>
        <v>1989270240659.9998</v>
      </c>
      <c r="Q152" s="11">
        <f>'CA Reduction Potential'!Q54*Grams_per_Ton</f>
        <v>2103596116560</v>
      </c>
      <c r="R152" s="11">
        <f>'CA Reduction Potential'!R54*Grams_per_Ton</f>
        <v>2217921992460.0005</v>
      </c>
      <c r="S152" s="11">
        <f>'CA Reduction Potential'!S54*Grams_per_Ton</f>
        <v>2332247868359.9995</v>
      </c>
      <c r="T152" s="11">
        <f>'CA Reduction Potential'!T54*Grams_per_Ton</f>
        <v>2446573744260</v>
      </c>
      <c r="U152" s="11">
        <f>'CA Reduction Potential'!U54*Grams_per_Ton</f>
        <v>2560899620160.0005</v>
      </c>
      <c r="V152" s="11">
        <f>'CA Reduction Potential'!V54*Grams_per_Ton</f>
        <v>2675225496060</v>
      </c>
      <c r="W152" s="11">
        <f>'CA Reduction Potential'!W54*Grams_per_Ton</f>
        <v>2789551371960</v>
      </c>
      <c r="X152" s="11">
        <f>'CA Reduction Potential'!X54*Grams_per_Ton</f>
        <v>2903877247860.0005</v>
      </c>
      <c r="Y152" s="11">
        <f>'CA Reduction Potential'!Y54*Grams_per_Ton</f>
        <v>3018203123760</v>
      </c>
      <c r="Z152" s="11">
        <f>'CA Reduction Potential'!Z54*Grams_per_Ton</f>
        <v>3132528999660</v>
      </c>
      <c r="AA152" s="11">
        <f>'CA Reduction Potential'!AA54*Grams_per_Ton</f>
        <v>3246854875560.0005</v>
      </c>
      <c r="AB152" s="11">
        <f>'CA Reduction Potential'!AB54*Grams_per_Ton</f>
        <v>3361180751460</v>
      </c>
      <c r="AC152" s="11">
        <f>'CA Reduction Potential'!AC54*Grams_per_Ton</f>
        <v>3475506627360.0005</v>
      </c>
      <c r="AD152" s="11">
        <f>'CA Reduction Potential'!AD54*Grams_per_Ton</f>
        <v>3589832503259.9995</v>
      </c>
      <c r="AE152" s="11">
        <f>'CA Reduction Potential'!AE54*Grams_per_Ton</f>
        <v>3704158379160</v>
      </c>
      <c r="AF152" s="11">
        <f>'CA Reduction Potential'!AF54*Grams_per_Ton</f>
        <v>3818484255060</v>
      </c>
      <c r="AG152" s="11">
        <f>'CA Reduction Potential'!AG54*Grams_per_Ton</f>
        <v>3932810130960</v>
      </c>
      <c r="AH152" s="11">
        <f>'CA Reduction Potential'!AH54*Grams_per_Ton</f>
        <v>4047136006860</v>
      </c>
      <c r="AI152" s="11">
        <f>'CA Reduction Potential'!AI54*Grams_per_Ton</f>
        <v>4161461882760</v>
      </c>
    </row>
    <row r="153" spans="1:35">
      <c r="A153" s="3">
        <v>150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</row>
    <row r="154" spans="1:35">
      <c r="A154" s="3">
        <v>200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</row>
    <row r="155" spans="1:35">
      <c r="A155" s="3">
        <v>250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</row>
    <row r="156" spans="1:35">
      <c r="A156" s="3">
        <v>300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</row>
    <row r="157" spans="1:35">
      <c r="A157" s="3">
        <v>350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</row>
    <row r="158" spans="1:35">
      <c r="A158" s="3">
        <v>400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</row>
    <row r="159" spans="1:35">
      <c r="A159" s="3">
        <v>450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</row>
    <row r="160" spans="1:35">
      <c r="A160" s="3">
        <v>500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</row>
    <row r="161" spans="1:35">
      <c r="A161" s="3">
        <v>550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</row>
    <row r="162" spans="1:35">
      <c r="A162" s="3">
        <v>600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</row>
    <row r="163" spans="1:35">
      <c r="A163" s="3">
        <v>650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</row>
    <row r="164" spans="1:35">
      <c r="A164" s="3">
        <v>700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</row>
    <row r="165" spans="1:35">
      <c r="A165" s="3">
        <v>750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</row>
    <row r="166" spans="1:35">
      <c r="A166" s="3">
        <v>800</v>
      </c>
      <c r="B166" s="11">
        <v>0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</row>
    <row r="167" spans="1:35">
      <c r="A167" s="3">
        <v>850</v>
      </c>
      <c r="B167" s="11">
        <v>0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</row>
    <row r="168" spans="1:35">
      <c r="A168" s="3">
        <v>900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</row>
    <row r="169" spans="1:35">
      <c r="A169" s="3">
        <v>950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</row>
    <row r="170" spans="1:35">
      <c r="A170" s="3">
        <v>1000</v>
      </c>
      <c r="B170" s="11">
        <v>0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</row>
    <row r="171" spans="1:35">
      <c r="A171" s="3">
        <v>1500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</row>
    <row r="172" spans="1:35">
      <c r="A172" s="3">
        <v>2000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</row>
    <row r="173" spans="1:35">
      <c r="A173" s="3">
        <v>3000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</row>
    <row r="174" spans="1:35">
      <c r="A174" s="3">
        <v>5000</v>
      </c>
      <c r="B174" s="11">
        <v>0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</row>
    <row r="175" spans="1:35">
      <c r="A175" s="3">
        <v>10000</v>
      </c>
      <c r="B175" s="11">
        <v>0</v>
      </c>
      <c r="C175" s="11"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</row>
    <row r="176" spans="1:35">
      <c r="A176" s="3">
        <v>100000</v>
      </c>
      <c r="B176" s="11">
        <v>0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</row>
    <row r="177" spans="1:35">
      <c r="A177" s="3">
        <v>1000000</v>
      </c>
      <c r="B177" s="11">
        <v>0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7"/>
  <sheetViews>
    <sheetView workbookViewId="0">
      <selection activeCell="I8" sqref="I8"/>
    </sheetView>
  </sheetViews>
  <sheetFormatPr defaultRowHeight="15"/>
  <cols>
    <col min="1" max="1" width="28.85546875" customWidth="1"/>
    <col min="5" max="5" width="9.140625" customWidth="1"/>
    <col min="15" max="15" width="9.140625" customWidth="1"/>
  </cols>
  <sheetData>
    <row r="1" spans="1:35">
      <c r="A1" t="s">
        <v>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>
        <v>-50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>
        <v>0</v>
      </c>
    </row>
    <row r="3" spans="1:35">
      <c r="A3" s="3">
        <v>-49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</row>
    <row r="4" spans="1:35">
      <c r="A4" s="3">
        <v>-48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</row>
    <row r="5" spans="1:35">
      <c r="A5" s="3">
        <v>-47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</row>
    <row r="6" spans="1:35">
      <c r="A6" s="3">
        <v>-46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5">
      <c r="A7" s="3">
        <v>-45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>
      <c r="A8" s="3">
        <v>-44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>
      <c r="A9" s="3">
        <v>-43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>
      <c r="A10" s="3">
        <v>-42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>
      <c r="A11" s="3">
        <v>-41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>
      <c r="A12" s="3">
        <v>-40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>
      <c r="A13" s="3">
        <v>-39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>
      <c r="A14" s="3">
        <v>-38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>
      <c r="A15" s="3">
        <v>-37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>
      <c r="A16" s="3">
        <v>-36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>
      <c r="A17" s="3">
        <v>-35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>
      <c r="A18" s="3">
        <v>-34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>
      <c r="A19" s="3">
        <v>-33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>
      <c r="A20" s="3">
        <v>-32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>
      <c r="A21" s="3">
        <v>-31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>
      <c r="A22" s="3">
        <v>-30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>
      <c r="A23" s="3">
        <v>-29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>
      <c r="A24" s="3">
        <v>-28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>
      <c r="A25" s="3">
        <v>-27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>
      <c r="A26" s="3">
        <v>-26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>
      <c r="A27" s="3">
        <v>-25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>
      <c r="A28" s="3">
        <v>-24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>
      <c r="A29" s="3">
        <v>-23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3">
        <v>-22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3">
        <v>-21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3">
        <v>-20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</row>
    <row r="33" spans="1:35">
      <c r="A33" s="3">
        <v>-19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</row>
    <row r="34" spans="1:35">
      <c r="A34" s="3">
        <v>-18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</row>
    <row r="35" spans="1:35">
      <c r="A35" s="3">
        <v>-17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</row>
    <row r="36" spans="1:35">
      <c r="A36" s="3">
        <v>-16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</row>
    <row r="37" spans="1:35">
      <c r="A37" s="3">
        <v>-15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</row>
    <row r="38" spans="1:35">
      <c r="A38" s="3">
        <v>-14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</row>
    <row r="39" spans="1:35">
      <c r="A39" s="3">
        <v>-13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</row>
    <row r="40" spans="1:35">
      <c r="A40" s="3">
        <v>-12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</row>
    <row r="41" spans="1:35">
      <c r="A41" s="3">
        <v>-11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</row>
    <row r="42" spans="1:35">
      <c r="A42" s="3">
        <v>-10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</row>
    <row r="43" spans="1:35">
      <c r="A43" s="3">
        <v>-9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</row>
    <row r="44" spans="1:35">
      <c r="A44" s="3">
        <v>-8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</row>
    <row r="45" spans="1:35">
      <c r="A45" s="3">
        <v>-7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</row>
    <row r="46" spans="1:35">
      <c r="A46" s="3">
        <v>-6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</row>
    <row r="47" spans="1:35">
      <c r="A47" s="3">
        <v>-5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</row>
    <row r="48" spans="1:35">
      <c r="A48" s="3">
        <v>-4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</row>
    <row r="49" spans="1:35">
      <c r="A49" s="3">
        <v>-3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</row>
    <row r="50" spans="1:35">
      <c r="A50" s="3">
        <v>-2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</row>
    <row r="51" spans="1:35">
      <c r="A51" s="3">
        <v>-1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</row>
    <row r="52" spans="1:35">
      <c r="A52" s="3">
        <v>0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</row>
    <row r="53" spans="1:35">
      <c r="A53" s="3">
        <v>1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</row>
    <row r="54" spans="1:35">
      <c r="A54" s="3">
        <v>2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</row>
    <row r="55" spans="1:35">
      <c r="A55" s="3">
        <v>3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</row>
    <row r="56" spans="1:35">
      <c r="A56" s="3">
        <v>4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</row>
    <row r="57" spans="1:35">
      <c r="A57" s="3">
        <v>5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</row>
    <row r="58" spans="1:35">
      <c r="A58" s="3">
        <v>6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</row>
    <row r="59" spans="1:35">
      <c r="A59" s="3">
        <v>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</row>
    <row r="60" spans="1:35">
      <c r="A60" s="3">
        <v>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</row>
    <row r="61" spans="1:35">
      <c r="A61" s="3">
        <v>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</row>
    <row r="62" spans="1:35">
      <c r="A62" s="3">
        <v>10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</row>
    <row r="63" spans="1:35">
      <c r="A63" s="3">
        <v>11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</row>
    <row r="64" spans="1:35">
      <c r="A64" s="3">
        <v>12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</row>
    <row r="65" spans="1:35">
      <c r="A65" s="3">
        <v>13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</row>
    <row r="66" spans="1:35">
      <c r="A66" s="3">
        <v>14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</row>
    <row r="67" spans="1:35">
      <c r="A67" s="3">
        <v>15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</row>
    <row r="68" spans="1:35">
      <c r="A68" s="3">
        <v>16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</row>
    <row r="69" spans="1:35">
      <c r="A69" s="3">
        <v>17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</row>
    <row r="70" spans="1:35">
      <c r="A70" s="3">
        <v>18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</row>
    <row r="71" spans="1:35">
      <c r="A71" s="3">
        <v>19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</row>
    <row r="72" spans="1:35">
      <c r="A72" s="3">
        <v>20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</row>
    <row r="73" spans="1:35">
      <c r="A73" s="3">
        <v>21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</row>
    <row r="74" spans="1:35">
      <c r="A74" s="3">
        <v>22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</row>
    <row r="75" spans="1:35">
      <c r="A75" s="3">
        <v>23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</row>
    <row r="76" spans="1:35">
      <c r="A76" s="3">
        <v>24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</row>
    <row r="77" spans="1:35">
      <c r="A77" s="3">
        <v>25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</row>
    <row r="78" spans="1:35">
      <c r="A78" s="3">
        <v>26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</row>
    <row r="79" spans="1:35">
      <c r="A79" s="3">
        <v>27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</row>
    <row r="80" spans="1:35">
      <c r="A80" s="3">
        <v>28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</row>
    <row r="81" spans="1:35">
      <c r="A81" s="3">
        <v>29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</row>
    <row r="82" spans="1:35">
      <c r="A82" s="3">
        <v>30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</row>
    <row r="83" spans="1:35">
      <c r="A83" s="3">
        <v>31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</row>
    <row r="84" spans="1:35">
      <c r="A84" s="3">
        <v>32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</row>
    <row r="85" spans="1:35">
      <c r="A85" s="3">
        <v>33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</row>
    <row r="86" spans="1:35">
      <c r="A86" s="3">
        <v>34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</row>
    <row r="87" spans="1:35">
      <c r="A87" s="3">
        <v>35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</row>
    <row r="88" spans="1:35">
      <c r="A88" s="3">
        <v>36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</row>
    <row r="89" spans="1:35">
      <c r="A89" s="3">
        <v>37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</row>
    <row r="90" spans="1:35">
      <c r="A90" s="3">
        <v>38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</row>
    <row r="91" spans="1:35">
      <c r="A91" s="3">
        <v>39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</row>
    <row r="92" spans="1:35">
      <c r="A92" s="3">
        <v>40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</row>
    <row r="93" spans="1:35">
      <c r="A93" s="3">
        <v>41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</row>
    <row r="94" spans="1:35">
      <c r="A94" s="3">
        <v>42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</row>
    <row r="95" spans="1:35">
      <c r="A95" s="3">
        <v>43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>
      <c r="A96" s="3">
        <v>44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</row>
    <row r="97" spans="1:35">
      <c r="A97" s="3">
        <v>45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>
      <c r="A98" s="3">
        <v>46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>
      <c r="A99" s="3">
        <v>47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</row>
    <row r="100" spans="1:35">
      <c r="A100" s="3">
        <v>48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</row>
    <row r="101" spans="1:35">
      <c r="A101" s="3">
        <v>49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</row>
    <row r="102" spans="1:35">
      <c r="A102" s="3">
        <v>50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>
      <c r="A103" s="3">
        <v>51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>
      <c r="A104" s="3">
        <v>52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</row>
    <row r="105" spans="1:35">
      <c r="A105" s="3">
        <v>53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</row>
    <row r="106" spans="1:35">
      <c r="A106" s="3">
        <v>54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</row>
    <row r="107" spans="1:35">
      <c r="A107" s="3">
        <v>55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</row>
    <row r="108" spans="1:35">
      <c r="A108" s="3">
        <v>56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</row>
    <row r="109" spans="1:35">
      <c r="A109" s="3">
        <v>57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</row>
    <row r="110" spans="1:35">
      <c r="A110" s="3">
        <v>58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</row>
    <row r="111" spans="1:35">
      <c r="A111" s="3">
        <v>59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</row>
    <row r="112" spans="1:35">
      <c r="A112" s="3">
        <v>60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</row>
    <row r="113" spans="1:35">
      <c r="A113" s="3">
        <v>61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</row>
    <row r="114" spans="1:35">
      <c r="A114" s="3">
        <v>62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</row>
    <row r="115" spans="1:35">
      <c r="A115" s="3">
        <v>63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>
      <c r="A116" s="3">
        <v>64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</row>
    <row r="117" spans="1:35">
      <c r="A117" s="3">
        <v>65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</row>
    <row r="118" spans="1:35">
      <c r="A118" s="3">
        <v>66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</row>
    <row r="119" spans="1:35">
      <c r="A119" s="3">
        <v>67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</row>
    <row r="120" spans="1:35">
      <c r="A120" s="3">
        <v>68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</row>
    <row r="121" spans="1:35">
      <c r="A121" s="3">
        <v>69</v>
      </c>
      <c r="B121" s="11">
        <v>0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</row>
    <row r="122" spans="1:35">
      <c r="A122" s="3">
        <v>70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</row>
    <row r="123" spans="1:35">
      <c r="A123" s="3">
        <v>71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</row>
    <row r="124" spans="1:35">
      <c r="A124" s="3">
        <v>72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</row>
    <row r="125" spans="1:35">
      <c r="A125" s="3">
        <v>73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</row>
    <row r="126" spans="1:35">
      <c r="A126" s="3">
        <v>74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</row>
    <row r="127" spans="1:35">
      <c r="A127" s="3">
        <v>75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</row>
    <row r="128" spans="1:35">
      <c r="A128" s="3">
        <v>76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</row>
    <row r="129" spans="1:35">
      <c r="A129" s="3">
        <v>77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</row>
    <row r="130" spans="1:35">
      <c r="A130" s="3">
        <v>78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</row>
    <row r="131" spans="1:35">
      <c r="A131" s="3">
        <v>79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</row>
    <row r="132" spans="1:35">
      <c r="A132" s="3">
        <v>80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</row>
    <row r="133" spans="1:35">
      <c r="A133" s="3">
        <v>81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</row>
    <row r="134" spans="1:35">
      <c r="A134" s="3">
        <v>82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</row>
    <row r="135" spans="1:35">
      <c r="A135" s="3">
        <v>83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</row>
    <row r="136" spans="1:35">
      <c r="A136" s="3">
        <v>84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</row>
    <row r="137" spans="1:35">
      <c r="A137" s="3">
        <v>85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</row>
    <row r="138" spans="1:35">
      <c r="A138" s="3">
        <v>86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</row>
    <row r="139" spans="1:35">
      <c r="A139" s="3">
        <v>87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</row>
    <row r="140" spans="1:35">
      <c r="A140" s="3">
        <v>88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</row>
    <row r="141" spans="1:35">
      <c r="A141" s="3">
        <v>89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</row>
    <row r="142" spans="1:35">
      <c r="A142" s="3">
        <v>90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</row>
    <row r="143" spans="1:35">
      <c r="A143" s="3">
        <v>91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</row>
    <row r="144" spans="1:35">
      <c r="A144" s="3">
        <v>92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</row>
    <row r="145" spans="1:35">
      <c r="A145" s="3">
        <v>93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</row>
    <row r="146" spans="1:35">
      <c r="A146" s="3">
        <v>94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</row>
    <row r="147" spans="1:35">
      <c r="A147" s="3">
        <v>95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</row>
    <row r="148" spans="1:35">
      <c r="A148" s="3">
        <v>96</v>
      </c>
      <c r="B148" s="11">
        <v>0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</row>
    <row r="149" spans="1:35">
      <c r="A149" s="3">
        <v>97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</row>
    <row r="150" spans="1:35">
      <c r="A150" s="3">
        <v>98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</row>
    <row r="151" spans="1:35">
      <c r="A151" s="3">
        <v>99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</row>
    <row r="152" spans="1:35">
      <c r="A152" s="3">
        <v>100</v>
      </c>
      <c r="B152" s="11">
        <v>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</row>
    <row r="153" spans="1:35">
      <c r="A153" s="3">
        <v>150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</row>
    <row r="154" spans="1:35">
      <c r="A154" s="3">
        <v>200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</row>
    <row r="155" spans="1:35">
      <c r="A155" s="3">
        <v>250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</row>
    <row r="156" spans="1:35">
      <c r="A156" s="3">
        <v>300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</row>
    <row r="157" spans="1:35">
      <c r="A157" s="3">
        <v>350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</row>
    <row r="158" spans="1:35">
      <c r="A158" s="3">
        <v>400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</row>
    <row r="159" spans="1:35">
      <c r="A159" s="3">
        <v>450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</row>
    <row r="160" spans="1:35">
      <c r="A160" s="3">
        <v>500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</row>
    <row r="161" spans="1:35">
      <c r="A161" s="3">
        <v>550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</row>
    <row r="162" spans="1:35">
      <c r="A162" s="3">
        <v>600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</row>
    <row r="163" spans="1:35">
      <c r="A163" s="3">
        <v>650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</row>
    <row r="164" spans="1:35">
      <c r="A164" s="3">
        <v>700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</row>
    <row r="165" spans="1:35">
      <c r="A165" s="3">
        <v>750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</row>
    <row r="166" spans="1:35">
      <c r="A166" s="3">
        <v>800</v>
      </c>
      <c r="B166" s="11">
        <v>0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</row>
    <row r="167" spans="1:35">
      <c r="A167" s="3">
        <v>850</v>
      </c>
      <c r="B167" s="11">
        <v>0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</row>
    <row r="168" spans="1:35">
      <c r="A168" s="3">
        <v>900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</row>
    <row r="169" spans="1:35">
      <c r="A169" s="3">
        <v>950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</row>
    <row r="170" spans="1:35">
      <c r="A170" s="3">
        <v>1000</v>
      </c>
      <c r="B170" s="11">
        <v>0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</row>
    <row r="171" spans="1:35">
      <c r="A171" s="3">
        <v>1500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</row>
    <row r="172" spans="1:35">
      <c r="A172" s="3">
        <v>2000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</row>
    <row r="173" spans="1:35">
      <c r="A173" s="3">
        <v>3000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</row>
    <row r="174" spans="1:35">
      <c r="A174" s="3">
        <v>5000</v>
      </c>
      <c r="B174" s="11">
        <v>0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</row>
    <row r="175" spans="1:35">
      <c r="A175" s="3">
        <v>10000</v>
      </c>
      <c r="B175" s="11">
        <v>0</v>
      </c>
      <c r="C175" s="11"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</row>
    <row r="176" spans="1:35">
      <c r="A176" s="3">
        <v>100000</v>
      </c>
      <c r="B176" s="11">
        <v>0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</row>
    <row r="177" spans="1:35">
      <c r="A177" s="3">
        <v>1000000</v>
      </c>
      <c r="B177" s="11">
        <v>0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opLeftCell="A28" workbookViewId="0">
      <selection activeCell="J63" sqref="J63"/>
    </sheetView>
  </sheetViews>
  <sheetFormatPr defaultRowHeight="15"/>
  <cols>
    <col min="1" max="1" width="40" customWidth="1"/>
    <col min="2" max="35" width="9.5703125" bestFit="1" customWidth="1"/>
  </cols>
  <sheetData>
    <row r="1" spans="1:35" s="6" customFormat="1">
      <c r="A1" s="6" t="s">
        <v>25</v>
      </c>
    </row>
    <row r="2" spans="1:35" s="10" customFormat="1">
      <c r="B2" s="10">
        <v>2017</v>
      </c>
      <c r="C2" s="10">
        <v>2018</v>
      </c>
      <c r="D2" s="10">
        <v>2019</v>
      </c>
      <c r="E2" s="10">
        <v>2020</v>
      </c>
      <c r="F2" s="10">
        <v>2021</v>
      </c>
      <c r="G2" s="10">
        <v>2022</v>
      </c>
      <c r="H2" s="10">
        <v>2023</v>
      </c>
      <c r="I2" s="10">
        <v>2024</v>
      </c>
      <c r="J2" s="10">
        <v>2025</v>
      </c>
      <c r="K2" s="10">
        <v>2026</v>
      </c>
      <c r="L2" s="10">
        <v>2027</v>
      </c>
      <c r="M2" s="10">
        <v>2028</v>
      </c>
      <c r="N2" s="10">
        <v>2029</v>
      </c>
      <c r="O2" s="10">
        <v>2030</v>
      </c>
      <c r="P2" s="10">
        <v>2031</v>
      </c>
      <c r="Q2" s="10">
        <v>2032</v>
      </c>
      <c r="R2" s="10">
        <v>2033</v>
      </c>
      <c r="S2" s="10">
        <v>2034</v>
      </c>
      <c r="T2" s="10">
        <v>2035</v>
      </c>
      <c r="U2" s="10">
        <v>2036</v>
      </c>
      <c r="V2" s="10">
        <v>2037</v>
      </c>
      <c r="W2" s="10">
        <v>2038</v>
      </c>
      <c r="X2" s="10">
        <v>2039</v>
      </c>
      <c r="Y2" s="10">
        <v>2040</v>
      </c>
      <c r="Z2" s="10">
        <v>2041</v>
      </c>
      <c r="AA2" s="10">
        <v>2042</v>
      </c>
      <c r="AB2" s="10">
        <v>2043</v>
      </c>
      <c r="AC2" s="10">
        <v>2044</v>
      </c>
      <c r="AD2" s="10">
        <v>2045</v>
      </c>
      <c r="AE2" s="10">
        <v>2046</v>
      </c>
      <c r="AF2" s="10">
        <v>2047</v>
      </c>
      <c r="AG2" s="10">
        <v>2048</v>
      </c>
      <c r="AH2" s="10">
        <v>2049</v>
      </c>
      <c r="AI2" s="10">
        <v>2050</v>
      </c>
    </row>
    <row r="3" spans="1:35" s="10" customFormat="1">
      <c r="A3" s="10" t="s">
        <v>4</v>
      </c>
      <c r="B3" s="9">
        <v>5322350.5870000003</v>
      </c>
      <c r="C3" s="9">
        <v>5322350.5870000003</v>
      </c>
      <c r="D3" s="9">
        <v>5322350.5870000003</v>
      </c>
      <c r="E3" s="9">
        <v>5322350.5870000003</v>
      </c>
      <c r="F3" s="9">
        <v>5322350.5870000003</v>
      </c>
      <c r="G3" s="9">
        <v>5322350.5870000003</v>
      </c>
      <c r="H3" s="9">
        <v>5322350.5870000003</v>
      </c>
      <c r="I3" s="9">
        <v>5322350.5870000003</v>
      </c>
      <c r="J3" s="9">
        <v>5322350.5870000003</v>
      </c>
      <c r="K3" s="9">
        <v>5322350.5870000003</v>
      </c>
      <c r="L3" s="9">
        <v>5322350.5870000003</v>
      </c>
      <c r="M3" s="9">
        <v>5322350.5870000003</v>
      </c>
      <c r="N3" s="9">
        <v>5322350.5870000003</v>
      </c>
      <c r="O3" s="9">
        <v>5322350.5870000003</v>
      </c>
      <c r="P3" s="9">
        <v>5322350.5870000003</v>
      </c>
      <c r="Q3" s="9">
        <v>5322350.5870000003</v>
      </c>
      <c r="R3" s="9">
        <v>5322350.5870000003</v>
      </c>
      <c r="S3" s="9">
        <v>5322350.5870000003</v>
      </c>
      <c r="T3" s="9">
        <v>5322350.5870000003</v>
      </c>
      <c r="U3" s="9">
        <v>5322350.5870000003</v>
      </c>
      <c r="V3" s="9">
        <v>5322350.5870000003</v>
      </c>
      <c r="W3" s="9">
        <v>5322350.5870000003</v>
      </c>
      <c r="X3" s="9">
        <v>5322350.5870000003</v>
      </c>
      <c r="Y3" s="9">
        <v>5322350.5870000003</v>
      </c>
      <c r="Z3" s="9">
        <v>5322350.5870000003</v>
      </c>
      <c r="AA3" s="9">
        <v>5322350.5870000003</v>
      </c>
      <c r="AB3" s="9">
        <v>5322350.5870000003</v>
      </c>
      <c r="AC3" s="9">
        <v>5322350.5870000003</v>
      </c>
      <c r="AD3" s="9">
        <v>5322350.5870000003</v>
      </c>
      <c r="AE3" s="9">
        <v>5322350.5870000003</v>
      </c>
      <c r="AF3" s="9">
        <v>5322350.5870000003</v>
      </c>
      <c r="AG3" s="9">
        <v>5322350.5870000003</v>
      </c>
      <c r="AH3" s="9">
        <v>5322350.5870000003</v>
      </c>
      <c r="AI3" s="9">
        <v>5322350.5870000003</v>
      </c>
    </row>
    <row r="4" spans="1:35" s="10" customFormat="1">
      <c r="A4" s="10" t="s">
        <v>1</v>
      </c>
      <c r="B4" s="9">
        <v>10730879.810000001</v>
      </c>
      <c r="C4" s="9">
        <v>10730879.810000001</v>
      </c>
      <c r="D4" s="9">
        <v>10730879.810000001</v>
      </c>
      <c r="E4" s="9">
        <v>10730879.810000001</v>
      </c>
      <c r="F4" s="9">
        <v>10730879.810000001</v>
      </c>
      <c r="G4" s="9">
        <v>10730879.810000001</v>
      </c>
      <c r="H4" s="9">
        <v>10730879.810000001</v>
      </c>
      <c r="I4" s="9">
        <v>10730879.810000001</v>
      </c>
      <c r="J4" s="9">
        <v>10730879.810000001</v>
      </c>
      <c r="K4" s="9">
        <v>10730879.810000001</v>
      </c>
      <c r="L4" s="9">
        <v>10730879.810000001</v>
      </c>
      <c r="M4" s="9">
        <v>10730879.810000001</v>
      </c>
      <c r="N4" s="9">
        <v>10730879.810000001</v>
      </c>
      <c r="O4" s="9">
        <v>10730879.810000001</v>
      </c>
      <c r="P4" s="9">
        <v>10730879.810000001</v>
      </c>
      <c r="Q4" s="9">
        <v>10730879.810000001</v>
      </c>
      <c r="R4" s="9">
        <v>10730879.810000001</v>
      </c>
      <c r="S4" s="9">
        <v>10730879.810000001</v>
      </c>
      <c r="T4" s="9">
        <v>10730879.810000001</v>
      </c>
      <c r="U4" s="9">
        <v>10730879.810000001</v>
      </c>
      <c r="V4" s="9">
        <v>10730879.810000001</v>
      </c>
      <c r="W4" s="9">
        <v>10730879.810000001</v>
      </c>
      <c r="X4" s="9">
        <v>10730879.810000001</v>
      </c>
      <c r="Y4" s="9">
        <v>10730879.810000001</v>
      </c>
      <c r="Z4" s="9">
        <v>10730879.810000001</v>
      </c>
      <c r="AA4" s="9">
        <v>10730879.810000001</v>
      </c>
      <c r="AB4" s="9">
        <v>10730879.810000001</v>
      </c>
      <c r="AC4" s="9">
        <v>10730879.810000001</v>
      </c>
      <c r="AD4" s="9">
        <v>10730879.810000001</v>
      </c>
      <c r="AE4" s="9">
        <v>10730879.810000001</v>
      </c>
      <c r="AF4" s="9">
        <v>10730879.810000001</v>
      </c>
      <c r="AG4" s="9">
        <v>10730879.810000001</v>
      </c>
      <c r="AH4" s="9">
        <v>10730879.810000001</v>
      </c>
      <c r="AI4" s="9">
        <v>10730879.810000001</v>
      </c>
    </row>
    <row r="5" spans="1:35" s="10" customFormat="1">
      <c r="A5" s="10" t="s">
        <v>5</v>
      </c>
      <c r="B5" s="9">
        <v>645459.59699999995</v>
      </c>
      <c r="C5" s="9">
        <v>645459.59699999995</v>
      </c>
      <c r="D5" s="9">
        <v>645459.59699999995</v>
      </c>
      <c r="E5" s="9">
        <v>645459.59699999995</v>
      </c>
      <c r="F5" s="9">
        <v>645459.59699999995</v>
      </c>
      <c r="G5" s="9">
        <v>645459.59699999995</v>
      </c>
      <c r="H5" s="9">
        <v>645459.59699999995</v>
      </c>
      <c r="I5" s="9">
        <v>645459.59699999995</v>
      </c>
      <c r="J5" s="9">
        <v>645459.59699999995</v>
      </c>
      <c r="K5" s="9">
        <v>645459.59699999995</v>
      </c>
      <c r="L5" s="9">
        <v>645459.59699999995</v>
      </c>
      <c r="M5" s="9">
        <v>645459.59699999995</v>
      </c>
      <c r="N5" s="9">
        <v>645459.59699999995</v>
      </c>
      <c r="O5" s="9">
        <v>645459.59699999995</v>
      </c>
      <c r="P5" s="9">
        <v>645459.59699999995</v>
      </c>
      <c r="Q5" s="9">
        <v>645459.59699999995</v>
      </c>
      <c r="R5" s="9">
        <v>645459.59699999995</v>
      </c>
      <c r="S5" s="9">
        <v>645459.59699999995</v>
      </c>
      <c r="T5" s="9">
        <v>645459.59699999995</v>
      </c>
      <c r="U5" s="9">
        <v>645459.59699999995</v>
      </c>
      <c r="V5" s="9">
        <v>645459.59699999995</v>
      </c>
      <c r="W5" s="9">
        <v>645459.59699999995</v>
      </c>
      <c r="X5" s="9">
        <v>645459.59699999995</v>
      </c>
      <c r="Y5" s="9">
        <v>645459.59699999995</v>
      </c>
      <c r="Z5" s="9">
        <v>645459.59699999995</v>
      </c>
      <c r="AA5" s="9">
        <v>645459.59699999995</v>
      </c>
      <c r="AB5" s="9">
        <v>645459.59699999995</v>
      </c>
      <c r="AC5" s="9">
        <v>645459.59699999995</v>
      </c>
      <c r="AD5" s="9">
        <v>645459.59699999995</v>
      </c>
      <c r="AE5" s="9">
        <v>645459.59699999995</v>
      </c>
      <c r="AF5" s="9">
        <v>645459.59699999995</v>
      </c>
      <c r="AG5" s="9">
        <v>645459.59699999995</v>
      </c>
      <c r="AH5" s="9">
        <v>645459.59699999995</v>
      </c>
      <c r="AI5" s="9">
        <v>645459.59699999995</v>
      </c>
    </row>
    <row r="6" spans="1:35" s="10" customFormat="1">
      <c r="A6" s="10" t="s">
        <v>6</v>
      </c>
      <c r="B6" s="9">
        <v>1814636.5719999999</v>
      </c>
      <c r="C6" s="9">
        <v>1814636.5719999999</v>
      </c>
      <c r="D6" s="9">
        <v>1814636.5719999999</v>
      </c>
      <c r="E6" s="9">
        <v>1814636.5719999999</v>
      </c>
      <c r="F6" s="9">
        <v>1814636.5719999999</v>
      </c>
      <c r="G6" s="9">
        <v>1814636.5719999999</v>
      </c>
      <c r="H6" s="9">
        <v>1814636.5719999999</v>
      </c>
      <c r="I6" s="9">
        <v>1814636.5719999999</v>
      </c>
      <c r="J6" s="9">
        <v>1814636.5719999999</v>
      </c>
      <c r="K6" s="9">
        <v>1814636.5719999999</v>
      </c>
      <c r="L6" s="9">
        <v>1814636.5719999999</v>
      </c>
      <c r="M6" s="9">
        <v>1814636.5719999999</v>
      </c>
      <c r="N6" s="9">
        <v>1814636.5719999999</v>
      </c>
      <c r="O6" s="9">
        <v>1814636.5719999999</v>
      </c>
      <c r="P6" s="9">
        <v>1814636.5719999999</v>
      </c>
      <c r="Q6" s="9">
        <v>1814636.5719999999</v>
      </c>
      <c r="R6" s="9">
        <v>1814636.5719999999</v>
      </c>
      <c r="S6" s="9">
        <v>1814636.5719999999</v>
      </c>
      <c r="T6" s="9">
        <v>1814636.5719999999</v>
      </c>
      <c r="U6" s="9">
        <v>1814636.5719999999</v>
      </c>
      <c r="V6" s="9">
        <v>1814636.5719999999</v>
      </c>
      <c r="W6" s="9">
        <v>1814636.5719999999</v>
      </c>
      <c r="X6" s="9">
        <v>1814636.5719999999</v>
      </c>
      <c r="Y6" s="9">
        <v>1814636.5719999999</v>
      </c>
      <c r="Z6" s="9">
        <v>1814636.5719999999</v>
      </c>
      <c r="AA6" s="9">
        <v>1814636.5719999999</v>
      </c>
      <c r="AB6" s="9">
        <v>1814636.5719999999</v>
      </c>
      <c r="AC6" s="9">
        <v>1814636.5719999999</v>
      </c>
      <c r="AD6" s="9">
        <v>1814636.5719999999</v>
      </c>
      <c r="AE6" s="9">
        <v>1814636.5719999999</v>
      </c>
      <c r="AF6" s="9">
        <v>1814636.5719999999</v>
      </c>
      <c r="AG6" s="9">
        <v>1814636.5719999999</v>
      </c>
      <c r="AH6" s="9">
        <v>1814636.5719999999</v>
      </c>
      <c r="AI6" s="9">
        <v>1814636.5719999999</v>
      </c>
    </row>
    <row r="7" spans="1:35" s="10" customFormat="1">
      <c r="A7" s="10" t="s">
        <v>7</v>
      </c>
      <c r="B7" s="9">
        <v>898514.93999999901</v>
      </c>
      <c r="C7" s="9">
        <v>898514.93999999901</v>
      </c>
      <c r="D7" s="9">
        <v>898514.93999999901</v>
      </c>
      <c r="E7" s="9">
        <v>898514.93999999901</v>
      </c>
      <c r="F7" s="9">
        <v>898514.93999999901</v>
      </c>
      <c r="G7" s="9">
        <v>898514.93999999901</v>
      </c>
      <c r="H7" s="9">
        <v>898514.93999999901</v>
      </c>
      <c r="I7" s="9">
        <v>898514.93999999901</v>
      </c>
      <c r="J7" s="9">
        <v>898514.93999999901</v>
      </c>
      <c r="K7" s="9">
        <v>898514.93999999901</v>
      </c>
      <c r="L7" s="9">
        <v>898514.93999999901</v>
      </c>
      <c r="M7" s="9">
        <v>898514.93999999901</v>
      </c>
      <c r="N7" s="9">
        <v>898514.93999999901</v>
      </c>
      <c r="O7" s="9">
        <v>898514.93999999901</v>
      </c>
      <c r="P7" s="9">
        <v>898514.93999999901</v>
      </c>
      <c r="Q7" s="9">
        <v>898514.93999999901</v>
      </c>
      <c r="R7" s="9">
        <v>898514.93999999901</v>
      </c>
      <c r="S7" s="9">
        <v>898514.93999999901</v>
      </c>
      <c r="T7" s="9">
        <v>898514.93999999901</v>
      </c>
      <c r="U7" s="9">
        <v>898514.93999999901</v>
      </c>
      <c r="V7" s="9">
        <v>898514.93999999901</v>
      </c>
      <c r="W7" s="9">
        <v>898514.93999999901</v>
      </c>
      <c r="X7" s="9">
        <v>898514.93999999901</v>
      </c>
      <c r="Y7" s="9">
        <v>898514.93999999901</v>
      </c>
      <c r="Z7" s="9">
        <v>898514.93999999901</v>
      </c>
      <c r="AA7" s="9">
        <v>898514.93999999901</v>
      </c>
      <c r="AB7" s="9">
        <v>898514.93999999901</v>
      </c>
      <c r="AC7" s="9">
        <v>898514.93999999901</v>
      </c>
      <c r="AD7" s="9">
        <v>898514.93999999901</v>
      </c>
      <c r="AE7" s="9">
        <v>898514.93999999901</v>
      </c>
      <c r="AF7" s="9">
        <v>898514.93999999901</v>
      </c>
      <c r="AG7" s="9">
        <v>898514.93999999901</v>
      </c>
      <c r="AH7" s="9">
        <v>898514.93999999901</v>
      </c>
      <c r="AI7" s="9">
        <v>898514.93999999901</v>
      </c>
    </row>
    <row r="8" spans="1:35" s="10" customFormat="1">
      <c r="A8" s="10" t="s">
        <v>8</v>
      </c>
      <c r="B8" s="9">
        <v>3992087.1060000001</v>
      </c>
      <c r="C8" s="9">
        <v>3992087.1060000001</v>
      </c>
      <c r="D8" s="9">
        <v>3992087.1060000001</v>
      </c>
      <c r="E8" s="9">
        <v>3992087.1060000001</v>
      </c>
      <c r="F8" s="9">
        <v>3992087.1060000001</v>
      </c>
      <c r="G8" s="9">
        <v>3992087.1060000001</v>
      </c>
      <c r="H8" s="9">
        <v>3992087.1060000001</v>
      </c>
      <c r="I8" s="9">
        <v>3992087.1060000001</v>
      </c>
      <c r="J8" s="9">
        <v>3992087.1060000001</v>
      </c>
      <c r="K8" s="9">
        <v>3992087.1060000001</v>
      </c>
      <c r="L8" s="9">
        <v>3992087.1060000001</v>
      </c>
      <c r="M8" s="9">
        <v>3992087.1060000001</v>
      </c>
      <c r="N8" s="9">
        <v>3992087.1060000001</v>
      </c>
      <c r="O8" s="9">
        <v>3992087.1060000001</v>
      </c>
      <c r="P8" s="9">
        <v>3992087.1060000001</v>
      </c>
      <c r="Q8" s="9">
        <v>3992087.1060000001</v>
      </c>
      <c r="R8" s="9">
        <v>3992087.1060000001</v>
      </c>
      <c r="S8" s="9">
        <v>3992087.1060000001</v>
      </c>
      <c r="T8" s="9">
        <v>3992087.1060000001</v>
      </c>
      <c r="U8" s="9">
        <v>3992087.1060000001</v>
      </c>
      <c r="V8" s="9">
        <v>3992087.1060000001</v>
      </c>
      <c r="W8" s="9">
        <v>3992087.1060000001</v>
      </c>
      <c r="X8" s="9">
        <v>3992087.1060000001</v>
      </c>
      <c r="Y8" s="9">
        <v>3992087.1060000001</v>
      </c>
      <c r="Z8" s="9">
        <v>3992087.1060000001</v>
      </c>
      <c r="AA8" s="9">
        <v>3992087.1060000001</v>
      </c>
      <c r="AB8" s="9">
        <v>3992087.1060000001</v>
      </c>
      <c r="AC8" s="9">
        <v>3992087.1060000001</v>
      </c>
      <c r="AD8" s="9">
        <v>3992087.1060000001</v>
      </c>
      <c r="AE8" s="9">
        <v>3992087.1060000001</v>
      </c>
      <c r="AF8" s="9">
        <v>3992087.1060000001</v>
      </c>
      <c r="AG8" s="9">
        <v>3992087.1060000001</v>
      </c>
      <c r="AH8" s="9">
        <v>3992087.1060000001</v>
      </c>
      <c r="AI8" s="9">
        <v>3992087.1060000001</v>
      </c>
    </row>
    <row r="9" spans="1:35" s="10" customFormat="1">
      <c r="A9" s="10" t="s">
        <v>9</v>
      </c>
      <c r="B9" s="9">
        <v>11849569.789999999</v>
      </c>
      <c r="C9" s="9">
        <v>11849569.789999999</v>
      </c>
      <c r="D9" s="9">
        <v>11849569.789999999</v>
      </c>
      <c r="E9" s="9">
        <v>11849569.789999999</v>
      </c>
      <c r="F9" s="9">
        <v>11849569.789999999</v>
      </c>
      <c r="G9" s="9">
        <v>11849569.789999999</v>
      </c>
      <c r="H9" s="9">
        <v>11849569.789999999</v>
      </c>
      <c r="I9" s="9">
        <v>11849569.789999999</v>
      </c>
      <c r="J9" s="9">
        <v>11849569.789999999</v>
      </c>
      <c r="K9" s="9">
        <v>11849569.789999999</v>
      </c>
      <c r="L9" s="9">
        <v>11849569.789999999</v>
      </c>
      <c r="M9" s="9">
        <v>11849569.789999999</v>
      </c>
      <c r="N9" s="9">
        <v>11849569.789999999</v>
      </c>
      <c r="O9" s="9">
        <v>11849569.789999999</v>
      </c>
      <c r="P9" s="9">
        <v>11849569.789999999</v>
      </c>
      <c r="Q9" s="9">
        <v>11849569.789999999</v>
      </c>
      <c r="R9" s="9">
        <v>11849569.789999999</v>
      </c>
      <c r="S9" s="9">
        <v>11849569.789999999</v>
      </c>
      <c r="T9" s="9">
        <v>11849569.789999999</v>
      </c>
      <c r="U9" s="9">
        <v>11849569.789999999</v>
      </c>
      <c r="V9" s="9">
        <v>11849569.789999999</v>
      </c>
      <c r="W9" s="9">
        <v>11849569.789999999</v>
      </c>
      <c r="X9" s="9">
        <v>11849569.789999999</v>
      </c>
      <c r="Y9" s="9">
        <v>11849569.789999999</v>
      </c>
      <c r="Z9" s="9">
        <v>11849569.789999999</v>
      </c>
      <c r="AA9" s="9">
        <v>11849569.789999999</v>
      </c>
      <c r="AB9" s="9">
        <v>11849569.789999999</v>
      </c>
      <c r="AC9" s="9">
        <v>11849569.789999999</v>
      </c>
      <c r="AD9" s="9">
        <v>11849569.789999999</v>
      </c>
      <c r="AE9" s="9">
        <v>11849569.789999999</v>
      </c>
      <c r="AF9" s="9">
        <v>11849569.789999999</v>
      </c>
      <c r="AG9" s="9">
        <v>11849569.789999999</v>
      </c>
      <c r="AH9" s="9">
        <v>11849569.789999999</v>
      </c>
      <c r="AI9" s="9">
        <v>11849569.789999999</v>
      </c>
    </row>
    <row r="10" spans="1:35" s="10" customFormat="1">
      <c r="A10" s="10" t="s">
        <v>10</v>
      </c>
      <c r="B10" s="9">
        <v>8002811.3130000001</v>
      </c>
      <c r="C10" s="9">
        <v>8002811.3130000001</v>
      </c>
      <c r="D10" s="9">
        <v>8002811.3130000001</v>
      </c>
      <c r="E10" s="9">
        <v>8002811.3130000001</v>
      </c>
      <c r="F10" s="9">
        <v>8002811.3130000001</v>
      </c>
      <c r="G10" s="9">
        <v>8002811.3130000001</v>
      </c>
      <c r="H10" s="9">
        <v>8002811.3130000001</v>
      </c>
      <c r="I10" s="9">
        <v>8002811.3130000001</v>
      </c>
      <c r="J10" s="9">
        <v>8002811.3130000001</v>
      </c>
      <c r="K10" s="9">
        <v>8002811.3130000001</v>
      </c>
      <c r="L10" s="9">
        <v>8002811.3130000001</v>
      </c>
      <c r="M10" s="9">
        <v>8002811.3130000001</v>
      </c>
      <c r="N10" s="9">
        <v>8002811.3130000001</v>
      </c>
      <c r="O10" s="9">
        <v>8002811.3130000001</v>
      </c>
      <c r="P10" s="9">
        <v>8002811.3130000001</v>
      </c>
      <c r="Q10" s="9">
        <v>8002811.3130000001</v>
      </c>
      <c r="R10" s="9">
        <v>8002811.3130000001</v>
      </c>
      <c r="S10" s="9">
        <v>8002811.3130000001</v>
      </c>
      <c r="T10" s="9">
        <v>8002811.3130000001</v>
      </c>
      <c r="U10" s="9">
        <v>8002811.3130000001</v>
      </c>
      <c r="V10" s="9">
        <v>8002811.3130000001</v>
      </c>
      <c r="W10" s="9">
        <v>8002811.3130000001</v>
      </c>
      <c r="X10" s="9">
        <v>8002811.3130000001</v>
      </c>
      <c r="Y10" s="9">
        <v>8002811.3130000001</v>
      </c>
      <c r="Z10" s="9">
        <v>8002811.3130000001</v>
      </c>
      <c r="AA10" s="9">
        <v>8002811.3130000001</v>
      </c>
      <c r="AB10" s="9">
        <v>8002811.3130000001</v>
      </c>
      <c r="AC10" s="9">
        <v>8002811.3130000001</v>
      </c>
      <c r="AD10" s="9">
        <v>8002811.3130000001</v>
      </c>
      <c r="AE10" s="9">
        <v>8002811.3130000001</v>
      </c>
      <c r="AF10" s="9">
        <v>8002811.3130000001</v>
      </c>
      <c r="AG10" s="9">
        <v>8002811.3130000001</v>
      </c>
      <c r="AH10" s="9">
        <v>8002811.3130000001</v>
      </c>
      <c r="AI10" s="9">
        <v>8002811.3130000001</v>
      </c>
    </row>
    <row r="11" spans="1:35" s="10" customFormat="1">
      <c r="A11" s="10" t="s">
        <v>11</v>
      </c>
      <c r="B11" s="9">
        <v>11963525.82</v>
      </c>
      <c r="C11" s="9">
        <v>11963525.82</v>
      </c>
      <c r="D11" s="9">
        <v>11963525.82</v>
      </c>
      <c r="E11" s="9">
        <v>11963525.82</v>
      </c>
      <c r="F11" s="9">
        <v>11963525.82</v>
      </c>
      <c r="G11" s="9">
        <v>11963525.82</v>
      </c>
      <c r="H11" s="9">
        <v>11963525.82</v>
      </c>
      <c r="I11" s="9">
        <v>11963525.82</v>
      </c>
      <c r="J11" s="9">
        <v>11963525.82</v>
      </c>
      <c r="K11" s="9">
        <v>11963525.82</v>
      </c>
      <c r="L11" s="9">
        <v>11963525.82</v>
      </c>
      <c r="M11" s="9">
        <v>11963525.82</v>
      </c>
      <c r="N11" s="9">
        <v>11963525.82</v>
      </c>
      <c r="O11" s="9">
        <v>11963525.82</v>
      </c>
      <c r="P11" s="9">
        <v>11963525.82</v>
      </c>
      <c r="Q11" s="9">
        <v>11963525.82</v>
      </c>
      <c r="R11" s="9">
        <v>11963525.82</v>
      </c>
      <c r="S11" s="9">
        <v>11963525.82</v>
      </c>
      <c r="T11" s="9">
        <v>11963525.82</v>
      </c>
      <c r="U11" s="9">
        <v>11963525.82</v>
      </c>
      <c r="V11" s="9">
        <v>11963525.82</v>
      </c>
      <c r="W11" s="9">
        <v>11963525.82</v>
      </c>
      <c r="X11" s="9">
        <v>11963525.82</v>
      </c>
      <c r="Y11" s="9">
        <v>11963525.82</v>
      </c>
      <c r="Z11" s="9">
        <v>11963525.82</v>
      </c>
      <c r="AA11" s="9">
        <v>11963525.82</v>
      </c>
      <c r="AB11" s="9">
        <v>11963525.82</v>
      </c>
      <c r="AC11" s="9">
        <v>11963525.82</v>
      </c>
      <c r="AD11" s="9">
        <v>11963525.82</v>
      </c>
      <c r="AE11" s="9">
        <v>11963525.82</v>
      </c>
      <c r="AF11" s="9">
        <v>11963525.82</v>
      </c>
      <c r="AG11" s="9">
        <v>11963525.82</v>
      </c>
      <c r="AH11" s="9">
        <v>11963525.82</v>
      </c>
      <c r="AI11" s="9">
        <v>11963525.82</v>
      </c>
    </row>
    <row r="12" spans="1:35" s="10" customFormat="1">
      <c r="A12" s="10" t="s">
        <v>12</v>
      </c>
      <c r="B12" s="9">
        <v>1034712.414</v>
      </c>
      <c r="C12" s="9">
        <v>1034712.414</v>
      </c>
      <c r="D12" s="9">
        <v>1034712.414</v>
      </c>
      <c r="E12" s="9">
        <v>1034712.414</v>
      </c>
      <c r="F12" s="9">
        <v>1034712.414</v>
      </c>
      <c r="G12" s="9">
        <v>1034712.414</v>
      </c>
      <c r="H12" s="9">
        <v>1034712.414</v>
      </c>
      <c r="I12" s="9">
        <v>1034712.414</v>
      </c>
      <c r="J12" s="9">
        <v>1034712.414</v>
      </c>
      <c r="K12" s="9">
        <v>1034712.414</v>
      </c>
      <c r="L12" s="9">
        <v>1034712.414</v>
      </c>
      <c r="M12" s="9">
        <v>1034712.414</v>
      </c>
      <c r="N12" s="9">
        <v>1034712.414</v>
      </c>
      <c r="O12" s="9">
        <v>1034712.414</v>
      </c>
      <c r="P12" s="9">
        <v>1034712.414</v>
      </c>
      <c r="Q12" s="9">
        <v>1034712.414</v>
      </c>
      <c r="R12" s="9">
        <v>1034712.414</v>
      </c>
      <c r="S12" s="9">
        <v>1034712.414</v>
      </c>
      <c r="T12" s="9">
        <v>1034712.414</v>
      </c>
      <c r="U12" s="9">
        <v>1034712.414</v>
      </c>
      <c r="V12" s="9">
        <v>1034712.414</v>
      </c>
      <c r="W12" s="9">
        <v>1034712.414</v>
      </c>
      <c r="X12" s="9">
        <v>1034712.414</v>
      </c>
      <c r="Y12" s="9">
        <v>1034712.414</v>
      </c>
      <c r="Z12" s="9">
        <v>1034712.414</v>
      </c>
      <c r="AA12" s="9">
        <v>1034712.414</v>
      </c>
      <c r="AB12" s="9">
        <v>1034712.414</v>
      </c>
      <c r="AC12" s="9">
        <v>1034712.414</v>
      </c>
      <c r="AD12" s="9">
        <v>1034712.414</v>
      </c>
      <c r="AE12" s="9">
        <v>1034712.414</v>
      </c>
      <c r="AF12" s="9">
        <v>1034712.414</v>
      </c>
      <c r="AG12" s="9">
        <v>1034712.414</v>
      </c>
      <c r="AH12" s="9">
        <v>1034712.414</v>
      </c>
      <c r="AI12" s="9">
        <v>1034712.414</v>
      </c>
    </row>
    <row r="13" spans="1:35" s="10" customFormat="1">
      <c r="A13" s="10" t="s">
        <v>13</v>
      </c>
      <c r="B13" s="9">
        <v>3760530.54</v>
      </c>
      <c r="C13" s="9">
        <v>4093473.5290000001</v>
      </c>
      <c r="D13" s="9">
        <v>4429130.5290000001</v>
      </c>
      <c r="E13" s="9">
        <v>4722331.2</v>
      </c>
      <c r="F13" s="9">
        <v>5008137.415</v>
      </c>
      <c r="G13" s="9">
        <v>5295357.7549999999</v>
      </c>
      <c r="H13" s="9">
        <v>5583997.54</v>
      </c>
      <c r="I13" s="9">
        <v>5874062.1119999997</v>
      </c>
      <c r="J13" s="9">
        <v>6165556.8250000002</v>
      </c>
      <c r="K13" s="9">
        <v>6367900.5209999997</v>
      </c>
      <c r="L13" s="9">
        <v>6571123.8720000004</v>
      </c>
      <c r="M13" s="9">
        <v>6775229.8130000001</v>
      </c>
      <c r="N13" s="9">
        <v>6980221.2860000003</v>
      </c>
      <c r="O13" s="9">
        <v>7186101.24599999</v>
      </c>
      <c r="P13" s="9">
        <v>7243733.3949999996</v>
      </c>
      <c r="Q13" s="9">
        <v>7299975.5789999999</v>
      </c>
      <c r="R13" s="9">
        <v>7354846.4109999901</v>
      </c>
      <c r="S13" s="9">
        <v>7408364.2989999996</v>
      </c>
      <c r="T13" s="9">
        <v>7460547.4380000001</v>
      </c>
      <c r="U13" s="9">
        <v>7514674.6600000001</v>
      </c>
      <c r="V13" s="9">
        <v>7567184.8490000004</v>
      </c>
      <c r="W13" s="9">
        <v>7618103.0839999998</v>
      </c>
      <c r="X13" s="9">
        <v>7667454.1179999998</v>
      </c>
      <c r="Y13" s="9">
        <v>7715262.3839999996</v>
      </c>
      <c r="Z13" s="9">
        <v>7742755.7139999997</v>
      </c>
      <c r="AA13" s="9">
        <v>7768898.1390000004</v>
      </c>
      <c r="AB13" s="9">
        <v>7793714.2300000004</v>
      </c>
      <c r="AC13" s="9">
        <v>7817228.1979999999</v>
      </c>
      <c r="AD13" s="9">
        <v>7839463.9040000001</v>
      </c>
      <c r="AE13" s="9">
        <v>7844255.3820000002</v>
      </c>
      <c r="AF13" s="9">
        <v>7848003.5159999998</v>
      </c>
      <c r="AG13" s="9">
        <v>7850730.5499999998</v>
      </c>
      <c r="AH13" s="9">
        <v>7852458.3940000003</v>
      </c>
      <c r="AI13" s="9">
        <v>7853208.5769999996</v>
      </c>
    </row>
    <row r="14" spans="1:35" s="10" customFormat="1">
      <c r="A14" s="10" t="s">
        <v>14</v>
      </c>
      <c r="B14" s="9">
        <v>8873467.1299999896</v>
      </c>
      <c r="C14" s="9">
        <v>9196035.9579999894</v>
      </c>
      <c r="D14" s="9">
        <v>9702353.6539999899</v>
      </c>
      <c r="E14" s="10">
        <v>10141097</v>
      </c>
      <c r="F14" s="9">
        <v>10575698.720000001</v>
      </c>
      <c r="G14" s="9">
        <v>11012231.08</v>
      </c>
      <c r="H14" s="9">
        <v>11453215.32</v>
      </c>
      <c r="I14" s="9">
        <v>11894922.779999999</v>
      </c>
      <c r="J14" s="9">
        <v>12302603.26</v>
      </c>
      <c r="K14" s="9">
        <v>12562776.779999999</v>
      </c>
      <c r="L14" s="9">
        <v>12825068.65</v>
      </c>
      <c r="M14" s="9">
        <v>13089784.210000001</v>
      </c>
      <c r="N14" s="9">
        <v>13357229.01</v>
      </c>
      <c r="O14" s="9">
        <v>13627709.41</v>
      </c>
      <c r="P14" s="9">
        <v>13664579.67</v>
      </c>
      <c r="Q14" s="9">
        <v>13703447.310000001</v>
      </c>
      <c r="R14" s="9">
        <v>13744423.57</v>
      </c>
      <c r="S14" s="9">
        <v>13787617.630000001</v>
      </c>
      <c r="T14" s="9">
        <v>13833137.1</v>
      </c>
      <c r="U14" s="9">
        <v>13900943.91</v>
      </c>
      <c r="V14" s="9">
        <v>13970879.460000001</v>
      </c>
      <c r="W14" s="9">
        <v>14043075.91</v>
      </c>
      <c r="X14" s="9">
        <v>14117664.050000001</v>
      </c>
      <c r="Y14" s="9">
        <v>14194773.640000001</v>
      </c>
      <c r="Z14" s="9">
        <v>14254150.060000001</v>
      </c>
      <c r="AA14" s="9">
        <v>14316650.130000001</v>
      </c>
      <c r="AB14" s="9">
        <v>14382375.859999999</v>
      </c>
      <c r="AC14" s="9">
        <v>14451430.279999999</v>
      </c>
      <c r="AD14" s="9">
        <v>14523917.619999999</v>
      </c>
      <c r="AE14" s="9">
        <v>14585845.539999999</v>
      </c>
      <c r="AF14" s="9">
        <v>14651606.220000001</v>
      </c>
      <c r="AG14" s="9">
        <v>14721291.77</v>
      </c>
      <c r="AH14" s="9">
        <v>14794996.91</v>
      </c>
      <c r="AI14" s="9">
        <v>14872819.140000001</v>
      </c>
    </row>
    <row r="15" spans="1:35" s="10" customFormat="1">
      <c r="A15" s="10" t="s">
        <v>15</v>
      </c>
      <c r="B15" s="9">
        <v>2956238.648</v>
      </c>
      <c r="C15" s="9">
        <v>2963209.3080000002</v>
      </c>
      <c r="D15" s="9">
        <v>3054716.963</v>
      </c>
      <c r="E15" s="9">
        <v>3138806.6579999998</v>
      </c>
      <c r="F15" s="9">
        <v>3212997.5329999998</v>
      </c>
      <c r="G15" s="9">
        <v>3288166.0869999998</v>
      </c>
      <c r="H15" s="9">
        <v>3364976.074</v>
      </c>
      <c r="I15" s="9">
        <v>3442250.1830000002</v>
      </c>
      <c r="J15" s="9">
        <v>3510036.1269999999</v>
      </c>
      <c r="K15" s="9">
        <v>3539666.395</v>
      </c>
      <c r="L15" s="9">
        <v>3570268.4019999998</v>
      </c>
      <c r="M15" s="9">
        <v>3601878.3390000002</v>
      </c>
      <c r="N15" s="9">
        <v>3634533.19</v>
      </c>
      <c r="O15" s="9">
        <v>3668270.7859999998</v>
      </c>
      <c r="P15" s="9">
        <v>3683323.9440000001</v>
      </c>
      <c r="Q15" s="9">
        <v>3698790.7289999998</v>
      </c>
      <c r="R15" s="9">
        <v>3714708.8470000001</v>
      </c>
      <c r="S15" s="9">
        <v>3731115.1639999999</v>
      </c>
      <c r="T15" s="9">
        <v>3748045.8360000001</v>
      </c>
      <c r="U15" s="9">
        <v>3758819.3480000002</v>
      </c>
      <c r="V15" s="9">
        <v>3770325.7760000001</v>
      </c>
      <c r="W15" s="9">
        <v>3782590.307</v>
      </c>
      <c r="X15" s="9">
        <v>3795638.1129999999</v>
      </c>
      <c r="Y15" s="9">
        <v>3809494.412</v>
      </c>
      <c r="Z15" s="9">
        <v>3821417.3050000002</v>
      </c>
      <c r="AA15" s="9">
        <v>3834246.31</v>
      </c>
      <c r="AB15" s="9">
        <v>3848003.59</v>
      </c>
      <c r="AC15" s="9">
        <v>3862711.713</v>
      </c>
      <c r="AD15" s="9">
        <v>3878393.7250000001</v>
      </c>
      <c r="AE15" s="9">
        <v>3897655.9610000001</v>
      </c>
      <c r="AF15" s="9">
        <v>3917905.591</v>
      </c>
      <c r="AG15" s="9">
        <v>3939170.5490000001</v>
      </c>
      <c r="AH15" s="9">
        <v>3961479.395</v>
      </c>
      <c r="AI15" s="9">
        <v>3984861.3530000001</v>
      </c>
    </row>
    <row r="16" spans="1:35" s="10" customFormat="1">
      <c r="A16" s="10" t="s">
        <v>16</v>
      </c>
      <c r="B16" s="9">
        <v>2071674.8160000001</v>
      </c>
      <c r="C16" s="9">
        <v>1999226.226</v>
      </c>
      <c r="D16" s="9">
        <v>1915803.263</v>
      </c>
      <c r="E16" s="9">
        <v>1824429.669</v>
      </c>
      <c r="F16" s="9">
        <v>1749409.9110000001</v>
      </c>
      <c r="G16" s="9">
        <v>1674074.3529999999</v>
      </c>
      <c r="H16" s="9">
        <v>1598130.598</v>
      </c>
      <c r="I16" s="9">
        <v>1521413.1880000001</v>
      </c>
      <c r="J16" s="9">
        <v>1443330.0079999999</v>
      </c>
      <c r="K16" s="9">
        <v>1389493.5249999999</v>
      </c>
      <c r="L16" s="9">
        <v>1334986.4639999999</v>
      </c>
      <c r="M16" s="9">
        <v>1279806.4720000001</v>
      </c>
      <c r="N16" s="9">
        <v>1224010.2120000001</v>
      </c>
      <c r="O16" s="9">
        <v>1167350.237</v>
      </c>
      <c r="P16" s="9">
        <v>1118176.477</v>
      </c>
      <c r="Q16" s="9">
        <v>1069380.7350000001</v>
      </c>
      <c r="R16" s="9">
        <v>1021003.078</v>
      </c>
      <c r="S16" s="9">
        <v>973145.30099999998</v>
      </c>
      <c r="T16" s="9">
        <v>925619.36699999997</v>
      </c>
      <c r="U16" s="9">
        <v>890621.66799999995</v>
      </c>
      <c r="V16" s="9">
        <v>855835.73400000005</v>
      </c>
      <c r="W16" s="9">
        <v>821374.25300000003</v>
      </c>
      <c r="X16" s="9">
        <v>787185.06599999999</v>
      </c>
      <c r="Y16" s="9">
        <v>753242.005</v>
      </c>
      <c r="Z16" s="9">
        <v>727516.54700000002</v>
      </c>
      <c r="AA16" s="9">
        <v>702084.58</v>
      </c>
      <c r="AB16" s="9">
        <v>676870.67799999996</v>
      </c>
      <c r="AC16" s="9">
        <v>651914.74199999997</v>
      </c>
      <c r="AD16" s="9">
        <v>627216.30299999996</v>
      </c>
      <c r="AE16" s="9">
        <v>610464.38199999998</v>
      </c>
      <c r="AF16" s="9">
        <v>593876.94799999997</v>
      </c>
      <c r="AG16" s="9">
        <v>577391.80999999901</v>
      </c>
      <c r="AH16" s="9">
        <v>561061.87799999898</v>
      </c>
      <c r="AI16" s="9">
        <v>544861.86399999994</v>
      </c>
    </row>
    <row r="17" spans="1:35" s="10" customFormat="1">
      <c r="A17" s="10" t="s">
        <v>17</v>
      </c>
      <c r="B17" s="9">
        <v>1166352.3219999999</v>
      </c>
      <c r="C17" s="9">
        <v>1212946.246</v>
      </c>
      <c r="D17" s="9">
        <v>1258445.6159999999</v>
      </c>
      <c r="E17" s="9">
        <v>1303282.841</v>
      </c>
      <c r="F17" s="9">
        <v>1349371.821</v>
      </c>
      <c r="G17" s="9">
        <v>1401035.747</v>
      </c>
      <c r="H17" s="9">
        <v>1452896.409</v>
      </c>
      <c r="I17" s="9">
        <v>1509548.9010000001</v>
      </c>
      <c r="J17" s="9">
        <v>1567131.3659999999</v>
      </c>
      <c r="K17" s="9">
        <v>1628060.537</v>
      </c>
      <c r="L17" s="9">
        <v>1689458.2290000001</v>
      </c>
      <c r="M17" s="9">
        <v>1751828.7139999999</v>
      </c>
      <c r="N17" s="9">
        <v>1813466.7139999999</v>
      </c>
      <c r="O17" s="9">
        <v>1875129.757</v>
      </c>
      <c r="P17" s="9">
        <v>1923215.442</v>
      </c>
      <c r="Q17" s="9">
        <v>1969589.09</v>
      </c>
      <c r="R17" s="9">
        <v>2015506.987</v>
      </c>
      <c r="S17" s="9">
        <v>2061856.3019999999</v>
      </c>
      <c r="T17" s="9">
        <v>2107720.2579999999</v>
      </c>
      <c r="U17" s="9">
        <v>2160689.9300000002</v>
      </c>
      <c r="V17" s="9">
        <v>2213512.1630000002</v>
      </c>
      <c r="W17" s="9">
        <v>2266187.02</v>
      </c>
      <c r="X17" s="9">
        <v>2318714.5649999999</v>
      </c>
      <c r="Y17" s="9">
        <v>2371094.8629999999</v>
      </c>
      <c r="Z17" s="9">
        <v>2431302.1069999998</v>
      </c>
      <c r="AA17" s="9">
        <v>2491340.952</v>
      </c>
      <c r="AB17" s="9">
        <v>2551211.4739999999</v>
      </c>
      <c r="AC17" s="9">
        <v>2610913.7510000002</v>
      </c>
      <c r="AD17" s="9">
        <v>2670447.8640000001</v>
      </c>
      <c r="AE17" s="9">
        <v>2741371.4</v>
      </c>
      <c r="AF17" s="9">
        <v>2812095.915</v>
      </c>
      <c r="AG17" s="9">
        <v>2882621.5079999999</v>
      </c>
      <c r="AH17" s="9">
        <v>2952948.2779999999</v>
      </c>
      <c r="AI17" s="9">
        <v>3023076.3250000002</v>
      </c>
    </row>
    <row r="18" spans="1:35" s="10" customFormat="1">
      <c r="A18" s="10" t="s">
        <v>18</v>
      </c>
      <c r="B18" s="9">
        <v>296785.96399999998</v>
      </c>
      <c r="C18" s="9">
        <v>302349.02100000001</v>
      </c>
      <c r="D18" s="9">
        <v>308678.54200000002</v>
      </c>
      <c r="E18" s="9">
        <v>314829.38299999997</v>
      </c>
      <c r="F18" s="9">
        <v>319752.98499999999</v>
      </c>
      <c r="G18" s="9">
        <v>324790.51799999998</v>
      </c>
      <c r="H18" s="9">
        <v>330003.68699999998</v>
      </c>
      <c r="I18" s="9">
        <v>335273.44</v>
      </c>
      <c r="J18" s="9">
        <v>339635.06900000002</v>
      </c>
      <c r="K18" s="9">
        <v>342709.97200000001</v>
      </c>
      <c r="L18" s="9">
        <v>345877.19</v>
      </c>
      <c r="M18" s="9">
        <v>349140.46100000001</v>
      </c>
      <c r="N18" s="9">
        <v>352503.59899999999</v>
      </c>
      <c r="O18" s="9">
        <v>355970.495</v>
      </c>
      <c r="P18" s="9">
        <v>356322.43599999999</v>
      </c>
      <c r="Q18" s="9">
        <v>356741.33100000001</v>
      </c>
      <c r="R18" s="9">
        <v>357229.15899999999</v>
      </c>
      <c r="S18" s="9">
        <v>357787.88099999999</v>
      </c>
      <c r="T18" s="9">
        <v>358419.45199999999</v>
      </c>
      <c r="U18" s="9">
        <v>359438.424</v>
      </c>
      <c r="V18" s="9">
        <v>360527.71399999998</v>
      </c>
      <c r="W18" s="9">
        <v>361689.717</v>
      </c>
      <c r="X18" s="9">
        <v>362926.82400000002</v>
      </c>
      <c r="Y18" s="9">
        <v>364241.43099999998</v>
      </c>
      <c r="Z18" s="9">
        <v>365954.90100000001</v>
      </c>
      <c r="AA18" s="9">
        <v>367745.31400000001</v>
      </c>
      <c r="AB18" s="9">
        <v>369615.53700000001</v>
      </c>
      <c r="AC18" s="9">
        <v>371568.45299999998</v>
      </c>
      <c r="AD18" s="9">
        <v>373606.97100000002</v>
      </c>
      <c r="AE18" s="9">
        <v>376062.37900000002</v>
      </c>
      <c r="AF18" s="9">
        <v>378604.96</v>
      </c>
      <c r="AG18" s="9">
        <v>381238.14</v>
      </c>
      <c r="AH18" s="9">
        <v>383965.38799999998</v>
      </c>
      <c r="AI18" s="9">
        <v>386790.22100000002</v>
      </c>
    </row>
    <row r="19" spans="1:35" s="10" customFormat="1">
      <c r="A19" s="10" t="s">
        <v>19</v>
      </c>
      <c r="B19" s="9">
        <v>131377.91200000001</v>
      </c>
      <c r="C19" s="9">
        <v>130491.64</v>
      </c>
      <c r="D19" s="9">
        <v>129610.48299999999</v>
      </c>
      <c r="E19" s="9">
        <v>128736.011</v>
      </c>
      <c r="F19" s="9">
        <v>127819.158</v>
      </c>
      <c r="G19" s="9">
        <v>126896.85</v>
      </c>
      <c r="H19" s="9">
        <v>125969.065</v>
      </c>
      <c r="I19" s="9">
        <v>125035.78200000001</v>
      </c>
      <c r="J19" s="9">
        <v>124096.97900000001</v>
      </c>
      <c r="K19" s="9">
        <v>123180.73699999999</v>
      </c>
      <c r="L19" s="9">
        <v>122259.742</v>
      </c>
      <c r="M19" s="9">
        <v>121333.977</v>
      </c>
      <c r="N19" s="9">
        <v>120403.425</v>
      </c>
      <c r="O19" s="9">
        <v>119468.07</v>
      </c>
      <c r="P19" s="9">
        <v>117369.947</v>
      </c>
      <c r="Q19" s="9">
        <v>115297.826</v>
      </c>
      <c r="R19" s="9">
        <v>113251.42600000001</v>
      </c>
      <c r="S19" s="9">
        <v>111230.467</v>
      </c>
      <c r="T19" s="9">
        <v>109234.671</v>
      </c>
      <c r="U19" s="9">
        <v>107195.73</v>
      </c>
      <c r="V19" s="9">
        <v>105184.97199999999</v>
      </c>
      <c r="W19" s="9">
        <v>103202.052</v>
      </c>
      <c r="X19" s="9">
        <v>101246.63</v>
      </c>
      <c r="Y19" s="9">
        <v>99318.365999999995</v>
      </c>
      <c r="Z19" s="9">
        <v>97369.081999999995</v>
      </c>
      <c r="AA19" s="9">
        <v>95449.118000000002</v>
      </c>
      <c r="AB19" s="9">
        <v>93558.080000000002</v>
      </c>
      <c r="AC19" s="9">
        <v>91695.578999999998</v>
      </c>
      <c r="AD19" s="9">
        <v>89861.23</v>
      </c>
      <c r="AE19" s="9">
        <v>88027.053999999902</v>
      </c>
      <c r="AF19" s="9">
        <v>86222.255999999907</v>
      </c>
      <c r="AG19" s="9">
        <v>84446.414999999906</v>
      </c>
      <c r="AH19" s="9">
        <v>82699.111999999994</v>
      </c>
      <c r="AI19" s="9">
        <v>80979.936000000002</v>
      </c>
    </row>
    <row r="20" spans="1:35" s="10" customFormat="1">
      <c r="A20" s="10" t="s">
        <v>20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</row>
    <row r="21" spans="1:35" s="10" customFormat="1">
      <c r="A21" s="10" t="s">
        <v>21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</row>
    <row r="22" spans="1:35" s="10" customFormat="1"/>
    <row r="23" spans="1:35" s="6" customFormat="1">
      <c r="A23" s="6" t="s">
        <v>26</v>
      </c>
    </row>
    <row r="24" spans="1:35" s="10" customFormat="1">
      <c r="B24" s="10">
        <v>2017</v>
      </c>
      <c r="C24" s="10">
        <v>2018</v>
      </c>
      <c r="D24" s="10">
        <v>2019</v>
      </c>
      <c r="E24" s="10">
        <v>2020</v>
      </c>
      <c r="F24" s="10">
        <v>2021</v>
      </c>
      <c r="G24" s="10">
        <v>2022</v>
      </c>
      <c r="H24" s="10">
        <v>2023</v>
      </c>
      <c r="I24" s="10">
        <v>2024</v>
      </c>
      <c r="J24" s="10">
        <v>2025</v>
      </c>
      <c r="K24" s="10">
        <v>2026</v>
      </c>
      <c r="L24" s="10">
        <v>2027</v>
      </c>
      <c r="M24" s="10">
        <v>2028</v>
      </c>
      <c r="N24" s="10">
        <v>2029</v>
      </c>
      <c r="O24" s="10">
        <v>2030</v>
      </c>
      <c r="P24" s="10">
        <v>2031</v>
      </c>
      <c r="Q24" s="10">
        <v>2032</v>
      </c>
      <c r="R24" s="10">
        <v>2033</v>
      </c>
      <c r="S24" s="10">
        <v>2034</v>
      </c>
      <c r="T24" s="10">
        <v>2035</v>
      </c>
      <c r="U24" s="10">
        <v>2036</v>
      </c>
      <c r="V24" s="10">
        <v>2037</v>
      </c>
      <c r="W24" s="10">
        <v>2038</v>
      </c>
      <c r="X24" s="10">
        <v>2039</v>
      </c>
      <c r="Y24" s="10">
        <v>2040</v>
      </c>
      <c r="Z24" s="10">
        <v>2041</v>
      </c>
      <c r="AA24" s="10">
        <v>2042</v>
      </c>
      <c r="AB24" s="10">
        <v>2043</v>
      </c>
      <c r="AC24" s="10">
        <v>2044</v>
      </c>
      <c r="AD24" s="10">
        <v>2045</v>
      </c>
      <c r="AE24" s="10">
        <v>2046</v>
      </c>
      <c r="AF24" s="10">
        <v>2047</v>
      </c>
      <c r="AG24" s="10">
        <v>2048</v>
      </c>
      <c r="AH24" s="10">
        <v>2049</v>
      </c>
      <c r="AI24" s="10">
        <v>2050</v>
      </c>
    </row>
    <row r="25" spans="1:35" s="10" customFormat="1">
      <c r="A25" s="10" t="s">
        <v>4</v>
      </c>
      <c r="B25" s="9">
        <v>5288135.4760835702</v>
      </c>
      <c r="C25" s="9">
        <v>5253920.36516714</v>
      </c>
      <c r="D25" s="9">
        <v>5219705.2542507099</v>
      </c>
      <c r="E25" s="9">
        <v>5185490.1433342798</v>
      </c>
      <c r="F25" s="9">
        <v>5151275.0324178496</v>
      </c>
      <c r="G25" s="9">
        <v>5117059.9215014204</v>
      </c>
      <c r="H25" s="9">
        <v>5082844.8105849996</v>
      </c>
      <c r="I25" s="9">
        <v>5048629.6996685704</v>
      </c>
      <c r="J25" s="9">
        <v>5014414.5887521403</v>
      </c>
      <c r="K25" s="9">
        <v>4980199.4778357102</v>
      </c>
      <c r="L25" s="9">
        <v>4945984.36691928</v>
      </c>
      <c r="M25" s="9">
        <v>4911769.2560028499</v>
      </c>
      <c r="N25" s="9">
        <v>4877554.1450864198</v>
      </c>
      <c r="O25" s="9">
        <v>4815460.0549047599</v>
      </c>
      <c r="P25" s="9">
        <v>4787581.0756395198</v>
      </c>
      <c r="Q25" s="9">
        <v>4759702.0963742798</v>
      </c>
      <c r="R25" s="9">
        <v>4731823.1171090398</v>
      </c>
      <c r="S25" s="9">
        <v>4703944.13784381</v>
      </c>
      <c r="T25" s="9">
        <v>4676065.15857857</v>
      </c>
      <c r="U25" s="9">
        <v>4648186.17931333</v>
      </c>
      <c r="V25" s="9">
        <v>4620307.20004809</v>
      </c>
      <c r="W25" s="9">
        <v>4592428.2207828499</v>
      </c>
      <c r="X25" s="9">
        <v>4564549.2415176099</v>
      </c>
      <c r="Y25" s="9">
        <v>4536670.2622523801</v>
      </c>
      <c r="Z25" s="9">
        <v>4508791.2829871401</v>
      </c>
      <c r="AA25" s="9">
        <v>4480912.3037219001</v>
      </c>
      <c r="AB25" s="9">
        <v>4453033.3244566601</v>
      </c>
      <c r="AC25" s="9">
        <v>4425154.3451914201</v>
      </c>
      <c r="AD25" s="9">
        <v>4397275.3659261903</v>
      </c>
      <c r="AE25" s="9">
        <v>4369396.3866609503</v>
      </c>
      <c r="AF25" s="9">
        <v>4341517.4073957102</v>
      </c>
      <c r="AG25" s="9">
        <v>4313638.4281304702</v>
      </c>
      <c r="AH25" s="9">
        <v>4285759.4488652302</v>
      </c>
      <c r="AI25" s="9">
        <v>4257880.4696000004</v>
      </c>
    </row>
    <row r="26" spans="1:35" s="10" customFormat="1">
      <c r="A26" s="10" t="s">
        <v>1</v>
      </c>
      <c r="B26" s="9">
        <v>10730879.810000001</v>
      </c>
      <c r="C26" s="9">
        <v>10730879.810000001</v>
      </c>
      <c r="D26" s="9">
        <v>10730879.810000001</v>
      </c>
      <c r="E26" s="9">
        <v>10594304.976054501</v>
      </c>
      <c r="F26" s="9">
        <v>10457730.142108999</v>
      </c>
      <c r="G26" s="9">
        <v>10321155.3081636</v>
      </c>
      <c r="H26" s="9">
        <v>10184580.4742181</v>
      </c>
      <c r="I26" s="9">
        <v>10048005.640272699</v>
      </c>
      <c r="J26" s="9">
        <v>9911430.8063272703</v>
      </c>
      <c r="K26" s="9">
        <v>9774855.9723818097</v>
      </c>
      <c r="L26" s="9">
        <v>9638281.1384363603</v>
      </c>
      <c r="M26" s="9">
        <v>9501706.3044908997</v>
      </c>
      <c r="N26" s="9">
        <v>9365131.4705454502</v>
      </c>
      <c r="O26" s="9">
        <v>9167237.3233999908</v>
      </c>
      <c r="P26" s="9">
        <v>9105918.0101999901</v>
      </c>
      <c r="Q26" s="9">
        <v>9044598.6969999894</v>
      </c>
      <c r="R26" s="9">
        <v>8983279.3837999906</v>
      </c>
      <c r="S26" s="9">
        <v>8921960.07059999</v>
      </c>
      <c r="T26" s="9">
        <v>8860640.7573999893</v>
      </c>
      <c r="U26" s="9">
        <v>8799321.4441999905</v>
      </c>
      <c r="V26" s="9">
        <v>8738002.1309999898</v>
      </c>
      <c r="W26" s="9">
        <v>8676682.8177999891</v>
      </c>
      <c r="X26" s="9">
        <v>8615363.5045999996</v>
      </c>
      <c r="Y26" s="9">
        <v>8554044.1913999896</v>
      </c>
      <c r="Z26" s="9">
        <v>8492724.8781999908</v>
      </c>
      <c r="AA26" s="9">
        <v>8431405.5649999902</v>
      </c>
      <c r="AB26" s="9">
        <v>8370086.2517999904</v>
      </c>
      <c r="AC26" s="9">
        <v>8308766.9385999897</v>
      </c>
      <c r="AD26" s="9">
        <v>8247447.62539999</v>
      </c>
      <c r="AE26" s="9">
        <v>8186128.3121999903</v>
      </c>
      <c r="AF26" s="9">
        <v>8124808.9989999896</v>
      </c>
      <c r="AG26" s="9">
        <v>8063489.6857999898</v>
      </c>
      <c r="AH26" s="9">
        <v>8002170.3725999901</v>
      </c>
      <c r="AI26" s="9">
        <v>7940851.0593999904</v>
      </c>
    </row>
    <row r="27" spans="1:35" s="10" customFormat="1">
      <c r="A27" s="10" t="s">
        <v>5</v>
      </c>
      <c r="B27" s="9">
        <v>624712.68138214201</v>
      </c>
      <c r="C27" s="9">
        <v>603965.765764285</v>
      </c>
      <c r="D27" s="9">
        <v>583218.85014642798</v>
      </c>
      <c r="E27" s="9">
        <v>562471.93452857097</v>
      </c>
      <c r="F27" s="9">
        <v>541725.01891071396</v>
      </c>
      <c r="G27" s="9">
        <v>520978.10329285701</v>
      </c>
      <c r="H27" s="9">
        <v>500231.187674999</v>
      </c>
      <c r="I27" s="9">
        <v>479484.27205714199</v>
      </c>
      <c r="J27" s="9">
        <v>458737.35643928498</v>
      </c>
      <c r="K27" s="9">
        <v>437990.44082142803</v>
      </c>
      <c r="L27" s="9">
        <v>417243.52520357101</v>
      </c>
      <c r="M27" s="9">
        <v>396496.609585714</v>
      </c>
      <c r="N27" s="9">
        <v>375749.69396785699</v>
      </c>
      <c r="O27" s="9">
        <v>344245.11839999998</v>
      </c>
      <c r="P27" s="9">
        <v>333487.45844999998</v>
      </c>
      <c r="Q27" s="9">
        <v>322729.79849999998</v>
      </c>
      <c r="R27" s="9">
        <v>311972.13854999997</v>
      </c>
      <c r="S27" s="9">
        <v>301214.47859999997</v>
      </c>
      <c r="T27" s="9">
        <v>290456.81864999997</v>
      </c>
      <c r="U27" s="9">
        <v>279699.15870000003</v>
      </c>
      <c r="V27" s="9">
        <v>268941.49875000003</v>
      </c>
      <c r="W27" s="9">
        <v>258183.8388</v>
      </c>
      <c r="X27" s="9">
        <v>247426.17885</v>
      </c>
      <c r="Y27" s="9">
        <v>236668.5189</v>
      </c>
      <c r="Z27" s="9">
        <v>225910.85894999999</v>
      </c>
      <c r="AA27" s="9">
        <v>215153.19899999999</v>
      </c>
      <c r="AB27" s="9">
        <v>204395.53904999999</v>
      </c>
      <c r="AC27" s="9">
        <v>193637.87909999999</v>
      </c>
      <c r="AD27" s="9">
        <v>182880.21914999999</v>
      </c>
      <c r="AE27" s="9">
        <v>172122.55919999999</v>
      </c>
      <c r="AF27" s="9">
        <v>161364.89924999999</v>
      </c>
      <c r="AG27" s="9">
        <v>150607.23929999999</v>
      </c>
      <c r="AH27" s="9">
        <v>139849.57935000001</v>
      </c>
      <c r="AI27" s="9">
        <v>129091.9194</v>
      </c>
    </row>
    <row r="28" spans="1:35" s="10" customFormat="1">
      <c r="A28" s="10" t="s">
        <v>6</v>
      </c>
      <c r="B28" s="9">
        <v>1756308.9679</v>
      </c>
      <c r="C28" s="9">
        <v>1697981.3637999999</v>
      </c>
      <c r="D28" s="9">
        <v>1639653.7597000001</v>
      </c>
      <c r="E28" s="9">
        <v>1581326.1555999999</v>
      </c>
      <c r="F28" s="9">
        <v>1522998.5515000001</v>
      </c>
      <c r="G28" s="9">
        <v>1464670.9473999999</v>
      </c>
      <c r="H28" s="9">
        <v>1406343.3433000001</v>
      </c>
      <c r="I28" s="9">
        <v>1348015.7392</v>
      </c>
      <c r="J28" s="9">
        <v>1289688.1351000001</v>
      </c>
      <c r="K28" s="9">
        <v>1231360.531</v>
      </c>
      <c r="L28" s="9">
        <v>1173032.9269000001</v>
      </c>
      <c r="M28" s="9">
        <v>1114705.3228</v>
      </c>
      <c r="N28" s="9">
        <v>1056377.7187000001</v>
      </c>
      <c r="O28" s="9">
        <v>967806.17173333303</v>
      </c>
      <c r="P28" s="9">
        <v>937562.22886666597</v>
      </c>
      <c r="Q28" s="9">
        <v>907318.28599999996</v>
      </c>
      <c r="R28" s="9">
        <v>877074.34313333302</v>
      </c>
      <c r="S28" s="9">
        <v>846830.40026666597</v>
      </c>
      <c r="T28" s="9">
        <v>816586.45739999996</v>
      </c>
      <c r="U28" s="9">
        <v>786342.51453333301</v>
      </c>
      <c r="V28" s="9">
        <v>756098.57166666596</v>
      </c>
      <c r="W28" s="9">
        <v>725854.62879999995</v>
      </c>
      <c r="X28" s="9">
        <v>695610.68593333301</v>
      </c>
      <c r="Y28" s="9">
        <v>665366.74306666595</v>
      </c>
      <c r="Z28" s="9">
        <v>635122.80019999901</v>
      </c>
      <c r="AA28" s="9">
        <v>604878.857333333</v>
      </c>
      <c r="AB28" s="9">
        <v>574634.91446666606</v>
      </c>
      <c r="AC28" s="9">
        <v>544390.97160000005</v>
      </c>
      <c r="AD28" s="9">
        <v>514147.02873333299</v>
      </c>
      <c r="AE28" s="9">
        <v>483903.08586666599</v>
      </c>
      <c r="AF28" s="9">
        <v>453659.14299999899</v>
      </c>
      <c r="AG28" s="9">
        <v>423415.20013333298</v>
      </c>
      <c r="AH28" s="9">
        <v>393171.25726666598</v>
      </c>
      <c r="AI28" s="9">
        <v>362927.31439999997</v>
      </c>
    </row>
    <row r="29" spans="1:35" s="10" customFormat="1">
      <c r="A29" s="10" t="s">
        <v>7</v>
      </c>
      <c r="B29" s="9">
        <v>872843.08457142801</v>
      </c>
      <c r="C29" s="9">
        <v>847171.22914285702</v>
      </c>
      <c r="D29" s="9">
        <v>821499.37371428497</v>
      </c>
      <c r="E29" s="9">
        <v>795827.51828571397</v>
      </c>
      <c r="F29" s="9">
        <v>770155.66285714204</v>
      </c>
      <c r="G29" s="9">
        <v>744483.80742857105</v>
      </c>
      <c r="H29" s="9">
        <v>718811.951999999</v>
      </c>
      <c r="I29" s="9">
        <v>693140.096571428</v>
      </c>
      <c r="J29" s="9">
        <v>667468.241142857</v>
      </c>
      <c r="K29" s="9">
        <v>641796.38571428496</v>
      </c>
      <c r="L29" s="9">
        <v>616124.53028571396</v>
      </c>
      <c r="M29" s="9">
        <v>590452.67485714203</v>
      </c>
      <c r="N29" s="9">
        <v>564780.81942857103</v>
      </c>
      <c r="O29" s="9">
        <v>521994.39371428499</v>
      </c>
      <c r="P29" s="9">
        <v>504879.82342857099</v>
      </c>
      <c r="Q29" s="9">
        <v>487765.25314285699</v>
      </c>
      <c r="R29" s="9">
        <v>470650.682857142</v>
      </c>
      <c r="S29" s="9">
        <v>453536.11257142801</v>
      </c>
      <c r="T29" s="9">
        <v>436421.54228571401</v>
      </c>
      <c r="U29" s="9">
        <v>419306.97200000001</v>
      </c>
      <c r="V29" s="9">
        <v>402192.40171428502</v>
      </c>
      <c r="W29" s="9">
        <v>385077.83142857102</v>
      </c>
      <c r="X29" s="9">
        <v>367963.26114285702</v>
      </c>
      <c r="Y29" s="9">
        <v>350848.69085714198</v>
      </c>
      <c r="Z29" s="9">
        <v>333734.12057142798</v>
      </c>
      <c r="AA29" s="9">
        <v>316619.55028571398</v>
      </c>
      <c r="AB29" s="9">
        <v>299504.98</v>
      </c>
      <c r="AC29" s="9">
        <v>282390.40971428499</v>
      </c>
      <c r="AD29" s="9">
        <v>265275.83942857099</v>
      </c>
      <c r="AE29" s="9">
        <v>248161.269142857</v>
      </c>
      <c r="AF29" s="9">
        <v>231046.69885714201</v>
      </c>
      <c r="AG29" s="9">
        <v>213932.12857142801</v>
      </c>
      <c r="AH29" s="9">
        <v>196817.55828571401</v>
      </c>
      <c r="AI29" s="9">
        <v>179702.98799999899</v>
      </c>
    </row>
    <row r="30" spans="1:35" s="10" customFormat="1">
      <c r="A30" s="10" t="s">
        <v>8</v>
      </c>
      <c r="B30" s="9">
        <v>3863770.0204500002</v>
      </c>
      <c r="C30" s="9">
        <v>3735452.9349000002</v>
      </c>
      <c r="D30" s="9">
        <v>3607135.8493499998</v>
      </c>
      <c r="E30" s="9">
        <v>3478818.7637999998</v>
      </c>
      <c r="F30" s="9">
        <v>3350501.6782499999</v>
      </c>
      <c r="G30" s="9">
        <v>3222184.5926999999</v>
      </c>
      <c r="H30" s="9">
        <v>3093867.50715</v>
      </c>
      <c r="I30" s="9">
        <v>2965550.4216</v>
      </c>
      <c r="J30" s="9">
        <v>2837233.33605</v>
      </c>
      <c r="K30" s="9">
        <v>2708916.2505000001</v>
      </c>
      <c r="L30" s="9">
        <v>2580599.1649500001</v>
      </c>
      <c r="M30" s="9">
        <v>2452282.0794000002</v>
      </c>
      <c r="N30" s="9">
        <v>2323964.9938500002</v>
      </c>
      <c r="O30" s="9">
        <v>2129113.1231999998</v>
      </c>
      <c r="P30" s="9">
        <v>2062578.3381000001</v>
      </c>
      <c r="Q30" s="9">
        <v>1996043.5530000001</v>
      </c>
      <c r="R30" s="9">
        <v>1929508.7679000001</v>
      </c>
      <c r="S30" s="9">
        <v>1862973.9828000001</v>
      </c>
      <c r="T30" s="9">
        <v>1796439.1976999999</v>
      </c>
      <c r="U30" s="9">
        <v>1729904.4125999999</v>
      </c>
      <c r="V30" s="9">
        <v>1663369.6274999999</v>
      </c>
      <c r="W30" s="9">
        <v>1596834.8424</v>
      </c>
      <c r="X30" s="9">
        <v>1530300.0573</v>
      </c>
      <c r="Y30" s="9">
        <v>1463765.2722</v>
      </c>
      <c r="Z30" s="9">
        <v>1397230.4871</v>
      </c>
      <c r="AA30" s="9">
        <v>1330695.702</v>
      </c>
      <c r="AB30" s="9">
        <v>1264160.9169000001</v>
      </c>
      <c r="AC30" s="9">
        <v>1197626.1318000001</v>
      </c>
      <c r="AD30" s="9">
        <v>1131091.3467000001</v>
      </c>
      <c r="AE30" s="9">
        <v>1064556.5615999999</v>
      </c>
      <c r="AF30" s="9">
        <v>998021.77650000004</v>
      </c>
      <c r="AG30" s="9">
        <v>931486.99140000006</v>
      </c>
      <c r="AH30" s="9">
        <v>864952.20629999996</v>
      </c>
      <c r="AI30" s="9">
        <v>798417.42119999998</v>
      </c>
    </row>
    <row r="31" spans="1:35" s="10" customFormat="1">
      <c r="A31" s="10" t="s">
        <v>9</v>
      </c>
      <c r="B31" s="9">
        <v>11714146.135257101</v>
      </c>
      <c r="C31" s="9">
        <v>11578722.4805142</v>
      </c>
      <c r="D31" s="9">
        <v>11443298.825771401</v>
      </c>
      <c r="E31" s="9">
        <v>11307875.1710285</v>
      </c>
      <c r="F31" s="9">
        <v>11172451.516285701</v>
      </c>
      <c r="G31" s="9">
        <v>11037027.8615428</v>
      </c>
      <c r="H31" s="9">
        <v>10901604.206800001</v>
      </c>
      <c r="I31" s="9">
        <v>10766180.5520571</v>
      </c>
      <c r="J31" s="9">
        <v>10630756.8973142</v>
      </c>
      <c r="K31" s="9">
        <v>10495333.2425714</v>
      </c>
      <c r="L31" s="9">
        <v>10359909.5878285</v>
      </c>
      <c r="M31" s="9">
        <v>10224485.9330857</v>
      </c>
      <c r="N31" s="9">
        <v>10089062.2783428</v>
      </c>
      <c r="O31" s="9">
        <v>9953638.6236000005</v>
      </c>
      <c r="P31" s="9">
        <v>9953638.6236000005</v>
      </c>
      <c r="Q31" s="9">
        <v>9953638.6236000005</v>
      </c>
      <c r="R31" s="9">
        <v>9953638.6236000005</v>
      </c>
      <c r="S31" s="9">
        <v>9953638.6236000005</v>
      </c>
      <c r="T31" s="9">
        <v>9953638.6236000005</v>
      </c>
      <c r="U31" s="9">
        <v>9953638.6236000005</v>
      </c>
      <c r="V31" s="9">
        <v>9953638.6236000005</v>
      </c>
      <c r="W31" s="9">
        <v>9953638.6236000005</v>
      </c>
      <c r="X31" s="9">
        <v>9953638.6236000005</v>
      </c>
      <c r="Y31" s="9">
        <v>9953638.6236000005</v>
      </c>
      <c r="Z31" s="9">
        <v>9953638.6236000005</v>
      </c>
      <c r="AA31" s="9">
        <v>9953638.6236000005</v>
      </c>
      <c r="AB31" s="9">
        <v>9953638.6236000005</v>
      </c>
      <c r="AC31" s="9">
        <v>9953638.6236000005</v>
      </c>
      <c r="AD31" s="9">
        <v>9953638.6236000005</v>
      </c>
      <c r="AE31" s="9">
        <v>9953638.6236000005</v>
      </c>
      <c r="AF31" s="9">
        <v>9953638.6236000005</v>
      </c>
      <c r="AG31" s="9">
        <v>9953638.6236000005</v>
      </c>
      <c r="AH31" s="9">
        <v>9953638.6236000005</v>
      </c>
      <c r="AI31" s="9">
        <v>9953638.6236000005</v>
      </c>
    </row>
    <row r="32" spans="1:35" s="10" customFormat="1">
      <c r="A32" s="10" t="s">
        <v>10</v>
      </c>
      <c r="B32" s="9">
        <v>7877052.8495100001</v>
      </c>
      <c r="C32" s="9">
        <v>7751294.3860200001</v>
      </c>
      <c r="D32" s="9">
        <v>7625535.9225300001</v>
      </c>
      <c r="E32" s="9">
        <v>7499777.4590400001</v>
      </c>
      <c r="F32" s="9">
        <v>7374018.9955500001</v>
      </c>
      <c r="G32" s="9">
        <v>7248260.5320600001</v>
      </c>
      <c r="H32" s="9">
        <v>7122502.0685700001</v>
      </c>
      <c r="I32" s="9">
        <v>6996743.6050800001</v>
      </c>
      <c r="J32" s="9">
        <v>6870985.1415900001</v>
      </c>
      <c r="K32" s="9">
        <v>6745226.6781000001</v>
      </c>
      <c r="L32" s="9">
        <v>6619468.2146100001</v>
      </c>
      <c r="M32" s="9">
        <v>6493709.7511200001</v>
      </c>
      <c r="N32" s="9">
        <v>6367951.2876300002</v>
      </c>
      <c r="O32" s="9">
        <v>6127866.9482399998</v>
      </c>
      <c r="P32" s="9">
        <v>6013541.0723400004</v>
      </c>
      <c r="Q32" s="9">
        <v>5899215.1964400001</v>
      </c>
      <c r="R32" s="9">
        <v>5784889.3205399998</v>
      </c>
      <c r="S32" s="9">
        <v>5670563.4446400004</v>
      </c>
      <c r="T32" s="9">
        <v>5556237.56874</v>
      </c>
      <c r="U32" s="9">
        <v>5441911.6928399997</v>
      </c>
      <c r="V32" s="9">
        <v>5327585.8169400003</v>
      </c>
      <c r="W32" s="9">
        <v>5213259.9410399999</v>
      </c>
      <c r="X32" s="9">
        <v>5098934.0651399996</v>
      </c>
      <c r="Y32" s="9">
        <v>4984608.1892400002</v>
      </c>
      <c r="Z32" s="9">
        <v>4870282.3133399999</v>
      </c>
      <c r="AA32" s="9">
        <v>4755956.4374399995</v>
      </c>
      <c r="AB32" s="9">
        <v>4641630.5615400001</v>
      </c>
      <c r="AC32" s="9">
        <v>4527304.6856399998</v>
      </c>
      <c r="AD32" s="9">
        <v>4412978.8097400004</v>
      </c>
      <c r="AE32" s="9">
        <v>4298652.9338400001</v>
      </c>
      <c r="AF32" s="9">
        <v>4184327.0579400002</v>
      </c>
      <c r="AG32" s="9">
        <v>4070001.1820399999</v>
      </c>
      <c r="AH32" s="9">
        <v>3955675.30614</v>
      </c>
      <c r="AI32" s="9">
        <v>3841349.4302400001</v>
      </c>
    </row>
    <row r="33" spans="1:35" s="10" customFormat="1">
      <c r="A33" s="10" t="s">
        <v>11</v>
      </c>
      <c r="B33" s="9">
        <v>11963525.82</v>
      </c>
      <c r="C33" s="9">
        <v>11963525.82</v>
      </c>
      <c r="D33" s="9">
        <v>11963525.82</v>
      </c>
      <c r="E33" s="9">
        <v>11256590.203363599</v>
      </c>
      <c r="F33" s="9">
        <v>10549654.5867272</v>
      </c>
      <c r="G33" s="9">
        <v>9842718.9700908996</v>
      </c>
      <c r="H33" s="9">
        <v>9135783.3534545396</v>
      </c>
      <c r="I33" s="9">
        <v>8428847.7368181795</v>
      </c>
      <c r="J33" s="9">
        <v>7721912.1201818101</v>
      </c>
      <c r="K33" s="9">
        <v>7014976.50354545</v>
      </c>
      <c r="L33" s="9">
        <v>6308040.88690909</v>
      </c>
      <c r="M33" s="9">
        <v>5601105.2702727197</v>
      </c>
      <c r="N33" s="9">
        <v>4894169.6536363596</v>
      </c>
      <c r="O33" s="9">
        <v>4187234.037</v>
      </c>
      <c r="P33" s="9">
        <v>4187234.037</v>
      </c>
      <c r="Q33" s="9">
        <v>4187234.037</v>
      </c>
      <c r="R33" s="9">
        <v>4187234.037</v>
      </c>
      <c r="S33" s="9">
        <v>4187234.037</v>
      </c>
      <c r="T33" s="9">
        <v>4187234.037</v>
      </c>
      <c r="U33" s="9">
        <v>4187234.037</v>
      </c>
      <c r="V33" s="9">
        <v>4187234.037</v>
      </c>
      <c r="W33" s="9">
        <v>4187234.037</v>
      </c>
      <c r="X33" s="9">
        <v>4187234.037</v>
      </c>
      <c r="Y33" s="9">
        <v>4187234.037</v>
      </c>
      <c r="Z33" s="9">
        <v>4187234.037</v>
      </c>
      <c r="AA33" s="9">
        <v>4187234.037</v>
      </c>
      <c r="AB33" s="9">
        <v>4187234.037</v>
      </c>
      <c r="AC33" s="9">
        <v>4187234.037</v>
      </c>
      <c r="AD33" s="9">
        <v>4187234.037</v>
      </c>
      <c r="AE33" s="9">
        <v>4187234.037</v>
      </c>
      <c r="AF33" s="9">
        <v>4187234.037</v>
      </c>
      <c r="AG33" s="9">
        <v>4187234.037</v>
      </c>
      <c r="AH33" s="9">
        <v>4187234.037</v>
      </c>
      <c r="AI33" s="9">
        <v>4187234.037</v>
      </c>
    </row>
    <row r="34" spans="1:35" s="10" customFormat="1">
      <c r="A34" s="10" t="s">
        <v>12</v>
      </c>
      <c r="B34" s="9">
        <v>1034712.414</v>
      </c>
      <c r="C34" s="9">
        <v>1034712.414</v>
      </c>
      <c r="D34" s="9">
        <v>1034712.414</v>
      </c>
      <c r="E34" s="9">
        <v>1034712.414</v>
      </c>
      <c r="F34" s="9">
        <v>1034712.414</v>
      </c>
      <c r="G34" s="9">
        <v>1034712.414</v>
      </c>
      <c r="H34" s="9">
        <v>1034712.414</v>
      </c>
      <c r="I34" s="9">
        <v>1034712.414</v>
      </c>
      <c r="J34" s="9">
        <v>1034712.414</v>
      </c>
      <c r="K34" s="9">
        <v>1034712.414</v>
      </c>
      <c r="L34" s="9">
        <v>1034712.414</v>
      </c>
      <c r="M34" s="9">
        <v>1034712.414</v>
      </c>
      <c r="N34" s="9">
        <v>1034712.414</v>
      </c>
      <c r="O34" s="9">
        <v>1034712.414</v>
      </c>
      <c r="P34" s="9">
        <v>1034712.414</v>
      </c>
      <c r="Q34" s="9">
        <v>1034712.414</v>
      </c>
      <c r="R34" s="9">
        <v>1034712.414</v>
      </c>
      <c r="S34" s="9">
        <v>1034712.414</v>
      </c>
      <c r="T34" s="9">
        <v>1034712.414</v>
      </c>
      <c r="U34" s="9">
        <v>1034712.414</v>
      </c>
      <c r="V34" s="9">
        <v>1034712.414</v>
      </c>
      <c r="W34" s="9">
        <v>1034712.414</v>
      </c>
      <c r="X34" s="9">
        <v>1034712.414</v>
      </c>
      <c r="Y34" s="9">
        <v>1034712.414</v>
      </c>
      <c r="Z34" s="9">
        <v>1034712.414</v>
      </c>
      <c r="AA34" s="9">
        <v>1034712.414</v>
      </c>
      <c r="AB34" s="9">
        <v>1034712.414</v>
      </c>
      <c r="AC34" s="9">
        <v>1034712.414</v>
      </c>
      <c r="AD34" s="9">
        <v>1034712.414</v>
      </c>
      <c r="AE34" s="9">
        <v>1034712.414</v>
      </c>
      <c r="AF34" s="9">
        <v>1034712.414</v>
      </c>
      <c r="AG34" s="9">
        <v>1034712.414</v>
      </c>
      <c r="AH34" s="9">
        <v>1034712.414</v>
      </c>
      <c r="AI34" s="9">
        <v>1034712.414</v>
      </c>
    </row>
    <row r="35" spans="1:35" s="10" customFormat="1">
      <c r="A35" s="10" t="s">
        <v>13</v>
      </c>
      <c r="B35" s="9">
        <v>3591306.6656999998</v>
      </c>
      <c r="C35" s="9">
        <v>3725060.91139</v>
      </c>
      <c r="D35" s="9">
        <v>3831197.9075850002</v>
      </c>
      <c r="E35" s="9">
        <v>3872311.5839999998</v>
      </c>
      <c r="F35" s="9">
        <v>3881306.4966250001</v>
      </c>
      <c r="G35" s="9">
        <v>3865611.1611500001</v>
      </c>
      <c r="H35" s="9">
        <v>3825038.3149000001</v>
      </c>
      <c r="I35" s="9">
        <v>3759399.7516800002</v>
      </c>
      <c r="J35" s="9">
        <v>3668506.310875</v>
      </c>
      <c r="K35" s="9">
        <v>3502345.2865499998</v>
      </c>
      <c r="L35" s="9">
        <v>3318417.5553600001</v>
      </c>
      <c r="M35" s="9">
        <v>3116605.71398</v>
      </c>
      <c r="N35" s="9">
        <v>2896791.8336900002</v>
      </c>
      <c r="O35" s="9">
        <v>2600684.2604571399</v>
      </c>
      <c r="P35" s="9">
        <v>2562901.86308809</v>
      </c>
      <c r="Q35" s="9">
        <v>2523705.84302571</v>
      </c>
      <c r="R35" s="9">
        <v>2483136.2406661902</v>
      </c>
      <c r="S35" s="9">
        <v>2441232.42614666</v>
      </c>
      <c r="T35" s="9">
        <v>2398033.1050714198</v>
      </c>
      <c r="U35" s="9">
        <v>2354598.0601333301</v>
      </c>
      <c r="V35" s="9">
        <v>2309793.0896233302</v>
      </c>
      <c r="W35" s="9">
        <v>2263664.9163885699</v>
      </c>
      <c r="X35" s="9">
        <v>2216259.35696476</v>
      </c>
      <c r="Y35" s="9">
        <v>2167621.3364571398</v>
      </c>
      <c r="Z35" s="9">
        <v>2112666.2019628501</v>
      </c>
      <c r="AA35" s="9">
        <v>2056908.2691828499</v>
      </c>
      <c r="AB35" s="9">
        <v>2000386.6523666601</v>
      </c>
      <c r="AC35" s="9">
        <v>1943139.58064571</v>
      </c>
      <c r="AD35" s="9">
        <v>1885204.41500952</v>
      </c>
      <c r="AE35" s="9">
        <v>1822855.53638857</v>
      </c>
      <c r="AF35" s="9">
        <v>1760195.0743028501</v>
      </c>
      <c r="AG35" s="9">
        <v>1697253.1760476099</v>
      </c>
      <c r="AH35" s="9">
        <v>1634059.1991323801</v>
      </c>
      <c r="AI35" s="9">
        <v>1570641.7154000001</v>
      </c>
    </row>
    <row r="36" spans="1:35" s="10" customFormat="1">
      <c r="A36" s="10" t="s">
        <v>14</v>
      </c>
      <c r="B36" s="9">
        <v>8474161.1091499999</v>
      </c>
      <c r="C36" s="9">
        <v>8368392.72177999</v>
      </c>
      <c r="D36" s="9">
        <v>8392535.9107099995</v>
      </c>
      <c r="E36" s="9">
        <v>8315699.54</v>
      </c>
      <c r="F36" s="9">
        <v>8196166.5080000004</v>
      </c>
      <c r="G36" s="9">
        <v>8038928.6884000003</v>
      </c>
      <c r="H36" s="9">
        <v>7845452.4941999996</v>
      </c>
      <c r="I36" s="9">
        <v>7612750.5791999996</v>
      </c>
      <c r="J36" s="9">
        <v>7320048.9397</v>
      </c>
      <c r="K36" s="9">
        <v>6909527.22899999</v>
      </c>
      <c r="L36" s="9">
        <v>6476659.6682500001</v>
      </c>
      <c r="M36" s="9">
        <v>6021300.7366000004</v>
      </c>
      <c r="N36" s="9">
        <v>5543250.0391499903</v>
      </c>
      <c r="O36" s="9">
        <v>4931932.9293333301</v>
      </c>
      <c r="P36" s="9">
        <v>4834658.4260999998</v>
      </c>
      <c r="Q36" s="9">
        <v>4737477.4985999903</v>
      </c>
      <c r="R36" s="9">
        <v>4640379.1957761804</v>
      </c>
      <c r="S36" s="9">
        <v>4543348.2856952297</v>
      </c>
      <c r="T36" s="9">
        <v>4446365.4964285698</v>
      </c>
      <c r="U36" s="9">
        <v>4355629.0917999996</v>
      </c>
      <c r="V36" s="9">
        <v>4264444.6351714199</v>
      </c>
      <c r="W36" s="9">
        <v>4172799.6989714201</v>
      </c>
      <c r="X36" s="9">
        <v>4080677.1801666599</v>
      </c>
      <c r="Y36" s="9">
        <v>3988055.4512380902</v>
      </c>
      <c r="Z36" s="9">
        <v>3889346.6592285698</v>
      </c>
      <c r="AA36" s="9">
        <v>3790503.55822857</v>
      </c>
      <c r="AB36" s="9">
        <v>3691476.4707333301</v>
      </c>
      <c r="AC36" s="9">
        <v>3592212.6696000001</v>
      </c>
      <c r="AD36" s="9">
        <v>3492656.38004761</v>
      </c>
      <c r="AE36" s="9">
        <v>3389472.6778666601</v>
      </c>
      <c r="AF36" s="9">
        <v>3286145.9664857099</v>
      </c>
      <c r="AG36" s="9">
        <v>3182603.0778952301</v>
      </c>
      <c r="AH36" s="9">
        <v>3078768.40460476</v>
      </c>
      <c r="AI36" s="9">
        <v>2974563.8280000002</v>
      </c>
    </row>
    <row r="37" spans="1:35" s="10" customFormat="1">
      <c r="A37" s="10" t="s">
        <v>15</v>
      </c>
      <c r="B37" s="9">
        <v>2823207.9088400002</v>
      </c>
      <c r="C37" s="9">
        <v>2696520.47028</v>
      </c>
      <c r="D37" s="9">
        <v>2642330.1729950001</v>
      </c>
      <c r="E37" s="9">
        <v>2573821.4595599999</v>
      </c>
      <c r="F37" s="9">
        <v>2490073.0880749999</v>
      </c>
      <c r="G37" s="9">
        <v>2400361.2435099999</v>
      </c>
      <c r="H37" s="9">
        <v>2305008.61069</v>
      </c>
      <c r="I37" s="9">
        <v>2203040.1171200001</v>
      </c>
      <c r="J37" s="9">
        <v>2088471.495565</v>
      </c>
      <c r="K37" s="9">
        <v>1946816.51725</v>
      </c>
      <c r="L37" s="9">
        <v>1802985.5430099999</v>
      </c>
      <c r="M37" s="9">
        <v>1656864.0359400001</v>
      </c>
      <c r="N37" s="9">
        <v>1508331.27385</v>
      </c>
      <c r="O37" s="9">
        <v>1327564.66540952</v>
      </c>
      <c r="P37" s="9">
        <v>1303195.0906628501</v>
      </c>
      <c r="Q37" s="9">
        <v>1278724.79488285</v>
      </c>
      <c r="R37" s="9">
        <v>1254156.4631061901</v>
      </c>
      <c r="S37" s="9">
        <v>1229491.2826133301</v>
      </c>
      <c r="T37" s="9">
        <v>1204729.0187142801</v>
      </c>
      <c r="U37" s="9">
        <v>1177763.3957066601</v>
      </c>
      <c r="V37" s="9">
        <v>1150847.05829333</v>
      </c>
      <c r="W37" s="9">
        <v>1123969.69122285</v>
      </c>
      <c r="X37" s="9">
        <v>1097120.15932904</v>
      </c>
      <c r="Y37" s="9">
        <v>1070286.5252761899</v>
      </c>
      <c r="Z37" s="9">
        <v>1042701.00750714</v>
      </c>
      <c r="AA37" s="9">
        <v>1015162.3563619</v>
      </c>
      <c r="AB37" s="9">
        <v>987654.25476666598</v>
      </c>
      <c r="AC37" s="9">
        <v>960159.76865999901</v>
      </c>
      <c r="AD37" s="9">
        <v>932661.34815476101</v>
      </c>
      <c r="AE37" s="9">
        <v>905741.00427047501</v>
      </c>
      <c r="AF37" s="9">
        <v>878730.25398142799</v>
      </c>
      <c r="AG37" s="9">
        <v>851611.15678380895</v>
      </c>
      <c r="AH37" s="9">
        <v>824364.99791190401</v>
      </c>
      <c r="AI37" s="9">
        <v>796972.270599999</v>
      </c>
    </row>
    <row r="38" spans="1:35" s="10" customFormat="1">
      <c r="A38" s="10" t="s">
        <v>16</v>
      </c>
      <c r="B38" s="9">
        <v>1978449.4492800001</v>
      </c>
      <c r="C38" s="9">
        <v>1819295.8656599999</v>
      </c>
      <c r="D38" s="9">
        <v>1657169.822495</v>
      </c>
      <c r="E38" s="9">
        <v>1496032.32858</v>
      </c>
      <c r="F38" s="9">
        <v>1355792.6810250001</v>
      </c>
      <c r="G38" s="9">
        <v>1222074.2776899999</v>
      </c>
      <c r="H38" s="9">
        <v>1094719.4596299999</v>
      </c>
      <c r="I38" s="9">
        <v>973704.440319999</v>
      </c>
      <c r="J38" s="9">
        <v>858781.35475999897</v>
      </c>
      <c r="K38" s="9">
        <v>764221.43874999997</v>
      </c>
      <c r="L38" s="9">
        <v>674168.16431999998</v>
      </c>
      <c r="M38" s="9">
        <v>588710.97712000005</v>
      </c>
      <c r="N38" s="9">
        <v>507964.23797999998</v>
      </c>
      <c r="O38" s="9">
        <v>422469.60958095198</v>
      </c>
      <c r="P38" s="9">
        <v>395621.48686238099</v>
      </c>
      <c r="Q38" s="9">
        <v>369700.19695714198</v>
      </c>
      <c r="R38" s="9">
        <v>344710.08681047597</v>
      </c>
      <c r="S38" s="9">
        <v>320674.54680571402</v>
      </c>
      <c r="T38" s="9">
        <v>297520.51082142798</v>
      </c>
      <c r="U38" s="9">
        <v>279061.45597333298</v>
      </c>
      <c r="V38" s="9">
        <v>261233.66928285701</v>
      </c>
      <c r="W38" s="9">
        <v>244065.49231999999</v>
      </c>
      <c r="X38" s="9">
        <v>227533.96907714201</v>
      </c>
      <c r="Y38" s="9">
        <v>211625.13473809499</v>
      </c>
      <c r="Z38" s="9">
        <v>198508.086395714</v>
      </c>
      <c r="AA38" s="9">
        <v>185885.25070476101</v>
      </c>
      <c r="AB38" s="9">
        <v>173730.14068666601</v>
      </c>
      <c r="AC38" s="9">
        <v>162047.37872571399</v>
      </c>
      <c r="AD38" s="9">
        <v>150830.58715000001</v>
      </c>
      <c r="AE38" s="9">
        <v>141860.294483809</v>
      </c>
      <c r="AF38" s="9">
        <v>133198.11548000001</v>
      </c>
      <c r="AG38" s="9">
        <v>124826.61035238</v>
      </c>
      <c r="AH38" s="9">
        <v>116754.305088571</v>
      </c>
      <c r="AI38" s="9">
        <v>108972.3728</v>
      </c>
    </row>
    <row r="39" spans="1:35" s="10" customFormat="1">
      <c r="A39" s="10" t="s">
        <v>17</v>
      </c>
      <c r="B39" s="9">
        <v>1113866.4675100001</v>
      </c>
      <c r="C39" s="9">
        <v>1103781.0838599999</v>
      </c>
      <c r="D39" s="9">
        <v>1088555.45784</v>
      </c>
      <c r="E39" s="9">
        <v>1068691.9296200001</v>
      </c>
      <c r="F39" s="9">
        <v>1045763.161275</v>
      </c>
      <c r="G39" s="9">
        <v>1022756.09531</v>
      </c>
      <c r="H39" s="9">
        <v>995234.04016500001</v>
      </c>
      <c r="I39" s="9">
        <v>966111.29663999996</v>
      </c>
      <c r="J39" s="9">
        <v>932443.16276999901</v>
      </c>
      <c r="K39" s="9">
        <v>895433.29535000003</v>
      </c>
      <c r="L39" s="9">
        <v>853176.40564500005</v>
      </c>
      <c r="M39" s="9">
        <v>805841.20843999996</v>
      </c>
      <c r="N39" s="9">
        <v>752588.68630999897</v>
      </c>
      <c r="O39" s="9">
        <v>678618.38824761903</v>
      </c>
      <c r="P39" s="9">
        <v>680451.93971714203</v>
      </c>
      <c r="Q39" s="9">
        <v>680915.08539999998</v>
      </c>
      <c r="R39" s="9">
        <v>680473.54942047596</v>
      </c>
      <c r="S39" s="9">
        <v>679430.74332571402</v>
      </c>
      <c r="T39" s="9">
        <v>677481.51149999897</v>
      </c>
      <c r="U39" s="9">
        <v>677016.17806666601</v>
      </c>
      <c r="V39" s="9">
        <v>675648.23642047599</v>
      </c>
      <c r="W39" s="9">
        <v>673381.28594285704</v>
      </c>
      <c r="X39" s="9">
        <v>670218.92426428501</v>
      </c>
      <c r="Y39" s="9">
        <v>666164.74722380901</v>
      </c>
      <c r="Z39" s="9">
        <v>663398.14633857098</v>
      </c>
      <c r="AA39" s="9">
        <v>659612.17586285702</v>
      </c>
      <c r="AB39" s="9">
        <v>654810.94499333296</v>
      </c>
      <c r="AC39" s="9">
        <v>648998.56096285698</v>
      </c>
      <c r="AD39" s="9">
        <v>642179.12919999904</v>
      </c>
      <c r="AE39" s="9">
        <v>637042.49676190398</v>
      </c>
      <c r="AF39" s="9">
        <v>630712.94093571405</v>
      </c>
      <c r="AG39" s="9">
        <v>623195.31649142795</v>
      </c>
      <c r="AH39" s="9">
        <v>614494.47499333299</v>
      </c>
      <c r="AI39" s="9">
        <v>604615.26499999897</v>
      </c>
    </row>
    <row r="40" spans="1:35" s="10" customFormat="1">
      <c r="A40" s="10" t="s">
        <v>18</v>
      </c>
      <c r="B40" s="9">
        <v>283430.59561999998</v>
      </c>
      <c r="C40" s="9">
        <v>275137.60911000002</v>
      </c>
      <c r="D40" s="9">
        <v>267006.93883</v>
      </c>
      <c r="E40" s="9">
        <v>258160.09406</v>
      </c>
      <c r="F40" s="9">
        <v>247808.563375</v>
      </c>
      <c r="G40" s="9">
        <v>237097.07814</v>
      </c>
      <c r="H40" s="9">
        <v>226052.52559500001</v>
      </c>
      <c r="I40" s="9">
        <v>214575.00159999999</v>
      </c>
      <c r="J40" s="9">
        <v>202082.86605499999</v>
      </c>
      <c r="K40" s="9">
        <v>188490.4846</v>
      </c>
      <c r="L40" s="9">
        <v>174667.98095</v>
      </c>
      <c r="M40" s="9">
        <v>160604.61206000001</v>
      </c>
      <c r="N40" s="9">
        <v>146288.99358499999</v>
      </c>
      <c r="O40" s="9">
        <v>128827.417238095</v>
      </c>
      <c r="P40" s="9">
        <v>126070.27140380901</v>
      </c>
      <c r="Q40" s="9">
        <v>123330.574431428</v>
      </c>
      <c r="R40" s="9">
        <v>120607.36844333301</v>
      </c>
      <c r="S40" s="9">
        <v>117899.625548571</v>
      </c>
      <c r="T40" s="9">
        <v>115206.252428571</v>
      </c>
      <c r="U40" s="9">
        <v>112624.03952000001</v>
      </c>
      <c r="V40" s="9">
        <v>110046.79270190401</v>
      </c>
      <c r="W40" s="9">
        <v>107473.515908571</v>
      </c>
      <c r="X40" s="9">
        <v>104903.134365714</v>
      </c>
      <c r="Y40" s="9">
        <v>102334.497280952</v>
      </c>
      <c r="Z40" s="9">
        <v>99853.408701428503</v>
      </c>
      <c r="AA40" s="9">
        <v>97364.949801904702</v>
      </c>
      <c r="AB40" s="9">
        <v>94867.987829999998</v>
      </c>
      <c r="AC40" s="9">
        <v>92361.301174285705</v>
      </c>
      <c r="AD40" s="9">
        <v>89843.581121428506</v>
      </c>
      <c r="AE40" s="9">
        <v>87389.733786666606</v>
      </c>
      <c r="AF40" s="9">
        <v>84915.683885714199</v>
      </c>
      <c r="AG40" s="9">
        <v>82420.055028571398</v>
      </c>
      <c r="AH40" s="9">
        <v>79901.368836190406</v>
      </c>
      <c r="AI40" s="9">
        <v>77358.044199999902</v>
      </c>
    </row>
    <row r="41" spans="1:35" s="10" customFormat="1">
      <c r="A41" s="10" t="s">
        <v>19</v>
      </c>
      <c r="B41" s="9">
        <v>125465.90596</v>
      </c>
      <c r="C41" s="9">
        <v>118747.3924</v>
      </c>
      <c r="D41" s="9">
        <v>112113.067795</v>
      </c>
      <c r="E41" s="9">
        <v>105563.52902</v>
      </c>
      <c r="F41" s="9">
        <v>99059.847449999899</v>
      </c>
      <c r="G41" s="9">
        <v>92634.700500000006</v>
      </c>
      <c r="H41" s="9">
        <v>86288.809524999902</v>
      </c>
      <c r="I41" s="9">
        <v>80022.900479999997</v>
      </c>
      <c r="J41" s="9">
        <v>73837.702504999907</v>
      </c>
      <c r="K41" s="9">
        <v>67749.405349999899</v>
      </c>
      <c r="L41" s="9">
        <v>61741.169710000002</v>
      </c>
      <c r="M41" s="9">
        <v>55813.629419999997</v>
      </c>
      <c r="N41" s="9">
        <v>49967.421374999903</v>
      </c>
      <c r="O41" s="9">
        <v>43236.063428571397</v>
      </c>
      <c r="P41" s="9">
        <v>41526.605057619003</v>
      </c>
      <c r="Q41" s="9">
        <v>39860.105560000004</v>
      </c>
      <c r="R41" s="9">
        <v>38235.838587619</v>
      </c>
      <c r="S41" s="9">
        <v>36653.0872209523</v>
      </c>
      <c r="T41" s="9">
        <v>35111.144249999998</v>
      </c>
      <c r="U41" s="9">
        <v>33587.9954</v>
      </c>
      <c r="V41" s="9">
        <v>32106.4605009523</v>
      </c>
      <c r="W41" s="9">
        <v>30665.752594285699</v>
      </c>
      <c r="X41" s="9">
        <v>29265.097338095198</v>
      </c>
      <c r="Y41" s="9">
        <v>27903.731400000001</v>
      </c>
      <c r="Z41" s="9">
        <v>26567.8495171428</v>
      </c>
      <c r="AA41" s="9">
        <v>25271.2902895238</v>
      </c>
      <c r="AB41" s="9">
        <v>24013.240533333301</v>
      </c>
      <c r="AC41" s="9">
        <v>22792.901065714199</v>
      </c>
      <c r="AD41" s="9">
        <v>21609.486261904702</v>
      </c>
      <c r="AE41" s="9">
        <v>20455.810643809498</v>
      </c>
      <c r="AF41" s="9">
        <v>19338.420274285701</v>
      </c>
      <c r="AG41" s="9">
        <v>18256.510671428499</v>
      </c>
      <c r="AH41" s="9">
        <v>17209.291401904698</v>
      </c>
      <c r="AI41" s="9">
        <v>16195.9872</v>
      </c>
    </row>
    <row r="42" spans="1:35" s="10" customFormat="1">
      <c r="A42" s="10" t="s">
        <v>20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</row>
    <row r="43" spans="1:35" s="10" customFormat="1">
      <c r="A43" s="10" t="s">
        <v>21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</row>
    <row r="44" spans="1:35" s="10" customFormat="1"/>
    <row r="45" spans="1:35" s="6" customFormat="1">
      <c r="A45" s="6" t="s">
        <v>27</v>
      </c>
    </row>
    <row r="46" spans="1:35" s="10" customFormat="1">
      <c r="B46" s="10">
        <v>2017</v>
      </c>
      <c r="C46" s="10">
        <v>2018</v>
      </c>
      <c r="D46" s="10">
        <v>2019</v>
      </c>
      <c r="E46" s="10">
        <v>2020</v>
      </c>
      <c r="F46" s="10">
        <v>2021</v>
      </c>
      <c r="G46" s="10">
        <v>2022</v>
      </c>
      <c r="H46" s="10">
        <v>2023</v>
      </c>
      <c r="I46" s="10">
        <v>2024</v>
      </c>
      <c r="J46" s="10">
        <v>2025</v>
      </c>
      <c r="K46" s="10">
        <v>2026</v>
      </c>
      <c r="L46" s="10">
        <v>2027</v>
      </c>
      <c r="M46" s="10">
        <v>2028</v>
      </c>
      <c r="N46" s="10">
        <v>2029</v>
      </c>
      <c r="O46" s="10">
        <v>2030</v>
      </c>
      <c r="P46" s="10">
        <v>2031</v>
      </c>
      <c r="Q46" s="10">
        <v>2032</v>
      </c>
      <c r="R46" s="10">
        <v>2033</v>
      </c>
      <c r="S46" s="10">
        <v>2034</v>
      </c>
      <c r="T46" s="10">
        <v>2035</v>
      </c>
      <c r="U46" s="10">
        <v>2036</v>
      </c>
      <c r="V46" s="10">
        <v>2037</v>
      </c>
      <c r="W46" s="10">
        <v>2038</v>
      </c>
      <c r="X46" s="10">
        <v>2039</v>
      </c>
      <c r="Y46" s="10">
        <v>2040</v>
      </c>
      <c r="Z46" s="10">
        <v>2041</v>
      </c>
      <c r="AA46" s="10">
        <v>2042</v>
      </c>
      <c r="AB46" s="10">
        <v>2043</v>
      </c>
      <c r="AC46" s="10">
        <v>2044</v>
      </c>
      <c r="AD46" s="10">
        <v>2045</v>
      </c>
      <c r="AE46" s="10">
        <v>2046</v>
      </c>
      <c r="AF46" s="10">
        <v>2047</v>
      </c>
      <c r="AG46" s="10">
        <v>2048</v>
      </c>
      <c r="AH46" s="10">
        <v>2049</v>
      </c>
      <c r="AI46" s="10">
        <v>2050</v>
      </c>
    </row>
    <row r="47" spans="1:35" s="10" customFormat="1">
      <c r="A47" s="10" t="s">
        <v>4</v>
      </c>
      <c r="B47" s="13">
        <f t="shared" ref="B47:AI54" si="0">B3-B25</f>
        <v>34215.110916430131</v>
      </c>
      <c r="C47" s="13">
        <f t="shared" si="0"/>
        <v>68430.221832860261</v>
      </c>
      <c r="D47" s="13">
        <f t="shared" si="0"/>
        <v>102645.33274929039</v>
      </c>
      <c r="E47" s="13">
        <f t="shared" si="0"/>
        <v>136860.44366572052</v>
      </c>
      <c r="F47" s="13">
        <f t="shared" si="0"/>
        <v>171075.55458215065</v>
      </c>
      <c r="G47" s="13">
        <f t="shared" si="0"/>
        <v>205290.66549857985</v>
      </c>
      <c r="H47" s="13">
        <f t="shared" si="0"/>
        <v>239505.77641500067</v>
      </c>
      <c r="I47" s="13">
        <f t="shared" si="0"/>
        <v>273720.88733142987</v>
      </c>
      <c r="J47" s="13">
        <f t="shared" si="0"/>
        <v>307935.99824786</v>
      </c>
      <c r="K47" s="13">
        <f t="shared" si="0"/>
        <v>342151.10916429013</v>
      </c>
      <c r="L47" s="13">
        <f t="shared" si="0"/>
        <v>376366.22008072026</v>
      </c>
      <c r="M47" s="13">
        <f t="shared" si="0"/>
        <v>410581.33099715039</v>
      </c>
      <c r="N47" s="13">
        <f t="shared" si="0"/>
        <v>444796.44191358052</v>
      </c>
      <c r="O47" s="13">
        <f t="shared" si="0"/>
        <v>506890.53209524043</v>
      </c>
      <c r="P47" s="13">
        <f t="shared" si="0"/>
        <v>534769.51136048045</v>
      </c>
      <c r="Q47" s="13">
        <f t="shared" si="0"/>
        <v>562648.49062572047</v>
      </c>
      <c r="R47" s="13">
        <f t="shared" si="0"/>
        <v>590527.46989096049</v>
      </c>
      <c r="S47" s="13">
        <f t="shared" si="0"/>
        <v>618406.44915619027</v>
      </c>
      <c r="T47" s="13">
        <f t="shared" si="0"/>
        <v>646285.42842143029</v>
      </c>
      <c r="U47" s="13">
        <f t="shared" si="0"/>
        <v>674164.40768667031</v>
      </c>
      <c r="V47" s="13">
        <f t="shared" si="0"/>
        <v>702043.38695191033</v>
      </c>
      <c r="W47" s="13">
        <f t="shared" si="0"/>
        <v>729922.36621715035</v>
      </c>
      <c r="X47" s="13">
        <f t="shared" si="0"/>
        <v>757801.34548239037</v>
      </c>
      <c r="Y47" s="13">
        <f t="shared" si="0"/>
        <v>785680.32474762015</v>
      </c>
      <c r="Z47" s="13">
        <f t="shared" si="0"/>
        <v>813559.30401286017</v>
      </c>
      <c r="AA47" s="13">
        <f t="shared" si="0"/>
        <v>841438.28327810019</v>
      </c>
      <c r="AB47" s="13">
        <f t="shared" si="0"/>
        <v>869317.26254334021</v>
      </c>
      <c r="AC47" s="13">
        <f t="shared" si="0"/>
        <v>897196.24180858023</v>
      </c>
      <c r="AD47" s="13">
        <f t="shared" si="0"/>
        <v>925075.22107381001</v>
      </c>
      <c r="AE47" s="13">
        <f t="shared" si="0"/>
        <v>952954.20033905003</v>
      </c>
      <c r="AF47" s="13">
        <f t="shared" si="0"/>
        <v>980833.17960429005</v>
      </c>
      <c r="AG47" s="13">
        <f t="shared" si="0"/>
        <v>1008712.1588695301</v>
      </c>
      <c r="AH47" s="13">
        <f t="shared" si="0"/>
        <v>1036591.1381347701</v>
      </c>
      <c r="AI47" s="13">
        <f t="shared" si="0"/>
        <v>1064470.1173999999</v>
      </c>
    </row>
    <row r="48" spans="1:35" s="10" customFormat="1">
      <c r="A48" s="10" t="s">
        <v>1</v>
      </c>
      <c r="B48" s="13">
        <f t="shared" ref="B48:O63" si="1">B4-B26</f>
        <v>0</v>
      </c>
      <c r="C48" s="13">
        <f t="shared" si="1"/>
        <v>0</v>
      </c>
      <c r="D48" s="13">
        <f t="shared" si="1"/>
        <v>0</v>
      </c>
      <c r="E48" s="13">
        <f t="shared" si="1"/>
        <v>136574.83394549973</v>
      </c>
      <c r="F48" s="13">
        <f t="shared" si="1"/>
        <v>273149.66789100133</v>
      </c>
      <c r="G48" s="13">
        <f t="shared" si="1"/>
        <v>409724.50183640048</v>
      </c>
      <c r="H48" s="13">
        <f t="shared" si="1"/>
        <v>546299.33578190021</v>
      </c>
      <c r="I48" s="13">
        <f t="shared" si="1"/>
        <v>682874.16972730123</v>
      </c>
      <c r="J48" s="13">
        <f t="shared" si="1"/>
        <v>819449.00367273018</v>
      </c>
      <c r="K48" s="13">
        <f t="shared" si="1"/>
        <v>956023.8376181908</v>
      </c>
      <c r="L48" s="13">
        <f t="shared" si="1"/>
        <v>1092598.6715636402</v>
      </c>
      <c r="M48" s="13">
        <f t="shared" si="1"/>
        <v>1229173.5055091009</v>
      </c>
      <c r="N48" s="13">
        <f t="shared" si="1"/>
        <v>1365748.3394545503</v>
      </c>
      <c r="O48" s="13">
        <f t="shared" si="1"/>
        <v>1563642.4866000097</v>
      </c>
      <c r="P48" s="13">
        <f t="shared" si="0"/>
        <v>1624961.7998000104</v>
      </c>
      <c r="Q48" s="13">
        <f t="shared" si="0"/>
        <v>1686281.1130000111</v>
      </c>
      <c r="R48" s="13">
        <f t="shared" si="0"/>
        <v>1747600.4262000099</v>
      </c>
      <c r="S48" s="13">
        <f t="shared" si="0"/>
        <v>1808919.7394000106</v>
      </c>
      <c r="T48" s="13">
        <f t="shared" si="0"/>
        <v>1870239.0526000112</v>
      </c>
      <c r="U48" s="13">
        <f t="shared" si="0"/>
        <v>1931558.36580001</v>
      </c>
      <c r="V48" s="13">
        <f t="shared" si="0"/>
        <v>1992877.6790000107</v>
      </c>
      <c r="W48" s="13">
        <f t="shared" si="0"/>
        <v>2054196.9922000114</v>
      </c>
      <c r="X48" s="13">
        <f t="shared" si="0"/>
        <v>2115516.3054000009</v>
      </c>
      <c r="Y48" s="13">
        <f t="shared" si="0"/>
        <v>2176835.6186000109</v>
      </c>
      <c r="Z48" s="13">
        <f t="shared" si="0"/>
        <v>2238154.9318000097</v>
      </c>
      <c r="AA48" s="13">
        <f t="shared" si="0"/>
        <v>2299474.2450000104</v>
      </c>
      <c r="AB48" s="13">
        <f t="shared" si="0"/>
        <v>2360793.5582000101</v>
      </c>
      <c r="AC48" s="13">
        <f t="shared" si="0"/>
        <v>2422112.8714000108</v>
      </c>
      <c r="AD48" s="13">
        <f t="shared" si="0"/>
        <v>2483432.1846000105</v>
      </c>
      <c r="AE48" s="13">
        <f t="shared" si="0"/>
        <v>2544751.4978000103</v>
      </c>
      <c r="AF48" s="13">
        <f t="shared" si="0"/>
        <v>2606070.8110000109</v>
      </c>
      <c r="AG48" s="13">
        <f t="shared" si="0"/>
        <v>2667390.1242000107</v>
      </c>
      <c r="AH48" s="13">
        <f t="shared" si="0"/>
        <v>2728709.4374000104</v>
      </c>
      <c r="AI48" s="13">
        <f t="shared" si="0"/>
        <v>2790028.7506000102</v>
      </c>
    </row>
    <row r="49" spans="1:35" s="10" customFormat="1">
      <c r="A49" s="10" t="s">
        <v>5</v>
      </c>
      <c r="B49" s="13">
        <f t="shared" si="0"/>
        <v>20746.915617857943</v>
      </c>
      <c r="C49" s="13">
        <f t="shared" si="0"/>
        <v>41493.831235714955</v>
      </c>
      <c r="D49" s="13">
        <f t="shared" si="0"/>
        <v>62240.746853571967</v>
      </c>
      <c r="E49" s="13">
        <f t="shared" si="0"/>
        <v>82987.662471428979</v>
      </c>
      <c r="F49" s="13">
        <f t="shared" si="0"/>
        <v>103734.57808928599</v>
      </c>
      <c r="G49" s="13">
        <f t="shared" si="0"/>
        <v>124481.49370714294</v>
      </c>
      <c r="H49" s="13">
        <f t="shared" si="0"/>
        <v>145228.40932500095</v>
      </c>
      <c r="I49" s="13">
        <f t="shared" si="0"/>
        <v>165975.32494285796</v>
      </c>
      <c r="J49" s="13">
        <f t="shared" si="0"/>
        <v>186722.24056071497</v>
      </c>
      <c r="K49" s="13">
        <f t="shared" si="0"/>
        <v>207469.15617857192</v>
      </c>
      <c r="L49" s="13">
        <f t="shared" si="0"/>
        <v>228216.07179642894</v>
      </c>
      <c r="M49" s="13">
        <f t="shared" si="0"/>
        <v>248962.98741428595</v>
      </c>
      <c r="N49" s="13">
        <f t="shared" si="0"/>
        <v>269709.90303214296</v>
      </c>
      <c r="O49" s="13">
        <f t="shared" si="0"/>
        <v>301214.47859999997</v>
      </c>
      <c r="P49" s="13">
        <f t="shared" si="0"/>
        <v>311972.13854999997</v>
      </c>
      <c r="Q49" s="13">
        <f t="shared" si="0"/>
        <v>322729.79849999998</v>
      </c>
      <c r="R49" s="13">
        <f t="shared" si="0"/>
        <v>333487.45844999998</v>
      </c>
      <c r="S49" s="13">
        <f t="shared" si="0"/>
        <v>344245.11839999998</v>
      </c>
      <c r="T49" s="13">
        <f t="shared" si="0"/>
        <v>355002.77834999998</v>
      </c>
      <c r="U49" s="13">
        <f t="shared" si="0"/>
        <v>365760.43829999992</v>
      </c>
      <c r="V49" s="13">
        <f t="shared" si="0"/>
        <v>376518.09824999992</v>
      </c>
      <c r="W49" s="13">
        <f t="shared" si="0"/>
        <v>387275.75819999992</v>
      </c>
      <c r="X49" s="13">
        <f t="shared" si="0"/>
        <v>398033.41814999992</v>
      </c>
      <c r="Y49" s="13">
        <f t="shared" si="0"/>
        <v>408791.07809999993</v>
      </c>
      <c r="Z49" s="13">
        <f t="shared" si="0"/>
        <v>419548.73804999993</v>
      </c>
      <c r="AA49" s="13">
        <f t="shared" si="0"/>
        <v>430306.39799999993</v>
      </c>
      <c r="AB49" s="13">
        <f t="shared" si="0"/>
        <v>441064.05794999993</v>
      </c>
      <c r="AC49" s="13">
        <f t="shared" si="0"/>
        <v>451821.71789999993</v>
      </c>
      <c r="AD49" s="13">
        <f t="shared" si="0"/>
        <v>462579.37784999993</v>
      </c>
      <c r="AE49" s="13">
        <f t="shared" si="0"/>
        <v>473337.03779999993</v>
      </c>
      <c r="AF49" s="13">
        <f t="shared" si="0"/>
        <v>484094.69774999993</v>
      </c>
      <c r="AG49" s="13">
        <f t="shared" si="0"/>
        <v>494852.35769999993</v>
      </c>
      <c r="AH49" s="13">
        <f t="shared" si="0"/>
        <v>505610.01764999994</v>
      </c>
      <c r="AI49" s="13">
        <f t="shared" si="0"/>
        <v>516367.67759999994</v>
      </c>
    </row>
    <row r="50" spans="1:35" s="10" customFormat="1">
      <c r="A50" s="10" t="s">
        <v>6</v>
      </c>
      <c r="B50" s="13">
        <f t="shared" si="0"/>
        <v>58327.60409999988</v>
      </c>
      <c r="C50" s="13">
        <f t="shared" si="0"/>
        <v>116655.20819999999</v>
      </c>
      <c r="D50" s="13">
        <f t="shared" si="0"/>
        <v>174982.81229999987</v>
      </c>
      <c r="E50" s="13">
        <f t="shared" si="0"/>
        <v>233310.41639999999</v>
      </c>
      <c r="F50" s="13">
        <f t="shared" si="0"/>
        <v>291638.02049999987</v>
      </c>
      <c r="G50" s="13">
        <f t="shared" si="0"/>
        <v>349965.62459999998</v>
      </c>
      <c r="H50" s="13">
        <f t="shared" si="0"/>
        <v>408293.22869999986</v>
      </c>
      <c r="I50" s="13">
        <f t="shared" si="0"/>
        <v>466620.83279999997</v>
      </c>
      <c r="J50" s="13">
        <f t="shared" si="0"/>
        <v>524948.43689999986</v>
      </c>
      <c r="K50" s="13">
        <f t="shared" si="0"/>
        <v>583276.04099999997</v>
      </c>
      <c r="L50" s="13">
        <f t="shared" si="0"/>
        <v>641603.64509999985</v>
      </c>
      <c r="M50" s="13">
        <f t="shared" si="0"/>
        <v>699931.24919999996</v>
      </c>
      <c r="N50" s="13">
        <f t="shared" si="0"/>
        <v>758258.85329999984</v>
      </c>
      <c r="O50" s="13">
        <f t="shared" si="0"/>
        <v>846830.4002666669</v>
      </c>
      <c r="P50" s="13">
        <f t="shared" si="0"/>
        <v>877074.34313333395</v>
      </c>
      <c r="Q50" s="13">
        <f t="shared" si="0"/>
        <v>907318.28599999996</v>
      </c>
      <c r="R50" s="13">
        <f t="shared" si="0"/>
        <v>937562.2288666669</v>
      </c>
      <c r="S50" s="13">
        <f t="shared" si="0"/>
        <v>967806.17173333396</v>
      </c>
      <c r="T50" s="13">
        <f t="shared" si="0"/>
        <v>998050.11459999997</v>
      </c>
      <c r="U50" s="13">
        <f t="shared" si="0"/>
        <v>1028294.0574666669</v>
      </c>
      <c r="V50" s="13">
        <f t="shared" si="0"/>
        <v>1058538.0003333339</v>
      </c>
      <c r="W50" s="13">
        <f t="shared" si="0"/>
        <v>1088781.9432000001</v>
      </c>
      <c r="X50" s="13">
        <f t="shared" si="0"/>
        <v>1119025.8860666668</v>
      </c>
      <c r="Y50" s="13">
        <f t="shared" si="0"/>
        <v>1149269.828933334</v>
      </c>
      <c r="Z50" s="13">
        <f t="shared" si="0"/>
        <v>1179513.7718000009</v>
      </c>
      <c r="AA50" s="13">
        <f t="shared" si="0"/>
        <v>1209757.7146666669</v>
      </c>
      <c r="AB50" s="13">
        <f t="shared" si="0"/>
        <v>1240001.6575333339</v>
      </c>
      <c r="AC50" s="13">
        <f t="shared" si="0"/>
        <v>1270245.6003999999</v>
      </c>
      <c r="AD50" s="13">
        <f t="shared" si="0"/>
        <v>1300489.5432666671</v>
      </c>
      <c r="AE50" s="13">
        <f t="shared" si="0"/>
        <v>1330733.486133334</v>
      </c>
      <c r="AF50" s="13">
        <f t="shared" si="0"/>
        <v>1360977.4290000009</v>
      </c>
      <c r="AG50" s="13">
        <f t="shared" si="0"/>
        <v>1391221.3718666669</v>
      </c>
      <c r="AH50" s="13">
        <f t="shared" si="0"/>
        <v>1421465.3147333339</v>
      </c>
      <c r="AI50" s="13">
        <f t="shared" si="0"/>
        <v>1451709.2575999999</v>
      </c>
    </row>
    <row r="51" spans="1:35" s="10" customFormat="1">
      <c r="A51" s="10" t="s">
        <v>7</v>
      </c>
      <c r="B51" s="13">
        <f t="shared" si="0"/>
        <v>25671.855428570998</v>
      </c>
      <c r="C51" s="13">
        <f t="shared" si="0"/>
        <v>51343.710857141996</v>
      </c>
      <c r="D51" s="13">
        <f t="shared" si="0"/>
        <v>77015.566285714041</v>
      </c>
      <c r="E51" s="13">
        <f t="shared" si="0"/>
        <v>102687.42171428504</v>
      </c>
      <c r="F51" s="13">
        <f t="shared" si="0"/>
        <v>128359.27714285697</v>
      </c>
      <c r="G51" s="13">
        <f t="shared" si="0"/>
        <v>154031.13257142797</v>
      </c>
      <c r="H51" s="13">
        <f t="shared" si="0"/>
        <v>179702.98800000001</v>
      </c>
      <c r="I51" s="13">
        <f t="shared" si="0"/>
        <v>205374.84342857101</v>
      </c>
      <c r="J51" s="13">
        <f t="shared" si="0"/>
        <v>231046.69885714201</v>
      </c>
      <c r="K51" s="13">
        <f t="shared" si="0"/>
        <v>256718.55428571405</v>
      </c>
      <c r="L51" s="13">
        <f t="shared" si="0"/>
        <v>282390.40971428505</v>
      </c>
      <c r="M51" s="13">
        <f t="shared" si="0"/>
        <v>308062.26514285698</v>
      </c>
      <c r="N51" s="13">
        <f t="shared" si="0"/>
        <v>333734.12057142798</v>
      </c>
      <c r="O51" s="13">
        <f t="shared" si="0"/>
        <v>376520.54628571402</v>
      </c>
      <c r="P51" s="13">
        <f t="shared" si="0"/>
        <v>393635.11657142802</v>
      </c>
      <c r="Q51" s="13">
        <f t="shared" si="0"/>
        <v>410749.68685714202</v>
      </c>
      <c r="R51" s="13">
        <f t="shared" si="0"/>
        <v>427864.25714285701</v>
      </c>
      <c r="S51" s="13">
        <f t="shared" si="0"/>
        <v>444978.82742857101</v>
      </c>
      <c r="T51" s="13">
        <f t="shared" si="0"/>
        <v>462093.39771428501</v>
      </c>
      <c r="U51" s="13">
        <f t="shared" si="0"/>
        <v>479207.967999999</v>
      </c>
      <c r="V51" s="13">
        <f t="shared" si="0"/>
        <v>496322.53828571399</v>
      </c>
      <c r="W51" s="13">
        <f t="shared" si="0"/>
        <v>513437.10857142799</v>
      </c>
      <c r="X51" s="13">
        <f t="shared" si="0"/>
        <v>530551.67885714199</v>
      </c>
      <c r="Y51" s="13">
        <f t="shared" si="0"/>
        <v>547666.24914285704</v>
      </c>
      <c r="Z51" s="13">
        <f t="shared" si="0"/>
        <v>564780.81942857103</v>
      </c>
      <c r="AA51" s="13">
        <f t="shared" si="0"/>
        <v>581895.38971428503</v>
      </c>
      <c r="AB51" s="13">
        <f t="shared" si="0"/>
        <v>599009.95999999903</v>
      </c>
      <c r="AC51" s="13">
        <f t="shared" si="0"/>
        <v>616124.53028571396</v>
      </c>
      <c r="AD51" s="13">
        <f t="shared" si="0"/>
        <v>633239.10057142796</v>
      </c>
      <c r="AE51" s="13">
        <f t="shared" si="0"/>
        <v>650353.67085714196</v>
      </c>
      <c r="AF51" s="13">
        <f t="shared" si="0"/>
        <v>667468.241142857</v>
      </c>
      <c r="AG51" s="13">
        <f t="shared" si="0"/>
        <v>684582.811428571</v>
      </c>
      <c r="AH51" s="13">
        <f t="shared" si="0"/>
        <v>701697.381714285</v>
      </c>
      <c r="AI51" s="13">
        <f t="shared" si="0"/>
        <v>718811.95200000005</v>
      </c>
    </row>
    <row r="52" spans="1:35" s="10" customFormat="1">
      <c r="A52" s="10" t="s">
        <v>8</v>
      </c>
      <c r="B52" s="13">
        <f t="shared" si="0"/>
        <v>128317.08554999996</v>
      </c>
      <c r="C52" s="13">
        <f t="shared" si="0"/>
        <v>256634.17109999992</v>
      </c>
      <c r="D52" s="13">
        <f t="shared" si="0"/>
        <v>384951.25665000034</v>
      </c>
      <c r="E52" s="13">
        <f t="shared" si="0"/>
        <v>513268.3422000003</v>
      </c>
      <c r="F52" s="13">
        <f t="shared" si="0"/>
        <v>641585.42775000026</v>
      </c>
      <c r="G52" s="13">
        <f t="shared" si="0"/>
        <v>769902.51330000022</v>
      </c>
      <c r="H52" s="13">
        <f t="shared" si="0"/>
        <v>898219.59885000018</v>
      </c>
      <c r="I52" s="13">
        <f t="shared" si="0"/>
        <v>1026536.6844000001</v>
      </c>
      <c r="J52" s="13">
        <f t="shared" si="0"/>
        <v>1154853.7699500001</v>
      </c>
      <c r="K52" s="13">
        <f t="shared" si="0"/>
        <v>1283170.8555000001</v>
      </c>
      <c r="L52" s="13">
        <f t="shared" si="0"/>
        <v>1411487.94105</v>
      </c>
      <c r="M52" s="13">
        <f t="shared" si="0"/>
        <v>1539805.0266</v>
      </c>
      <c r="N52" s="13">
        <f t="shared" si="0"/>
        <v>1668122.1121499999</v>
      </c>
      <c r="O52" s="13">
        <f t="shared" si="0"/>
        <v>1862973.9828000003</v>
      </c>
      <c r="P52" s="13">
        <f t="shared" si="0"/>
        <v>1929508.7679000001</v>
      </c>
      <c r="Q52" s="13">
        <f t="shared" si="0"/>
        <v>1996043.5530000001</v>
      </c>
      <c r="R52" s="13">
        <f t="shared" si="0"/>
        <v>2062578.3381000001</v>
      </c>
      <c r="S52" s="13">
        <f t="shared" si="0"/>
        <v>2129113.1232000003</v>
      </c>
      <c r="T52" s="13">
        <f t="shared" si="0"/>
        <v>2195647.9083000002</v>
      </c>
      <c r="U52" s="13">
        <f t="shared" si="0"/>
        <v>2262182.6934000002</v>
      </c>
      <c r="V52" s="13">
        <f t="shared" si="0"/>
        <v>2328717.4785000002</v>
      </c>
      <c r="W52" s="13">
        <f t="shared" si="0"/>
        <v>2395252.2636000002</v>
      </c>
      <c r="X52" s="13">
        <f t="shared" si="0"/>
        <v>2461787.0487000002</v>
      </c>
      <c r="Y52" s="13">
        <f t="shared" si="0"/>
        <v>2528321.8338000001</v>
      </c>
      <c r="Z52" s="13">
        <f t="shared" si="0"/>
        <v>2594856.6189000001</v>
      </c>
      <c r="AA52" s="13">
        <f t="shared" si="0"/>
        <v>2661391.4040000001</v>
      </c>
      <c r="AB52" s="13">
        <f t="shared" si="0"/>
        <v>2727926.1891000001</v>
      </c>
      <c r="AC52" s="13">
        <f t="shared" si="0"/>
        <v>2794460.9742000001</v>
      </c>
      <c r="AD52" s="13">
        <f t="shared" si="0"/>
        <v>2860995.7593</v>
      </c>
      <c r="AE52" s="13">
        <f t="shared" si="0"/>
        <v>2927530.5444</v>
      </c>
      <c r="AF52" s="13">
        <f t="shared" si="0"/>
        <v>2994065.3295</v>
      </c>
      <c r="AG52" s="13">
        <f t="shared" si="0"/>
        <v>3060600.1146</v>
      </c>
      <c r="AH52" s="13">
        <f t="shared" si="0"/>
        <v>3127134.8997</v>
      </c>
      <c r="AI52" s="13">
        <f t="shared" si="0"/>
        <v>3193669.6847999999</v>
      </c>
    </row>
    <row r="53" spans="1:35" s="10" customFormat="1">
      <c r="A53" s="10" t="s">
        <v>9</v>
      </c>
      <c r="B53" s="13">
        <f t="shared" si="0"/>
        <v>135423.65474289842</v>
      </c>
      <c r="C53" s="13">
        <f t="shared" si="0"/>
        <v>270847.3094857987</v>
      </c>
      <c r="D53" s="13">
        <f t="shared" si="0"/>
        <v>406270.9642285984</v>
      </c>
      <c r="E53" s="13">
        <f t="shared" si="0"/>
        <v>541694.61897149868</v>
      </c>
      <c r="F53" s="13">
        <f t="shared" si="0"/>
        <v>677118.27371429838</v>
      </c>
      <c r="G53" s="13">
        <f t="shared" si="0"/>
        <v>812541.92845719866</v>
      </c>
      <c r="H53" s="13">
        <f t="shared" si="0"/>
        <v>947965.58319999836</v>
      </c>
      <c r="I53" s="13">
        <f t="shared" si="0"/>
        <v>1083389.2379428986</v>
      </c>
      <c r="J53" s="13">
        <f t="shared" si="0"/>
        <v>1218812.8926857989</v>
      </c>
      <c r="K53" s="13">
        <f t="shared" si="0"/>
        <v>1354236.5474285986</v>
      </c>
      <c r="L53" s="13">
        <f t="shared" si="0"/>
        <v>1489660.2021714989</v>
      </c>
      <c r="M53" s="13">
        <f t="shared" si="0"/>
        <v>1625083.8569142986</v>
      </c>
      <c r="N53" s="13">
        <f t="shared" si="0"/>
        <v>1760507.5116571989</v>
      </c>
      <c r="O53" s="13">
        <f t="shared" si="0"/>
        <v>1895931.1663999986</v>
      </c>
      <c r="P53" s="13">
        <f t="shared" si="0"/>
        <v>1895931.1663999986</v>
      </c>
      <c r="Q53" s="13">
        <f t="shared" si="0"/>
        <v>1895931.1663999986</v>
      </c>
      <c r="R53" s="13">
        <f t="shared" si="0"/>
        <v>1895931.1663999986</v>
      </c>
      <c r="S53" s="13">
        <f t="shared" si="0"/>
        <v>1895931.1663999986</v>
      </c>
      <c r="T53" s="13">
        <f t="shared" si="0"/>
        <v>1895931.1663999986</v>
      </c>
      <c r="U53" s="13">
        <f t="shared" si="0"/>
        <v>1895931.1663999986</v>
      </c>
      <c r="V53" s="13">
        <f t="shared" si="0"/>
        <v>1895931.1663999986</v>
      </c>
      <c r="W53" s="13">
        <f t="shared" si="0"/>
        <v>1895931.1663999986</v>
      </c>
      <c r="X53" s="13">
        <f t="shared" si="0"/>
        <v>1895931.1663999986</v>
      </c>
      <c r="Y53" s="13">
        <f t="shared" si="0"/>
        <v>1895931.1663999986</v>
      </c>
      <c r="Z53" s="13">
        <f t="shared" si="0"/>
        <v>1895931.1663999986</v>
      </c>
      <c r="AA53" s="13">
        <f t="shared" si="0"/>
        <v>1895931.1663999986</v>
      </c>
      <c r="AB53" s="13">
        <f t="shared" si="0"/>
        <v>1895931.1663999986</v>
      </c>
      <c r="AC53" s="13">
        <f t="shared" si="0"/>
        <v>1895931.1663999986</v>
      </c>
      <c r="AD53" s="13">
        <f t="shared" si="0"/>
        <v>1895931.1663999986</v>
      </c>
      <c r="AE53" s="13">
        <f t="shared" si="0"/>
        <v>1895931.1663999986</v>
      </c>
      <c r="AF53" s="13">
        <f t="shared" si="0"/>
        <v>1895931.1663999986</v>
      </c>
      <c r="AG53" s="13">
        <f t="shared" si="0"/>
        <v>1895931.1663999986</v>
      </c>
      <c r="AH53" s="13">
        <f t="shared" si="0"/>
        <v>1895931.1663999986</v>
      </c>
      <c r="AI53" s="13">
        <f t="shared" si="0"/>
        <v>1895931.1663999986</v>
      </c>
    </row>
    <row r="54" spans="1:35" s="10" customFormat="1">
      <c r="A54" s="10" t="s">
        <v>10</v>
      </c>
      <c r="B54" s="13">
        <f t="shared" si="0"/>
        <v>125758.46348999999</v>
      </c>
      <c r="C54" s="13">
        <f t="shared" si="0"/>
        <v>251516.92697999999</v>
      </c>
      <c r="D54" s="13">
        <f t="shared" si="0"/>
        <v>377275.39046999998</v>
      </c>
      <c r="E54" s="13">
        <f t="shared" si="0"/>
        <v>503033.85395999998</v>
      </c>
      <c r="F54" s="13">
        <f t="shared" si="0"/>
        <v>628792.31744999997</v>
      </c>
      <c r="G54" s="13">
        <f t="shared" si="0"/>
        <v>754550.78093999997</v>
      </c>
      <c r="H54" s="13">
        <f t="shared" si="0"/>
        <v>880309.24442999996</v>
      </c>
      <c r="I54" s="13">
        <f t="shared" si="0"/>
        <v>1006067.70792</v>
      </c>
      <c r="J54" s="13">
        <f t="shared" si="0"/>
        <v>1131826.17141</v>
      </c>
      <c r="K54" s="13">
        <f t="shared" si="0"/>
        <v>1257584.6348999999</v>
      </c>
      <c r="L54" s="13">
        <f t="shared" si="0"/>
        <v>1383343.0983899999</v>
      </c>
      <c r="M54" s="13">
        <f t="shared" si="0"/>
        <v>1509101.5618799999</v>
      </c>
      <c r="N54" s="13">
        <f t="shared" si="0"/>
        <v>1634860.0253699999</v>
      </c>
      <c r="O54" s="13">
        <f t="shared" si="0"/>
        <v>1874944.3647600003</v>
      </c>
      <c r="P54" s="13">
        <f t="shared" si="0"/>
        <v>1989270.2406599997</v>
      </c>
      <c r="Q54" s="13">
        <f t="shared" si="0"/>
        <v>2103596.11656</v>
      </c>
      <c r="R54" s="13">
        <f t="shared" si="0"/>
        <v>2217921.9924600003</v>
      </c>
      <c r="S54" s="13">
        <f t="shared" si="0"/>
        <v>2332247.8683599997</v>
      </c>
      <c r="T54" s="13">
        <f t="shared" si="0"/>
        <v>2446573.7442600001</v>
      </c>
      <c r="U54" s="13">
        <f t="shared" si="0"/>
        <v>2560899.6201600004</v>
      </c>
      <c r="V54" s="13">
        <f t="shared" si="0"/>
        <v>2675225.4960599998</v>
      </c>
      <c r="W54" s="13">
        <f t="shared" si="0"/>
        <v>2789551.3719600001</v>
      </c>
      <c r="X54" s="13">
        <f t="shared" si="0"/>
        <v>2903877.2478600005</v>
      </c>
      <c r="Y54" s="13">
        <f t="shared" si="0"/>
        <v>3018203.1237599999</v>
      </c>
      <c r="Z54" s="13">
        <f t="shared" ref="B54:AI62" si="2">Z10-Z32</f>
        <v>3132528.9996600002</v>
      </c>
      <c r="AA54" s="13">
        <f t="shared" si="2"/>
        <v>3246854.8755600005</v>
      </c>
      <c r="AB54" s="13">
        <f t="shared" si="2"/>
        <v>3361180.7514599999</v>
      </c>
      <c r="AC54" s="13">
        <f t="shared" si="2"/>
        <v>3475506.6273600003</v>
      </c>
      <c r="AD54" s="13">
        <f t="shared" si="2"/>
        <v>3589832.5032599997</v>
      </c>
      <c r="AE54" s="13">
        <f t="shared" si="2"/>
        <v>3704158.37916</v>
      </c>
      <c r="AF54" s="13">
        <f t="shared" si="2"/>
        <v>3818484.2550599999</v>
      </c>
      <c r="AG54" s="13">
        <f t="shared" si="2"/>
        <v>3932810.1309600002</v>
      </c>
      <c r="AH54" s="13">
        <f t="shared" si="2"/>
        <v>4047136.0068600001</v>
      </c>
      <c r="AI54" s="13">
        <f t="shared" si="2"/>
        <v>4161461.8827599999</v>
      </c>
    </row>
    <row r="55" spans="1:35" s="10" customFormat="1">
      <c r="A55" s="10" t="s">
        <v>11</v>
      </c>
      <c r="B55" s="13">
        <f t="shared" si="1"/>
        <v>0</v>
      </c>
      <c r="C55" s="13">
        <f t="shared" si="1"/>
        <v>0</v>
      </c>
      <c r="D55" s="13">
        <f t="shared" si="1"/>
        <v>0</v>
      </c>
      <c r="E55" s="13">
        <f t="shared" si="1"/>
        <v>706935.61663640104</v>
      </c>
      <c r="F55" s="13">
        <f t="shared" si="1"/>
        <v>1413871.2332728002</v>
      </c>
      <c r="G55" s="13">
        <f t="shared" si="1"/>
        <v>2120806.8499091007</v>
      </c>
      <c r="H55" s="13">
        <f t="shared" si="1"/>
        <v>2827742.4665454607</v>
      </c>
      <c r="I55" s="13">
        <f t="shared" si="1"/>
        <v>3534678.0831818208</v>
      </c>
      <c r="J55" s="13">
        <f t="shared" si="1"/>
        <v>4241613.6998181902</v>
      </c>
      <c r="K55" s="13">
        <f t="shared" si="1"/>
        <v>4948549.3164545503</v>
      </c>
      <c r="L55" s="13">
        <f t="shared" si="1"/>
        <v>5655484.9330909103</v>
      </c>
      <c r="M55" s="13">
        <f t="shared" si="1"/>
        <v>6362420.5497272806</v>
      </c>
      <c r="N55" s="13">
        <f t="shared" si="1"/>
        <v>7069356.1663636407</v>
      </c>
      <c r="O55" s="13">
        <f t="shared" si="1"/>
        <v>7776291.7829999998</v>
      </c>
      <c r="P55" s="13">
        <f t="shared" ref="P55:AI55" si="3">P11-P33</f>
        <v>7776291.7829999998</v>
      </c>
      <c r="Q55" s="13">
        <f t="shared" si="3"/>
        <v>7776291.7829999998</v>
      </c>
      <c r="R55" s="13">
        <f t="shared" si="3"/>
        <v>7776291.7829999998</v>
      </c>
      <c r="S55" s="13">
        <f t="shared" si="3"/>
        <v>7776291.7829999998</v>
      </c>
      <c r="T55" s="13">
        <f t="shared" si="3"/>
        <v>7776291.7829999998</v>
      </c>
      <c r="U55" s="13">
        <f t="shared" si="3"/>
        <v>7776291.7829999998</v>
      </c>
      <c r="V55" s="13">
        <f t="shared" si="3"/>
        <v>7776291.7829999998</v>
      </c>
      <c r="W55" s="13">
        <f t="shared" si="3"/>
        <v>7776291.7829999998</v>
      </c>
      <c r="X55" s="13">
        <f t="shared" si="3"/>
        <v>7776291.7829999998</v>
      </c>
      <c r="Y55" s="13">
        <f t="shared" si="3"/>
        <v>7776291.7829999998</v>
      </c>
      <c r="Z55" s="13">
        <f t="shared" si="3"/>
        <v>7776291.7829999998</v>
      </c>
      <c r="AA55" s="13">
        <f t="shared" si="3"/>
        <v>7776291.7829999998</v>
      </c>
      <c r="AB55" s="13">
        <f t="shared" si="3"/>
        <v>7776291.7829999998</v>
      </c>
      <c r="AC55" s="13">
        <f t="shared" si="3"/>
        <v>7776291.7829999998</v>
      </c>
      <c r="AD55" s="13">
        <f t="shared" si="3"/>
        <v>7776291.7829999998</v>
      </c>
      <c r="AE55" s="13">
        <f t="shared" si="3"/>
        <v>7776291.7829999998</v>
      </c>
      <c r="AF55" s="13">
        <f t="shared" si="3"/>
        <v>7776291.7829999998</v>
      </c>
      <c r="AG55" s="13">
        <f t="shared" si="3"/>
        <v>7776291.7829999998</v>
      </c>
      <c r="AH55" s="13">
        <f t="shared" si="3"/>
        <v>7776291.7829999998</v>
      </c>
      <c r="AI55" s="13">
        <f t="shared" si="3"/>
        <v>7776291.7829999998</v>
      </c>
    </row>
    <row r="56" spans="1:35" s="10" customFormat="1">
      <c r="A56" s="10" t="s">
        <v>12</v>
      </c>
      <c r="B56" s="13">
        <f t="shared" si="2"/>
        <v>0</v>
      </c>
      <c r="C56" s="13">
        <f t="shared" si="2"/>
        <v>0</v>
      </c>
      <c r="D56" s="13">
        <f t="shared" si="2"/>
        <v>0</v>
      </c>
      <c r="E56" s="13">
        <f t="shared" si="2"/>
        <v>0</v>
      </c>
      <c r="F56" s="13">
        <f t="shared" si="2"/>
        <v>0</v>
      </c>
      <c r="G56" s="13">
        <f t="shared" si="2"/>
        <v>0</v>
      </c>
      <c r="H56" s="13">
        <f t="shared" si="2"/>
        <v>0</v>
      </c>
      <c r="I56" s="13">
        <f t="shared" si="2"/>
        <v>0</v>
      </c>
      <c r="J56" s="13">
        <f t="shared" si="2"/>
        <v>0</v>
      </c>
      <c r="K56" s="13">
        <f t="shared" si="2"/>
        <v>0</v>
      </c>
      <c r="L56" s="13">
        <f t="shared" si="2"/>
        <v>0</v>
      </c>
      <c r="M56" s="13">
        <f t="shared" si="2"/>
        <v>0</v>
      </c>
      <c r="N56" s="13">
        <f t="shared" si="2"/>
        <v>0</v>
      </c>
      <c r="O56" s="13">
        <f t="shared" si="2"/>
        <v>0</v>
      </c>
      <c r="P56" s="13">
        <f t="shared" si="2"/>
        <v>0</v>
      </c>
      <c r="Q56" s="13">
        <f t="shared" si="2"/>
        <v>0</v>
      </c>
      <c r="R56" s="13">
        <f t="shared" si="2"/>
        <v>0</v>
      </c>
      <c r="S56" s="13">
        <f t="shared" si="2"/>
        <v>0</v>
      </c>
      <c r="T56" s="13">
        <f t="shared" si="2"/>
        <v>0</v>
      </c>
      <c r="U56" s="13">
        <f t="shared" si="2"/>
        <v>0</v>
      </c>
      <c r="V56" s="13">
        <f t="shared" si="2"/>
        <v>0</v>
      </c>
      <c r="W56" s="13">
        <f t="shared" si="2"/>
        <v>0</v>
      </c>
      <c r="X56" s="13">
        <f t="shared" si="2"/>
        <v>0</v>
      </c>
      <c r="Y56" s="13">
        <f t="shared" si="2"/>
        <v>0</v>
      </c>
      <c r="Z56" s="13">
        <f t="shared" si="2"/>
        <v>0</v>
      </c>
      <c r="AA56" s="13">
        <f t="shared" si="2"/>
        <v>0</v>
      </c>
      <c r="AB56" s="13">
        <f t="shared" si="2"/>
        <v>0</v>
      </c>
      <c r="AC56" s="13">
        <f t="shared" si="2"/>
        <v>0</v>
      </c>
      <c r="AD56" s="13">
        <f t="shared" si="2"/>
        <v>0</v>
      </c>
      <c r="AE56" s="13">
        <f t="shared" si="2"/>
        <v>0</v>
      </c>
      <c r="AF56" s="13">
        <f t="shared" si="2"/>
        <v>0</v>
      </c>
      <c r="AG56" s="13">
        <f t="shared" si="2"/>
        <v>0</v>
      </c>
      <c r="AH56" s="13">
        <f t="shared" si="2"/>
        <v>0</v>
      </c>
      <c r="AI56" s="13">
        <f t="shared" si="2"/>
        <v>0</v>
      </c>
    </row>
    <row r="57" spans="1:35" s="10" customFormat="1">
      <c r="A57" s="10" t="s">
        <v>13</v>
      </c>
      <c r="B57" s="13">
        <f t="shared" si="2"/>
        <v>169223.87430000026</v>
      </c>
      <c r="C57" s="13">
        <f t="shared" si="2"/>
        <v>368412.61761000007</v>
      </c>
      <c r="D57" s="13">
        <f t="shared" si="2"/>
        <v>597932.62141499994</v>
      </c>
      <c r="E57" s="13">
        <f t="shared" si="2"/>
        <v>850019.61600000039</v>
      </c>
      <c r="F57" s="13">
        <f t="shared" si="2"/>
        <v>1126830.9183749999</v>
      </c>
      <c r="G57" s="13">
        <f t="shared" si="2"/>
        <v>1429746.5938499998</v>
      </c>
      <c r="H57" s="13">
        <f t="shared" si="2"/>
        <v>1758959.2250999999</v>
      </c>
      <c r="I57" s="13">
        <f t="shared" si="2"/>
        <v>2114662.3603199995</v>
      </c>
      <c r="J57" s="13">
        <f t="shared" si="2"/>
        <v>2497050.5141250002</v>
      </c>
      <c r="K57" s="13">
        <f t="shared" si="2"/>
        <v>2865555.2344499999</v>
      </c>
      <c r="L57" s="13">
        <f t="shared" si="2"/>
        <v>3252706.3166400003</v>
      </c>
      <c r="M57" s="13">
        <f t="shared" si="2"/>
        <v>3658624.0990200001</v>
      </c>
      <c r="N57" s="13">
        <f t="shared" si="2"/>
        <v>4083429.4523100001</v>
      </c>
      <c r="O57" s="13">
        <f t="shared" si="2"/>
        <v>4585416.9855428506</v>
      </c>
      <c r="P57" s="13">
        <f t="shared" si="2"/>
        <v>4680831.5319119096</v>
      </c>
      <c r="Q57" s="13">
        <f t="shared" si="2"/>
        <v>4776269.7359742895</v>
      </c>
      <c r="R57" s="13">
        <f t="shared" si="2"/>
        <v>4871710.1703337999</v>
      </c>
      <c r="S57" s="13">
        <f t="shared" si="2"/>
        <v>4967131.8728533396</v>
      </c>
      <c r="T57" s="13">
        <f t="shared" si="2"/>
        <v>5062514.3329285802</v>
      </c>
      <c r="U57" s="13">
        <f t="shared" si="2"/>
        <v>5160076.5998666696</v>
      </c>
      <c r="V57" s="13">
        <f t="shared" si="2"/>
        <v>5257391.7593766702</v>
      </c>
      <c r="W57" s="13">
        <f t="shared" si="2"/>
        <v>5354438.1676114295</v>
      </c>
      <c r="X57" s="13">
        <f t="shared" si="2"/>
        <v>5451194.7610352393</v>
      </c>
      <c r="Y57" s="13">
        <f t="shared" si="2"/>
        <v>5547641.0475428598</v>
      </c>
      <c r="Z57" s="13">
        <f t="shared" si="2"/>
        <v>5630089.5120371496</v>
      </c>
      <c r="AA57" s="13">
        <f t="shared" si="2"/>
        <v>5711989.8698171508</v>
      </c>
      <c r="AB57" s="13">
        <f t="shared" si="2"/>
        <v>5793327.5776333399</v>
      </c>
      <c r="AC57" s="13">
        <f t="shared" si="2"/>
        <v>5874088.6173542896</v>
      </c>
      <c r="AD57" s="13">
        <f t="shared" si="2"/>
        <v>5954259.4889904801</v>
      </c>
      <c r="AE57" s="13">
        <f t="shared" si="2"/>
        <v>6021399.8456114307</v>
      </c>
      <c r="AF57" s="13">
        <f t="shared" si="2"/>
        <v>6087808.4416971495</v>
      </c>
      <c r="AG57" s="13">
        <f t="shared" si="2"/>
        <v>6153477.3739523897</v>
      </c>
      <c r="AH57" s="13">
        <f t="shared" si="2"/>
        <v>6218399.1948676202</v>
      </c>
      <c r="AI57" s="13">
        <f t="shared" si="2"/>
        <v>6282566.8615999995</v>
      </c>
    </row>
    <row r="58" spans="1:35" s="10" customFormat="1">
      <c r="A58" s="10" t="s">
        <v>14</v>
      </c>
      <c r="B58" s="13">
        <f t="shared" si="2"/>
        <v>399306.02084998973</v>
      </c>
      <c r="C58" s="13">
        <f t="shared" si="2"/>
        <v>827643.23621999938</v>
      </c>
      <c r="D58" s="13">
        <f t="shared" si="2"/>
        <v>1309817.7432899904</v>
      </c>
      <c r="E58" s="13">
        <f t="shared" si="2"/>
        <v>1825397.46</v>
      </c>
      <c r="F58" s="13">
        <f t="shared" si="2"/>
        <v>2379532.2120000003</v>
      </c>
      <c r="G58" s="13">
        <f t="shared" si="2"/>
        <v>2973302.3915999997</v>
      </c>
      <c r="H58" s="13">
        <f t="shared" si="2"/>
        <v>3607762.8258000007</v>
      </c>
      <c r="I58" s="13">
        <f t="shared" si="2"/>
        <v>4282172.2007999998</v>
      </c>
      <c r="J58" s="13">
        <f t="shared" si="2"/>
        <v>4982554.3202999998</v>
      </c>
      <c r="K58" s="13">
        <f t="shared" si="2"/>
        <v>5653249.5510000093</v>
      </c>
      <c r="L58" s="13">
        <f t="shared" si="2"/>
        <v>6348408.9817500003</v>
      </c>
      <c r="M58" s="13">
        <f t="shared" si="2"/>
        <v>7068483.4734000005</v>
      </c>
      <c r="N58" s="13">
        <f t="shared" si="2"/>
        <v>7813978.9708500095</v>
      </c>
      <c r="O58" s="13">
        <f t="shared" si="2"/>
        <v>8695776.4806666709</v>
      </c>
      <c r="P58" s="13">
        <f t="shared" si="2"/>
        <v>8829921.243900001</v>
      </c>
      <c r="Q58" s="13">
        <f t="shared" si="2"/>
        <v>8965969.8114000112</v>
      </c>
      <c r="R58" s="13">
        <f t="shared" si="2"/>
        <v>9104044.3742238209</v>
      </c>
      <c r="S58" s="13">
        <f t="shared" si="2"/>
        <v>9244269.3443047702</v>
      </c>
      <c r="T58" s="13">
        <f t="shared" si="2"/>
        <v>9386771.6035714298</v>
      </c>
      <c r="U58" s="13">
        <f t="shared" si="2"/>
        <v>9545314.8181999996</v>
      </c>
      <c r="V58" s="13">
        <f t="shared" si="2"/>
        <v>9706434.82482858</v>
      </c>
      <c r="W58" s="13">
        <f t="shared" si="2"/>
        <v>9870276.2110285796</v>
      </c>
      <c r="X58" s="13">
        <f t="shared" si="2"/>
        <v>10036986.869833341</v>
      </c>
      <c r="Y58" s="13">
        <f t="shared" si="2"/>
        <v>10206718.18876191</v>
      </c>
      <c r="Z58" s="13">
        <f t="shared" si="2"/>
        <v>10364803.400771432</v>
      </c>
      <c r="AA58" s="13">
        <f t="shared" si="2"/>
        <v>10526146.571771432</v>
      </c>
      <c r="AB58" s="13">
        <f t="shared" si="2"/>
        <v>10690899.38926667</v>
      </c>
      <c r="AC58" s="13">
        <f t="shared" si="2"/>
        <v>10859217.610399999</v>
      </c>
      <c r="AD58" s="13">
        <f t="shared" si="2"/>
        <v>11031261.239952389</v>
      </c>
      <c r="AE58" s="13">
        <f t="shared" si="2"/>
        <v>11196372.862133339</v>
      </c>
      <c r="AF58" s="13">
        <f t="shared" si="2"/>
        <v>11365460.25351429</v>
      </c>
      <c r="AG58" s="13">
        <f t="shared" si="2"/>
        <v>11538688.69210477</v>
      </c>
      <c r="AH58" s="13">
        <f t="shared" si="2"/>
        <v>11716228.505395241</v>
      </c>
      <c r="AI58" s="13">
        <f t="shared" si="2"/>
        <v>11898255.312000001</v>
      </c>
    </row>
    <row r="59" spans="1:35" s="10" customFormat="1">
      <c r="A59" s="10" t="s">
        <v>15</v>
      </c>
      <c r="B59" s="13">
        <f t="shared" si="2"/>
        <v>133030.73915999988</v>
      </c>
      <c r="C59" s="13">
        <f t="shared" si="2"/>
        <v>266688.83772000019</v>
      </c>
      <c r="D59" s="13">
        <f t="shared" si="2"/>
        <v>412386.79000499984</v>
      </c>
      <c r="E59" s="13">
        <f t="shared" si="2"/>
        <v>564985.19843999995</v>
      </c>
      <c r="F59" s="13">
        <f t="shared" si="2"/>
        <v>722924.44492499996</v>
      </c>
      <c r="G59" s="13">
        <f t="shared" si="2"/>
        <v>887804.84348999988</v>
      </c>
      <c r="H59" s="13">
        <f t="shared" si="2"/>
        <v>1059967.46331</v>
      </c>
      <c r="I59" s="13">
        <f t="shared" si="2"/>
        <v>1239210.0658800001</v>
      </c>
      <c r="J59" s="13">
        <f t="shared" si="2"/>
        <v>1421564.6314349999</v>
      </c>
      <c r="K59" s="13">
        <f t="shared" si="2"/>
        <v>1592849.87775</v>
      </c>
      <c r="L59" s="13">
        <f t="shared" si="2"/>
        <v>1767282.8589899999</v>
      </c>
      <c r="M59" s="13">
        <f t="shared" si="2"/>
        <v>1945014.3030600001</v>
      </c>
      <c r="N59" s="13">
        <f t="shared" si="2"/>
        <v>2126201.9161499999</v>
      </c>
      <c r="O59" s="13">
        <f t="shared" si="2"/>
        <v>2340706.12059048</v>
      </c>
      <c r="P59" s="13">
        <f t="shared" si="2"/>
        <v>2380128.8533371501</v>
      </c>
      <c r="Q59" s="13">
        <f t="shared" si="2"/>
        <v>2420065.9341171496</v>
      </c>
      <c r="R59" s="13">
        <f t="shared" si="2"/>
        <v>2460552.3838938102</v>
      </c>
      <c r="S59" s="13">
        <f t="shared" si="2"/>
        <v>2501623.8813866698</v>
      </c>
      <c r="T59" s="13">
        <f t="shared" si="2"/>
        <v>2543316.8172857203</v>
      </c>
      <c r="U59" s="13">
        <f t="shared" si="2"/>
        <v>2581055.9522933401</v>
      </c>
      <c r="V59" s="13">
        <f t="shared" si="2"/>
        <v>2619478.7177066701</v>
      </c>
      <c r="W59" s="13">
        <f t="shared" si="2"/>
        <v>2658620.6157771498</v>
      </c>
      <c r="X59" s="13">
        <f t="shared" si="2"/>
        <v>2698517.9536709599</v>
      </c>
      <c r="Y59" s="13">
        <f t="shared" si="2"/>
        <v>2739207.8867238099</v>
      </c>
      <c r="Z59" s="13">
        <f t="shared" si="2"/>
        <v>2778716.2974928599</v>
      </c>
      <c r="AA59" s="13">
        <f t="shared" si="2"/>
        <v>2819083.9536381001</v>
      </c>
      <c r="AB59" s="13">
        <f t="shared" si="2"/>
        <v>2860349.335233334</v>
      </c>
      <c r="AC59" s="13">
        <f t="shared" si="2"/>
        <v>2902551.9443400009</v>
      </c>
      <c r="AD59" s="13">
        <f t="shared" si="2"/>
        <v>2945732.3768452392</v>
      </c>
      <c r="AE59" s="13">
        <f t="shared" si="2"/>
        <v>2991914.9567295252</v>
      </c>
      <c r="AF59" s="13">
        <f t="shared" si="2"/>
        <v>3039175.3370185718</v>
      </c>
      <c r="AG59" s="13">
        <f t="shared" si="2"/>
        <v>3087559.3922161912</v>
      </c>
      <c r="AH59" s="13">
        <f t="shared" si="2"/>
        <v>3137114.397088096</v>
      </c>
      <c r="AI59" s="13">
        <f t="shared" si="2"/>
        <v>3187889.0824000011</v>
      </c>
    </row>
    <row r="60" spans="1:35" s="10" customFormat="1">
      <c r="A60" s="10" t="s">
        <v>16</v>
      </c>
      <c r="B60" s="13">
        <f t="shared" si="2"/>
        <v>93225.366720000049</v>
      </c>
      <c r="C60" s="13">
        <f t="shared" si="2"/>
        <v>179930.36034000013</v>
      </c>
      <c r="D60" s="13">
        <f t="shared" si="2"/>
        <v>258633.44050500006</v>
      </c>
      <c r="E60" s="13">
        <f t="shared" si="2"/>
        <v>328397.34042000002</v>
      </c>
      <c r="F60" s="13">
        <f t="shared" si="2"/>
        <v>393617.22997500002</v>
      </c>
      <c r="G60" s="13">
        <f t="shared" si="2"/>
        <v>452000.07530999999</v>
      </c>
      <c r="H60" s="13">
        <f t="shared" si="2"/>
        <v>503411.13837000006</v>
      </c>
      <c r="I60" s="13">
        <f t="shared" si="2"/>
        <v>547708.74768000108</v>
      </c>
      <c r="J60" s="13">
        <f t="shared" si="2"/>
        <v>584548.65324000095</v>
      </c>
      <c r="K60" s="13">
        <f t="shared" si="2"/>
        <v>625272.08624999993</v>
      </c>
      <c r="L60" s="13">
        <f t="shared" si="2"/>
        <v>660818.29967999994</v>
      </c>
      <c r="M60" s="13">
        <f t="shared" si="2"/>
        <v>691095.49488000001</v>
      </c>
      <c r="N60" s="13">
        <f t="shared" si="2"/>
        <v>716045.97402000008</v>
      </c>
      <c r="O60" s="13">
        <f t="shared" si="2"/>
        <v>744880.62741904799</v>
      </c>
      <c r="P60" s="13">
        <f t="shared" si="2"/>
        <v>722554.99013761897</v>
      </c>
      <c r="Q60" s="13">
        <f t="shared" si="2"/>
        <v>699680.53804285813</v>
      </c>
      <c r="R60" s="13">
        <f t="shared" si="2"/>
        <v>676292.99118952407</v>
      </c>
      <c r="S60" s="13">
        <f t="shared" si="2"/>
        <v>652470.75419428595</v>
      </c>
      <c r="T60" s="13">
        <f t="shared" si="2"/>
        <v>628098.85617857194</v>
      </c>
      <c r="U60" s="13">
        <f t="shared" si="2"/>
        <v>611560.21202666697</v>
      </c>
      <c r="V60" s="13">
        <f t="shared" si="2"/>
        <v>594602.06471714308</v>
      </c>
      <c r="W60" s="13">
        <f t="shared" si="2"/>
        <v>577308.76068000006</v>
      </c>
      <c r="X60" s="13">
        <f t="shared" si="2"/>
        <v>559651.09692285792</v>
      </c>
      <c r="Y60" s="13">
        <f t="shared" si="2"/>
        <v>541616.87026190502</v>
      </c>
      <c r="Z60" s="13">
        <f t="shared" si="2"/>
        <v>529008.46060428605</v>
      </c>
      <c r="AA60" s="13">
        <f t="shared" si="2"/>
        <v>516199.32929523895</v>
      </c>
      <c r="AB60" s="13">
        <f t="shared" si="2"/>
        <v>503140.53731333395</v>
      </c>
      <c r="AC60" s="13">
        <f t="shared" si="2"/>
        <v>489867.36327428598</v>
      </c>
      <c r="AD60" s="13">
        <f t="shared" si="2"/>
        <v>476385.71584999992</v>
      </c>
      <c r="AE60" s="13">
        <f t="shared" si="2"/>
        <v>468604.08751619095</v>
      </c>
      <c r="AF60" s="13">
        <f t="shared" si="2"/>
        <v>460678.83251999994</v>
      </c>
      <c r="AG60" s="13">
        <f t="shared" si="2"/>
        <v>452565.19964761904</v>
      </c>
      <c r="AH60" s="13">
        <f t="shared" si="2"/>
        <v>444307.572911428</v>
      </c>
      <c r="AI60" s="13">
        <f t="shared" si="2"/>
        <v>435889.49119999993</v>
      </c>
    </row>
    <row r="61" spans="1:35" s="10" customFormat="1">
      <c r="A61" s="10" t="s">
        <v>17</v>
      </c>
      <c r="B61" s="13">
        <f t="shared" si="2"/>
        <v>52485.854489999823</v>
      </c>
      <c r="C61" s="13">
        <f t="shared" si="2"/>
        <v>109165.16214000015</v>
      </c>
      <c r="D61" s="13">
        <f t="shared" si="2"/>
        <v>169890.15815999988</v>
      </c>
      <c r="E61" s="13">
        <f t="shared" si="2"/>
        <v>234590.91137999995</v>
      </c>
      <c r="F61" s="13">
        <f t="shared" si="2"/>
        <v>303608.65972500003</v>
      </c>
      <c r="G61" s="13">
        <f t="shared" si="2"/>
        <v>378279.65168999997</v>
      </c>
      <c r="H61" s="13">
        <f t="shared" si="2"/>
        <v>457662.36883499997</v>
      </c>
      <c r="I61" s="13">
        <f t="shared" si="2"/>
        <v>543437.60436000011</v>
      </c>
      <c r="J61" s="13">
        <f t="shared" si="2"/>
        <v>634688.20323000092</v>
      </c>
      <c r="K61" s="13">
        <f t="shared" si="2"/>
        <v>732627.24164999998</v>
      </c>
      <c r="L61" s="13">
        <f t="shared" si="2"/>
        <v>836281.823355</v>
      </c>
      <c r="M61" s="13">
        <f t="shared" si="2"/>
        <v>945987.50555999996</v>
      </c>
      <c r="N61" s="13">
        <f t="shared" si="2"/>
        <v>1060878.0276900008</v>
      </c>
      <c r="O61" s="13">
        <f t="shared" si="2"/>
        <v>1196511.3687523808</v>
      </c>
      <c r="P61" s="13">
        <f t="shared" si="2"/>
        <v>1242763.5022828579</v>
      </c>
      <c r="Q61" s="13">
        <f t="shared" si="2"/>
        <v>1288674.0046000001</v>
      </c>
      <c r="R61" s="13">
        <f t="shared" si="2"/>
        <v>1335033.437579524</v>
      </c>
      <c r="S61" s="13">
        <f t="shared" si="2"/>
        <v>1382425.5586742859</v>
      </c>
      <c r="T61" s="13">
        <f t="shared" si="2"/>
        <v>1430238.7465000008</v>
      </c>
      <c r="U61" s="13">
        <f t="shared" si="2"/>
        <v>1483673.7519333342</v>
      </c>
      <c r="V61" s="13">
        <f t="shared" si="2"/>
        <v>1537863.9265795243</v>
      </c>
      <c r="W61" s="13">
        <f t="shared" si="2"/>
        <v>1592805.7340571429</v>
      </c>
      <c r="X61" s="13">
        <f t="shared" si="2"/>
        <v>1648495.6407357149</v>
      </c>
      <c r="Y61" s="13">
        <f t="shared" si="2"/>
        <v>1704930.115776191</v>
      </c>
      <c r="Z61" s="13">
        <f t="shared" si="2"/>
        <v>1767903.960661429</v>
      </c>
      <c r="AA61" s="13">
        <f t="shared" si="2"/>
        <v>1831728.7761371429</v>
      </c>
      <c r="AB61" s="13">
        <f t="shared" si="2"/>
        <v>1896400.529006667</v>
      </c>
      <c r="AC61" s="13">
        <f t="shared" si="2"/>
        <v>1961915.1900371432</v>
      </c>
      <c r="AD61" s="13">
        <f t="shared" si="2"/>
        <v>2028268.7348000011</v>
      </c>
      <c r="AE61" s="13">
        <f t="shared" si="2"/>
        <v>2104328.9032380958</v>
      </c>
      <c r="AF61" s="13">
        <f t="shared" si="2"/>
        <v>2181382.9740642859</v>
      </c>
      <c r="AG61" s="13">
        <f t="shared" si="2"/>
        <v>2259426.1915085721</v>
      </c>
      <c r="AH61" s="13">
        <f t="shared" si="2"/>
        <v>2338453.8030066667</v>
      </c>
      <c r="AI61" s="13">
        <f t="shared" si="2"/>
        <v>2418461.0600000015</v>
      </c>
    </row>
    <row r="62" spans="1:35" s="10" customFormat="1">
      <c r="A62" s="10" t="s">
        <v>18</v>
      </c>
      <c r="B62" s="13">
        <f t="shared" si="2"/>
        <v>13355.36838</v>
      </c>
      <c r="C62" s="13">
        <f t="shared" si="2"/>
        <v>27211.411889999988</v>
      </c>
      <c r="D62" s="13">
        <f t="shared" si="2"/>
        <v>41671.603170000017</v>
      </c>
      <c r="E62" s="13">
        <f t="shared" si="2"/>
        <v>56669.288939999969</v>
      </c>
      <c r="F62" s="13">
        <f t="shared" si="2"/>
        <v>71944.421624999988</v>
      </c>
      <c r="G62" s="13">
        <f t="shared" si="2"/>
        <v>87693.439859999984</v>
      </c>
      <c r="H62" s="13">
        <f t="shared" si="2"/>
        <v>103951.16140499996</v>
      </c>
      <c r="I62" s="13">
        <f t="shared" si="2"/>
        <v>120698.43840000001</v>
      </c>
      <c r="J62" s="13">
        <f t="shared" si="2"/>
        <v>137552.20294500003</v>
      </c>
      <c r="K62" s="13">
        <f t="shared" si="2"/>
        <v>154219.48740000001</v>
      </c>
      <c r="L62" s="13">
        <f t="shared" si="2"/>
        <v>171209.20905</v>
      </c>
      <c r="M62" s="13">
        <f t="shared" si="2"/>
        <v>188535.84894</v>
      </c>
      <c r="N62" s="13">
        <f t="shared" si="2"/>
        <v>206214.605415</v>
      </c>
      <c r="O62" s="13">
        <f t="shared" si="2"/>
        <v>227143.07776190498</v>
      </c>
      <c r="P62" s="13">
        <f t="shared" si="2"/>
        <v>230252.16459619097</v>
      </c>
      <c r="Q62" s="13">
        <f t="shared" si="2"/>
        <v>233410.75656857202</v>
      </c>
      <c r="R62" s="13">
        <f t="shared" si="2"/>
        <v>236621.79055666697</v>
      </c>
      <c r="S62" s="13">
        <f t="shared" si="2"/>
        <v>239888.255451429</v>
      </c>
      <c r="T62" s="13">
        <f t="shared" si="2"/>
        <v>243213.199571429</v>
      </c>
      <c r="U62" s="13">
        <f t="shared" si="2"/>
        <v>246814.38448000001</v>
      </c>
      <c r="V62" s="13">
        <f t="shared" si="2"/>
        <v>250480.92129809596</v>
      </c>
      <c r="W62" s="13">
        <f t="shared" si="2"/>
        <v>254216.20109142899</v>
      </c>
      <c r="X62" s="13">
        <f t="shared" si="2"/>
        <v>258023.68963428604</v>
      </c>
      <c r="Y62" s="13">
        <f t="shared" si="2"/>
        <v>261906.93371904799</v>
      </c>
      <c r="Z62" s="13">
        <f t="shared" si="2"/>
        <v>266101.49229857151</v>
      </c>
      <c r="AA62" s="13">
        <f t="shared" si="2"/>
        <v>270380.36419809528</v>
      </c>
      <c r="AB62" s="13">
        <f t="shared" si="2"/>
        <v>274747.54917000001</v>
      </c>
      <c r="AC62" s="13">
        <f t="shared" si="2"/>
        <v>279207.15182571427</v>
      </c>
      <c r="AD62" s="13">
        <f t="shared" si="2"/>
        <v>283763.3898785715</v>
      </c>
      <c r="AE62" s="13">
        <f t="shared" si="2"/>
        <v>288672.64521333342</v>
      </c>
      <c r="AF62" s="13">
        <f t="shared" si="2"/>
        <v>293689.27611428581</v>
      </c>
      <c r="AG62" s="13">
        <f t="shared" si="2"/>
        <v>298818.08497142862</v>
      </c>
      <c r="AH62" s="13">
        <f t="shared" si="2"/>
        <v>304064.0191638096</v>
      </c>
      <c r="AI62" s="13">
        <f t="shared" si="2"/>
        <v>309432.17680000013</v>
      </c>
    </row>
    <row r="63" spans="1:35" s="10" customFormat="1">
      <c r="A63" s="10" t="s">
        <v>19</v>
      </c>
      <c r="B63" s="13">
        <f t="shared" si="1"/>
        <v>5912.0060400000075</v>
      </c>
      <c r="C63" s="13">
        <f t="shared" si="1"/>
        <v>11744.247600000002</v>
      </c>
      <c r="D63" s="13">
        <f t="shared" si="1"/>
        <v>17497.415204999998</v>
      </c>
      <c r="E63" s="13">
        <f t="shared" si="1"/>
        <v>23172.481979999997</v>
      </c>
      <c r="F63" s="13">
        <f t="shared" si="1"/>
        <v>28759.310550000097</v>
      </c>
      <c r="G63" s="13">
        <f t="shared" si="1"/>
        <v>34262.1495</v>
      </c>
      <c r="H63" s="13">
        <f t="shared" si="1"/>
        <v>39680.2554750001</v>
      </c>
      <c r="I63" s="13">
        <f t="shared" si="1"/>
        <v>45012.88152000001</v>
      </c>
      <c r="J63" s="13">
        <f t="shared" si="1"/>
        <v>50259.2764950001</v>
      </c>
      <c r="K63" s="13">
        <f t="shared" si="1"/>
        <v>55431.331650000095</v>
      </c>
      <c r="L63" s="13">
        <f t="shared" si="1"/>
        <v>60518.572289999996</v>
      </c>
      <c r="M63" s="13">
        <f t="shared" si="1"/>
        <v>65520.347580000001</v>
      </c>
      <c r="N63" s="13">
        <f t="shared" si="1"/>
        <v>70436.003625000099</v>
      </c>
      <c r="O63" s="13">
        <f t="shared" si="1"/>
        <v>76232.006571428617</v>
      </c>
      <c r="P63" s="13">
        <f t="shared" ref="B63:AI65" si="4">P19-P41</f>
        <v>75843.341942380997</v>
      </c>
      <c r="Q63" s="13">
        <f t="shared" si="4"/>
        <v>75437.720440000005</v>
      </c>
      <c r="R63" s="13">
        <f t="shared" si="4"/>
        <v>75015.587412381006</v>
      </c>
      <c r="S63" s="13">
        <f t="shared" si="4"/>
        <v>74577.379779047711</v>
      </c>
      <c r="T63" s="13">
        <f t="shared" si="4"/>
        <v>74123.526750000005</v>
      </c>
      <c r="U63" s="13">
        <f t="shared" si="4"/>
        <v>73607.734599999996</v>
      </c>
      <c r="V63" s="13">
        <f t="shared" si="4"/>
        <v>73078.511499047687</v>
      </c>
      <c r="W63" s="13">
        <f t="shared" si="4"/>
        <v>72536.299405714293</v>
      </c>
      <c r="X63" s="13">
        <f t="shared" si="4"/>
        <v>71981.532661904814</v>
      </c>
      <c r="Y63" s="13">
        <f t="shared" si="4"/>
        <v>71414.63459999999</v>
      </c>
      <c r="Z63" s="13">
        <f t="shared" si="4"/>
        <v>70801.232482857187</v>
      </c>
      <c r="AA63" s="13">
        <f t="shared" si="4"/>
        <v>70177.827710476209</v>
      </c>
      <c r="AB63" s="13">
        <f t="shared" si="4"/>
        <v>69544.839466666701</v>
      </c>
      <c r="AC63" s="13">
        <f t="shared" si="4"/>
        <v>68902.677934285806</v>
      </c>
      <c r="AD63" s="13">
        <f t="shared" si="4"/>
        <v>68251.743738095291</v>
      </c>
      <c r="AE63" s="13">
        <f t="shared" si="4"/>
        <v>67571.243356190404</v>
      </c>
      <c r="AF63" s="13">
        <f t="shared" si="4"/>
        <v>66883.835725714205</v>
      </c>
      <c r="AG63" s="13">
        <f t="shared" si="4"/>
        <v>66189.9043285714</v>
      </c>
      <c r="AH63" s="13">
        <f t="shared" si="4"/>
        <v>65489.820598095292</v>
      </c>
      <c r="AI63" s="13">
        <f t="shared" si="4"/>
        <v>64783.948799999998</v>
      </c>
    </row>
    <row r="64" spans="1:35" s="10" customFormat="1">
      <c r="A64" s="10" t="s">
        <v>20</v>
      </c>
      <c r="B64" s="13">
        <f t="shared" si="4"/>
        <v>0</v>
      </c>
      <c r="C64" s="13">
        <f t="shared" si="4"/>
        <v>0</v>
      </c>
      <c r="D64" s="13">
        <f t="shared" si="4"/>
        <v>0</v>
      </c>
      <c r="E64" s="13">
        <f t="shared" si="4"/>
        <v>0</v>
      </c>
      <c r="F64" s="13">
        <f t="shared" si="4"/>
        <v>0</v>
      </c>
      <c r="G64" s="13">
        <f t="shared" si="4"/>
        <v>0</v>
      </c>
      <c r="H64" s="13">
        <f t="shared" si="4"/>
        <v>0</v>
      </c>
      <c r="I64" s="13">
        <f t="shared" si="4"/>
        <v>0</v>
      </c>
      <c r="J64" s="13">
        <f t="shared" si="4"/>
        <v>0</v>
      </c>
      <c r="K64" s="13">
        <f t="shared" si="4"/>
        <v>0</v>
      </c>
      <c r="L64" s="13">
        <f t="shared" si="4"/>
        <v>0</v>
      </c>
      <c r="M64" s="13">
        <f t="shared" si="4"/>
        <v>0</v>
      </c>
      <c r="N64" s="13">
        <f t="shared" si="4"/>
        <v>0</v>
      </c>
      <c r="O64" s="13">
        <f t="shared" si="4"/>
        <v>0</v>
      </c>
      <c r="P64" s="13">
        <f t="shared" si="4"/>
        <v>0</v>
      </c>
      <c r="Q64" s="13">
        <f t="shared" si="4"/>
        <v>0</v>
      </c>
      <c r="R64" s="13">
        <f t="shared" si="4"/>
        <v>0</v>
      </c>
      <c r="S64" s="13">
        <f t="shared" si="4"/>
        <v>0</v>
      </c>
      <c r="T64" s="13">
        <f t="shared" si="4"/>
        <v>0</v>
      </c>
      <c r="U64" s="13">
        <f t="shared" si="4"/>
        <v>0</v>
      </c>
      <c r="V64" s="13">
        <f t="shared" si="4"/>
        <v>0</v>
      </c>
      <c r="W64" s="13">
        <f t="shared" si="4"/>
        <v>0</v>
      </c>
      <c r="X64" s="13">
        <f t="shared" si="4"/>
        <v>0</v>
      </c>
      <c r="Y64" s="13">
        <f t="shared" si="4"/>
        <v>0</v>
      </c>
      <c r="Z64" s="13">
        <f t="shared" si="4"/>
        <v>0</v>
      </c>
      <c r="AA64" s="13">
        <f t="shared" si="4"/>
        <v>0</v>
      </c>
      <c r="AB64" s="13">
        <f t="shared" si="4"/>
        <v>0</v>
      </c>
      <c r="AC64" s="13">
        <f t="shared" si="4"/>
        <v>0</v>
      </c>
      <c r="AD64" s="13">
        <f t="shared" si="4"/>
        <v>0</v>
      </c>
      <c r="AE64" s="13">
        <f t="shared" si="4"/>
        <v>0</v>
      </c>
      <c r="AF64" s="13">
        <f t="shared" si="4"/>
        <v>0</v>
      </c>
      <c r="AG64" s="13">
        <f t="shared" si="4"/>
        <v>0</v>
      </c>
      <c r="AH64" s="13">
        <f t="shared" si="4"/>
        <v>0</v>
      </c>
      <c r="AI64" s="13">
        <f t="shared" si="4"/>
        <v>0</v>
      </c>
    </row>
    <row r="65" spans="1:35" s="10" customFormat="1">
      <c r="A65" s="10" t="s">
        <v>21</v>
      </c>
      <c r="B65" s="13">
        <f t="shared" si="4"/>
        <v>0</v>
      </c>
      <c r="C65" s="13">
        <f t="shared" si="4"/>
        <v>0</v>
      </c>
      <c r="D65" s="13">
        <f t="shared" si="4"/>
        <v>0</v>
      </c>
      <c r="E65" s="13">
        <f t="shared" si="4"/>
        <v>0</v>
      </c>
      <c r="F65" s="13">
        <f t="shared" si="4"/>
        <v>0</v>
      </c>
      <c r="G65" s="13">
        <f t="shared" si="4"/>
        <v>0</v>
      </c>
      <c r="H65" s="13">
        <f t="shared" si="4"/>
        <v>0</v>
      </c>
      <c r="I65" s="13">
        <f t="shared" si="4"/>
        <v>0</v>
      </c>
      <c r="J65" s="13">
        <f t="shared" si="4"/>
        <v>0</v>
      </c>
      <c r="K65" s="13">
        <f t="shared" si="4"/>
        <v>0</v>
      </c>
      <c r="L65" s="13">
        <f t="shared" si="4"/>
        <v>0</v>
      </c>
      <c r="M65" s="13">
        <f t="shared" si="4"/>
        <v>0</v>
      </c>
      <c r="N65" s="13">
        <f t="shared" si="4"/>
        <v>0</v>
      </c>
      <c r="O65" s="13">
        <f t="shared" si="4"/>
        <v>0</v>
      </c>
      <c r="P65" s="13">
        <f t="shared" si="4"/>
        <v>0</v>
      </c>
      <c r="Q65" s="13">
        <f t="shared" si="4"/>
        <v>0</v>
      </c>
      <c r="R65" s="13">
        <f t="shared" si="4"/>
        <v>0</v>
      </c>
      <c r="S65" s="13">
        <f t="shared" si="4"/>
        <v>0</v>
      </c>
      <c r="T65" s="13">
        <f t="shared" si="4"/>
        <v>0</v>
      </c>
      <c r="U65" s="13">
        <f t="shared" si="4"/>
        <v>0</v>
      </c>
      <c r="V65" s="13">
        <f t="shared" si="4"/>
        <v>0</v>
      </c>
      <c r="W65" s="13">
        <f t="shared" si="4"/>
        <v>0</v>
      </c>
      <c r="X65" s="13">
        <f t="shared" si="4"/>
        <v>0</v>
      </c>
      <c r="Y65" s="13">
        <f t="shared" si="4"/>
        <v>0</v>
      </c>
      <c r="Z65" s="13">
        <f t="shared" si="4"/>
        <v>0</v>
      </c>
      <c r="AA65" s="13">
        <f t="shared" si="4"/>
        <v>0</v>
      </c>
      <c r="AB65" s="13">
        <f t="shared" si="4"/>
        <v>0</v>
      </c>
      <c r="AC65" s="13">
        <f t="shared" si="4"/>
        <v>0</v>
      </c>
      <c r="AD65" s="13">
        <f t="shared" si="4"/>
        <v>0</v>
      </c>
      <c r="AE65" s="13">
        <f t="shared" si="4"/>
        <v>0</v>
      </c>
      <c r="AF65" s="13">
        <f t="shared" si="4"/>
        <v>0</v>
      </c>
      <c r="AG65" s="13">
        <f t="shared" si="4"/>
        <v>0</v>
      </c>
      <c r="AH65" s="13">
        <f t="shared" si="4"/>
        <v>0</v>
      </c>
      <c r="AI65" s="13">
        <f t="shared" si="4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7"/>
  <sheetViews>
    <sheetView topLeftCell="A79" workbookViewId="0">
      <selection activeCell="G109" sqref="G109"/>
    </sheetView>
  </sheetViews>
  <sheetFormatPr defaultRowHeight="15"/>
  <cols>
    <col min="1" max="1" width="28.85546875" customWidth="1"/>
    <col min="2" max="2" width="11.140625" bestFit="1" customWidth="1"/>
    <col min="3" max="4" width="9.5703125" bestFit="1" customWidth="1"/>
    <col min="5" max="5" width="9.140625" customWidth="1"/>
    <col min="6" max="14" width="9.5703125" bestFit="1" customWidth="1"/>
    <col min="15" max="15" width="9.140625" customWidth="1"/>
    <col min="16" max="35" width="9.5703125" bestFit="1" customWidth="1"/>
  </cols>
  <sheetData>
    <row r="1" spans="1:35">
      <c r="A1" t="s">
        <v>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>
        <v>-50</v>
      </c>
      <c r="B2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</row>
    <row r="3" spans="1:35">
      <c r="A3" s="3">
        <v>-49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</row>
    <row r="4" spans="1:35">
      <c r="A4" s="3">
        <v>-48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</row>
    <row r="5" spans="1:35">
      <c r="A5" s="3">
        <v>-47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</row>
    <row r="6" spans="1:35">
      <c r="A6" s="3">
        <v>-46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5">
      <c r="A7" s="3">
        <v>-45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>
      <c r="A8" s="3">
        <v>-44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>
      <c r="A9" s="3">
        <v>-43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>
      <c r="A10" s="3">
        <v>-42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>
      <c r="A11" s="3">
        <v>-41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>
      <c r="A12" s="3">
        <v>-40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>
      <c r="A13" s="3">
        <v>-39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>
      <c r="A14" s="3">
        <v>-38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>
      <c r="A15" s="3">
        <v>-37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>
      <c r="A16" s="3">
        <v>-36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>
      <c r="A17" s="3">
        <v>-35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>
      <c r="A18" s="3">
        <v>-34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>
      <c r="A19" s="3">
        <v>-33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>
      <c r="A20" s="3">
        <v>-32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>
      <c r="A21" s="3">
        <v>-31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>
      <c r="A22" s="3">
        <v>-30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>
      <c r="A23" s="3">
        <v>-29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>
      <c r="A24" s="3">
        <v>-28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>
      <c r="A25" s="3">
        <v>-27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>
      <c r="A26" s="3">
        <v>-26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>
      <c r="A27" s="3">
        <v>-25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>
      <c r="A28" s="3">
        <v>-24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>
      <c r="A29" s="3">
        <v>-23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3">
        <v>-22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3">
        <v>-21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3">
        <v>-20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</row>
    <row r="33" spans="1:35">
      <c r="A33" s="3">
        <v>-19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</row>
    <row r="34" spans="1:35">
      <c r="A34" s="3">
        <v>-18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</row>
    <row r="35" spans="1:35">
      <c r="A35" s="3">
        <v>-17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</row>
    <row r="36" spans="1:35">
      <c r="A36" s="3">
        <v>-16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</row>
    <row r="37" spans="1:35">
      <c r="A37" s="3">
        <v>-15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</row>
    <row r="38" spans="1:35">
      <c r="A38" s="3">
        <v>-14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</row>
    <row r="39" spans="1:35">
      <c r="A39" s="3">
        <v>-13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</row>
    <row r="40" spans="1:35">
      <c r="A40" s="3">
        <v>-12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</row>
    <row r="41" spans="1:35">
      <c r="A41" s="3">
        <v>-11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</row>
    <row r="42" spans="1:35">
      <c r="A42" s="3">
        <v>-10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</row>
    <row r="43" spans="1:35">
      <c r="A43" s="3">
        <v>-9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</row>
    <row r="44" spans="1:35">
      <c r="A44" s="3">
        <v>-8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</row>
    <row r="45" spans="1:35">
      <c r="A45" s="3">
        <v>-7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</row>
    <row r="46" spans="1:35">
      <c r="A46" s="3">
        <v>-6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</row>
    <row r="47" spans="1:35">
      <c r="A47" s="3">
        <v>-5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</row>
    <row r="48" spans="1:35">
      <c r="A48" s="3">
        <v>-4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</row>
    <row r="49" spans="1:35">
      <c r="A49" s="3">
        <v>-3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</row>
    <row r="50" spans="1:35">
      <c r="A50" s="3">
        <v>-2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</row>
    <row r="51" spans="1:35">
      <c r="A51" s="3">
        <v>-1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</row>
    <row r="52" spans="1:35">
      <c r="A52" s="3">
        <v>0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</row>
    <row r="53" spans="1:35">
      <c r="A53" s="3">
        <v>1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</row>
    <row r="54" spans="1:35">
      <c r="A54" s="3">
        <v>2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</row>
    <row r="55" spans="1:35">
      <c r="A55" s="3">
        <v>3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</row>
    <row r="56" spans="1:35">
      <c r="A56" s="3">
        <v>4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</row>
    <row r="57" spans="1:35">
      <c r="A57" s="3">
        <v>5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</row>
    <row r="58" spans="1:35">
      <c r="A58" s="3">
        <v>6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</row>
    <row r="59" spans="1:35">
      <c r="A59" s="3">
        <v>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</row>
    <row r="60" spans="1:35">
      <c r="A60" s="3">
        <v>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</row>
    <row r="61" spans="1:35">
      <c r="A61" s="3">
        <v>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</row>
    <row r="62" spans="1:35">
      <c r="A62" s="3">
        <v>10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</row>
    <row r="63" spans="1:35">
      <c r="A63" s="3">
        <v>11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</row>
    <row r="64" spans="1:35">
      <c r="A64" s="3">
        <v>12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</row>
    <row r="65" spans="1:35">
      <c r="A65" s="3">
        <v>13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</row>
    <row r="66" spans="1:35">
      <c r="A66" s="3">
        <v>14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</row>
    <row r="67" spans="1:35">
      <c r="A67" s="3">
        <v>15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</row>
    <row r="68" spans="1:35">
      <c r="A68" s="3">
        <v>16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</row>
    <row r="69" spans="1:35">
      <c r="A69" s="3">
        <v>17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</row>
    <row r="70" spans="1:35">
      <c r="A70" s="3">
        <v>18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</row>
    <row r="71" spans="1:35">
      <c r="A71" s="3">
        <v>19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</row>
    <row r="72" spans="1:35">
      <c r="A72" s="3">
        <v>20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</row>
    <row r="73" spans="1:35">
      <c r="A73" s="3">
        <v>21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</row>
    <row r="74" spans="1:35">
      <c r="A74" s="3">
        <v>22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</row>
    <row r="75" spans="1:35">
      <c r="A75" s="3">
        <v>23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</row>
    <row r="76" spans="1:35">
      <c r="A76" s="3">
        <v>24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</row>
    <row r="77" spans="1:35">
      <c r="A77" s="3">
        <v>25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</row>
    <row r="78" spans="1:35">
      <c r="A78" s="3">
        <v>26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</row>
    <row r="79" spans="1:35">
      <c r="A79" s="3">
        <v>27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</row>
    <row r="80" spans="1:35">
      <c r="A80" s="3">
        <v>28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</row>
    <row r="81" spans="1:35">
      <c r="A81" s="3">
        <v>29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</row>
    <row r="82" spans="1:35">
      <c r="A82" s="3">
        <v>30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</row>
    <row r="83" spans="1:35">
      <c r="A83" s="3">
        <v>31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</row>
    <row r="84" spans="1:35">
      <c r="A84" s="3">
        <v>32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</row>
    <row r="85" spans="1:35">
      <c r="A85" s="3">
        <v>33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</row>
    <row r="86" spans="1:35">
      <c r="A86" s="3">
        <v>34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</row>
    <row r="87" spans="1:35">
      <c r="A87" s="3">
        <v>35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</row>
    <row r="88" spans="1:35">
      <c r="A88" s="3">
        <v>36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</row>
    <row r="89" spans="1:35">
      <c r="A89" s="3">
        <v>37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</row>
    <row r="90" spans="1:35">
      <c r="A90" s="3">
        <v>38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</row>
    <row r="91" spans="1:35">
      <c r="A91" s="3">
        <v>39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</row>
    <row r="92" spans="1:35">
      <c r="A92" s="3">
        <v>40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</row>
    <row r="93" spans="1:35">
      <c r="A93" s="3">
        <v>41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</row>
    <row r="94" spans="1:35">
      <c r="A94" s="3">
        <v>42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</row>
    <row r="95" spans="1:35">
      <c r="A95" s="3">
        <v>43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>
      <c r="A96" s="3">
        <v>44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</row>
    <row r="97" spans="1:35">
      <c r="A97" s="3">
        <v>45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>
      <c r="A98" s="3">
        <v>46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>
      <c r="A99" s="3">
        <v>47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</row>
    <row r="100" spans="1:35">
      <c r="A100" s="3">
        <v>48</v>
      </c>
      <c r="B100" s="13">
        <f>'CA Reduction Potential'!B63*Grams_per_Ton</f>
        <v>5912006040.0000076</v>
      </c>
      <c r="C100" s="13">
        <f>'CA Reduction Potential'!C63*Grams_per_Ton</f>
        <v>11744247600.000002</v>
      </c>
      <c r="D100" s="13">
        <f>'CA Reduction Potential'!D63*Grams_per_Ton</f>
        <v>17497415204.999996</v>
      </c>
      <c r="E100" s="13">
        <f>'CA Reduction Potential'!E63*Grams_per_Ton</f>
        <v>23172481979.999996</v>
      </c>
      <c r="F100" s="13">
        <f>'CA Reduction Potential'!F63*Grams_per_Ton</f>
        <v>28759310550.000095</v>
      </c>
      <c r="G100" s="13">
        <f>'CA Reduction Potential'!G63*Grams_per_Ton</f>
        <v>34262149500</v>
      </c>
      <c r="H100" s="13">
        <f>'CA Reduction Potential'!H63*Grams_per_Ton</f>
        <v>39680255475.000099</v>
      </c>
      <c r="I100" s="13">
        <f>'CA Reduction Potential'!I63*Grams_per_Ton</f>
        <v>45012881520.000008</v>
      </c>
      <c r="J100" s="13">
        <f>'CA Reduction Potential'!J63*Grams_per_Ton</f>
        <v>50259276495.000099</v>
      </c>
      <c r="K100" s="13">
        <f>'CA Reduction Potential'!K63*Grams_per_Ton</f>
        <v>55431331650.000092</v>
      </c>
      <c r="L100" s="13">
        <f>'CA Reduction Potential'!L63*Grams_per_Ton</f>
        <v>60518572290</v>
      </c>
      <c r="M100" s="13">
        <f>'CA Reduction Potential'!M63*Grams_per_Ton</f>
        <v>65520347580</v>
      </c>
      <c r="N100" s="13">
        <f>'CA Reduction Potential'!N63*Grams_per_Ton</f>
        <v>70436003625.000107</v>
      </c>
      <c r="O100" s="13">
        <f>'CA Reduction Potential'!O63*Grams_per_Ton</f>
        <v>76232006571.428619</v>
      </c>
      <c r="P100" s="13">
        <f>'CA Reduction Potential'!P63*Grams_per_Ton</f>
        <v>75843341942.380997</v>
      </c>
      <c r="Q100" s="13">
        <f>'CA Reduction Potential'!Q63*Grams_per_Ton</f>
        <v>75437720440</v>
      </c>
      <c r="R100" s="13">
        <f>'CA Reduction Potential'!R63*Grams_per_Ton</f>
        <v>75015587412.381012</v>
      </c>
      <c r="S100" s="13">
        <f>'CA Reduction Potential'!S63*Grams_per_Ton</f>
        <v>74577379779.047714</v>
      </c>
      <c r="T100" s="13">
        <f>'CA Reduction Potential'!T63*Grams_per_Ton</f>
        <v>74123526750</v>
      </c>
      <c r="U100" s="13">
        <f>'CA Reduction Potential'!U63*Grams_per_Ton</f>
        <v>73607734600</v>
      </c>
      <c r="V100" s="13">
        <f>'CA Reduction Potential'!V63*Grams_per_Ton</f>
        <v>73078511499.047684</v>
      </c>
      <c r="W100" s="13">
        <f>'CA Reduction Potential'!W63*Grams_per_Ton</f>
        <v>72536299405.714294</v>
      </c>
      <c r="X100" s="13">
        <f>'CA Reduction Potential'!X63*Grams_per_Ton</f>
        <v>71981532661.904816</v>
      </c>
      <c r="Y100" s="13">
        <f>'CA Reduction Potential'!Y63*Grams_per_Ton</f>
        <v>71414634599.999985</v>
      </c>
      <c r="Z100" s="13">
        <f>'CA Reduction Potential'!Z63*Grams_per_Ton</f>
        <v>70801232482.857193</v>
      </c>
      <c r="AA100" s="13">
        <f>'CA Reduction Potential'!AA63*Grams_per_Ton</f>
        <v>70177827710.476212</v>
      </c>
      <c r="AB100" s="13">
        <f>'CA Reduction Potential'!AB63*Grams_per_Ton</f>
        <v>69544839466.666702</v>
      </c>
      <c r="AC100" s="13">
        <f>'CA Reduction Potential'!AC63*Grams_per_Ton</f>
        <v>68902677934.285812</v>
      </c>
      <c r="AD100" s="13">
        <f>'CA Reduction Potential'!AD63*Grams_per_Ton</f>
        <v>68251743738.095291</v>
      </c>
      <c r="AE100" s="13">
        <f>'CA Reduction Potential'!AE63*Grams_per_Ton</f>
        <v>67571243356.190407</v>
      </c>
      <c r="AF100" s="13">
        <f>'CA Reduction Potential'!AF63*Grams_per_Ton</f>
        <v>66883835725.714203</v>
      </c>
      <c r="AG100" s="13">
        <f>'CA Reduction Potential'!AG63*Grams_per_Ton</f>
        <v>66189904328.571396</v>
      </c>
      <c r="AH100" s="13">
        <f>'CA Reduction Potential'!AH63*Grams_per_Ton</f>
        <v>65489820598.095291</v>
      </c>
      <c r="AI100" s="13">
        <f>'CA Reduction Potential'!AI63*Grams_per_Ton</f>
        <v>64783948800</v>
      </c>
    </row>
    <row r="101" spans="1:35">
      <c r="A101" s="3">
        <v>49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</row>
    <row r="102" spans="1:35">
      <c r="A102" s="3">
        <v>50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>
      <c r="A103" s="3">
        <v>51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>
      <c r="A104" s="3">
        <v>52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</row>
    <row r="105" spans="1:35">
      <c r="A105" s="3">
        <v>53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</row>
    <row r="106" spans="1:35">
      <c r="A106" s="3">
        <v>54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</row>
    <row r="107" spans="1:35">
      <c r="A107" s="3">
        <v>55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</row>
    <row r="108" spans="1:35">
      <c r="A108" s="3">
        <v>56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</row>
    <row r="109" spans="1:35">
      <c r="A109" s="3">
        <v>57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</row>
    <row r="110" spans="1:35">
      <c r="A110" s="3">
        <v>58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</row>
    <row r="111" spans="1:35">
      <c r="A111" s="3">
        <v>59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</row>
    <row r="112" spans="1:35">
      <c r="A112" s="3">
        <v>60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</row>
    <row r="113" spans="1:35">
      <c r="A113" s="3">
        <v>61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</row>
    <row r="114" spans="1:35">
      <c r="A114" s="3">
        <v>62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</row>
    <row r="115" spans="1:35">
      <c r="A115" s="3">
        <v>63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>
      <c r="A116" s="3">
        <v>64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</row>
    <row r="117" spans="1:35">
      <c r="A117" s="3">
        <v>65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</row>
    <row r="118" spans="1:35">
      <c r="A118" s="3">
        <v>66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</row>
    <row r="119" spans="1:35">
      <c r="A119" s="3">
        <v>67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</row>
    <row r="120" spans="1:35">
      <c r="A120" s="3">
        <v>68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</row>
    <row r="121" spans="1:35">
      <c r="A121" s="3">
        <v>69</v>
      </c>
      <c r="B121" s="11">
        <v>0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</row>
    <row r="122" spans="1:35">
      <c r="A122" s="3">
        <v>70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</row>
    <row r="123" spans="1:35">
      <c r="A123" s="3">
        <v>71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</row>
    <row r="124" spans="1:35">
      <c r="A124" s="3">
        <v>72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</row>
    <row r="125" spans="1:35">
      <c r="A125" s="3">
        <v>73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</row>
    <row r="126" spans="1:35">
      <c r="A126" s="3">
        <v>74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</row>
    <row r="127" spans="1:35">
      <c r="A127" s="3">
        <v>75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</row>
    <row r="128" spans="1:35">
      <c r="A128" s="3">
        <v>76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</row>
    <row r="129" spans="1:35">
      <c r="A129" s="3">
        <v>77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</row>
    <row r="130" spans="1:35">
      <c r="A130" s="3">
        <v>78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</row>
    <row r="131" spans="1:35">
      <c r="A131" s="3">
        <v>79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</row>
    <row r="132" spans="1:35">
      <c r="A132" s="3">
        <v>80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</row>
    <row r="133" spans="1:35">
      <c r="A133" s="3">
        <v>81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</row>
    <row r="134" spans="1:35">
      <c r="A134" s="3">
        <v>82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</row>
    <row r="135" spans="1:35">
      <c r="A135" s="3">
        <v>83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</row>
    <row r="136" spans="1:35">
      <c r="A136" s="3">
        <v>84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</row>
    <row r="137" spans="1:35">
      <c r="A137" s="3">
        <v>85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</row>
    <row r="138" spans="1:35">
      <c r="A138" s="3">
        <v>86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</row>
    <row r="139" spans="1:35">
      <c r="A139" s="3">
        <v>87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</row>
    <row r="140" spans="1:35">
      <c r="A140" s="3">
        <v>88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</row>
    <row r="141" spans="1:35">
      <c r="A141" s="3">
        <v>89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</row>
    <row r="142" spans="1:35">
      <c r="A142" s="3">
        <v>90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</row>
    <row r="143" spans="1:35">
      <c r="A143" s="3">
        <v>91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</row>
    <row r="144" spans="1:35">
      <c r="A144" s="3">
        <v>92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</row>
    <row r="145" spans="1:35">
      <c r="A145" s="3">
        <v>93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</row>
    <row r="146" spans="1:35">
      <c r="A146" s="3">
        <v>94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</row>
    <row r="147" spans="1:35">
      <c r="A147" s="3">
        <v>95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</row>
    <row r="148" spans="1:35">
      <c r="A148" s="3">
        <v>96</v>
      </c>
      <c r="B148" s="11">
        <v>0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</row>
    <row r="149" spans="1:35">
      <c r="A149" s="3">
        <v>97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</row>
    <row r="150" spans="1:35">
      <c r="A150" s="3">
        <v>98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</row>
    <row r="151" spans="1:35">
      <c r="A151" s="3">
        <v>99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</row>
    <row r="152" spans="1:35">
      <c r="A152" s="3">
        <v>100</v>
      </c>
      <c r="B152" s="11">
        <v>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</row>
    <row r="153" spans="1:35">
      <c r="A153" s="3">
        <v>150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</row>
    <row r="154" spans="1:35">
      <c r="A154" s="3">
        <v>200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</row>
    <row r="155" spans="1:35">
      <c r="A155" s="3">
        <v>250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</row>
    <row r="156" spans="1:35">
      <c r="A156" s="3">
        <v>300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</row>
    <row r="157" spans="1:35">
      <c r="A157" s="3">
        <v>350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</row>
    <row r="158" spans="1:35">
      <c r="A158" s="3">
        <v>400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</row>
    <row r="159" spans="1:35">
      <c r="A159" s="3">
        <v>450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</row>
    <row r="160" spans="1:35">
      <c r="A160" s="3">
        <v>500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</row>
    <row r="161" spans="1:35">
      <c r="A161" s="3">
        <v>550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</row>
    <row r="162" spans="1:35">
      <c r="A162" s="3">
        <v>600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</row>
    <row r="163" spans="1:35">
      <c r="A163" s="3">
        <v>650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</row>
    <row r="164" spans="1:35">
      <c r="A164" s="3">
        <v>700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</row>
    <row r="165" spans="1:35">
      <c r="A165" s="3">
        <v>750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</row>
    <row r="166" spans="1:35">
      <c r="A166" s="3">
        <v>800</v>
      </c>
      <c r="B166" s="11">
        <v>0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</row>
    <row r="167" spans="1:35">
      <c r="A167" s="3">
        <v>850</v>
      </c>
      <c r="B167" s="11">
        <v>0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</row>
    <row r="168" spans="1:35">
      <c r="A168" s="3">
        <v>900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</row>
    <row r="169" spans="1:35">
      <c r="A169" s="3">
        <v>950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</row>
    <row r="170" spans="1:35">
      <c r="A170" s="3">
        <v>1000</v>
      </c>
      <c r="B170" s="11">
        <v>0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</row>
    <row r="171" spans="1:35">
      <c r="A171" s="3">
        <v>1500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</row>
    <row r="172" spans="1:35">
      <c r="A172" s="3">
        <v>2000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</row>
    <row r="173" spans="1:35">
      <c r="A173" s="3">
        <v>3000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</row>
    <row r="174" spans="1:35">
      <c r="A174" s="3">
        <v>5000</v>
      </c>
      <c r="B174" s="11">
        <v>0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</row>
    <row r="175" spans="1:35">
      <c r="A175" s="3">
        <v>10000</v>
      </c>
      <c r="B175" s="11">
        <v>0</v>
      </c>
      <c r="C175" s="11"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</row>
    <row r="176" spans="1:35">
      <c r="A176" s="3">
        <v>100000</v>
      </c>
      <c r="B176" s="11">
        <v>0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</row>
    <row r="177" spans="1:35">
      <c r="A177" s="3">
        <v>1000000</v>
      </c>
      <c r="B177" s="11">
        <v>0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G33"/>
  <sheetViews>
    <sheetView workbookViewId="0">
      <selection activeCell="B2" sqref="B2:C6"/>
    </sheetView>
  </sheetViews>
  <sheetFormatPr defaultRowHeight="15"/>
  <cols>
    <col min="1" max="1" width="9.140625" style="11"/>
    <col min="2" max="2" width="23.140625" style="11" bestFit="1" customWidth="1"/>
    <col min="3" max="5" width="10.85546875" style="11" customWidth="1"/>
    <col min="6" max="16384" width="9.140625" style="11"/>
  </cols>
  <sheetData>
    <row r="2" spans="2:7">
      <c r="B2" s="47" t="s">
        <v>696</v>
      </c>
      <c r="C2" s="48" t="s">
        <v>697</v>
      </c>
      <c r="D2" s="48"/>
      <c r="E2" s="49"/>
      <c r="F2" s="49"/>
      <c r="G2" s="50"/>
    </row>
    <row r="3" spans="2:7">
      <c r="B3" s="51" t="s">
        <v>698</v>
      </c>
      <c r="C3" s="52">
        <v>41543</v>
      </c>
      <c r="D3" s="53"/>
      <c r="E3" s="54"/>
      <c r="F3" s="54"/>
      <c r="G3" s="55"/>
    </row>
    <row r="4" spans="2:7">
      <c r="B4" s="51" t="s">
        <v>699</v>
      </c>
      <c r="C4" s="53" t="s">
        <v>700</v>
      </c>
      <c r="D4" s="53"/>
      <c r="E4" s="54"/>
      <c r="F4" s="54"/>
      <c r="G4" s="55"/>
    </row>
    <row r="5" spans="2:7">
      <c r="B5" s="51" t="s">
        <v>701</v>
      </c>
      <c r="C5" s="56" t="s">
        <v>34</v>
      </c>
      <c r="D5" s="56"/>
      <c r="E5" s="54"/>
      <c r="F5" s="54"/>
      <c r="G5" s="55"/>
    </row>
    <row r="6" spans="2:7" ht="18">
      <c r="B6" s="57" t="s">
        <v>702</v>
      </c>
      <c r="C6" s="58" t="s">
        <v>703</v>
      </c>
      <c r="D6" s="58"/>
      <c r="E6" s="58"/>
      <c r="F6" s="58"/>
      <c r="G6" s="59"/>
    </row>
    <row r="8" spans="2:7">
      <c r="B8" s="60" t="s">
        <v>704</v>
      </c>
    </row>
    <row r="9" spans="2:7">
      <c r="B9" s="61" t="s">
        <v>705</v>
      </c>
      <c r="C9" s="62">
        <v>2010</v>
      </c>
      <c r="D9" s="62">
        <v>2015</v>
      </c>
      <c r="E9" s="62">
        <v>2020</v>
      </c>
      <c r="F9" s="62">
        <v>2025</v>
      </c>
      <c r="G9" s="63">
        <v>2030</v>
      </c>
    </row>
    <row r="10" spans="2:7">
      <c r="B10" s="64" t="s">
        <v>706</v>
      </c>
      <c r="C10" s="65"/>
      <c r="D10" s="65"/>
      <c r="E10" s="66"/>
      <c r="F10" s="66"/>
      <c r="G10" s="67"/>
    </row>
    <row r="11" spans="2:7">
      <c r="B11" s="68" t="s">
        <v>707</v>
      </c>
      <c r="C11" s="69">
        <v>0.99338303027954811</v>
      </c>
      <c r="D11" s="69">
        <v>1.3484262108288425</v>
      </c>
      <c r="E11" s="69">
        <v>1.520767231413013</v>
      </c>
      <c r="F11" s="69">
        <v>1.6344718754792065</v>
      </c>
      <c r="G11" s="69">
        <v>1.7172039416119638</v>
      </c>
    </row>
    <row r="12" spans="2:7">
      <c r="B12" s="68" t="s">
        <v>708</v>
      </c>
      <c r="C12" s="69">
        <v>7.5759756213149396</v>
      </c>
      <c r="D12" s="69">
        <v>8.8150091454769708</v>
      </c>
      <c r="E12" s="69">
        <v>9.9205378906774033</v>
      </c>
      <c r="F12" s="69">
        <v>10.367918912359839</v>
      </c>
      <c r="G12" s="69">
        <v>10.446230910981621</v>
      </c>
    </row>
    <row r="13" spans="2:7">
      <c r="B13" s="68" t="s">
        <v>709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</row>
    <row r="14" spans="2:7">
      <c r="B14" s="68" t="s">
        <v>710</v>
      </c>
      <c r="C14" s="69">
        <v>38.094087399359786</v>
      </c>
      <c r="D14" s="69">
        <v>62.463588907772404</v>
      </c>
      <c r="E14" s="69">
        <v>78.16526707980492</v>
      </c>
      <c r="F14" s="69">
        <v>84.576221160542332</v>
      </c>
      <c r="G14" s="69">
        <v>85.552779292975274</v>
      </c>
    </row>
    <row r="15" spans="2:7">
      <c r="B15" s="68" t="s">
        <v>711</v>
      </c>
      <c r="C15" s="69">
        <v>117.98244327703284</v>
      </c>
      <c r="D15" s="69">
        <v>140.96959922546182</v>
      </c>
      <c r="E15" s="69">
        <v>159.6628282770356</v>
      </c>
      <c r="F15" s="69">
        <v>165.48734178441475</v>
      </c>
      <c r="G15" s="69">
        <v>164.52098519797181</v>
      </c>
    </row>
    <row r="16" spans="2:7">
      <c r="B16" s="68" t="s">
        <v>712</v>
      </c>
      <c r="C16" s="69">
        <v>109.34443897758648</v>
      </c>
      <c r="D16" s="69">
        <v>102.42664953774637</v>
      </c>
      <c r="E16" s="69">
        <v>98.268152132240729</v>
      </c>
      <c r="F16" s="69">
        <v>94.823098785521864</v>
      </c>
      <c r="G16" s="69">
        <v>91.539043274991343</v>
      </c>
    </row>
    <row r="17" spans="2:7">
      <c r="B17" s="68" t="s">
        <v>713</v>
      </c>
      <c r="C17" s="69">
        <v>1.3056920716477025</v>
      </c>
      <c r="D17" s="69">
        <v>1.3742451585753208</v>
      </c>
      <c r="E17" s="69">
        <v>1.4571338903890274</v>
      </c>
      <c r="F17" s="69">
        <v>1.4983683886437662</v>
      </c>
      <c r="G17" s="69">
        <v>1.5151199721546245</v>
      </c>
    </row>
    <row r="18" spans="2:7">
      <c r="B18" s="68" t="s">
        <v>714</v>
      </c>
      <c r="C18" s="69">
        <v>0.31240584448762243</v>
      </c>
      <c r="D18" s="69">
        <v>0.50966592199267458</v>
      </c>
      <c r="E18" s="69">
        <v>0.55726435773302929</v>
      </c>
      <c r="F18" s="69">
        <v>0.58337302721787521</v>
      </c>
      <c r="G18" s="69">
        <v>0.59937963966540431</v>
      </c>
    </row>
    <row r="19" spans="2:7">
      <c r="B19" s="68" t="s">
        <v>715</v>
      </c>
      <c r="C19" s="69">
        <v>0.11407500141149818</v>
      </c>
      <c r="D19" s="69">
        <v>0.25908212875677838</v>
      </c>
      <c r="E19" s="69">
        <v>0.31451696243645128</v>
      </c>
      <c r="F19" s="69">
        <v>0.34803037662766656</v>
      </c>
      <c r="G19" s="69">
        <v>0.37044933061128354</v>
      </c>
    </row>
    <row r="20" spans="2:7">
      <c r="B20" s="68" t="s">
        <v>716</v>
      </c>
      <c r="C20" s="69">
        <v>5.730688128363977</v>
      </c>
      <c r="D20" s="69">
        <v>8.0749225345033793</v>
      </c>
      <c r="E20" s="69">
        <v>8.568580332985773</v>
      </c>
      <c r="F20" s="69">
        <v>8.7660921222988684</v>
      </c>
      <c r="G20" s="69">
        <v>8.7748891659225698</v>
      </c>
    </row>
    <row r="21" spans="2:7">
      <c r="B21" s="64" t="s">
        <v>717</v>
      </c>
      <c r="C21" s="70"/>
      <c r="D21" s="70"/>
      <c r="E21" s="70"/>
      <c r="F21" s="70"/>
      <c r="G21" s="71"/>
    </row>
    <row r="22" spans="2:7">
      <c r="B22" s="72" t="s">
        <v>718</v>
      </c>
      <c r="C22" s="69">
        <v>12.374135038692749</v>
      </c>
      <c r="D22" s="69">
        <v>13.665067536463233</v>
      </c>
      <c r="E22" s="69">
        <v>16.10536188851523</v>
      </c>
      <c r="F22" s="69">
        <v>17.416966782996056</v>
      </c>
      <c r="G22" s="69">
        <v>18.234732259536269</v>
      </c>
    </row>
    <row r="23" spans="2:7">
      <c r="B23" s="72" t="s">
        <v>719</v>
      </c>
      <c r="C23" s="69">
        <v>24.181331621891434</v>
      </c>
      <c r="D23" s="69">
        <v>24.507437885381005</v>
      </c>
      <c r="E23" s="69">
        <v>25.664995939900127</v>
      </c>
      <c r="F23" s="69">
        <v>26.257804705786413</v>
      </c>
      <c r="G23" s="69">
        <v>26.388019856109114</v>
      </c>
    </row>
    <row r="24" spans="2:7">
      <c r="B24" s="72" t="s">
        <v>720</v>
      </c>
      <c r="C24" s="69">
        <v>1.4733783227404513</v>
      </c>
      <c r="D24" s="69">
        <v>2.4396608225814833</v>
      </c>
      <c r="E24" s="69">
        <v>3.1167549978834415</v>
      </c>
      <c r="F24" s="69">
        <v>3.4731146008692502</v>
      </c>
      <c r="G24" s="69">
        <v>3.6760612520682017</v>
      </c>
    </row>
    <row r="25" spans="2:7">
      <c r="B25" s="72" t="s">
        <v>721</v>
      </c>
      <c r="C25" s="69">
        <v>0.37043138162051653</v>
      </c>
      <c r="D25" s="69">
        <v>1.0220852718639508</v>
      </c>
      <c r="E25" s="69">
        <v>1.3380497575656736</v>
      </c>
      <c r="F25" s="69">
        <v>1.5244665267878226</v>
      </c>
      <c r="G25" s="69">
        <v>1.6580334607315339</v>
      </c>
    </row>
    <row r="26" spans="2:7">
      <c r="B26" s="72" t="s">
        <v>722</v>
      </c>
      <c r="C26" s="69">
        <v>0.71969845366183716</v>
      </c>
      <c r="D26" s="69">
        <v>0.83073135978717372</v>
      </c>
      <c r="E26" s="69">
        <v>0.80891275085563419</v>
      </c>
      <c r="F26" s="69">
        <v>0.79491123046880974</v>
      </c>
      <c r="G26" s="69">
        <v>0.78566485665226005</v>
      </c>
    </row>
    <row r="27" spans="2:7">
      <c r="B27" s="72" t="s">
        <v>723</v>
      </c>
      <c r="C27" s="69">
        <v>244.38294807492252</v>
      </c>
      <c r="D27" s="69">
        <v>281.20236788699276</v>
      </c>
      <c r="E27" s="69">
        <v>316.62409279068231</v>
      </c>
      <c r="F27" s="69">
        <v>333.84910074953541</v>
      </c>
      <c r="G27" s="69">
        <v>340.29264396509569</v>
      </c>
    </row>
    <row r="28" spans="2:7">
      <c r="B28" s="72" t="s">
        <v>724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</row>
    <row r="29" spans="2:7">
      <c r="B29" s="73" t="s">
        <v>725</v>
      </c>
      <c r="C29" s="74">
        <v>564.95511224501388</v>
      </c>
      <c r="D29" s="74">
        <v>649.90853953418423</v>
      </c>
      <c r="E29" s="74">
        <v>722.09321628011844</v>
      </c>
      <c r="F29" s="74">
        <v>751.40128102954986</v>
      </c>
      <c r="G29" s="75">
        <v>756.071236377079</v>
      </c>
    </row>
    <row r="31" spans="2:7">
      <c r="B31" s="76" t="s">
        <v>726</v>
      </c>
      <c r="C31" s="11" t="s">
        <v>727</v>
      </c>
      <c r="E31" s="77"/>
      <c r="F31" s="77"/>
    </row>
    <row r="33" spans="3:7">
      <c r="C33" s="78"/>
      <c r="D33" s="78"/>
      <c r="G33" s="7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>
      <selection activeCell="B2" sqref="B2:C6"/>
    </sheetView>
  </sheetViews>
  <sheetFormatPr defaultColWidth="10.140625" defaultRowHeight="15"/>
  <cols>
    <col min="1" max="1" width="16.28515625" style="85" customWidth="1"/>
    <col min="2" max="2" width="17.85546875" style="85" customWidth="1"/>
    <col min="3" max="3" width="12" style="85" customWidth="1"/>
    <col min="4" max="16384" width="10.140625" style="85"/>
  </cols>
  <sheetData>
    <row r="1" spans="1:20" s="79" customFormat="1">
      <c r="B1" s="80" t="s">
        <v>699</v>
      </c>
      <c r="C1" s="81" t="s">
        <v>30</v>
      </c>
      <c r="D1" s="82"/>
      <c r="E1" s="82"/>
      <c r="F1" s="82"/>
      <c r="G1" s="83"/>
      <c r="H1" s="84"/>
    </row>
    <row r="2" spans="1:20">
      <c r="B2" s="86" t="s">
        <v>701</v>
      </c>
      <c r="C2" s="81" t="s">
        <v>34</v>
      </c>
      <c r="D2" s="87"/>
      <c r="E2" s="87"/>
      <c r="F2" s="87"/>
      <c r="G2" s="87"/>
      <c r="H2" s="88"/>
    </row>
    <row r="3" spans="1:20">
      <c r="B3" s="86" t="s">
        <v>728</v>
      </c>
      <c r="C3" s="89" t="s">
        <v>729</v>
      </c>
      <c r="D3" s="87"/>
      <c r="E3" s="87"/>
      <c r="F3" s="87"/>
      <c r="G3" s="87"/>
      <c r="H3" s="88"/>
    </row>
    <row r="4" spans="1:20">
      <c r="B4" s="90" t="s">
        <v>730</v>
      </c>
      <c r="C4" s="91">
        <v>2010</v>
      </c>
      <c r="D4" s="92"/>
      <c r="E4" s="92"/>
      <c r="F4" s="92"/>
      <c r="G4" s="92"/>
      <c r="H4" s="93"/>
    </row>
    <row r="5" spans="1:20">
      <c r="B5" s="94"/>
    </row>
    <row r="6" spans="1:20">
      <c r="A6" s="94" t="s">
        <v>731</v>
      </c>
      <c r="B6" s="94" t="s">
        <v>732</v>
      </c>
      <c r="C6" s="95" t="s">
        <v>733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1:20" ht="18">
      <c r="B7" s="94" t="s">
        <v>734</v>
      </c>
      <c r="C7" s="98" t="s">
        <v>706</v>
      </c>
      <c r="D7" s="99"/>
      <c r="E7" s="99"/>
      <c r="F7" s="99"/>
      <c r="G7" s="99"/>
      <c r="H7" s="99"/>
      <c r="I7" s="99"/>
      <c r="J7" s="99"/>
      <c r="K7" s="99"/>
      <c r="L7" s="100"/>
      <c r="M7" s="98" t="s">
        <v>717</v>
      </c>
      <c r="N7" s="99"/>
      <c r="O7" s="99"/>
      <c r="P7" s="99"/>
      <c r="Q7" s="99"/>
      <c r="R7" s="99"/>
      <c r="S7" s="101"/>
    </row>
    <row r="8" spans="1:20">
      <c r="C8" s="102" t="s">
        <v>707</v>
      </c>
      <c r="D8" s="103" t="s">
        <v>708</v>
      </c>
      <c r="E8" s="103" t="s">
        <v>709</v>
      </c>
      <c r="F8" s="103" t="s">
        <v>710</v>
      </c>
      <c r="G8" s="103" t="s">
        <v>711</v>
      </c>
      <c r="H8" s="103" t="s">
        <v>712</v>
      </c>
      <c r="I8" s="103" t="s">
        <v>713</v>
      </c>
      <c r="J8" s="103" t="s">
        <v>714</v>
      </c>
      <c r="K8" s="103" t="s">
        <v>715</v>
      </c>
      <c r="L8" s="104" t="s">
        <v>716</v>
      </c>
      <c r="M8" s="105" t="s">
        <v>718</v>
      </c>
      <c r="N8" s="106" t="s">
        <v>735</v>
      </c>
      <c r="O8" s="106" t="s">
        <v>736</v>
      </c>
      <c r="P8" s="106" t="s">
        <v>721</v>
      </c>
      <c r="Q8" s="106" t="s">
        <v>722</v>
      </c>
      <c r="R8" s="106" t="s">
        <v>737</v>
      </c>
      <c r="S8" s="107" t="s">
        <v>738</v>
      </c>
    </row>
    <row r="9" spans="1:20">
      <c r="C9" s="108" t="s">
        <v>739</v>
      </c>
      <c r="D9" s="109" t="s">
        <v>740</v>
      </c>
      <c r="E9" s="109" t="s">
        <v>741</v>
      </c>
      <c r="F9" s="109" t="s">
        <v>742</v>
      </c>
      <c r="G9" s="109" t="s">
        <v>743</v>
      </c>
      <c r="H9" s="109" t="s">
        <v>744</v>
      </c>
      <c r="I9" s="109" t="s">
        <v>745</v>
      </c>
      <c r="J9" s="109" t="s">
        <v>746</v>
      </c>
      <c r="K9" s="109" t="s">
        <v>747</v>
      </c>
      <c r="L9" s="110" t="s">
        <v>748</v>
      </c>
      <c r="M9" s="108" t="s">
        <v>749</v>
      </c>
      <c r="N9" s="109" t="s">
        <v>750</v>
      </c>
      <c r="O9" s="109" t="s">
        <v>751</v>
      </c>
      <c r="P9" s="109" t="s">
        <v>752</v>
      </c>
      <c r="Q9" s="109" t="s">
        <v>753</v>
      </c>
      <c r="R9" s="109" t="s">
        <v>754</v>
      </c>
      <c r="S9" s="111" t="s">
        <v>755</v>
      </c>
      <c r="T9" s="112"/>
    </row>
    <row r="10" spans="1:20">
      <c r="A10" s="113" t="s">
        <v>756</v>
      </c>
      <c r="B10" s="114" t="s">
        <v>757</v>
      </c>
      <c r="C10" s="85">
        <v>0</v>
      </c>
      <c r="D10" s="85">
        <v>0.11817172731335919</v>
      </c>
      <c r="E10" s="85">
        <v>0</v>
      </c>
      <c r="F10" s="85">
        <v>0</v>
      </c>
      <c r="G10" s="85">
        <v>2.8388206028456201E-4</v>
      </c>
      <c r="H10" s="85">
        <v>0.76662622546492487</v>
      </c>
      <c r="I10" s="85">
        <v>0</v>
      </c>
      <c r="J10" s="85">
        <v>2.3109852742031574E-3</v>
      </c>
      <c r="K10" s="85">
        <v>0</v>
      </c>
      <c r="L10" s="85">
        <v>0</v>
      </c>
      <c r="M10" s="85">
        <v>2.8566918525729224E-2</v>
      </c>
      <c r="N10" s="85">
        <v>2.5037159036270188E-2</v>
      </c>
      <c r="O10" s="85">
        <v>0</v>
      </c>
      <c r="P10" s="85">
        <v>7.3342999980614259E-3</v>
      </c>
      <c r="Q10" s="85">
        <v>3.2499792124193981E-2</v>
      </c>
      <c r="R10" s="85">
        <v>4.47066032125715E-2</v>
      </c>
      <c r="S10" s="85">
        <v>1.0255375930095982</v>
      </c>
    </row>
    <row r="11" spans="1:20">
      <c r="A11" s="113" t="s">
        <v>756</v>
      </c>
      <c r="B11" s="114" t="s">
        <v>758</v>
      </c>
      <c r="C11" s="85">
        <v>0</v>
      </c>
      <c r="D11" s="85">
        <v>0</v>
      </c>
      <c r="E11" s="85">
        <v>0</v>
      </c>
      <c r="F11" s="85">
        <v>0</v>
      </c>
      <c r="G11" s="85">
        <v>0</v>
      </c>
      <c r="H11" s="85">
        <v>0</v>
      </c>
      <c r="I11" s="85">
        <v>0</v>
      </c>
      <c r="J11" s="85">
        <v>0</v>
      </c>
      <c r="K11" s="85">
        <v>0</v>
      </c>
      <c r="L11" s="85">
        <v>0</v>
      </c>
      <c r="M11" s="85">
        <v>4.1587759704269679E-3</v>
      </c>
      <c r="N11" s="85">
        <v>0</v>
      </c>
      <c r="O11" s="85">
        <v>0</v>
      </c>
      <c r="P11" s="85">
        <v>0</v>
      </c>
      <c r="Q11" s="85">
        <v>0</v>
      </c>
      <c r="R11" s="85">
        <v>0.10925040484642598</v>
      </c>
      <c r="S11" s="85">
        <v>0.11340918081685292</v>
      </c>
    </row>
    <row r="12" spans="1:20">
      <c r="A12" s="113" t="s">
        <v>756</v>
      </c>
      <c r="B12" s="114" t="s">
        <v>759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0.13146610095713362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5">
        <v>0.13146610095713385</v>
      </c>
    </row>
    <row r="13" spans="1:20">
      <c r="A13" s="113" t="s">
        <v>756</v>
      </c>
      <c r="B13" s="114" t="s">
        <v>760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1.7210778181207306E-3</v>
      </c>
      <c r="Q13" s="85">
        <v>0</v>
      </c>
      <c r="R13" s="85">
        <v>0</v>
      </c>
      <c r="S13" s="85">
        <v>1.7210778181206976E-3</v>
      </c>
    </row>
    <row r="14" spans="1:20">
      <c r="A14" s="113" t="s">
        <v>756</v>
      </c>
      <c r="B14" s="114" t="s">
        <v>761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5.6239132119936877E-3</v>
      </c>
      <c r="N14" s="85">
        <v>0</v>
      </c>
      <c r="O14" s="85">
        <v>0</v>
      </c>
      <c r="P14" s="85">
        <v>0</v>
      </c>
      <c r="Q14" s="85">
        <v>0</v>
      </c>
      <c r="R14" s="85">
        <v>2.9202474663425626E-7</v>
      </c>
      <c r="S14" s="85">
        <v>5.6242052367401207E-3</v>
      </c>
    </row>
    <row r="15" spans="1:20">
      <c r="A15" s="113" t="s">
        <v>756</v>
      </c>
      <c r="B15" s="114" t="s">
        <v>762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  <c r="O15" s="85">
        <v>0</v>
      </c>
      <c r="P15" s="85">
        <v>0</v>
      </c>
      <c r="Q15" s="85">
        <v>0</v>
      </c>
      <c r="R15" s="85">
        <v>0</v>
      </c>
      <c r="S15" s="85">
        <v>0</v>
      </c>
    </row>
    <row r="16" spans="1:20">
      <c r="A16" s="113" t="s">
        <v>756</v>
      </c>
      <c r="B16" s="114" t="s">
        <v>763</v>
      </c>
      <c r="C16" s="85">
        <v>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85">
        <v>0</v>
      </c>
      <c r="S16" s="85">
        <v>0</v>
      </c>
    </row>
    <row r="17" spans="1:19">
      <c r="A17" s="113" t="s">
        <v>756</v>
      </c>
      <c r="B17" s="114" t="s">
        <v>764</v>
      </c>
      <c r="C17" s="85">
        <v>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4.8256005408610025E-2</v>
      </c>
      <c r="P17" s="85">
        <v>0</v>
      </c>
      <c r="Q17" s="85">
        <v>0</v>
      </c>
      <c r="R17" s="85">
        <v>0</v>
      </c>
      <c r="S17" s="85">
        <v>4.8256005408610081E-2</v>
      </c>
    </row>
    <row r="18" spans="1:19">
      <c r="A18" s="113" t="s">
        <v>756</v>
      </c>
      <c r="B18" s="114" t="s">
        <v>765</v>
      </c>
      <c r="C18" s="85">
        <v>0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13" t="s">
        <v>756</v>
      </c>
      <c r="B19" s="114" t="s">
        <v>766</v>
      </c>
      <c r="C19" s="85">
        <v>0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2.7736067810659598E-4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5">
        <v>2.7736067810679721E-4</v>
      </c>
    </row>
    <row r="20" spans="1:19">
      <c r="A20" s="113" t="s">
        <v>756</v>
      </c>
      <c r="B20" s="114" t="s">
        <v>767</v>
      </c>
      <c r="C20" s="85">
        <v>0</v>
      </c>
      <c r="D20" s="85">
        <v>0</v>
      </c>
      <c r="E20" s="85">
        <v>0</v>
      </c>
      <c r="F20" s="85">
        <v>0</v>
      </c>
      <c r="G20" s="85">
        <v>0</v>
      </c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0</v>
      </c>
      <c r="N20" s="85">
        <v>7.5182877271144886E-3</v>
      </c>
      <c r="O20" s="85">
        <v>0</v>
      </c>
      <c r="P20" s="85">
        <v>0</v>
      </c>
      <c r="Q20" s="85">
        <v>0</v>
      </c>
      <c r="R20" s="85">
        <v>0</v>
      </c>
      <c r="S20" s="85">
        <v>7.5182877271144921E-3</v>
      </c>
    </row>
    <row r="21" spans="1:19">
      <c r="A21" s="113" t="s">
        <v>756</v>
      </c>
      <c r="B21" s="114" t="s">
        <v>768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0</v>
      </c>
      <c r="R21" s="85">
        <v>0</v>
      </c>
      <c r="S21" s="85">
        <v>0</v>
      </c>
    </row>
    <row r="22" spans="1:19">
      <c r="A22" s="113" t="s">
        <v>756</v>
      </c>
      <c r="B22" s="114" t="s">
        <v>769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0</v>
      </c>
      <c r="M22" s="85">
        <v>8.1463496573452865E-8</v>
      </c>
      <c r="N22" s="85">
        <v>0</v>
      </c>
      <c r="O22" s="85">
        <v>0</v>
      </c>
      <c r="P22" s="85">
        <v>0</v>
      </c>
      <c r="Q22" s="85">
        <v>0</v>
      </c>
      <c r="R22" s="85">
        <v>0</v>
      </c>
      <c r="S22" s="85">
        <v>8.1463496393041623E-8</v>
      </c>
    </row>
    <row r="23" spans="1:19">
      <c r="A23" s="113" t="s">
        <v>756</v>
      </c>
      <c r="B23" s="114" t="s">
        <v>770</v>
      </c>
      <c r="C23" s="85">
        <v>0</v>
      </c>
      <c r="D23" s="85">
        <v>0</v>
      </c>
      <c r="E23" s="85">
        <v>0</v>
      </c>
      <c r="F23" s="85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85">
        <v>0</v>
      </c>
      <c r="Q23" s="85">
        <v>0</v>
      </c>
      <c r="R23" s="85">
        <v>0</v>
      </c>
      <c r="S23" s="85">
        <v>0</v>
      </c>
    </row>
    <row r="24" spans="1:19">
      <c r="A24" s="113" t="s">
        <v>756</v>
      </c>
      <c r="B24" s="114" t="s">
        <v>771</v>
      </c>
      <c r="C24" s="85">
        <v>0</v>
      </c>
      <c r="D24" s="85">
        <v>0</v>
      </c>
      <c r="E24" s="85">
        <v>0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85">
        <v>0</v>
      </c>
      <c r="Q24" s="85">
        <v>0</v>
      </c>
      <c r="R24" s="85">
        <v>0</v>
      </c>
      <c r="S24" s="85">
        <v>0</v>
      </c>
    </row>
    <row r="25" spans="1:19">
      <c r="A25" s="113" t="s">
        <v>756</v>
      </c>
      <c r="B25" s="114" t="s">
        <v>772</v>
      </c>
      <c r="C25" s="85">
        <v>0</v>
      </c>
      <c r="D25" s="85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1.278393034275304E-2</v>
      </c>
      <c r="O25" s="85">
        <v>0</v>
      </c>
      <c r="P25" s="85">
        <v>0</v>
      </c>
      <c r="Q25" s="85">
        <v>0</v>
      </c>
      <c r="R25" s="85">
        <v>0</v>
      </c>
      <c r="S25" s="85">
        <v>1.2783930342753047E-2</v>
      </c>
    </row>
    <row r="26" spans="1:19">
      <c r="A26" s="113" t="s">
        <v>756</v>
      </c>
      <c r="B26" s="114" t="s">
        <v>773</v>
      </c>
      <c r="C26" s="85">
        <v>0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0</v>
      </c>
      <c r="P26" s="85">
        <v>0</v>
      </c>
      <c r="Q26" s="85">
        <v>0</v>
      </c>
      <c r="R26" s="85">
        <v>0</v>
      </c>
      <c r="S26" s="85">
        <v>0</v>
      </c>
    </row>
    <row r="27" spans="1:19">
      <c r="A27" s="113" t="s">
        <v>756</v>
      </c>
      <c r="B27" s="114" t="s">
        <v>774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0</v>
      </c>
      <c r="P27" s="85">
        <v>0</v>
      </c>
      <c r="Q27" s="85">
        <v>0</v>
      </c>
      <c r="R27" s="85">
        <v>0</v>
      </c>
      <c r="S27" s="85">
        <v>0</v>
      </c>
    </row>
    <row r="28" spans="1:19">
      <c r="A28" s="113" t="s">
        <v>756</v>
      </c>
      <c r="B28" s="114" t="s">
        <v>775</v>
      </c>
      <c r="C28" s="85">
        <v>0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6.0283075787282703E-3</v>
      </c>
      <c r="N28" s="85">
        <v>9.8416435471529728E-3</v>
      </c>
      <c r="O28" s="85">
        <v>0</v>
      </c>
      <c r="P28" s="85">
        <v>0</v>
      </c>
      <c r="Q28" s="85">
        <v>0</v>
      </c>
      <c r="R28" s="85">
        <v>0</v>
      </c>
      <c r="S28" s="85">
        <v>1.5869951125881521E-2</v>
      </c>
    </row>
    <row r="29" spans="1:19">
      <c r="A29" s="113" t="s">
        <v>756</v>
      </c>
      <c r="B29" s="114" t="s">
        <v>776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K29" s="85">
        <v>0</v>
      </c>
      <c r="L29" s="85">
        <v>0</v>
      </c>
      <c r="M29" s="85">
        <v>0</v>
      </c>
      <c r="N29" s="85">
        <v>0</v>
      </c>
      <c r="O29" s="85">
        <v>0</v>
      </c>
      <c r="P29" s="85">
        <v>3.9935462047634204E-3</v>
      </c>
      <c r="Q29" s="85">
        <v>0</v>
      </c>
      <c r="R29" s="85">
        <v>0</v>
      </c>
      <c r="S29" s="85">
        <v>3.9935462047633319E-3</v>
      </c>
    </row>
    <row r="30" spans="1:19">
      <c r="A30" s="113" t="s">
        <v>756</v>
      </c>
      <c r="B30" s="114" t="s">
        <v>777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5">
        <v>0</v>
      </c>
      <c r="L30" s="85">
        <v>0</v>
      </c>
      <c r="M30" s="85">
        <v>1.7818503532870955E-6</v>
      </c>
      <c r="N30" s="85">
        <v>6.6619619072235431E-2</v>
      </c>
      <c r="O30" s="85">
        <v>0</v>
      </c>
      <c r="P30" s="85">
        <v>0</v>
      </c>
      <c r="Q30" s="85">
        <v>0</v>
      </c>
      <c r="R30" s="85">
        <v>0.43610977636903225</v>
      </c>
      <c r="S30" s="85">
        <v>0.50273117729162053</v>
      </c>
    </row>
    <row r="31" spans="1:19">
      <c r="A31" s="113" t="s">
        <v>756</v>
      </c>
      <c r="B31" s="114" t="s">
        <v>778</v>
      </c>
      <c r="C31" s="85">
        <v>0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5">
        <v>0</v>
      </c>
      <c r="L31" s="85">
        <v>0</v>
      </c>
      <c r="M31" s="85">
        <v>2.5406711599840204E-6</v>
      </c>
      <c r="N31" s="85">
        <v>1.0280287733195337E-3</v>
      </c>
      <c r="O31" s="85">
        <v>0</v>
      </c>
      <c r="P31" s="85">
        <v>0</v>
      </c>
      <c r="Q31" s="85">
        <v>0</v>
      </c>
      <c r="R31" s="85">
        <v>0</v>
      </c>
      <c r="S31" s="85">
        <v>1.0305694444796565E-3</v>
      </c>
    </row>
    <row r="32" spans="1:19">
      <c r="A32" s="113" t="s">
        <v>756</v>
      </c>
      <c r="B32" s="114" t="s">
        <v>779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  <c r="I32" s="85">
        <v>0</v>
      </c>
      <c r="J32" s="85">
        <v>0</v>
      </c>
      <c r="K32" s="85">
        <v>0</v>
      </c>
      <c r="L32" s="85">
        <v>0</v>
      </c>
      <c r="M32" s="85">
        <v>7.7725807231283917E-4</v>
      </c>
      <c r="N32" s="85">
        <v>0</v>
      </c>
      <c r="O32" s="85">
        <v>0</v>
      </c>
      <c r="P32" s="85">
        <v>0</v>
      </c>
      <c r="Q32" s="85">
        <v>0</v>
      </c>
      <c r="R32" s="85">
        <v>1.6232179530436799</v>
      </c>
      <c r="S32" s="85">
        <v>1.6239952111159925</v>
      </c>
    </row>
    <row r="33" spans="1:19">
      <c r="A33" s="113" t="s">
        <v>756</v>
      </c>
      <c r="B33" s="114" t="s">
        <v>780</v>
      </c>
      <c r="C33" s="85">
        <v>0</v>
      </c>
      <c r="D33" s="85">
        <v>0</v>
      </c>
      <c r="E33" s="85">
        <v>0</v>
      </c>
      <c r="F33" s="85">
        <v>0</v>
      </c>
      <c r="G33" s="85">
        <v>0</v>
      </c>
      <c r="H33" s="85">
        <v>0</v>
      </c>
      <c r="I33" s="85">
        <v>0</v>
      </c>
      <c r="J33" s="85">
        <v>0</v>
      </c>
      <c r="K33" s="85">
        <v>0</v>
      </c>
      <c r="L33" s="85">
        <v>0</v>
      </c>
      <c r="M33" s="85">
        <v>4.207225173406208E-3</v>
      </c>
      <c r="N33" s="85">
        <v>4.2011630512150386E-2</v>
      </c>
      <c r="O33" s="85">
        <v>0</v>
      </c>
      <c r="P33" s="85">
        <v>0</v>
      </c>
      <c r="Q33" s="85">
        <v>0</v>
      </c>
      <c r="R33" s="85">
        <v>0</v>
      </c>
      <c r="S33" s="85">
        <v>4.6218855685556726E-2</v>
      </c>
    </row>
    <row r="34" spans="1:19">
      <c r="A34" s="113" t="s">
        <v>756</v>
      </c>
      <c r="B34" s="114" t="s">
        <v>781</v>
      </c>
      <c r="C34" s="85">
        <v>0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</row>
    <row r="35" spans="1:19">
      <c r="A35" s="113" t="s">
        <v>756</v>
      </c>
      <c r="B35" s="114" t="s">
        <v>782</v>
      </c>
      <c r="C35" s="85">
        <v>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  <c r="I35" s="85">
        <v>0</v>
      </c>
      <c r="J35" s="85">
        <v>0</v>
      </c>
      <c r="K35" s="85">
        <v>0</v>
      </c>
      <c r="L35" s="85">
        <v>0</v>
      </c>
      <c r="M35" s="85">
        <v>5.6529093222942861E-4</v>
      </c>
      <c r="N35" s="85">
        <v>0</v>
      </c>
      <c r="O35" s="85">
        <v>0</v>
      </c>
      <c r="P35" s="85">
        <v>0</v>
      </c>
      <c r="Q35" s="85">
        <v>0</v>
      </c>
      <c r="R35" s="85">
        <v>0</v>
      </c>
      <c r="S35" s="85">
        <v>5.6529093222934534E-4</v>
      </c>
    </row>
    <row r="36" spans="1:19">
      <c r="A36" s="113" t="s">
        <v>756</v>
      </c>
      <c r="B36" s="114" t="s">
        <v>783</v>
      </c>
      <c r="C36" s="85">
        <v>1.9209980865295927E-2</v>
      </c>
      <c r="D36" s="85">
        <v>0</v>
      </c>
      <c r="E36" s="85">
        <v>0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0</v>
      </c>
      <c r="L36" s="85">
        <v>0</v>
      </c>
      <c r="M36" s="85">
        <v>0</v>
      </c>
      <c r="N36" s="85">
        <v>0</v>
      </c>
      <c r="O36" s="85">
        <v>0</v>
      </c>
      <c r="P36" s="85">
        <v>0</v>
      </c>
      <c r="Q36" s="85">
        <v>0</v>
      </c>
      <c r="R36" s="85">
        <v>0</v>
      </c>
      <c r="S36" s="85">
        <v>1.9209980865296128E-2</v>
      </c>
    </row>
    <row r="37" spans="1:19">
      <c r="A37" s="113" t="s">
        <v>756</v>
      </c>
      <c r="B37" s="114" t="s">
        <v>784</v>
      </c>
      <c r="C37" s="85">
        <v>0</v>
      </c>
      <c r="D37" s="85">
        <v>0.11438675306217465</v>
      </c>
      <c r="E37" s="85">
        <v>0</v>
      </c>
      <c r="F37" s="85">
        <v>0</v>
      </c>
      <c r="G37" s="85">
        <v>0</v>
      </c>
      <c r="H37" s="85">
        <v>0.81932076965810319</v>
      </c>
      <c r="I37" s="85">
        <v>0</v>
      </c>
      <c r="J37" s="85">
        <v>0</v>
      </c>
      <c r="K37" s="85">
        <v>0</v>
      </c>
      <c r="L37" s="85">
        <v>0</v>
      </c>
      <c r="M37" s="85">
        <v>0</v>
      </c>
      <c r="N37" s="85">
        <v>0</v>
      </c>
      <c r="O37" s="85">
        <v>0</v>
      </c>
      <c r="P37" s="85">
        <v>0</v>
      </c>
      <c r="Q37" s="85">
        <v>0</v>
      </c>
      <c r="R37" s="85">
        <v>0</v>
      </c>
      <c r="S37" s="85">
        <v>0.93370752272027735</v>
      </c>
    </row>
    <row r="38" spans="1:19">
      <c r="A38" s="113" t="s">
        <v>756</v>
      </c>
      <c r="B38" s="114" t="s">
        <v>785</v>
      </c>
      <c r="C38" s="85">
        <v>0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8.5028255443250957E-3</v>
      </c>
      <c r="Q38" s="85">
        <v>0</v>
      </c>
      <c r="R38" s="85">
        <v>0</v>
      </c>
      <c r="S38" s="85">
        <v>8.5028255443253542E-3</v>
      </c>
    </row>
    <row r="39" spans="1:19">
      <c r="A39" s="113" t="s">
        <v>756</v>
      </c>
      <c r="B39" s="114" t="s">
        <v>786</v>
      </c>
      <c r="C39" s="85">
        <v>0</v>
      </c>
      <c r="D39" s="85">
        <v>0</v>
      </c>
      <c r="E39" s="85">
        <v>0</v>
      </c>
      <c r="F39" s="85">
        <v>0</v>
      </c>
      <c r="G39" s="85">
        <v>0</v>
      </c>
      <c r="H39" s="85">
        <v>0</v>
      </c>
      <c r="I39" s="85">
        <v>0</v>
      </c>
      <c r="J39" s="85">
        <v>0</v>
      </c>
      <c r="K39" s="85">
        <v>0</v>
      </c>
      <c r="L39" s="85">
        <v>0</v>
      </c>
      <c r="M39" s="85">
        <v>2.676328547286666E-6</v>
      </c>
      <c r="N39" s="85">
        <v>0</v>
      </c>
      <c r="O39" s="85">
        <v>0</v>
      </c>
      <c r="P39" s="85">
        <v>3.1013873452184863E-3</v>
      </c>
      <c r="Q39" s="85">
        <v>0</v>
      </c>
      <c r="R39" s="85">
        <v>0</v>
      </c>
      <c r="S39" s="85">
        <v>3.1040636737653671E-3</v>
      </c>
    </row>
    <row r="40" spans="1:19">
      <c r="A40" s="113" t="s">
        <v>756</v>
      </c>
      <c r="B40" s="114" t="s">
        <v>787</v>
      </c>
      <c r="C40" s="85">
        <v>0</v>
      </c>
      <c r="D40" s="85">
        <v>0</v>
      </c>
      <c r="E40" s="85">
        <v>0</v>
      </c>
      <c r="F40" s="85">
        <v>0</v>
      </c>
      <c r="G40" s="85">
        <v>0</v>
      </c>
      <c r="H40" s="85">
        <v>0.70503890135055292</v>
      </c>
      <c r="I40" s="85">
        <v>0</v>
      </c>
      <c r="J40" s="85">
        <v>0</v>
      </c>
      <c r="K40" s="85">
        <v>0</v>
      </c>
      <c r="L40" s="85">
        <v>0</v>
      </c>
      <c r="M40" s="85">
        <v>0</v>
      </c>
      <c r="N40" s="85">
        <v>9.1757814555986167E-2</v>
      </c>
      <c r="O40" s="85">
        <v>0</v>
      </c>
      <c r="P40" s="85">
        <v>0</v>
      </c>
      <c r="Q40" s="85">
        <v>0</v>
      </c>
      <c r="R40" s="85">
        <v>0</v>
      </c>
      <c r="S40" s="85">
        <v>0.796796715906539</v>
      </c>
    </row>
    <row r="41" spans="1:19">
      <c r="A41" s="113" t="s">
        <v>756</v>
      </c>
      <c r="B41" s="114" t="s">
        <v>788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85">
        <v>0</v>
      </c>
    </row>
    <row r="42" spans="1:19">
      <c r="A42" s="113" t="s">
        <v>756</v>
      </c>
      <c r="B42" s="114" t="s">
        <v>789</v>
      </c>
      <c r="C42" s="85">
        <v>0</v>
      </c>
      <c r="D42" s="85">
        <v>0</v>
      </c>
      <c r="E42" s="85">
        <v>0</v>
      </c>
      <c r="F42" s="85">
        <v>0</v>
      </c>
      <c r="G42" s="85">
        <v>0</v>
      </c>
      <c r="H42" s="85">
        <v>0</v>
      </c>
      <c r="I42" s="85">
        <v>0</v>
      </c>
      <c r="J42" s="85">
        <v>0</v>
      </c>
      <c r="K42" s="85">
        <v>0</v>
      </c>
      <c r="L42" s="85">
        <v>0</v>
      </c>
      <c r="M42" s="85">
        <v>7.910738812098167E-5</v>
      </c>
      <c r="N42" s="85">
        <v>0</v>
      </c>
      <c r="O42" s="85">
        <v>0</v>
      </c>
      <c r="P42" s="85">
        <v>0</v>
      </c>
      <c r="Q42" s="85">
        <v>0</v>
      </c>
      <c r="R42" s="85">
        <v>0</v>
      </c>
      <c r="S42" s="85">
        <v>7.9107388121002487E-5</v>
      </c>
    </row>
    <row r="43" spans="1:19">
      <c r="A43" s="113" t="s">
        <v>756</v>
      </c>
      <c r="B43" s="114" t="s">
        <v>790</v>
      </c>
      <c r="C43" s="85">
        <v>0</v>
      </c>
      <c r="D43" s="85">
        <v>8.70782223081219E-2</v>
      </c>
      <c r="E43" s="85">
        <v>0</v>
      </c>
      <c r="F43" s="85">
        <v>0</v>
      </c>
      <c r="G43" s="85">
        <v>0</v>
      </c>
      <c r="H43" s="85">
        <v>1.1746044391458144</v>
      </c>
      <c r="I43" s="85">
        <v>0</v>
      </c>
      <c r="J43" s="85">
        <v>0</v>
      </c>
      <c r="K43" s="85">
        <v>0</v>
      </c>
      <c r="L43" s="85">
        <v>0</v>
      </c>
      <c r="M43" s="85">
        <v>0</v>
      </c>
      <c r="N43" s="85">
        <v>0</v>
      </c>
      <c r="O43" s="85">
        <v>0</v>
      </c>
      <c r="P43" s="85">
        <v>0</v>
      </c>
      <c r="Q43" s="85">
        <v>0</v>
      </c>
      <c r="R43" s="85">
        <v>2.6176328720373121E-4</v>
      </c>
      <c r="S43" s="85">
        <v>1.2619444247411407</v>
      </c>
    </row>
    <row r="44" spans="1:19">
      <c r="A44" s="113" t="s">
        <v>756</v>
      </c>
      <c r="B44" s="114" t="s">
        <v>791</v>
      </c>
      <c r="C44" s="85">
        <v>0</v>
      </c>
      <c r="D44" s="85">
        <v>0</v>
      </c>
      <c r="E44" s="85">
        <v>0</v>
      </c>
      <c r="F44" s="85">
        <v>2.249555123678979E-6</v>
      </c>
      <c r="G44" s="85">
        <v>0</v>
      </c>
      <c r="H44" s="85">
        <v>0</v>
      </c>
      <c r="I44" s="85">
        <v>0</v>
      </c>
      <c r="J44" s="85">
        <v>0</v>
      </c>
      <c r="K44" s="85">
        <v>0</v>
      </c>
      <c r="L44" s="85">
        <v>0</v>
      </c>
      <c r="M44" s="85">
        <v>0</v>
      </c>
      <c r="N44" s="85">
        <v>9.2496499159894774E-3</v>
      </c>
      <c r="O44" s="85">
        <v>0</v>
      </c>
      <c r="P44" s="85">
        <v>0</v>
      </c>
      <c r="Q44" s="85">
        <v>0</v>
      </c>
      <c r="R44" s="85">
        <v>4.8651563826815902E-3</v>
      </c>
      <c r="S44" s="85">
        <v>1.4117055853794191E-2</v>
      </c>
    </row>
    <row r="45" spans="1:19">
      <c r="A45" s="113" t="s">
        <v>756</v>
      </c>
      <c r="B45" s="114" t="s">
        <v>792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  <c r="H45" s="85">
        <v>0</v>
      </c>
      <c r="I45" s="85">
        <v>0</v>
      </c>
      <c r="J45" s="85">
        <v>0</v>
      </c>
      <c r="K45" s="85">
        <v>0</v>
      </c>
      <c r="L45" s="85">
        <v>0</v>
      </c>
      <c r="M45" s="85">
        <v>6.3478535826111404E-5</v>
      </c>
      <c r="N45" s="85">
        <v>8.8819784533855639E-4</v>
      </c>
      <c r="O45" s="85">
        <v>0</v>
      </c>
      <c r="P45" s="85">
        <v>0</v>
      </c>
      <c r="Q45" s="85">
        <v>0</v>
      </c>
      <c r="R45" s="85">
        <v>0.73183820281181466</v>
      </c>
      <c r="S45" s="85">
        <v>0.73278987919298011</v>
      </c>
    </row>
    <row r="46" spans="1:19">
      <c r="A46" s="113" t="s">
        <v>756</v>
      </c>
      <c r="B46" s="114" t="s">
        <v>793</v>
      </c>
      <c r="C46" s="85">
        <v>0</v>
      </c>
      <c r="D46" s="85">
        <v>0</v>
      </c>
      <c r="E46" s="85">
        <v>0</v>
      </c>
      <c r="F46" s="85">
        <v>0</v>
      </c>
      <c r="G46" s="85">
        <v>0</v>
      </c>
      <c r="H46" s="85">
        <v>0</v>
      </c>
      <c r="I46" s="85">
        <v>0</v>
      </c>
      <c r="J46" s="85">
        <v>0</v>
      </c>
      <c r="K46" s="85">
        <v>0</v>
      </c>
      <c r="L46" s="85">
        <v>0</v>
      </c>
      <c r="M46" s="85">
        <v>1.6500452190058856E-4</v>
      </c>
      <c r="N46" s="85">
        <v>7.207113534323123E-2</v>
      </c>
      <c r="O46" s="85">
        <v>0</v>
      </c>
      <c r="P46" s="85">
        <v>0</v>
      </c>
      <c r="Q46" s="85">
        <v>0</v>
      </c>
      <c r="R46" s="85">
        <v>2.369354812253377E-2</v>
      </c>
      <c r="S46" s="85">
        <v>9.5929687987664991E-2</v>
      </c>
    </row>
    <row r="47" spans="1:19">
      <c r="A47" s="113" t="s">
        <v>756</v>
      </c>
      <c r="B47" s="114" t="s">
        <v>794</v>
      </c>
      <c r="C47" s="85">
        <v>0</v>
      </c>
      <c r="D47" s="85">
        <v>0</v>
      </c>
      <c r="E47" s="85">
        <v>0</v>
      </c>
      <c r="F47" s="85">
        <v>0</v>
      </c>
      <c r="G47" s="85">
        <v>0</v>
      </c>
      <c r="H47" s="85">
        <v>0.77265051830440257</v>
      </c>
      <c r="I47" s="85">
        <v>0</v>
      </c>
      <c r="J47" s="85">
        <v>0</v>
      </c>
      <c r="K47" s="85">
        <v>0</v>
      </c>
      <c r="L47" s="85">
        <v>0</v>
      </c>
      <c r="M47" s="85">
        <v>2.1296272963622492E-3</v>
      </c>
      <c r="N47" s="85">
        <v>0</v>
      </c>
      <c r="O47" s="85">
        <v>0</v>
      </c>
      <c r="P47" s="85">
        <v>0</v>
      </c>
      <c r="Q47" s="85">
        <v>0</v>
      </c>
      <c r="R47" s="85">
        <v>4.4197840741615479E-3</v>
      </c>
      <c r="S47" s="85">
        <v>0.77919992967492746</v>
      </c>
    </row>
    <row r="48" spans="1:19">
      <c r="A48" s="113" t="s">
        <v>756</v>
      </c>
      <c r="B48" s="114" t="s">
        <v>795</v>
      </c>
      <c r="C48" s="85">
        <v>0</v>
      </c>
      <c r="D48" s="85">
        <v>0</v>
      </c>
      <c r="E48" s="85">
        <v>0</v>
      </c>
      <c r="F48" s="85">
        <v>0</v>
      </c>
      <c r="G48" s="85">
        <v>0</v>
      </c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8.0761777369608295E-4</v>
      </c>
      <c r="N48" s="85">
        <v>0</v>
      </c>
      <c r="O48" s="85">
        <v>0</v>
      </c>
      <c r="P48" s="85">
        <v>0</v>
      </c>
      <c r="Q48" s="85">
        <v>0</v>
      </c>
      <c r="R48" s="85">
        <v>8.8804553264441033E-2</v>
      </c>
      <c r="S48" s="85">
        <v>8.9612171038135457E-2</v>
      </c>
    </row>
    <row r="49" spans="1:19">
      <c r="A49" s="113" t="s">
        <v>756</v>
      </c>
      <c r="B49" s="114" t="s">
        <v>796</v>
      </c>
      <c r="C49" s="85">
        <v>0</v>
      </c>
      <c r="D49" s="85">
        <v>0</v>
      </c>
      <c r="E49" s="85">
        <v>0</v>
      </c>
      <c r="F49" s="85">
        <v>0</v>
      </c>
      <c r="G49" s="85">
        <v>0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6.5431149933944943E-5</v>
      </c>
      <c r="N49" s="85">
        <v>1.0185462222516428E-2</v>
      </c>
      <c r="O49" s="85">
        <v>0</v>
      </c>
      <c r="P49" s="85">
        <v>0</v>
      </c>
      <c r="Q49" s="85">
        <v>0</v>
      </c>
      <c r="R49" s="85">
        <v>0</v>
      </c>
      <c r="S49" s="85">
        <v>1.0250893372452552E-2</v>
      </c>
    </row>
    <row r="50" spans="1:19">
      <c r="A50" s="113" t="s">
        <v>756</v>
      </c>
      <c r="B50" s="114" t="s">
        <v>797</v>
      </c>
      <c r="C50" s="85">
        <v>0</v>
      </c>
      <c r="D50" s="85">
        <v>0</v>
      </c>
      <c r="E50" s="85">
        <v>0</v>
      </c>
      <c r="F50" s="85">
        <v>0</v>
      </c>
      <c r="G50" s="85">
        <v>0</v>
      </c>
      <c r="H50" s="85">
        <v>0.39407701465464395</v>
      </c>
      <c r="I50" s="85">
        <v>0</v>
      </c>
      <c r="J50" s="85">
        <v>0</v>
      </c>
      <c r="K50" s="85">
        <v>0</v>
      </c>
      <c r="L50" s="85">
        <v>0</v>
      </c>
      <c r="M50" s="85">
        <v>1.4819059451249422E-4</v>
      </c>
      <c r="N50" s="85">
        <v>0</v>
      </c>
      <c r="O50" s="85">
        <v>0</v>
      </c>
      <c r="P50" s="85">
        <v>0</v>
      </c>
      <c r="Q50" s="85">
        <v>0</v>
      </c>
      <c r="R50" s="85">
        <v>0.13766071049933037</v>
      </c>
      <c r="S50" s="85">
        <v>0.53188591574848587</v>
      </c>
    </row>
    <row r="51" spans="1:19">
      <c r="A51" s="113" t="s">
        <v>756</v>
      </c>
      <c r="B51" s="114" t="s">
        <v>798</v>
      </c>
      <c r="C51" s="85">
        <v>0</v>
      </c>
      <c r="D51" s="85">
        <v>0</v>
      </c>
      <c r="E51" s="85">
        <v>0</v>
      </c>
      <c r="F51" s="85">
        <v>0</v>
      </c>
      <c r="G51" s="85">
        <v>1.7671181282815043</v>
      </c>
      <c r="H51" s="85">
        <v>0</v>
      </c>
      <c r="I51" s="85">
        <v>0</v>
      </c>
      <c r="J51" s="85">
        <v>0</v>
      </c>
      <c r="K51" s="85">
        <v>0</v>
      </c>
      <c r="L51" s="85">
        <v>0</v>
      </c>
      <c r="M51" s="85">
        <v>1.9798527693445152E-2</v>
      </c>
      <c r="N51" s="85">
        <v>3.0697739206731911E-2</v>
      </c>
      <c r="O51" s="85">
        <v>0</v>
      </c>
      <c r="P51" s="85">
        <v>0</v>
      </c>
      <c r="Q51" s="85">
        <v>0</v>
      </c>
      <c r="R51" s="85">
        <v>5.7159106265194382E-3</v>
      </c>
      <c r="S51" s="85">
        <v>1.8233303058082004</v>
      </c>
    </row>
    <row r="52" spans="1:19">
      <c r="A52" s="113" t="s">
        <v>756</v>
      </c>
      <c r="B52" s="114" t="s">
        <v>799</v>
      </c>
      <c r="C52" s="85">
        <v>0</v>
      </c>
      <c r="D52" s="85">
        <v>0</v>
      </c>
      <c r="E52" s="85">
        <v>0</v>
      </c>
      <c r="F52" s="85">
        <v>0</v>
      </c>
      <c r="G52" s="85">
        <v>0</v>
      </c>
      <c r="H52" s="85">
        <v>4.695963257815789</v>
      </c>
      <c r="I52" s="85">
        <v>3.212501481482255E-2</v>
      </c>
      <c r="J52" s="85">
        <v>0</v>
      </c>
      <c r="K52" s="85">
        <v>0</v>
      </c>
      <c r="L52" s="85">
        <v>0</v>
      </c>
      <c r="M52" s="85">
        <v>1.064805696850718E-3</v>
      </c>
      <c r="N52" s="85">
        <v>5.4525227125545861E-3</v>
      </c>
      <c r="O52" s="85">
        <v>0</v>
      </c>
      <c r="P52" s="85">
        <v>0</v>
      </c>
      <c r="Q52" s="85">
        <v>0</v>
      </c>
      <c r="R52" s="85">
        <v>0.62102186415177618</v>
      </c>
      <c r="S52" s="85">
        <v>5.3556274651917928</v>
      </c>
    </row>
    <row r="53" spans="1:19">
      <c r="A53" s="113" t="s">
        <v>756</v>
      </c>
      <c r="B53" s="114" t="s">
        <v>800</v>
      </c>
      <c r="C53" s="85">
        <v>0</v>
      </c>
      <c r="D53" s="85">
        <v>0</v>
      </c>
      <c r="E53" s="85">
        <v>0</v>
      </c>
      <c r="F53" s="85">
        <v>1.4535785714898686</v>
      </c>
      <c r="G53" s="85">
        <v>0</v>
      </c>
      <c r="H53" s="85">
        <v>0</v>
      </c>
      <c r="I53" s="85">
        <v>2.0341178974471463E-2</v>
      </c>
      <c r="J53" s="85">
        <v>0</v>
      </c>
      <c r="K53" s="85">
        <v>0</v>
      </c>
      <c r="L53" s="85">
        <v>0</v>
      </c>
      <c r="M53" s="85">
        <v>5.6255465751937905E-4</v>
      </c>
      <c r="N53" s="85">
        <v>1.4492113914126636E-2</v>
      </c>
      <c r="O53" s="85">
        <v>0</v>
      </c>
      <c r="P53" s="85">
        <v>0</v>
      </c>
      <c r="Q53" s="85">
        <v>0</v>
      </c>
      <c r="R53" s="85">
        <v>0</v>
      </c>
      <c r="S53" s="85">
        <v>1.4889744190359853</v>
      </c>
    </row>
    <row r="54" spans="1:19">
      <c r="A54" s="113" t="s">
        <v>756</v>
      </c>
      <c r="B54" s="114" t="s">
        <v>801</v>
      </c>
      <c r="C54" s="85">
        <v>0</v>
      </c>
      <c r="D54" s="85">
        <v>0</v>
      </c>
      <c r="E54" s="85">
        <v>0</v>
      </c>
      <c r="F54" s="85">
        <v>0</v>
      </c>
      <c r="G54" s="85">
        <v>0</v>
      </c>
      <c r="H54" s="85">
        <v>0.38663881992732385</v>
      </c>
      <c r="I54" s="85">
        <v>0</v>
      </c>
      <c r="J54" s="85">
        <v>0</v>
      </c>
      <c r="K54" s="85">
        <v>0</v>
      </c>
      <c r="L54" s="85">
        <v>0.98984571400119714</v>
      </c>
      <c r="M54" s="85">
        <v>1.4364937897013902E-2</v>
      </c>
      <c r="N54" s="85">
        <v>6.9067650215100529E-3</v>
      </c>
      <c r="O54" s="85">
        <v>0</v>
      </c>
      <c r="P54" s="85">
        <v>3.1902153660658267E-3</v>
      </c>
      <c r="Q54" s="85">
        <v>2.387279648214731E-3</v>
      </c>
      <c r="R54" s="85">
        <v>4.6493700575092056E-2</v>
      </c>
      <c r="S54" s="85">
        <v>1.4498274324364182</v>
      </c>
    </row>
    <row r="55" spans="1:19">
      <c r="A55" s="113" t="s">
        <v>756</v>
      </c>
      <c r="B55" s="114" t="s">
        <v>802</v>
      </c>
      <c r="C55" s="85">
        <v>0</v>
      </c>
      <c r="D55" s="85">
        <v>0</v>
      </c>
      <c r="E55" s="85">
        <v>0</v>
      </c>
      <c r="F55" s="85">
        <v>0</v>
      </c>
      <c r="G55" s="85">
        <v>0</v>
      </c>
      <c r="H55" s="85">
        <v>8.2529003553069913E-2</v>
      </c>
      <c r="I55" s="85">
        <v>0</v>
      </c>
      <c r="J55" s="85">
        <v>0</v>
      </c>
      <c r="K55" s="85">
        <v>0</v>
      </c>
      <c r="L55" s="85">
        <v>0</v>
      </c>
      <c r="M55" s="85">
        <v>5.8965267226996659E-2</v>
      </c>
      <c r="N55" s="85">
        <v>1.3281689417468212E-2</v>
      </c>
      <c r="O55" s="85">
        <v>0</v>
      </c>
      <c r="P55" s="85">
        <v>0</v>
      </c>
      <c r="Q55" s="85">
        <v>0</v>
      </c>
      <c r="R55" s="85">
        <v>2.5122257478250809E-2</v>
      </c>
      <c r="S55" s="85">
        <v>0.17989821767578462</v>
      </c>
    </row>
    <row r="56" spans="1:19">
      <c r="A56" s="113" t="s">
        <v>756</v>
      </c>
      <c r="B56" s="114" t="s">
        <v>803</v>
      </c>
      <c r="C56" s="85">
        <v>0</v>
      </c>
      <c r="D56" s="85">
        <v>0</v>
      </c>
      <c r="E56" s="85">
        <v>0</v>
      </c>
      <c r="F56" s="85">
        <v>0</v>
      </c>
      <c r="G56" s="85">
        <v>0</v>
      </c>
      <c r="H56" s="85">
        <v>2.6063891955548453</v>
      </c>
      <c r="I56" s="85">
        <v>0</v>
      </c>
      <c r="J56" s="85">
        <v>0</v>
      </c>
      <c r="K56" s="85">
        <v>0</v>
      </c>
      <c r="L56" s="85">
        <v>0</v>
      </c>
      <c r="M56" s="85">
        <v>1.3722445885155921E-6</v>
      </c>
      <c r="N56" s="85">
        <v>6.1926902765014114E-2</v>
      </c>
      <c r="O56" s="85">
        <v>0</v>
      </c>
      <c r="P56" s="85">
        <v>3.0647298601411792E-3</v>
      </c>
      <c r="Q56" s="85">
        <v>0</v>
      </c>
      <c r="R56" s="85">
        <v>0.41858929425840552</v>
      </c>
      <c r="S56" s="85">
        <v>3.0899714946830024</v>
      </c>
    </row>
    <row r="57" spans="1:19">
      <c r="A57" s="113" t="s">
        <v>756</v>
      </c>
      <c r="B57" s="114" t="s">
        <v>804</v>
      </c>
      <c r="C57" s="85">
        <v>0</v>
      </c>
      <c r="D57" s="85">
        <v>0</v>
      </c>
      <c r="E57" s="85">
        <v>0</v>
      </c>
      <c r="F57" s="85">
        <v>0</v>
      </c>
      <c r="G57" s="85">
        <v>0</v>
      </c>
      <c r="H57" s="85">
        <v>0</v>
      </c>
      <c r="I57" s="85">
        <v>0</v>
      </c>
      <c r="J57" s="85">
        <v>0</v>
      </c>
      <c r="K57" s="85">
        <v>0</v>
      </c>
      <c r="L57" s="85">
        <v>0</v>
      </c>
      <c r="M57" s="85">
        <v>1.9195246052760018E-3</v>
      </c>
      <c r="N57" s="85">
        <v>0.12330101296543089</v>
      </c>
      <c r="O57" s="85">
        <v>0</v>
      </c>
      <c r="P57" s="85">
        <v>0</v>
      </c>
      <c r="Q57" s="85">
        <v>0</v>
      </c>
      <c r="R57" s="85">
        <v>1.6676973434075588</v>
      </c>
      <c r="S57" s="85">
        <v>1.792917880978262</v>
      </c>
    </row>
    <row r="58" spans="1:19">
      <c r="A58" s="113" t="s">
        <v>756</v>
      </c>
      <c r="B58" s="114" t="s">
        <v>805</v>
      </c>
      <c r="C58" s="85">
        <v>0</v>
      </c>
      <c r="D58" s="85">
        <v>0</v>
      </c>
      <c r="E58" s="85">
        <v>0</v>
      </c>
      <c r="F58" s="85">
        <v>0</v>
      </c>
      <c r="G58" s="85">
        <v>0</v>
      </c>
      <c r="H58" s="85">
        <v>0</v>
      </c>
      <c r="I58" s="85">
        <v>0</v>
      </c>
      <c r="J58" s="85">
        <v>0</v>
      </c>
      <c r="K58" s="85">
        <v>0</v>
      </c>
      <c r="L58" s="85">
        <v>0</v>
      </c>
      <c r="M58" s="85">
        <v>7.6471456476863431E-2</v>
      </c>
      <c r="N58" s="85">
        <v>0.20405689908757108</v>
      </c>
      <c r="O58" s="85">
        <v>0</v>
      </c>
      <c r="P58" s="85">
        <v>2.9110839219959175E-2</v>
      </c>
      <c r="Q58" s="85">
        <v>0</v>
      </c>
      <c r="R58" s="85">
        <v>1.4077074212973564</v>
      </c>
      <c r="S58" s="85">
        <v>1.7173466160817483</v>
      </c>
    </row>
    <row r="59" spans="1:19">
      <c r="A59" s="113" t="s">
        <v>756</v>
      </c>
      <c r="B59" s="114" t="s">
        <v>806</v>
      </c>
      <c r="C59" s="85">
        <v>0</v>
      </c>
      <c r="D59" s="85">
        <v>0</v>
      </c>
      <c r="E59" s="85">
        <v>0</v>
      </c>
      <c r="F59" s="85">
        <v>7.5693871317095809</v>
      </c>
      <c r="G59" s="85">
        <v>1.6438132988735172</v>
      </c>
      <c r="H59" s="85">
        <v>1.1088639672224812</v>
      </c>
      <c r="I59" s="85">
        <v>7.5057692746446913E-5</v>
      </c>
      <c r="J59" s="85">
        <v>0</v>
      </c>
      <c r="K59" s="85">
        <v>0</v>
      </c>
      <c r="L59" s="85">
        <v>0</v>
      </c>
      <c r="M59" s="85">
        <v>2.7564975278178583E-2</v>
      </c>
      <c r="N59" s="85">
        <v>0.29015756835380657</v>
      </c>
      <c r="O59" s="85">
        <v>0</v>
      </c>
      <c r="P59" s="85">
        <v>0</v>
      </c>
      <c r="Q59" s="85">
        <v>0</v>
      </c>
      <c r="R59" s="85">
        <v>0.29625526809707381</v>
      </c>
      <c r="S59" s="85">
        <v>10.936117267227385</v>
      </c>
    </row>
    <row r="60" spans="1:19">
      <c r="A60" s="113" t="s">
        <v>756</v>
      </c>
      <c r="B60" s="114" t="s">
        <v>807</v>
      </c>
      <c r="C60" s="85">
        <v>0</v>
      </c>
      <c r="D60" s="85">
        <v>2.9143820787992158E-2</v>
      </c>
      <c r="E60" s="85">
        <v>0</v>
      </c>
      <c r="F60" s="85">
        <v>6.183736601894374E-2</v>
      </c>
      <c r="G60" s="85">
        <v>0</v>
      </c>
      <c r="H60" s="85">
        <v>3.5998297459113004</v>
      </c>
      <c r="I60" s="85">
        <v>1.9930726161839732E-2</v>
      </c>
      <c r="J60" s="85">
        <v>2.0689471481031684E-4</v>
      </c>
      <c r="K60" s="85">
        <v>0</v>
      </c>
      <c r="L60" s="85">
        <v>0</v>
      </c>
      <c r="M60" s="85">
        <v>0.29707698524085119</v>
      </c>
      <c r="N60" s="85">
        <v>0.26782843665418188</v>
      </c>
      <c r="O60" s="85">
        <v>0</v>
      </c>
      <c r="P60" s="85">
        <v>1.2282264469365423E-6</v>
      </c>
      <c r="Q60" s="85">
        <v>1.1615032450400124E-2</v>
      </c>
      <c r="R60" s="85">
        <v>3.1019038405135735</v>
      </c>
      <c r="S60" s="85">
        <v>7.3893740766803404</v>
      </c>
    </row>
    <row r="61" spans="1:19">
      <c r="A61" s="113" t="s">
        <v>756</v>
      </c>
      <c r="B61" s="114" t="s">
        <v>808</v>
      </c>
      <c r="C61" s="85">
        <v>0</v>
      </c>
      <c r="D61" s="85">
        <v>0.17465289826306907</v>
      </c>
      <c r="E61" s="85">
        <v>0</v>
      </c>
      <c r="F61" s="85">
        <v>0.45708915986243959</v>
      </c>
      <c r="G61" s="85">
        <v>0</v>
      </c>
      <c r="H61" s="85">
        <v>1.2700691243834967</v>
      </c>
      <c r="I61" s="85">
        <v>3.8837310453120763E-2</v>
      </c>
      <c r="J61" s="85">
        <v>0</v>
      </c>
      <c r="K61" s="85">
        <v>0</v>
      </c>
      <c r="L61" s="85">
        <v>0</v>
      </c>
      <c r="M61" s="85">
        <v>0.20403366681080104</v>
      </c>
      <c r="N61" s="85">
        <v>0.29245476516389046</v>
      </c>
      <c r="O61" s="85">
        <v>0</v>
      </c>
      <c r="P61" s="85">
        <v>6.9453220959395795E-4</v>
      </c>
      <c r="Q61" s="85">
        <v>0</v>
      </c>
      <c r="R61" s="85">
        <v>9.5422510835546053</v>
      </c>
      <c r="S61" s="85">
        <v>11.980082540701019</v>
      </c>
    </row>
    <row r="62" spans="1:19">
      <c r="A62" s="113" t="s">
        <v>756</v>
      </c>
      <c r="B62" s="114" t="s">
        <v>809</v>
      </c>
      <c r="C62" s="85">
        <v>0</v>
      </c>
      <c r="D62" s="85">
        <v>0.45982850654082097</v>
      </c>
      <c r="E62" s="85">
        <v>0</v>
      </c>
      <c r="F62" s="85">
        <v>5.691153658079152</v>
      </c>
      <c r="G62" s="85">
        <v>0</v>
      </c>
      <c r="H62" s="85">
        <v>0</v>
      </c>
      <c r="I62" s="85">
        <v>2.4500094897295099E-6</v>
      </c>
      <c r="J62" s="85">
        <v>8.2467485564723161E-3</v>
      </c>
      <c r="K62" s="85">
        <v>0</v>
      </c>
      <c r="L62" s="85">
        <v>0</v>
      </c>
      <c r="M62" s="85">
        <v>0.11586905439390727</v>
      </c>
      <c r="N62" s="85">
        <v>4.8290436466911446E-2</v>
      </c>
      <c r="O62" s="85">
        <v>0</v>
      </c>
      <c r="P62" s="85">
        <v>1.0184932058866225E-3</v>
      </c>
      <c r="Q62" s="85">
        <v>2.2861018298331919E-2</v>
      </c>
      <c r="R62" s="85">
        <v>0.28724079725498797</v>
      </c>
      <c r="S62" s="85">
        <v>6.6345111628059641</v>
      </c>
    </row>
    <row r="63" spans="1:19">
      <c r="A63" s="113" t="s">
        <v>756</v>
      </c>
      <c r="B63" s="114" t="s">
        <v>810</v>
      </c>
      <c r="C63" s="85">
        <v>0</v>
      </c>
      <c r="D63" s="85">
        <v>0</v>
      </c>
      <c r="E63" s="85">
        <v>0</v>
      </c>
      <c r="F63" s="85">
        <v>0</v>
      </c>
      <c r="G63" s="85">
        <v>0.19416513707751193</v>
      </c>
      <c r="H63" s="85">
        <v>0.31176205721185823</v>
      </c>
      <c r="I63" s="85">
        <v>1.8584608977036121E-4</v>
      </c>
      <c r="J63" s="85">
        <v>0</v>
      </c>
      <c r="K63" s="85">
        <v>0</v>
      </c>
      <c r="L63" s="85">
        <v>0</v>
      </c>
      <c r="M63" s="85">
        <v>7.8895919306731566E-2</v>
      </c>
      <c r="N63" s="85">
        <v>0.46843620979521061</v>
      </c>
      <c r="O63" s="85">
        <v>0</v>
      </c>
      <c r="P63" s="85">
        <v>1.4785758140349603E-3</v>
      </c>
      <c r="Q63" s="85">
        <v>0</v>
      </c>
      <c r="R63" s="85">
        <v>0.16171379461103541</v>
      </c>
      <c r="S63" s="85">
        <v>1.2166375399061451</v>
      </c>
    </row>
    <row r="64" spans="1:19">
      <c r="A64" s="113" t="s">
        <v>756</v>
      </c>
      <c r="B64" s="114" t="s">
        <v>811</v>
      </c>
      <c r="C64" s="85">
        <v>0</v>
      </c>
      <c r="D64" s="85">
        <v>0</v>
      </c>
      <c r="E64" s="85">
        <v>0</v>
      </c>
      <c r="F64" s="85">
        <v>5.7787373259157597</v>
      </c>
      <c r="G64" s="85">
        <v>0.39978787954751649</v>
      </c>
      <c r="H64" s="85">
        <v>1.453083306153605</v>
      </c>
      <c r="I64" s="85">
        <v>4.1524335254878669E-2</v>
      </c>
      <c r="J64" s="85">
        <v>0</v>
      </c>
      <c r="K64" s="85">
        <v>0</v>
      </c>
      <c r="L64" s="85">
        <v>0</v>
      </c>
      <c r="M64" s="85">
        <v>0.16060712822926904</v>
      </c>
      <c r="N64" s="85">
        <v>0.21872808653173781</v>
      </c>
      <c r="O64" s="85">
        <v>0</v>
      </c>
      <c r="P64" s="85">
        <v>1.1294550363072781E-3</v>
      </c>
      <c r="Q64" s="85">
        <v>0</v>
      </c>
      <c r="R64" s="85">
        <v>0.46922273425438377</v>
      </c>
      <c r="S64" s="85">
        <v>8.5228202509234734</v>
      </c>
    </row>
    <row r="65" spans="1:19">
      <c r="A65" s="113" t="s">
        <v>756</v>
      </c>
      <c r="B65" s="114" t="s">
        <v>812</v>
      </c>
      <c r="C65" s="85">
        <v>0</v>
      </c>
      <c r="D65" s="85">
        <v>0.21373964261444756</v>
      </c>
      <c r="E65" s="85">
        <v>0</v>
      </c>
      <c r="F65" s="85">
        <v>0</v>
      </c>
      <c r="G65" s="85">
        <v>0.23342390792641687</v>
      </c>
      <c r="H65" s="85">
        <v>1.8330470709477211</v>
      </c>
      <c r="I65" s="85">
        <v>1.0128502138368856E-2</v>
      </c>
      <c r="J65" s="85">
        <v>0</v>
      </c>
      <c r="K65" s="85">
        <v>0</v>
      </c>
      <c r="L65" s="85">
        <v>0</v>
      </c>
      <c r="M65" s="85">
        <v>7.6325431559176593E-4</v>
      </c>
      <c r="N65" s="85">
        <v>0.33130993671013442</v>
      </c>
      <c r="O65" s="85">
        <v>0</v>
      </c>
      <c r="P65" s="85">
        <v>5.176415998805417E-3</v>
      </c>
      <c r="Q65" s="85">
        <v>1.3555276948832434E-3</v>
      </c>
      <c r="R65" s="85">
        <v>0.82189520122464899</v>
      </c>
      <c r="S65" s="85">
        <v>3.4508394595710143</v>
      </c>
    </row>
    <row r="66" spans="1:19">
      <c r="A66" s="113" t="s">
        <v>756</v>
      </c>
      <c r="B66" s="114" t="s">
        <v>813</v>
      </c>
      <c r="C66" s="85">
        <v>0</v>
      </c>
      <c r="D66" s="85">
        <v>0</v>
      </c>
      <c r="E66" s="85">
        <v>0</v>
      </c>
      <c r="F66" s="85">
        <v>0</v>
      </c>
      <c r="G66" s="85">
        <v>0</v>
      </c>
      <c r="H66" s="85">
        <v>0.18758165238764946</v>
      </c>
      <c r="I66" s="85">
        <v>5.7171157288432028E-3</v>
      </c>
      <c r="J66" s="85">
        <v>0</v>
      </c>
      <c r="K66" s="85">
        <v>0</v>
      </c>
      <c r="L66" s="85">
        <v>0</v>
      </c>
      <c r="M66" s="85">
        <v>5.4454451538586301E-2</v>
      </c>
      <c r="N66" s="85">
        <v>0.31943770732706778</v>
      </c>
      <c r="O66" s="85">
        <v>0.11669429108831925</v>
      </c>
      <c r="P66" s="85">
        <v>1.3575641397926691E-2</v>
      </c>
      <c r="Q66" s="85">
        <v>0</v>
      </c>
      <c r="R66" s="85">
        <v>0.21882061414552112</v>
      </c>
      <c r="S66" s="85">
        <v>0.91628147361390688</v>
      </c>
    </row>
    <row r="67" spans="1:19">
      <c r="A67" s="113" t="s">
        <v>756</v>
      </c>
      <c r="B67" s="114" t="s">
        <v>814</v>
      </c>
      <c r="C67" s="85">
        <v>0</v>
      </c>
      <c r="D67" s="85">
        <v>0.2922976896094045</v>
      </c>
      <c r="E67" s="85">
        <v>0</v>
      </c>
      <c r="F67" s="85">
        <v>0</v>
      </c>
      <c r="G67" s="85">
        <v>0</v>
      </c>
      <c r="H67" s="85">
        <v>0.20067290868747278</v>
      </c>
      <c r="I67" s="85">
        <v>0</v>
      </c>
      <c r="J67" s="85">
        <v>0</v>
      </c>
      <c r="K67" s="85">
        <v>3.408102174942469E-3</v>
      </c>
      <c r="L67" s="85">
        <v>0</v>
      </c>
      <c r="M67" s="85">
        <v>2.1900288581991001E-2</v>
      </c>
      <c r="N67" s="85">
        <v>0.54407424077341915</v>
      </c>
      <c r="O67" s="85">
        <v>3.0095568491355085E-3</v>
      </c>
      <c r="P67" s="85">
        <v>2.6698731046019497E-2</v>
      </c>
      <c r="Q67" s="85">
        <v>0</v>
      </c>
      <c r="R67" s="85">
        <v>1.8018473347718142</v>
      </c>
      <c r="S67" s="85">
        <v>2.8939088524941923</v>
      </c>
    </row>
    <row r="68" spans="1:19">
      <c r="A68" s="113" t="s">
        <v>756</v>
      </c>
      <c r="B68" s="114" t="s">
        <v>815</v>
      </c>
      <c r="C68" s="85">
        <v>6.9979165676381655E-2</v>
      </c>
      <c r="D68" s="85">
        <v>6.3527077243762831E-2</v>
      </c>
      <c r="E68" s="85">
        <v>0</v>
      </c>
      <c r="F68" s="85">
        <v>0</v>
      </c>
      <c r="G68" s="85">
        <v>0</v>
      </c>
      <c r="H68" s="85">
        <v>0</v>
      </c>
      <c r="I68" s="85">
        <v>0</v>
      </c>
      <c r="J68" s="85">
        <v>1.0618505590158367E-3</v>
      </c>
      <c r="K68" s="85">
        <v>0</v>
      </c>
      <c r="L68" s="85">
        <v>0</v>
      </c>
      <c r="M68" s="85">
        <v>7.257309542253787E-2</v>
      </c>
      <c r="N68" s="85">
        <v>0.1612526941551593</v>
      </c>
      <c r="O68" s="85">
        <v>0</v>
      </c>
      <c r="P68" s="85">
        <v>8.3361015401281491E-5</v>
      </c>
      <c r="Q68" s="85">
        <v>0</v>
      </c>
      <c r="R68" s="85">
        <v>5.4833568128927972</v>
      </c>
      <c r="S68" s="85">
        <v>5.8518340569650462</v>
      </c>
    </row>
    <row r="69" spans="1:19">
      <c r="A69" s="113" t="s">
        <v>756</v>
      </c>
      <c r="B69" s="114" t="s">
        <v>816</v>
      </c>
      <c r="C69" s="85">
        <v>8.0542836745881863E-3</v>
      </c>
      <c r="D69" s="85">
        <v>0.17545539945902333</v>
      </c>
      <c r="E69" s="85">
        <v>0</v>
      </c>
      <c r="F69" s="85">
        <v>0</v>
      </c>
      <c r="G69" s="85">
        <v>0.82523217292614781</v>
      </c>
      <c r="H69" s="85">
        <v>1.3368167428697895</v>
      </c>
      <c r="I69" s="85">
        <v>7.0695879961753999E-2</v>
      </c>
      <c r="J69" s="85">
        <v>0</v>
      </c>
      <c r="K69" s="85">
        <v>6.5345443286279831E-3</v>
      </c>
      <c r="L69" s="85">
        <v>0.1071856883512643</v>
      </c>
      <c r="M69" s="85">
        <v>0.24424085382793392</v>
      </c>
      <c r="N69" s="85">
        <v>0.19202552337619938</v>
      </c>
      <c r="O69" s="85">
        <v>0</v>
      </c>
      <c r="P69" s="85">
        <v>0</v>
      </c>
      <c r="Q69" s="85">
        <v>0</v>
      </c>
      <c r="R69" s="85">
        <v>1.0695460675401023</v>
      </c>
      <c r="S69" s="85">
        <v>4.035787156315422</v>
      </c>
    </row>
    <row r="70" spans="1:19">
      <c r="A70" s="113" t="s">
        <v>756</v>
      </c>
      <c r="B70" s="114" t="s">
        <v>817</v>
      </c>
      <c r="C70" s="85">
        <v>0</v>
      </c>
      <c r="D70" s="85">
        <v>0</v>
      </c>
      <c r="E70" s="85">
        <v>0</v>
      </c>
      <c r="F70" s="85">
        <v>0.86550880662387542</v>
      </c>
      <c r="G70" s="85">
        <v>0</v>
      </c>
      <c r="H70" s="85">
        <v>1.5766568217778314</v>
      </c>
      <c r="I70" s="85">
        <v>8.626521107243601E-3</v>
      </c>
      <c r="J70" s="85">
        <v>0</v>
      </c>
      <c r="K70" s="85">
        <v>0</v>
      </c>
      <c r="L70" s="85">
        <v>0.24199280323459771</v>
      </c>
      <c r="M70" s="85">
        <v>0.49521352231142823</v>
      </c>
      <c r="N70" s="85">
        <v>0.2058329242007515</v>
      </c>
      <c r="O70" s="85">
        <v>0</v>
      </c>
      <c r="P70" s="85">
        <v>1.1012555703130575E-2</v>
      </c>
      <c r="Q70" s="85">
        <v>8.9774064958469957E-4</v>
      </c>
      <c r="R70" s="85">
        <v>1.2493114697712073</v>
      </c>
      <c r="S70" s="85">
        <v>4.6550531653796554</v>
      </c>
    </row>
    <row r="71" spans="1:19">
      <c r="A71" s="113" t="s">
        <v>756</v>
      </c>
      <c r="B71" s="114" t="s">
        <v>818</v>
      </c>
      <c r="C71" s="85">
        <v>4.1177081250196756E-2</v>
      </c>
      <c r="D71" s="85">
        <v>0.22279794260332375</v>
      </c>
      <c r="E71" s="85">
        <v>0</v>
      </c>
      <c r="F71" s="85">
        <v>0</v>
      </c>
      <c r="G71" s="85">
        <v>1.5690270508415667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85">
        <v>0.3406714291463202</v>
      </c>
      <c r="N71" s="85">
        <v>0.17236296785549854</v>
      </c>
      <c r="O71" s="85">
        <v>0</v>
      </c>
      <c r="P71" s="85">
        <v>0</v>
      </c>
      <c r="Q71" s="85">
        <v>4.0203065979212416E-3</v>
      </c>
      <c r="R71" s="85">
        <v>2.1781386779212255</v>
      </c>
      <c r="S71" s="85">
        <v>4.5281954562160678</v>
      </c>
    </row>
    <row r="72" spans="1:19">
      <c r="A72" s="113" t="s">
        <v>756</v>
      </c>
      <c r="B72" s="114" t="s">
        <v>819</v>
      </c>
      <c r="C72" s="85">
        <v>0</v>
      </c>
      <c r="D72" s="85">
        <v>0.61224336675281643</v>
      </c>
      <c r="E72" s="85">
        <v>0</v>
      </c>
      <c r="F72" s="85">
        <v>1.7992748876458684</v>
      </c>
      <c r="G72" s="85">
        <v>1.7078973190038571</v>
      </c>
      <c r="H72" s="85">
        <v>0</v>
      </c>
      <c r="I72" s="85">
        <v>3.3096577690175932E-2</v>
      </c>
      <c r="J72" s="85">
        <v>0</v>
      </c>
      <c r="K72" s="85">
        <v>0</v>
      </c>
      <c r="L72" s="85">
        <v>6.6109029309759926E-3</v>
      </c>
      <c r="M72" s="85">
        <v>7.0729704257192161E-2</v>
      </c>
      <c r="N72" s="85">
        <v>5.3604339250161281E-2</v>
      </c>
      <c r="O72" s="85">
        <v>5.5576163664307759E-2</v>
      </c>
      <c r="P72" s="85">
        <v>0</v>
      </c>
      <c r="Q72" s="85">
        <v>0</v>
      </c>
      <c r="R72" s="85">
        <v>1.7814793727723313</v>
      </c>
      <c r="S72" s="85">
        <v>6.1205126339676923</v>
      </c>
    </row>
    <row r="73" spans="1:19">
      <c r="A73" s="113" t="s">
        <v>756</v>
      </c>
      <c r="B73" s="114" t="s">
        <v>820</v>
      </c>
      <c r="C73" s="85">
        <v>0</v>
      </c>
      <c r="D73" s="85">
        <v>0</v>
      </c>
      <c r="E73" s="85">
        <v>0</v>
      </c>
      <c r="F73" s="85">
        <v>0.60561820819841117</v>
      </c>
      <c r="G73" s="85">
        <v>2.2540134626035595</v>
      </c>
      <c r="H73" s="85">
        <v>0</v>
      </c>
      <c r="I73" s="85">
        <v>0.14485419034079872</v>
      </c>
      <c r="J73" s="85">
        <v>0</v>
      </c>
      <c r="K73" s="85">
        <v>0</v>
      </c>
      <c r="L73" s="85">
        <v>0</v>
      </c>
      <c r="M73" s="85">
        <v>0.47663038154924875</v>
      </c>
      <c r="N73" s="85">
        <v>6.447164064308275E-2</v>
      </c>
      <c r="O73" s="85">
        <v>5.4059649916606473E-2</v>
      </c>
      <c r="P73" s="85">
        <v>4.7610276272235103E-3</v>
      </c>
      <c r="Q73" s="85">
        <v>3.9234722101638697E-4</v>
      </c>
      <c r="R73" s="85">
        <v>3.4523600100132512</v>
      </c>
      <c r="S73" s="85">
        <v>7.0571609181131691</v>
      </c>
    </row>
    <row r="74" spans="1:19">
      <c r="A74" s="113" t="s">
        <v>756</v>
      </c>
      <c r="B74" s="114" t="s">
        <v>821</v>
      </c>
      <c r="C74" s="85">
        <v>0</v>
      </c>
      <c r="D74" s="85">
        <v>0.40676987050230862</v>
      </c>
      <c r="E74" s="85">
        <v>0</v>
      </c>
      <c r="F74" s="85">
        <v>0</v>
      </c>
      <c r="G74" s="85">
        <v>0</v>
      </c>
      <c r="H74" s="85">
        <v>0</v>
      </c>
      <c r="I74" s="85">
        <v>0</v>
      </c>
      <c r="J74" s="85">
        <v>0</v>
      </c>
      <c r="K74" s="85">
        <v>0</v>
      </c>
      <c r="L74" s="85">
        <v>0</v>
      </c>
      <c r="M74" s="85">
        <v>4.9477141602768615E-2</v>
      </c>
      <c r="N74" s="85">
        <v>0.13381438574509197</v>
      </c>
      <c r="O74" s="85">
        <v>5.4014365988911128E-2</v>
      </c>
      <c r="P74" s="85">
        <v>3.0002862460094287E-2</v>
      </c>
      <c r="Q74" s="85">
        <v>0</v>
      </c>
      <c r="R74" s="85">
        <v>0.90175423160450663</v>
      </c>
      <c r="S74" s="85">
        <v>1.5758328579036913</v>
      </c>
    </row>
    <row r="75" spans="1:19">
      <c r="A75" s="113" t="s">
        <v>756</v>
      </c>
      <c r="B75" s="114" t="s">
        <v>822</v>
      </c>
      <c r="C75" s="85">
        <v>8.2854594940268533E-2</v>
      </c>
      <c r="D75" s="85">
        <v>0</v>
      </c>
      <c r="E75" s="85">
        <v>0</v>
      </c>
      <c r="F75" s="85">
        <v>0</v>
      </c>
      <c r="G75" s="85">
        <v>0</v>
      </c>
      <c r="H75" s="85">
        <v>0</v>
      </c>
      <c r="I75" s="85">
        <v>0</v>
      </c>
      <c r="J75" s="85">
        <v>0</v>
      </c>
      <c r="K75" s="85">
        <v>0</v>
      </c>
      <c r="L75" s="85">
        <v>0</v>
      </c>
      <c r="M75" s="85">
        <v>0.17286201340494456</v>
      </c>
      <c r="N75" s="85">
        <v>6.8165907322356389E-2</v>
      </c>
      <c r="O75" s="85">
        <v>0</v>
      </c>
      <c r="P75" s="85">
        <v>7.1406284773790629E-3</v>
      </c>
      <c r="Q75" s="85">
        <v>8.3112026852216747E-4</v>
      </c>
      <c r="R75" s="85">
        <v>1.1496150724452576</v>
      </c>
      <c r="S75" s="85">
        <v>1.4814693368587371</v>
      </c>
    </row>
    <row r="76" spans="1:19">
      <c r="A76" s="113" t="s">
        <v>756</v>
      </c>
      <c r="B76" s="112" t="s">
        <v>823</v>
      </c>
      <c r="C76" s="85">
        <v>0</v>
      </c>
      <c r="D76" s="85">
        <v>0</v>
      </c>
      <c r="E76" s="85">
        <v>0</v>
      </c>
      <c r="F76" s="85">
        <v>1.5644385582166862</v>
      </c>
      <c r="G76" s="85">
        <v>0</v>
      </c>
      <c r="H76" s="85">
        <v>0</v>
      </c>
      <c r="I76" s="85">
        <v>0</v>
      </c>
      <c r="J76" s="85">
        <v>0</v>
      </c>
      <c r="K76" s="85">
        <v>0</v>
      </c>
      <c r="L76" s="85">
        <v>0</v>
      </c>
      <c r="M76" s="85">
        <v>0.20412309949454155</v>
      </c>
      <c r="N76" s="85">
        <v>0.1279033927802633</v>
      </c>
      <c r="O76" s="85">
        <v>0.11850665450796005</v>
      </c>
      <c r="P76" s="85">
        <v>6.4020476279931515E-3</v>
      </c>
      <c r="Q76" s="85">
        <v>4.1934639080811187E-3</v>
      </c>
      <c r="R76" s="85">
        <v>0.36140581582907316</v>
      </c>
      <c r="S76" s="85">
        <v>2.3869730323646081</v>
      </c>
    </row>
    <row r="77" spans="1:19">
      <c r="A77" s="113" t="s">
        <v>756</v>
      </c>
      <c r="B77" s="112" t="s">
        <v>824</v>
      </c>
      <c r="C77" s="85">
        <v>0</v>
      </c>
      <c r="D77" s="85">
        <v>0</v>
      </c>
      <c r="E77" s="85">
        <v>0</v>
      </c>
      <c r="F77" s="85">
        <v>0</v>
      </c>
      <c r="G77" s="85">
        <v>0</v>
      </c>
      <c r="H77" s="85">
        <v>0</v>
      </c>
      <c r="I77" s="85">
        <v>8.7097800805742365E-2</v>
      </c>
      <c r="J77" s="85">
        <v>0</v>
      </c>
      <c r="K77" s="85">
        <v>0</v>
      </c>
      <c r="L77" s="85">
        <v>0</v>
      </c>
      <c r="M77" s="85">
        <v>3.7786142319115257E-2</v>
      </c>
      <c r="N77" s="85">
        <v>5.6192463623988331E-2</v>
      </c>
      <c r="O77" s="85">
        <v>0</v>
      </c>
      <c r="P77" s="85">
        <v>0</v>
      </c>
      <c r="Q77" s="85">
        <v>2.154045623843498E-3</v>
      </c>
      <c r="R77" s="85">
        <v>0.61818355199348929</v>
      </c>
      <c r="S77" s="85">
        <v>0.8014140043661655</v>
      </c>
    </row>
    <row r="78" spans="1:19">
      <c r="A78" s="113" t="s">
        <v>756</v>
      </c>
      <c r="B78" s="112" t="s">
        <v>825</v>
      </c>
      <c r="C78" s="85">
        <v>0</v>
      </c>
      <c r="D78" s="85">
        <v>0</v>
      </c>
      <c r="E78" s="85">
        <v>0</v>
      </c>
      <c r="F78" s="85">
        <v>1.7172987035760734</v>
      </c>
      <c r="G78" s="85">
        <v>0</v>
      </c>
      <c r="H78" s="85">
        <v>0</v>
      </c>
      <c r="I78" s="85">
        <v>0</v>
      </c>
      <c r="J78" s="85">
        <v>0</v>
      </c>
      <c r="K78" s="85">
        <v>0</v>
      </c>
      <c r="L78" s="85">
        <v>0</v>
      </c>
      <c r="M78" s="85">
        <v>0.10260494580337332</v>
      </c>
      <c r="N78" s="85">
        <v>1.2072288842819745E-2</v>
      </c>
      <c r="O78" s="85">
        <v>0</v>
      </c>
      <c r="P78" s="85">
        <v>1.2677243525624493E-3</v>
      </c>
      <c r="Q78" s="85">
        <v>3.9304601127223004E-3</v>
      </c>
      <c r="R78" s="85">
        <v>1.1722797968388932</v>
      </c>
      <c r="S78" s="85">
        <v>3.009453919526436</v>
      </c>
    </row>
    <row r="79" spans="1:19">
      <c r="A79" s="113" t="s">
        <v>756</v>
      </c>
      <c r="B79" s="112" t="s">
        <v>826</v>
      </c>
      <c r="C79" s="85">
        <v>0</v>
      </c>
      <c r="D79" s="85">
        <v>0</v>
      </c>
      <c r="E79" s="85">
        <v>0</v>
      </c>
      <c r="F79" s="85">
        <v>0</v>
      </c>
      <c r="G79" s="85">
        <v>0</v>
      </c>
      <c r="H79" s="85">
        <v>0</v>
      </c>
      <c r="I79" s="85">
        <v>1.1078228894734199E-4</v>
      </c>
      <c r="J79" s="85">
        <v>0</v>
      </c>
      <c r="K79" s="85">
        <v>0</v>
      </c>
      <c r="L79" s="85">
        <v>1.5543891508768226E-2</v>
      </c>
      <c r="M79" s="85">
        <v>6.337236297238924E-3</v>
      </c>
      <c r="N79" s="85">
        <v>0.14157241791303754</v>
      </c>
      <c r="O79" s="85">
        <v>0</v>
      </c>
      <c r="P79" s="85">
        <v>9.305030381007634E-3</v>
      </c>
      <c r="Q79" s="85">
        <v>1.821698182126158E-3</v>
      </c>
      <c r="R79" s="85">
        <v>1.4956944952976983</v>
      </c>
      <c r="S79" s="85">
        <v>1.6703855518688329</v>
      </c>
    </row>
    <row r="80" spans="1:19">
      <c r="A80" s="113" t="s">
        <v>756</v>
      </c>
      <c r="B80" s="112" t="s">
        <v>827</v>
      </c>
      <c r="C80" s="85">
        <v>0</v>
      </c>
      <c r="D80" s="85">
        <v>0</v>
      </c>
      <c r="E80" s="85">
        <v>0</v>
      </c>
      <c r="F80" s="85">
        <v>0</v>
      </c>
      <c r="G80" s="85">
        <v>0.53661429529821625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5.3415465000117734E-2</v>
      </c>
      <c r="N80" s="85">
        <v>9.4573512611481725E-2</v>
      </c>
      <c r="O80" s="85">
        <v>0</v>
      </c>
      <c r="P80" s="85">
        <v>0</v>
      </c>
      <c r="Q80" s="85">
        <v>1.366078061745879E-3</v>
      </c>
      <c r="R80" s="85">
        <v>0.17547656110998133</v>
      </c>
      <c r="S80" s="85">
        <v>0.86144591208154964</v>
      </c>
    </row>
    <row r="81" spans="1:19">
      <c r="A81" s="113" t="s">
        <v>756</v>
      </c>
      <c r="B81" s="112" t="s">
        <v>828</v>
      </c>
      <c r="C81" s="85">
        <v>0.11546859554469405</v>
      </c>
      <c r="D81" s="85">
        <v>0.16846743877294212</v>
      </c>
      <c r="E81" s="85">
        <v>0</v>
      </c>
      <c r="F81" s="85">
        <v>0</v>
      </c>
      <c r="G81" s="85">
        <v>0</v>
      </c>
      <c r="H81" s="85">
        <v>0</v>
      </c>
      <c r="I81" s="85">
        <v>2.8548426343894762E-2</v>
      </c>
      <c r="J81" s="85">
        <v>0</v>
      </c>
      <c r="K81" s="85">
        <v>0</v>
      </c>
      <c r="L81" s="85">
        <v>0</v>
      </c>
      <c r="M81" s="85">
        <v>2.0064917169912544E-2</v>
      </c>
      <c r="N81" s="85">
        <v>3.9841661213936064E-2</v>
      </c>
      <c r="O81" s="85">
        <v>0</v>
      </c>
      <c r="P81" s="85">
        <v>1.2981769519458036E-2</v>
      </c>
      <c r="Q81" s="85">
        <v>8.4274315726217131E-3</v>
      </c>
      <c r="R81" s="85">
        <v>4.4994171275163808E-2</v>
      </c>
      <c r="S81" s="85">
        <v>0.43879441141261566</v>
      </c>
    </row>
    <row r="82" spans="1:19">
      <c r="A82" s="113" t="s">
        <v>756</v>
      </c>
      <c r="B82" s="112" t="s">
        <v>829</v>
      </c>
      <c r="C82" s="85">
        <v>0</v>
      </c>
      <c r="D82" s="85">
        <v>0</v>
      </c>
      <c r="E82" s="85">
        <v>0</v>
      </c>
      <c r="F82" s="85">
        <v>0</v>
      </c>
      <c r="G82" s="85">
        <v>0</v>
      </c>
      <c r="H82" s="85">
        <v>0.89770425993687297</v>
      </c>
      <c r="I82" s="85">
        <v>0</v>
      </c>
      <c r="J82" s="85">
        <v>0</v>
      </c>
      <c r="K82" s="85">
        <v>1.282691292763757E-2</v>
      </c>
      <c r="L82" s="85">
        <v>0</v>
      </c>
      <c r="M82" s="85">
        <v>5.3997485716769322E-2</v>
      </c>
      <c r="N82" s="85">
        <v>7.3760488240054656E-2</v>
      </c>
      <c r="O82" s="85">
        <v>0</v>
      </c>
      <c r="P82" s="85">
        <v>2.2864290777675489E-3</v>
      </c>
      <c r="Q82" s="85">
        <v>5.2849758398564456E-3</v>
      </c>
      <c r="R82" s="85">
        <v>0.10480507021251384</v>
      </c>
      <c r="S82" s="85">
        <v>1.1506656219514753</v>
      </c>
    </row>
    <row r="83" spans="1:19">
      <c r="A83" s="113" t="s">
        <v>756</v>
      </c>
      <c r="B83" s="112" t="s">
        <v>830</v>
      </c>
      <c r="C83" s="85">
        <v>0</v>
      </c>
      <c r="D83" s="85">
        <v>0</v>
      </c>
      <c r="E83" s="85">
        <v>0</v>
      </c>
      <c r="F83" s="85">
        <v>0</v>
      </c>
      <c r="G83" s="85">
        <v>0</v>
      </c>
      <c r="H83" s="85">
        <v>0</v>
      </c>
      <c r="I83" s="85">
        <v>0</v>
      </c>
      <c r="J83" s="85">
        <v>0</v>
      </c>
      <c r="K83" s="85">
        <v>0</v>
      </c>
      <c r="L83" s="85">
        <v>0</v>
      </c>
      <c r="M83" s="85">
        <v>2.6914650843446353E-2</v>
      </c>
      <c r="N83" s="85">
        <v>0.14672739650490652</v>
      </c>
      <c r="O83" s="85">
        <v>0</v>
      </c>
      <c r="P83" s="85">
        <v>0</v>
      </c>
      <c r="Q83" s="85">
        <v>2.701307339996975E-3</v>
      </c>
      <c r="R83" s="85">
        <v>1.1623765928203866</v>
      </c>
      <c r="S83" s="85">
        <v>1.3387199475087499</v>
      </c>
    </row>
    <row r="84" spans="1:19">
      <c r="A84" s="113" t="s">
        <v>756</v>
      </c>
      <c r="B84" s="112" t="s">
        <v>831</v>
      </c>
      <c r="C84" s="85">
        <v>0</v>
      </c>
      <c r="D84" s="85">
        <v>1.7967543902599914E-2</v>
      </c>
      <c r="E84" s="85">
        <v>0</v>
      </c>
      <c r="F84" s="85">
        <v>1.6372870939939226</v>
      </c>
      <c r="G84" s="85">
        <v>0</v>
      </c>
      <c r="H84" s="85">
        <v>0</v>
      </c>
      <c r="I84" s="85">
        <v>0</v>
      </c>
      <c r="J84" s="85">
        <v>0</v>
      </c>
      <c r="K84" s="85">
        <v>0</v>
      </c>
      <c r="L84" s="85">
        <v>0</v>
      </c>
      <c r="M84" s="85">
        <v>2.7927868921153731E-3</v>
      </c>
      <c r="N84" s="85">
        <v>5.5365347085774452E-2</v>
      </c>
      <c r="O84" s="85">
        <v>0</v>
      </c>
      <c r="P84" s="85">
        <v>0</v>
      </c>
      <c r="Q84" s="85">
        <v>2.6858520400024621E-3</v>
      </c>
      <c r="R84" s="85">
        <v>0.82879804269834523</v>
      </c>
      <c r="S84" s="85">
        <v>2.5448966666127575</v>
      </c>
    </row>
    <row r="85" spans="1:19">
      <c r="A85" s="113" t="s">
        <v>756</v>
      </c>
      <c r="B85" s="112" t="s">
        <v>832</v>
      </c>
      <c r="C85" s="85">
        <v>0</v>
      </c>
      <c r="D85" s="85">
        <v>0</v>
      </c>
      <c r="E85" s="85">
        <v>0</v>
      </c>
      <c r="F85" s="85">
        <v>0</v>
      </c>
      <c r="G85" s="85">
        <v>0</v>
      </c>
      <c r="H85" s="85">
        <v>0</v>
      </c>
      <c r="I85" s="85">
        <v>0</v>
      </c>
      <c r="J85" s="85">
        <v>0</v>
      </c>
      <c r="K85" s="85">
        <v>0</v>
      </c>
      <c r="L85" s="85">
        <v>0</v>
      </c>
      <c r="M85" s="85">
        <v>4.1081757827996057E-2</v>
      </c>
      <c r="N85" s="85">
        <v>0.15039723827327034</v>
      </c>
      <c r="O85" s="85">
        <v>0</v>
      </c>
      <c r="P85" s="85">
        <v>0</v>
      </c>
      <c r="Q85" s="85">
        <v>3.195542426045167E-3</v>
      </c>
      <c r="R85" s="85">
        <v>0.77075042879889111</v>
      </c>
      <c r="S85" s="85">
        <v>0.96542496732618588</v>
      </c>
    </row>
    <row r="86" spans="1:19">
      <c r="A86" s="113" t="s">
        <v>756</v>
      </c>
      <c r="B86" s="112" t="s">
        <v>833</v>
      </c>
      <c r="C86" s="85">
        <v>0</v>
      </c>
      <c r="D86" s="85">
        <v>0</v>
      </c>
      <c r="E86" s="85">
        <v>0</v>
      </c>
      <c r="F86" s="85">
        <v>0</v>
      </c>
      <c r="G86" s="85">
        <v>0</v>
      </c>
      <c r="H86" s="85">
        <v>0</v>
      </c>
      <c r="I86" s="85">
        <v>0</v>
      </c>
      <c r="J86" s="85">
        <v>0</v>
      </c>
      <c r="K86" s="85">
        <v>1.280418373525171E-2</v>
      </c>
      <c r="L86" s="85">
        <v>5.4506838748352493E-2</v>
      </c>
      <c r="M86" s="85">
        <v>1.8153596182899356E-3</v>
      </c>
      <c r="N86" s="85">
        <v>8.8724919671176572E-2</v>
      </c>
      <c r="O86" s="85">
        <v>0</v>
      </c>
      <c r="P86" s="85">
        <v>0</v>
      </c>
      <c r="Q86" s="85">
        <v>0</v>
      </c>
      <c r="R86" s="85">
        <v>0</v>
      </c>
      <c r="S86" s="85">
        <v>0.15785130177306428</v>
      </c>
    </row>
    <row r="87" spans="1:19">
      <c r="A87" s="113" t="s">
        <v>756</v>
      </c>
      <c r="B87" s="112" t="s">
        <v>834</v>
      </c>
      <c r="C87" s="85">
        <v>4.0006759419619842E-2</v>
      </c>
      <c r="D87" s="85">
        <v>0</v>
      </c>
      <c r="E87" s="85">
        <v>0</v>
      </c>
      <c r="F87" s="85">
        <v>0</v>
      </c>
      <c r="G87" s="85">
        <v>0</v>
      </c>
      <c r="H87" s="85">
        <v>0</v>
      </c>
      <c r="I87" s="85">
        <v>0</v>
      </c>
      <c r="J87" s="85">
        <v>0</v>
      </c>
      <c r="K87" s="85">
        <v>0</v>
      </c>
      <c r="L87" s="85">
        <v>0</v>
      </c>
      <c r="M87" s="85">
        <v>4.7815608527033593E-2</v>
      </c>
      <c r="N87" s="85">
        <v>8.9733033609415536E-2</v>
      </c>
      <c r="O87" s="85">
        <v>5.6684224475147149E-2</v>
      </c>
      <c r="P87" s="85">
        <v>7.8127974691047375E-4</v>
      </c>
      <c r="Q87" s="85">
        <v>0</v>
      </c>
      <c r="R87" s="85">
        <v>1.8906620104083061E-2</v>
      </c>
      <c r="S87" s="85">
        <v>0.25392752588223289</v>
      </c>
    </row>
    <row r="88" spans="1:19">
      <c r="A88" s="113" t="s">
        <v>756</v>
      </c>
      <c r="B88" s="112" t="s">
        <v>835</v>
      </c>
      <c r="C88" s="85">
        <v>0</v>
      </c>
      <c r="D88" s="85">
        <v>0</v>
      </c>
      <c r="E88" s="85">
        <v>0</v>
      </c>
      <c r="F88" s="85">
        <v>0</v>
      </c>
      <c r="G88" s="85">
        <v>0</v>
      </c>
      <c r="H88" s="85">
        <v>0.57451546046468138</v>
      </c>
      <c r="I88" s="85">
        <v>0</v>
      </c>
      <c r="J88" s="85">
        <v>0</v>
      </c>
      <c r="K88" s="85">
        <v>0</v>
      </c>
      <c r="L88" s="85">
        <v>0</v>
      </c>
      <c r="M88" s="85">
        <v>0.10579226955706611</v>
      </c>
      <c r="N88" s="85">
        <v>1.2831502449391685E-2</v>
      </c>
      <c r="O88" s="85">
        <v>0</v>
      </c>
      <c r="P88" s="85">
        <v>0</v>
      </c>
      <c r="Q88" s="85">
        <v>7.7865255813175105E-3</v>
      </c>
      <c r="R88" s="85">
        <v>0</v>
      </c>
      <c r="S88" s="85">
        <v>0.70092575805244905</v>
      </c>
    </row>
    <row r="89" spans="1:19">
      <c r="A89" s="113" t="s">
        <v>756</v>
      </c>
      <c r="B89" s="112" t="s">
        <v>836</v>
      </c>
      <c r="C89" s="85">
        <v>0</v>
      </c>
      <c r="D89" s="85">
        <v>0</v>
      </c>
      <c r="E89" s="85">
        <v>0</v>
      </c>
      <c r="F89" s="85">
        <v>0</v>
      </c>
      <c r="G89" s="85">
        <v>0.90537869399538629</v>
      </c>
      <c r="H89" s="85">
        <v>0</v>
      </c>
      <c r="I89" s="85">
        <v>0</v>
      </c>
      <c r="J89" s="85">
        <v>0</v>
      </c>
      <c r="K89" s="85">
        <v>0</v>
      </c>
      <c r="L89" s="85">
        <v>0</v>
      </c>
      <c r="M89" s="85">
        <v>3.3949600417312098E-2</v>
      </c>
      <c r="N89" s="85">
        <v>4.9496535894895111E-2</v>
      </c>
      <c r="O89" s="85">
        <v>1.8136550720529998E-3</v>
      </c>
      <c r="P89" s="85">
        <v>7.4512448163324696E-4</v>
      </c>
      <c r="Q89" s="85">
        <v>0</v>
      </c>
      <c r="R89" s="85">
        <v>0.12396958811424952</v>
      </c>
      <c r="S89" s="85">
        <v>1.1153531979755087</v>
      </c>
    </row>
    <row r="90" spans="1:19">
      <c r="A90" s="113" t="s">
        <v>756</v>
      </c>
      <c r="B90" s="112" t="s">
        <v>837</v>
      </c>
      <c r="C90" s="85">
        <v>0</v>
      </c>
      <c r="D90" s="85">
        <v>0</v>
      </c>
      <c r="E90" s="85">
        <v>0</v>
      </c>
      <c r="F90" s="85">
        <v>0</v>
      </c>
      <c r="G90" s="85">
        <v>0</v>
      </c>
      <c r="H90" s="85">
        <v>0</v>
      </c>
      <c r="I90" s="85">
        <v>0</v>
      </c>
      <c r="J90" s="85">
        <v>0</v>
      </c>
      <c r="K90" s="85">
        <v>0</v>
      </c>
      <c r="L90" s="85">
        <v>0</v>
      </c>
      <c r="M90" s="85">
        <v>0.10214178624517434</v>
      </c>
      <c r="N90" s="85">
        <v>3.3960648328683618E-3</v>
      </c>
      <c r="O90" s="85">
        <v>0</v>
      </c>
      <c r="P90" s="85">
        <v>9.9447000985586342E-4</v>
      </c>
      <c r="Q90" s="85">
        <v>0</v>
      </c>
      <c r="R90" s="85">
        <v>3.0372068932784657E-2</v>
      </c>
      <c r="S90" s="85">
        <v>0.1369043900207032</v>
      </c>
    </row>
    <row r="91" spans="1:19">
      <c r="A91" s="113" t="s">
        <v>756</v>
      </c>
      <c r="B91" s="112" t="s">
        <v>838</v>
      </c>
      <c r="C91" s="85">
        <v>0</v>
      </c>
      <c r="D91" s="85">
        <v>0</v>
      </c>
      <c r="E91" s="85">
        <v>0</v>
      </c>
      <c r="F91" s="85">
        <v>0</v>
      </c>
      <c r="G91" s="85">
        <v>0.84982557084318699</v>
      </c>
      <c r="H91" s="85">
        <v>0</v>
      </c>
      <c r="I91" s="85">
        <v>0</v>
      </c>
      <c r="J91" s="85">
        <v>3.009645540008335E-3</v>
      </c>
      <c r="K91" s="85">
        <v>0</v>
      </c>
      <c r="L91" s="85">
        <v>0</v>
      </c>
      <c r="M91" s="85">
        <v>3.5429277020390781E-2</v>
      </c>
      <c r="N91" s="85">
        <v>1.3172830534679214E-2</v>
      </c>
      <c r="O91" s="85">
        <v>3.7621768345130757E-3</v>
      </c>
      <c r="P91" s="85">
        <v>0</v>
      </c>
      <c r="Q91" s="85">
        <v>0</v>
      </c>
      <c r="R91" s="85">
        <v>0.24826240801331778</v>
      </c>
      <c r="S91" s="85">
        <v>1.1534619087861131</v>
      </c>
    </row>
    <row r="92" spans="1:19">
      <c r="A92" s="113" t="s">
        <v>756</v>
      </c>
      <c r="B92" s="112" t="s">
        <v>839</v>
      </c>
      <c r="C92" s="85">
        <v>0</v>
      </c>
      <c r="D92" s="85">
        <v>5.0918965555479367E-2</v>
      </c>
      <c r="E92" s="85">
        <v>0</v>
      </c>
      <c r="F92" s="85">
        <v>0</v>
      </c>
      <c r="G92" s="85">
        <v>0</v>
      </c>
      <c r="H92" s="85">
        <v>0</v>
      </c>
      <c r="I92" s="85">
        <v>0</v>
      </c>
      <c r="J92" s="85">
        <v>0</v>
      </c>
      <c r="K92" s="85">
        <v>0</v>
      </c>
      <c r="L92" s="85">
        <v>0</v>
      </c>
      <c r="M92" s="85">
        <v>4.1816377487891465E-2</v>
      </c>
      <c r="N92" s="85">
        <v>2.379152647935534E-3</v>
      </c>
      <c r="O92" s="85">
        <v>0</v>
      </c>
      <c r="P92" s="85">
        <v>9.5161975061754944E-3</v>
      </c>
      <c r="Q92" s="85">
        <v>0</v>
      </c>
      <c r="R92" s="85">
        <v>1.7466416127575712E-2</v>
      </c>
      <c r="S92" s="85">
        <v>0.12209710932503981</v>
      </c>
    </row>
    <row r="93" spans="1:19">
      <c r="A93" s="113" t="s">
        <v>756</v>
      </c>
      <c r="B93" s="112" t="s">
        <v>840</v>
      </c>
      <c r="C93" s="85">
        <v>5.9101921632818522E-2</v>
      </c>
      <c r="D93" s="85">
        <v>0</v>
      </c>
      <c r="E93" s="85">
        <v>0</v>
      </c>
      <c r="F93" s="85">
        <v>0</v>
      </c>
      <c r="G93" s="85">
        <v>1.8294155844649342</v>
      </c>
      <c r="H93" s="85">
        <v>0</v>
      </c>
      <c r="I93" s="85">
        <v>0</v>
      </c>
      <c r="J93" s="85">
        <v>0</v>
      </c>
      <c r="K93" s="85">
        <v>0</v>
      </c>
      <c r="L93" s="85">
        <v>2.3781966185342007E-2</v>
      </c>
      <c r="M93" s="85">
        <v>0.26015395043879597</v>
      </c>
      <c r="N93" s="85">
        <v>0.16638924691017998</v>
      </c>
      <c r="O93" s="85">
        <v>0</v>
      </c>
      <c r="P93" s="85">
        <v>8.5759005470201211E-4</v>
      </c>
      <c r="Q93" s="85">
        <v>0</v>
      </c>
      <c r="R93" s="85">
        <v>0.57106409498884148</v>
      </c>
      <c r="S93" s="85">
        <v>2.9107643546756208</v>
      </c>
    </row>
    <row r="94" spans="1:19">
      <c r="A94" s="113" t="s">
        <v>756</v>
      </c>
      <c r="B94" s="112" t="s">
        <v>841</v>
      </c>
      <c r="C94" s="85">
        <v>0</v>
      </c>
      <c r="D94" s="85">
        <v>0</v>
      </c>
      <c r="E94" s="85">
        <v>0</v>
      </c>
      <c r="F94" s="85">
        <v>0</v>
      </c>
      <c r="G94" s="85">
        <v>0.61007165575544064</v>
      </c>
      <c r="H94" s="85">
        <v>0</v>
      </c>
      <c r="I94" s="85">
        <v>0</v>
      </c>
      <c r="J94" s="85">
        <v>0</v>
      </c>
      <c r="K94" s="85">
        <v>0</v>
      </c>
      <c r="L94" s="85">
        <v>0</v>
      </c>
      <c r="M94" s="85">
        <v>9.7182575796317394E-4</v>
      </c>
      <c r="N94" s="85">
        <v>7.5754484403917743E-2</v>
      </c>
      <c r="O94" s="85">
        <v>0</v>
      </c>
      <c r="P94" s="85">
        <v>1.977512393502856E-5</v>
      </c>
      <c r="Q94" s="85">
        <v>4.6472485941533581E-3</v>
      </c>
      <c r="R94" s="85">
        <v>9.8018161873653753E-2</v>
      </c>
      <c r="S94" s="85">
        <v>0.78948315150907433</v>
      </c>
    </row>
    <row r="95" spans="1:19">
      <c r="A95" s="113" t="s">
        <v>756</v>
      </c>
      <c r="B95" s="112" t="s">
        <v>842</v>
      </c>
      <c r="C95" s="85">
        <v>0</v>
      </c>
      <c r="D95" s="85">
        <v>0</v>
      </c>
      <c r="E95" s="85">
        <v>0</v>
      </c>
      <c r="F95" s="85">
        <v>0</v>
      </c>
      <c r="G95" s="85">
        <v>0</v>
      </c>
      <c r="H95" s="85">
        <v>0</v>
      </c>
      <c r="I95" s="85">
        <v>2.606996496445102E-2</v>
      </c>
      <c r="J95" s="85">
        <v>0</v>
      </c>
      <c r="K95" s="85">
        <v>0</v>
      </c>
      <c r="L95" s="85">
        <v>0</v>
      </c>
      <c r="M95" s="85">
        <v>3.02040731815163E-2</v>
      </c>
      <c r="N95" s="85">
        <v>3.8597943212268504E-2</v>
      </c>
      <c r="O95" s="85">
        <v>0</v>
      </c>
      <c r="P95" s="85">
        <v>1.0096629823320435E-2</v>
      </c>
      <c r="Q95" s="85">
        <v>9.438964252733606E-3</v>
      </c>
      <c r="R95" s="85">
        <v>0.30980173958240442</v>
      </c>
      <c r="S95" s="85">
        <v>0.42420931501669656</v>
      </c>
    </row>
    <row r="96" spans="1:19">
      <c r="A96" s="113" t="s">
        <v>756</v>
      </c>
      <c r="B96" s="112" t="s">
        <v>843</v>
      </c>
      <c r="C96" s="85">
        <v>0</v>
      </c>
      <c r="D96" s="85">
        <v>0</v>
      </c>
      <c r="E96" s="85">
        <v>0</v>
      </c>
      <c r="F96" s="85">
        <v>0</v>
      </c>
      <c r="G96" s="85">
        <v>0</v>
      </c>
      <c r="H96" s="85">
        <v>0.71893399287542437</v>
      </c>
      <c r="I96" s="85">
        <v>0</v>
      </c>
      <c r="J96" s="85">
        <v>0</v>
      </c>
      <c r="K96" s="85">
        <v>0</v>
      </c>
      <c r="L96" s="85">
        <v>0</v>
      </c>
      <c r="M96" s="85">
        <v>1.0460530918936506E-2</v>
      </c>
      <c r="N96" s="85">
        <v>6.4209976716242068E-2</v>
      </c>
      <c r="O96" s="85">
        <v>0</v>
      </c>
      <c r="P96" s="85">
        <v>1.482383490061856E-3</v>
      </c>
      <c r="Q96" s="85">
        <v>0</v>
      </c>
      <c r="R96" s="85">
        <v>0.34645974096636678</v>
      </c>
      <c r="S96" s="85">
        <v>1.1415466249670203</v>
      </c>
    </row>
    <row r="97" spans="1:19">
      <c r="A97" s="113" t="s">
        <v>756</v>
      </c>
      <c r="B97" s="112" t="s">
        <v>844</v>
      </c>
      <c r="C97" s="85">
        <v>0</v>
      </c>
      <c r="D97" s="85">
        <v>0</v>
      </c>
      <c r="E97" s="85">
        <v>0</v>
      </c>
      <c r="F97" s="85">
        <v>0</v>
      </c>
      <c r="G97" s="85">
        <v>0</v>
      </c>
      <c r="H97" s="85">
        <v>0</v>
      </c>
      <c r="I97" s="85">
        <v>0</v>
      </c>
      <c r="J97" s="85">
        <v>2.3958725511903645E-3</v>
      </c>
      <c r="K97" s="85">
        <v>0</v>
      </c>
      <c r="L97" s="85">
        <v>0</v>
      </c>
      <c r="M97" s="85">
        <v>2.0325465988235258E-2</v>
      </c>
      <c r="N97" s="85">
        <v>1.4822388318069812E-3</v>
      </c>
      <c r="O97" s="85">
        <v>8.1975527462740838E-2</v>
      </c>
      <c r="P97" s="85">
        <v>0</v>
      </c>
      <c r="Q97" s="85">
        <v>0</v>
      </c>
      <c r="R97" s="85">
        <v>0.22752906177980492</v>
      </c>
      <c r="S97" s="85">
        <v>0.33370816661374647</v>
      </c>
    </row>
    <row r="98" spans="1:19">
      <c r="A98" s="113" t="s">
        <v>756</v>
      </c>
      <c r="B98" s="112" t="s">
        <v>845</v>
      </c>
      <c r="C98" s="85">
        <v>0</v>
      </c>
      <c r="D98" s="85">
        <v>0.18816107039679153</v>
      </c>
      <c r="E98" s="85">
        <v>0</v>
      </c>
      <c r="F98" s="85">
        <v>0</v>
      </c>
      <c r="G98" s="85">
        <v>0</v>
      </c>
      <c r="H98" s="85">
        <v>0</v>
      </c>
      <c r="I98" s="85">
        <v>0</v>
      </c>
      <c r="J98" s="85">
        <v>0</v>
      </c>
      <c r="K98" s="85">
        <v>0</v>
      </c>
      <c r="L98" s="85">
        <v>0</v>
      </c>
      <c r="M98" s="85">
        <v>2.1405333058011067E-3</v>
      </c>
      <c r="N98" s="85">
        <v>3.569388513927052E-2</v>
      </c>
      <c r="O98" s="85">
        <v>0</v>
      </c>
      <c r="P98" s="85">
        <v>5.0751406287466438E-3</v>
      </c>
      <c r="Q98" s="85">
        <v>0</v>
      </c>
      <c r="R98" s="85">
        <v>6.5240546634399266E-2</v>
      </c>
      <c r="S98" s="85">
        <v>0.29631117610506408</v>
      </c>
    </row>
    <row r="99" spans="1:19">
      <c r="A99" s="113" t="s">
        <v>756</v>
      </c>
      <c r="B99" s="112" t="s">
        <v>846</v>
      </c>
      <c r="C99" s="85">
        <v>0</v>
      </c>
      <c r="D99" s="85">
        <v>0.13353667527419066</v>
      </c>
      <c r="E99" s="85">
        <v>0</v>
      </c>
      <c r="F99" s="85">
        <v>0</v>
      </c>
      <c r="G99" s="85">
        <v>0</v>
      </c>
      <c r="H99" s="85">
        <v>0.64593449208701514</v>
      </c>
      <c r="I99" s="85">
        <v>0</v>
      </c>
      <c r="J99" s="85">
        <v>1.3454980567680068E-2</v>
      </c>
      <c r="K99" s="85">
        <v>0</v>
      </c>
      <c r="L99" s="85">
        <v>3.412527002665966E-2</v>
      </c>
      <c r="M99" s="85">
        <v>0.14802683586762022</v>
      </c>
      <c r="N99" s="85">
        <v>0.12090189548910502</v>
      </c>
      <c r="O99" s="85">
        <v>0</v>
      </c>
      <c r="P99" s="85">
        <v>0</v>
      </c>
      <c r="Q99" s="85">
        <v>0</v>
      </c>
      <c r="R99" s="85">
        <v>3.3889711037424775E-2</v>
      </c>
      <c r="S99" s="85">
        <v>1.129869860349686</v>
      </c>
    </row>
    <row r="100" spans="1:19">
      <c r="A100" s="113" t="s">
        <v>756</v>
      </c>
      <c r="B100" s="112" t="s">
        <v>847</v>
      </c>
      <c r="C100" s="85">
        <v>0</v>
      </c>
      <c r="D100" s="85">
        <v>0</v>
      </c>
      <c r="E100" s="85">
        <v>0</v>
      </c>
      <c r="F100" s="85">
        <v>0</v>
      </c>
      <c r="G100" s="85">
        <v>0</v>
      </c>
      <c r="H100" s="85">
        <v>0</v>
      </c>
      <c r="I100" s="85">
        <v>0</v>
      </c>
      <c r="J100" s="85">
        <v>0</v>
      </c>
      <c r="K100" s="85">
        <v>0</v>
      </c>
      <c r="L100" s="85">
        <v>0</v>
      </c>
      <c r="M100" s="85">
        <v>7.2698854481867414E-4</v>
      </c>
      <c r="N100" s="85">
        <v>2.6925624550091953E-2</v>
      </c>
      <c r="O100" s="85">
        <v>0</v>
      </c>
      <c r="P100" s="85">
        <v>0</v>
      </c>
      <c r="Q100" s="85">
        <v>0</v>
      </c>
      <c r="R100" s="85">
        <v>0.17320268523984339</v>
      </c>
      <c r="S100" s="85">
        <v>0.20085529833474425</v>
      </c>
    </row>
    <row r="101" spans="1:19">
      <c r="A101" s="113" t="s">
        <v>756</v>
      </c>
      <c r="B101" s="112" t="s">
        <v>848</v>
      </c>
      <c r="C101" s="85">
        <v>0</v>
      </c>
      <c r="D101" s="85">
        <v>0.16146116859528892</v>
      </c>
      <c r="E101" s="85">
        <v>0</v>
      </c>
      <c r="F101" s="85">
        <v>0</v>
      </c>
      <c r="G101" s="85">
        <v>0.66638533535687472</v>
      </c>
      <c r="H101" s="85">
        <v>0</v>
      </c>
      <c r="I101" s="85">
        <v>0</v>
      </c>
      <c r="J101" s="85">
        <v>0</v>
      </c>
      <c r="K101" s="85">
        <v>0</v>
      </c>
      <c r="L101" s="85">
        <v>7.2052585527118129E-2</v>
      </c>
      <c r="M101" s="85">
        <v>5.3374300686519049E-2</v>
      </c>
      <c r="N101" s="85">
        <v>3.0076002550650571E-2</v>
      </c>
      <c r="O101" s="85">
        <v>0</v>
      </c>
      <c r="P101" s="85">
        <v>0</v>
      </c>
      <c r="Q101" s="85">
        <v>0</v>
      </c>
      <c r="R101" s="85">
        <v>1.7909145372868807E-2</v>
      </c>
      <c r="S101" s="85">
        <v>1.0012585380893029</v>
      </c>
    </row>
    <row r="102" spans="1:19">
      <c r="A102" s="113" t="s">
        <v>756</v>
      </c>
      <c r="B102" s="112" t="s">
        <v>849</v>
      </c>
      <c r="C102" s="85">
        <v>0</v>
      </c>
      <c r="D102" s="85">
        <v>0</v>
      </c>
      <c r="E102" s="85">
        <v>0</v>
      </c>
      <c r="F102" s="85">
        <v>0</v>
      </c>
      <c r="G102" s="85">
        <v>3.4235945478615815</v>
      </c>
      <c r="H102" s="85">
        <v>0.62229489974968999</v>
      </c>
      <c r="I102" s="85">
        <v>0</v>
      </c>
      <c r="J102" s="85">
        <v>0</v>
      </c>
      <c r="K102" s="85">
        <v>0</v>
      </c>
      <c r="L102" s="85">
        <v>0</v>
      </c>
      <c r="M102" s="85">
        <v>1.4321630332134738E-2</v>
      </c>
      <c r="N102" s="85">
        <v>5.0236529113334427E-4</v>
      </c>
      <c r="O102" s="85">
        <v>0</v>
      </c>
      <c r="P102" s="85">
        <v>1.0840425728749103E-2</v>
      </c>
      <c r="Q102" s="85">
        <v>0</v>
      </c>
      <c r="R102" s="85">
        <v>2.0000796057445314E-2</v>
      </c>
      <c r="S102" s="85">
        <v>4.0915546650207375</v>
      </c>
    </row>
    <row r="103" spans="1:19">
      <c r="A103" s="113" t="s">
        <v>756</v>
      </c>
      <c r="B103" s="112" t="s">
        <v>850</v>
      </c>
      <c r="C103" s="85">
        <v>0</v>
      </c>
      <c r="D103" s="85">
        <v>0</v>
      </c>
      <c r="E103" s="85">
        <v>0</v>
      </c>
      <c r="F103" s="85">
        <v>0</v>
      </c>
      <c r="G103" s="85">
        <v>0.83703140205933124</v>
      </c>
      <c r="H103" s="85">
        <v>0</v>
      </c>
      <c r="I103" s="85">
        <v>0</v>
      </c>
      <c r="J103" s="85">
        <v>0</v>
      </c>
      <c r="K103" s="85">
        <v>0</v>
      </c>
      <c r="L103" s="85">
        <v>0</v>
      </c>
      <c r="M103" s="85">
        <v>8.2991619189929366E-3</v>
      </c>
      <c r="N103" s="85">
        <v>3.5015222034594728E-2</v>
      </c>
      <c r="O103" s="85">
        <v>0</v>
      </c>
      <c r="P103" s="85">
        <v>1.6300074625316019E-2</v>
      </c>
      <c r="Q103" s="85">
        <v>0</v>
      </c>
      <c r="R103" s="85">
        <v>0</v>
      </c>
      <c r="S103" s="85">
        <v>0.89664586063824459</v>
      </c>
    </row>
    <row r="104" spans="1:19">
      <c r="A104" s="113" t="s">
        <v>756</v>
      </c>
      <c r="B104" s="112" t="s">
        <v>851</v>
      </c>
      <c r="C104" s="85">
        <v>0</v>
      </c>
      <c r="D104" s="85">
        <v>0</v>
      </c>
      <c r="E104" s="85">
        <v>0</v>
      </c>
      <c r="F104" s="85">
        <v>0</v>
      </c>
      <c r="G104" s="85">
        <v>1.5241087299100933</v>
      </c>
      <c r="H104" s="85">
        <v>0</v>
      </c>
      <c r="I104" s="85">
        <v>0</v>
      </c>
      <c r="J104" s="85">
        <v>0</v>
      </c>
      <c r="K104" s="85">
        <v>5.8803411918577284E-3</v>
      </c>
      <c r="L104" s="85">
        <v>0</v>
      </c>
      <c r="M104" s="85">
        <v>6.6996914533934415E-3</v>
      </c>
      <c r="N104" s="85">
        <v>0</v>
      </c>
      <c r="O104" s="85">
        <v>0</v>
      </c>
      <c r="P104" s="85">
        <v>0</v>
      </c>
      <c r="Q104" s="85">
        <v>3.6139855718264891E-3</v>
      </c>
      <c r="R104" s="85">
        <v>3.4241834297716878E-2</v>
      </c>
      <c r="S104" s="85">
        <v>1.5745445824248918</v>
      </c>
    </row>
    <row r="105" spans="1:19">
      <c r="A105" s="113" t="s">
        <v>756</v>
      </c>
      <c r="B105" s="112" t="s">
        <v>852</v>
      </c>
      <c r="C105" s="85">
        <v>0</v>
      </c>
      <c r="D105" s="85">
        <v>0</v>
      </c>
      <c r="E105" s="85">
        <v>0</v>
      </c>
      <c r="F105" s="85">
        <v>0</v>
      </c>
      <c r="G105" s="85">
        <v>0</v>
      </c>
      <c r="H105" s="85">
        <v>0</v>
      </c>
      <c r="I105" s="85">
        <v>0</v>
      </c>
      <c r="J105" s="85">
        <v>0</v>
      </c>
      <c r="K105" s="85">
        <v>0</v>
      </c>
      <c r="L105" s="85">
        <v>0</v>
      </c>
      <c r="M105" s="85">
        <v>4.5065086493289996E-3</v>
      </c>
      <c r="N105" s="85">
        <v>4.9849837846647205E-2</v>
      </c>
      <c r="O105" s="85">
        <v>0</v>
      </c>
      <c r="P105" s="85">
        <v>5.8979222124907471E-3</v>
      </c>
      <c r="Q105" s="85">
        <v>0</v>
      </c>
      <c r="R105" s="85">
        <v>7.5022619534337309E-3</v>
      </c>
      <c r="S105" s="85">
        <v>6.7756530661910119E-2</v>
      </c>
    </row>
    <row r="106" spans="1:19">
      <c r="A106" s="113" t="s">
        <v>756</v>
      </c>
      <c r="B106" s="112" t="s">
        <v>853</v>
      </c>
      <c r="C106" s="85">
        <v>0</v>
      </c>
      <c r="D106" s="85">
        <v>0</v>
      </c>
      <c r="E106" s="85">
        <v>0</v>
      </c>
      <c r="F106" s="85">
        <v>0.7627587300501979</v>
      </c>
      <c r="G106" s="85">
        <v>0</v>
      </c>
      <c r="H106" s="85">
        <v>0</v>
      </c>
      <c r="I106" s="85">
        <v>0</v>
      </c>
      <c r="J106" s="85">
        <v>0</v>
      </c>
      <c r="K106" s="85">
        <v>0</v>
      </c>
      <c r="L106" s="85">
        <v>0</v>
      </c>
      <c r="M106" s="85">
        <v>7.4326493878782429E-3</v>
      </c>
      <c r="N106" s="85">
        <v>1.7578726405549361E-2</v>
      </c>
      <c r="O106" s="85">
        <v>0</v>
      </c>
      <c r="P106" s="85">
        <v>0</v>
      </c>
      <c r="Q106" s="85">
        <v>2.6945532499908498E-3</v>
      </c>
      <c r="R106" s="85">
        <v>3.9099780447287458E-2</v>
      </c>
      <c r="S106" s="85">
        <v>0.82956443954088854</v>
      </c>
    </row>
    <row r="107" spans="1:19">
      <c r="A107" s="113" t="s">
        <v>756</v>
      </c>
      <c r="B107" s="112" t="s">
        <v>854</v>
      </c>
      <c r="C107" s="85">
        <v>0</v>
      </c>
      <c r="D107" s="85">
        <v>0</v>
      </c>
      <c r="E107" s="85">
        <v>0</v>
      </c>
      <c r="F107" s="85">
        <v>1.9841301988333448</v>
      </c>
      <c r="G107" s="85">
        <v>0</v>
      </c>
      <c r="H107" s="85">
        <v>0.60647193984375036</v>
      </c>
      <c r="I107" s="85">
        <v>0</v>
      </c>
      <c r="J107" s="85">
        <v>0</v>
      </c>
      <c r="K107" s="85">
        <v>6.6103595009861793E-3</v>
      </c>
      <c r="L107" s="85">
        <v>0</v>
      </c>
      <c r="M107" s="85">
        <v>2.5719885723907154E-3</v>
      </c>
      <c r="N107" s="85">
        <v>0</v>
      </c>
      <c r="O107" s="85">
        <v>5.3694675437793937E-2</v>
      </c>
      <c r="P107" s="85">
        <v>0</v>
      </c>
      <c r="Q107" s="85">
        <v>0</v>
      </c>
      <c r="R107" s="85">
        <v>0.29797613568266712</v>
      </c>
      <c r="S107" s="85">
        <v>2.9514552978709219</v>
      </c>
    </row>
    <row r="108" spans="1:19">
      <c r="A108" s="113" t="s">
        <v>756</v>
      </c>
      <c r="B108" s="112" t="s">
        <v>855</v>
      </c>
      <c r="C108" s="85">
        <v>0</v>
      </c>
      <c r="D108" s="85">
        <v>0</v>
      </c>
      <c r="E108" s="85">
        <v>0</v>
      </c>
      <c r="F108" s="85">
        <v>0.87398814245701928</v>
      </c>
      <c r="G108" s="85">
        <v>0</v>
      </c>
      <c r="H108" s="85">
        <v>0</v>
      </c>
      <c r="I108" s="85">
        <v>0</v>
      </c>
      <c r="J108" s="85">
        <v>0</v>
      </c>
      <c r="K108" s="85">
        <v>0</v>
      </c>
      <c r="L108" s="85">
        <v>0</v>
      </c>
      <c r="M108" s="85">
        <v>0.10976638572840081</v>
      </c>
      <c r="N108" s="85">
        <v>0</v>
      </c>
      <c r="O108" s="85">
        <v>4.3552556809990373E-3</v>
      </c>
      <c r="P108" s="85">
        <v>1.1353547265488262E-2</v>
      </c>
      <c r="Q108" s="85">
        <v>2.763227154676029E-3</v>
      </c>
      <c r="R108" s="85">
        <v>0</v>
      </c>
      <c r="S108" s="85">
        <v>1.0022265582865657</v>
      </c>
    </row>
    <row r="109" spans="1:19">
      <c r="A109" s="113" t="s">
        <v>756</v>
      </c>
      <c r="B109" s="112" t="s">
        <v>856</v>
      </c>
      <c r="C109" s="85">
        <v>3.6994646369343243E-2</v>
      </c>
      <c r="D109" s="85">
        <v>0</v>
      </c>
      <c r="E109" s="85">
        <v>0</v>
      </c>
      <c r="F109" s="85">
        <v>0.90317649795247945</v>
      </c>
      <c r="G109" s="85">
        <v>0</v>
      </c>
      <c r="H109" s="85">
        <v>0</v>
      </c>
      <c r="I109" s="85">
        <v>0</v>
      </c>
      <c r="J109" s="85">
        <v>0</v>
      </c>
      <c r="K109" s="85">
        <v>6.447597444951228E-3</v>
      </c>
      <c r="L109" s="85">
        <v>0</v>
      </c>
      <c r="M109" s="85">
        <v>1.0744685680146304E-3</v>
      </c>
      <c r="N109" s="85">
        <v>2.7426363298118872E-2</v>
      </c>
      <c r="O109" s="85">
        <v>0</v>
      </c>
      <c r="P109" s="85">
        <v>1.1079292183405753E-3</v>
      </c>
      <c r="Q109" s="85">
        <v>0</v>
      </c>
      <c r="R109" s="85">
        <v>0.42992159045213185</v>
      </c>
      <c r="S109" s="85">
        <v>1.4061490933033838</v>
      </c>
    </row>
    <row r="110" spans="1:19">
      <c r="A110" s="113" t="s">
        <v>756</v>
      </c>
      <c r="B110" s="112" t="s">
        <v>857</v>
      </c>
      <c r="C110" s="85">
        <v>0</v>
      </c>
      <c r="D110" s="85">
        <v>0</v>
      </c>
      <c r="E110" s="85">
        <v>0</v>
      </c>
      <c r="F110" s="85">
        <v>0.48545711968591121</v>
      </c>
      <c r="G110" s="85">
        <v>0</v>
      </c>
      <c r="H110" s="85">
        <v>0</v>
      </c>
      <c r="I110" s="85">
        <v>0</v>
      </c>
      <c r="J110" s="85">
        <v>0</v>
      </c>
      <c r="K110" s="85">
        <v>0</v>
      </c>
      <c r="L110" s="85">
        <v>0</v>
      </c>
      <c r="M110" s="85">
        <v>2.3139289771139104E-3</v>
      </c>
      <c r="N110" s="85">
        <v>1.6812581367986468E-4</v>
      </c>
      <c r="O110" s="85">
        <v>0</v>
      </c>
      <c r="P110" s="85">
        <v>6.1669982422098979E-3</v>
      </c>
      <c r="Q110" s="85">
        <v>0</v>
      </c>
      <c r="R110" s="85">
        <v>0.86253936250354002</v>
      </c>
      <c r="S110" s="85">
        <v>1.3566455352224693</v>
      </c>
    </row>
    <row r="111" spans="1:19">
      <c r="A111" s="113" t="s">
        <v>756</v>
      </c>
      <c r="B111" s="112" t="s">
        <v>858</v>
      </c>
      <c r="C111" s="85">
        <v>0</v>
      </c>
      <c r="D111" s="85">
        <v>0</v>
      </c>
      <c r="E111" s="85">
        <v>0</v>
      </c>
      <c r="F111" s="85">
        <v>0</v>
      </c>
      <c r="G111" s="85">
        <v>0</v>
      </c>
      <c r="H111" s="85">
        <v>0</v>
      </c>
      <c r="I111" s="85">
        <v>0</v>
      </c>
      <c r="J111" s="85">
        <v>0</v>
      </c>
      <c r="K111" s="85">
        <v>0</v>
      </c>
      <c r="L111" s="85">
        <v>6.4379559113798557E-2</v>
      </c>
      <c r="M111" s="85">
        <v>1.5179626798762946E-2</v>
      </c>
      <c r="N111" s="85">
        <v>1.5859862500528621E-2</v>
      </c>
      <c r="O111" s="85">
        <v>0</v>
      </c>
      <c r="P111" s="85">
        <v>1.0240417020909498E-2</v>
      </c>
      <c r="Q111" s="85">
        <v>0</v>
      </c>
      <c r="R111" s="85">
        <v>4.9565926408149608E-2</v>
      </c>
      <c r="S111" s="85">
        <v>0.15522539184212292</v>
      </c>
    </row>
    <row r="112" spans="1:19">
      <c r="A112" s="113" t="s">
        <v>756</v>
      </c>
      <c r="B112" s="112" t="s">
        <v>859</v>
      </c>
      <c r="C112" s="85">
        <v>0</v>
      </c>
      <c r="D112" s="85">
        <v>0</v>
      </c>
      <c r="E112" s="85">
        <v>0</v>
      </c>
      <c r="F112" s="85">
        <v>0</v>
      </c>
      <c r="G112" s="85">
        <v>0</v>
      </c>
      <c r="H112" s="85">
        <v>0</v>
      </c>
      <c r="I112" s="85">
        <v>0</v>
      </c>
      <c r="J112" s="85">
        <v>0</v>
      </c>
      <c r="K112" s="85">
        <v>0</v>
      </c>
      <c r="L112" s="85">
        <v>0</v>
      </c>
      <c r="M112" s="85">
        <v>2.0364579450111719E-3</v>
      </c>
      <c r="N112" s="85">
        <v>3.0767262809192175E-2</v>
      </c>
      <c r="O112" s="85">
        <v>0</v>
      </c>
      <c r="P112" s="85">
        <v>0</v>
      </c>
      <c r="Q112" s="85">
        <v>0</v>
      </c>
      <c r="R112" s="85">
        <v>4.1139609993621207E-3</v>
      </c>
      <c r="S112" s="85">
        <v>3.691768175357879E-2</v>
      </c>
    </row>
    <row r="113" spans="1:19">
      <c r="A113" s="113" t="s">
        <v>756</v>
      </c>
      <c r="B113" s="112" t="s">
        <v>860</v>
      </c>
      <c r="C113" s="85">
        <v>0</v>
      </c>
      <c r="D113" s="85">
        <v>0</v>
      </c>
      <c r="E113" s="85">
        <v>0</v>
      </c>
      <c r="F113" s="85">
        <v>0</v>
      </c>
      <c r="G113" s="85">
        <v>0</v>
      </c>
      <c r="H113" s="85">
        <v>0</v>
      </c>
      <c r="I113" s="85">
        <v>0</v>
      </c>
      <c r="J113" s="85">
        <v>0</v>
      </c>
      <c r="K113" s="85">
        <v>0</v>
      </c>
      <c r="L113" s="85">
        <v>0.23668632539449375</v>
      </c>
      <c r="M113" s="85">
        <v>6.6103563437609481E-3</v>
      </c>
      <c r="N113" s="85">
        <v>1.3758363224436465E-3</v>
      </c>
      <c r="O113" s="85">
        <v>0</v>
      </c>
      <c r="P113" s="85">
        <v>7.9103818751130595E-3</v>
      </c>
      <c r="Q113" s="85">
        <v>1.2200659318882812E-3</v>
      </c>
      <c r="R113" s="85">
        <v>0</v>
      </c>
      <c r="S113" s="85">
        <v>0.25380296586772033</v>
      </c>
    </row>
    <row r="114" spans="1:19">
      <c r="A114" s="113" t="s">
        <v>756</v>
      </c>
      <c r="B114" s="112" t="s">
        <v>861</v>
      </c>
      <c r="C114" s="85">
        <v>8.7060045880090697E-2</v>
      </c>
      <c r="D114" s="85">
        <v>0</v>
      </c>
      <c r="E114" s="85">
        <v>0</v>
      </c>
      <c r="F114" s="85">
        <v>0.91007148070013244</v>
      </c>
      <c r="G114" s="85">
        <v>0</v>
      </c>
      <c r="H114" s="85">
        <v>0</v>
      </c>
      <c r="I114" s="85">
        <v>0</v>
      </c>
      <c r="J114" s="85">
        <v>0</v>
      </c>
      <c r="K114" s="85">
        <v>0</v>
      </c>
      <c r="L114" s="85">
        <v>0</v>
      </c>
      <c r="M114" s="85">
        <v>5.8291528329847964E-3</v>
      </c>
      <c r="N114" s="85">
        <v>1.8645064152078561E-3</v>
      </c>
      <c r="O114" s="85">
        <v>0</v>
      </c>
      <c r="P114" s="85">
        <v>0</v>
      </c>
      <c r="Q114" s="85">
        <v>0</v>
      </c>
      <c r="R114" s="85">
        <v>1.2967337086492066</v>
      </c>
      <c r="S114" s="85">
        <v>2.3015588944776084</v>
      </c>
    </row>
    <row r="115" spans="1:19">
      <c r="A115" s="113" t="s">
        <v>756</v>
      </c>
      <c r="B115" s="112" t="s">
        <v>862</v>
      </c>
      <c r="C115" s="85">
        <v>2.0752733177844873E-2</v>
      </c>
      <c r="D115" s="85">
        <v>0.2199446251515651</v>
      </c>
      <c r="E115" s="85">
        <v>0</v>
      </c>
      <c r="F115" s="85">
        <v>0</v>
      </c>
      <c r="G115" s="85">
        <v>0</v>
      </c>
      <c r="H115" s="85">
        <v>0</v>
      </c>
      <c r="I115" s="85">
        <v>0</v>
      </c>
      <c r="J115" s="85">
        <v>0</v>
      </c>
      <c r="K115" s="85">
        <v>0</v>
      </c>
      <c r="L115" s="85">
        <v>0</v>
      </c>
      <c r="M115" s="85">
        <v>3.4893798386939068E-3</v>
      </c>
      <c r="N115" s="85">
        <v>9.6150627237712172E-3</v>
      </c>
      <c r="O115" s="85">
        <v>0</v>
      </c>
      <c r="P115" s="85">
        <v>0</v>
      </c>
      <c r="Q115" s="85">
        <v>0</v>
      </c>
      <c r="R115" s="85">
        <v>0.20879579518392433</v>
      </c>
      <c r="S115" s="85">
        <v>0.46259759607579554</v>
      </c>
    </row>
    <row r="116" spans="1:19">
      <c r="A116" s="113" t="s">
        <v>756</v>
      </c>
      <c r="B116" s="112" t="s">
        <v>863</v>
      </c>
      <c r="C116" s="85">
        <v>0</v>
      </c>
      <c r="D116" s="85">
        <v>0</v>
      </c>
      <c r="E116" s="85">
        <v>0</v>
      </c>
      <c r="F116" s="85">
        <v>0</v>
      </c>
      <c r="G116" s="85">
        <v>0</v>
      </c>
      <c r="H116" s="85">
        <v>0</v>
      </c>
      <c r="I116" s="85">
        <v>0</v>
      </c>
      <c r="J116" s="85">
        <v>0</v>
      </c>
      <c r="K116" s="85">
        <v>0</v>
      </c>
      <c r="L116" s="85">
        <v>0</v>
      </c>
      <c r="M116" s="85">
        <v>7.6893627260696817E-3</v>
      </c>
      <c r="N116" s="85">
        <v>3.3749880680051803E-3</v>
      </c>
      <c r="O116" s="85">
        <v>0</v>
      </c>
      <c r="P116" s="85">
        <v>0</v>
      </c>
      <c r="Q116" s="85">
        <v>0</v>
      </c>
      <c r="R116" s="85">
        <v>8.8729259650222048E-3</v>
      </c>
      <c r="S116" s="85">
        <v>1.9937276759094402E-2</v>
      </c>
    </row>
    <row r="117" spans="1:19">
      <c r="A117" s="113" t="s">
        <v>756</v>
      </c>
      <c r="B117" s="112" t="s">
        <v>864</v>
      </c>
      <c r="C117" s="85">
        <v>0</v>
      </c>
      <c r="D117" s="85">
        <v>0</v>
      </c>
      <c r="E117" s="85">
        <v>0</v>
      </c>
      <c r="F117" s="85">
        <v>0</v>
      </c>
      <c r="G117" s="85">
        <v>0</v>
      </c>
      <c r="H117" s="85">
        <v>0</v>
      </c>
      <c r="I117" s="85">
        <v>0</v>
      </c>
      <c r="J117" s="85">
        <v>7.7715284297821159E-3</v>
      </c>
      <c r="K117" s="85">
        <v>6.7776345316324579E-3</v>
      </c>
      <c r="L117" s="85">
        <v>0</v>
      </c>
      <c r="M117" s="85">
        <v>3.3511215188018362E-2</v>
      </c>
      <c r="N117" s="85">
        <v>3.5473711800904084E-5</v>
      </c>
      <c r="O117" s="85">
        <v>0</v>
      </c>
      <c r="P117" s="85">
        <v>0</v>
      </c>
      <c r="Q117" s="85">
        <v>0</v>
      </c>
      <c r="R117" s="85">
        <v>2.3451118091315948E-2</v>
      </c>
      <c r="S117" s="85">
        <v>7.1546969952578365E-2</v>
      </c>
    </row>
    <row r="118" spans="1:19">
      <c r="A118" s="113" t="s">
        <v>756</v>
      </c>
      <c r="B118" s="112" t="s">
        <v>865</v>
      </c>
      <c r="C118" s="85">
        <v>0</v>
      </c>
      <c r="D118" s="85">
        <v>0</v>
      </c>
      <c r="E118" s="85">
        <v>0</v>
      </c>
      <c r="F118" s="85">
        <v>0</v>
      </c>
      <c r="G118" s="85">
        <v>0</v>
      </c>
      <c r="H118" s="85">
        <v>0</v>
      </c>
      <c r="I118" s="85">
        <v>0</v>
      </c>
      <c r="J118" s="85">
        <v>0</v>
      </c>
      <c r="K118" s="85">
        <v>0</v>
      </c>
      <c r="L118" s="85">
        <v>0</v>
      </c>
      <c r="M118" s="85">
        <v>5.798228286442253E-2</v>
      </c>
      <c r="N118" s="85">
        <v>1.018382404058471E-2</v>
      </c>
      <c r="O118" s="85">
        <v>6.6753168124215279E-2</v>
      </c>
      <c r="P118" s="85">
        <v>0</v>
      </c>
      <c r="Q118" s="85">
        <v>4.8770575594386523E-3</v>
      </c>
      <c r="R118" s="85">
        <v>8.5072291265582578E-2</v>
      </c>
      <c r="S118" s="85">
        <v>0.22486862385423478</v>
      </c>
    </row>
    <row r="119" spans="1:19">
      <c r="A119" s="113" t="s">
        <v>756</v>
      </c>
      <c r="B119" s="112" t="s">
        <v>866</v>
      </c>
      <c r="C119" s="85">
        <v>0</v>
      </c>
      <c r="D119" s="85">
        <v>0</v>
      </c>
      <c r="E119" s="85">
        <v>0</v>
      </c>
      <c r="F119" s="85">
        <v>0</v>
      </c>
      <c r="G119" s="85">
        <v>0</v>
      </c>
      <c r="H119" s="85">
        <v>0.55193019956112721</v>
      </c>
      <c r="I119" s="85">
        <v>0</v>
      </c>
      <c r="J119" s="85">
        <v>0</v>
      </c>
      <c r="K119" s="85">
        <v>1.1807289450911217E-2</v>
      </c>
      <c r="L119" s="85">
        <v>0</v>
      </c>
      <c r="M119" s="85">
        <v>1.3833622253756062E-4</v>
      </c>
      <c r="N119" s="85">
        <v>1.0908785851579061E-2</v>
      </c>
      <c r="O119" s="85">
        <v>0</v>
      </c>
      <c r="P119" s="85">
        <v>1.6661588404484284E-2</v>
      </c>
      <c r="Q119" s="85">
        <v>0</v>
      </c>
      <c r="R119" s="85">
        <v>8.1543208522255384E-2</v>
      </c>
      <c r="S119" s="85">
        <v>0.67298940801290996</v>
      </c>
    </row>
    <row r="120" spans="1:19">
      <c r="A120" s="113" t="s">
        <v>756</v>
      </c>
      <c r="B120" s="112" t="s">
        <v>867</v>
      </c>
      <c r="C120" s="85">
        <v>0</v>
      </c>
      <c r="D120" s="85">
        <v>0</v>
      </c>
      <c r="E120" s="85">
        <v>0</v>
      </c>
      <c r="F120" s="85">
        <v>0</v>
      </c>
      <c r="G120" s="85">
        <v>0</v>
      </c>
      <c r="H120" s="85">
        <v>0</v>
      </c>
      <c r="I120" s="85">
        <v>2.2526224318115018E-2</v>
      </c>
      <c r="J120" s="85">
        <v>6.9213208900360673E-3</v>
      </c>
      <c r="K120" s="85">
        <v>0</v>
      </c>
      <c r="L120" s="85">
        <v>0</v>
      </c>
      <c r="M120" s="85">
        <v>5.6074424192775751E-3</v>
      </c>
      <c r="N120" s="85">
        <v>0</v>
      </c>
      <c r="O120" s="85">
        <v>3.2578287899720504E-3</v>
      </c>
      <c r="P120" s="85">
        <v>1.1391483027944904E-3</v>
      </c>
      <c r="Q120" s="85">
        <v>0</v>
      </c>
      <c r="R120" s="85">
        <v>4.2508211349421288E-2</v>
      </c>
      <c r="S120" s="85">
        <v>8.1960176069600266E-2</v>
      </c>
    </row>
    <row r="121" spans="1:19">
      <c r="A121" s="113" t="s">
        <v>756</v>
      </c>
      <c r="B121" s="112" t="s">
        <v>868</v>
      </c>
      <c r="C121" s="85">
        <v>0</v>
      </c>
      <c r="D121" s="85">
        <v>0</v>
      </c>
      <c r="E121" s="85">
        <v>0</v>
      </c>
      <c r="F121" s="85">
        <v>0.89995883942658139</v>
      </c>
      <c r="G121" s="85">
        <v>0.80811004599206981</v>
      </c>
      <c r="H121" s="85">
        <v>0</v>
      </c>
      <c r="I121" s="85">
        <v>0</v>
      </c>
      <c r="J121" s="85">
        <v>0</v>
      </c>
      <c r="K121" s="85">
        <v>0</v>
      </c>
      <c r="L121" s="85">
        <v>0</v>
      </c>
      <c r="M121" s="85">
        <v>2.5313503482156108E-3</v>
      </c>
      <c r="N121" s="85">
        <v>1.8423340660218557E-3</v>
      </c>
      <c r="O121" s="85">
        <v>0</v>
      </c>
      <c r="P121" s="85">
        <v>7.2599296473979669E-3</v>
      </c>
      <c r="Q121" s="85">
        <v>0</v>
      </c>
      <c r="R121" s="85">
        <v>0.18164727816166959</v>
      </c>
      <c r="S121" s="85">
        <v>1.9013497776419683</v>
      </c>
    </row>
    <row r="122" spans="1:19">
      <c r="A122" s="113" t="s">
        <v>756</v>
      </c>
      <c r="B122" s="112" t="s">
        <v>869</v>
      </c>
      <c r="C122" s="85">
        <v>0</v>
      </c>
      <c r="D122" s="85">
        <v>0</v>
      </c>
      <c r="E122" s="85">
        <v>0</v>
      </c>
      <c r="F122" s="85">
        <v>0</v>
      </c>
      <c r="G122" s="85">
        <v>0</v>
      </c>
      <c r="H122" s="85">
        <v>0</v>
      </c>
      <c r="I122" s="85">
        <v>0</v>
      </c>
      <c r="J122" s="85">
        <v>0</v>
      </c>
      <c r="K122" s="85">
        <v>7.2717917939558591E-3</v>
      </c>
      <c r="L122" s="85">
        <v>6.7488510025859316E-2</v>
      </c>
      <c r="M122" s="85">
        <v>2.0809290022771876E-4</v>
      </c>
      <c r="N122" s="85">
        <v>5.1301616292933616E-3</v>
      </c>
      <c r="O122" s="85">
        <v>0</v>
      </c>
      <c r="P122" s="85">
        <v>0</v>
      </c>
      <c r="Q122" s="85">
        <v>0</v>
      </c>
      <c r="R122" s="85">
        <v>0.22989215585526779</v>
      </c>
      <c r="S122" s="85">
        <v>0.30999071220458063</v>
      </c>
    </row>
    <row r="123" spans="1:19">
      <c r="A123" s="113" t="s">
        <v>756</v>
      </c>
      <c r="B123" s="112" t="s">
        <v>870</v>
      </c>
      <c r="C123" s="85">
        <v>0</v>
      </c>
      <c r="D123" s="85">
        <v>0</v>
      </c>
      <c r="E123" s="85">
        <v>0</v>
      </c>
      <c r="F123" s="85">
        <v>0</v>
      </c>
      <c r="G123" s="85">
        <v>0</v>
      </c>
      <c r="H123" s="85">
        <v>0</v>
      </c>
      <c r="I123" s="85">
        <v>0</v>
      </c>
      <c r="J123" s="85">
        <v>0</v>
      </c>
      <c r="K123" s="85">
        <v>0</v>
      </c>
      <c r="L123" s="85">
        <v>0</v>
      </c>
      <c r="M123" s="85">
        <v>3.2310620715358951E-3</v>
      </c>
      <c r="N123" s="85">
        <v>6.9808435860059248E-3</v>
      </c>
      <c r="O123" s="85">
        <v>5.9227171489562025E-4</v>
      </c>
      <c r="P123" s="85">
        <v>0</v>
      </c>
      <c r="Q123" s="85">
        <v>0</v>
      </c>
      <c r="R123" s="85">
        <v>0.15896196357166303</v>
      </c>
      <c r="S123" s="85">
        <v>0.16976614094409115</v>
      </c>
    </row>
    <row r="124" spans="1:19">
      <c r="A124" s="113" t="s">
        <v>756</v>
      </c>
      <c r="B124" s="112" t="s">
        <v>871</v>
      </c>
      <c r="C124" s="85">
        <v>0</v>
      </c>
      <c r="D124" s="85">
        <v>0</v>
      </c>
      <c r="E124" s="85">
        <v>0</v>
      </c>
      <c r="F124" s="85">
        <v>0</v>
      </c>
      <c r="G124" s="85">
        <v>0</v>
      </c>
      <c r="H124" s="85">
        <v>0</v>
      </c>
      <c r="I124" s="85">
        <v>0</v>
      </c>
      <c r="J124" s="85">
        <v>0</v>
      </c>
      <c r="K124" s="85">
        <v>0</v>
      </c>
      <c r="L124" s="85">
        <v>0</v>
      </c>
      <c r="M124" s="85">
        <v>9.6974947663142075E-5</v>
      </c>
      <c r="N124" s="85">
        <v>0</v>
      </c>
      <c r="O124" s="85">
        <v>0</v>
      </c>
      <c r="P124" s="85">
        <v>0</v>
      </c>
      <c r="Q124" s="85">
        <v>0</v>
      </c>
      <c r="R124" s="85">
        <v>0.20469635862912838</v>
      </c>
      <c r="S124" s="85">
        <v>0.20479333357678797</v>
      </c>
    </row>
    <row r="125" spans="1:19">
      <c r="A125" s="113" t="s">
        <v>756</v>
      </c>
      <c r="B125" s="112" t="s">
        <v>872</v>
      </c>
      <c r="C125" s="85">
        <v>0</v>
      </c>
      <c r="D125" s="85">
        <v>0</v>
      </c>
      <c r="E125" s="85">
        <v>0</v>
      </c>
      <c r="F125" s="85">
        <v>0</v>
      </c>
      <c r="G125" s="85">
        <v>0</v>
      </c>
      <c r="H125" s="85">
        <v>0</v>
      </c>
      <c r="I125" s="85">
        <v>0</v>
      </c>
      <c r="J125" s="85">
        <v>0</v>
      </c>
      <c r="K125" s="85">
        <v>0</v>
      </c>
      <c r="L125" s="85">
        <v>1.8520153486130564E-2</v>
      </c>
      <c r="M125" s="85">
        <v>4.4320744732473827E-2</v>
      </c>
      <c r="N125" s="85">
        <v>0</v>
      </c>
      <c r="O125" s="85">
        <v>0</v>
      </c>
      <c r="P125" s="85">
        <v>0</v>
      </c>
      <c r="Q125" s="85">
        <v>0</v>
      </c>
      <c r="R125" s="85">
        <v>8.5119554560222355E-3</v>
      </c>
      <c r="S125" s="85">
        <v>7.1352853674653716E-2</v>
      </c>
    </row>
    <row r="126" spans="1:19">
      <c r="A126" s="113" t="s">
        <v>756</v>
      </c>
      <c r="B126" s="112" t="s">
        <v>873</v>
      </c>
      <c r="C126" s="85">
        <v>0</v>
      </c>
      <c r="D126" s="85">
        <v>0</v>
      </c>
      <c r="E126" s="85">
        <v>0</v>
      </c>
      <c r="F126" s="85">
        <v>0</v>
      </c>
      <c r="G126" s="85">
        <v>0</v>
      </c>
      <c r="H126" s="85">
        <v>0</v>
      </c>
      <c r="I126" s="85">
        <v>0</v>
      </c>
      <c r="J126" s="85">
        <v>0</v>
      </c>
      <c r="K126" s="85">
        <v>0</v>
      </c>
      <c r="L126" s="85">
        <v>3.7157841382518875E-2</v>
      </c>
      <c r="M126" s="85">
        <v>1.2441064337980201E-2</v>
      </c>
      <c r="N126" s="85">
        <v>5.765800453642278E-2</v>
      </c>
      <c r="O126" s="85">
        <v>0</v>
      </c>
      <c r="P126" s="85">
        <v>0</v>
      </c>
      <c r="Q126" s="85">
        <v>0</v>
      </c>
      <c r="R126" s="85">
        <v>9.6843246057019883E-2</v>
      </c>
      <c r="S126" s="85">
        <v>0.20410015631392753</v>
      </c>
    </row>
    <row r="127" spans="1:19">
      <c r="A127" s="113" t="s">
        <v>756</v>
      </c>
      <c r="B127" s="112" t="s">
        <v>874</v>
      </c>
      <c r="C127" s="85">
        <v>0</v>
      </c>
      <c r="D127" s="85">
        <v>0</v>
      </c>
      <c r="E127" s="85">
        <v>0</v>
      </c>
      <c r="F127" s="85">
        <v>0.910195356970803</v>
      </c>
      <c r="G127" s="85">
        <v>0</v>
      </c>
      <c r="H127" s="85">
        <v>0</v>
      </c>
      <c r="I127" s="85">
        <v>0</v>
      </c>
      <c r="J127" s="85">
        <v>0</v>
      </c>
      <c r="K127" s="85">
        <v>0</v>
      </c>
      <c r="L127" s="85">
        <v>5.9480396937165114E-2</v>
      </c>
      <c r="M127" s="85">
        <v>3.201788180414944E-3</v>
      </c>
      <c r="N127" s="85">
        <v>2.0303721329210767E-2</v>
      </c>
      <c r="O127" s="85">
        <v>0</v>
      </c>
      <c r="P127" s="85">
        <v>0</v>
      </c>
      <c r="Q127" s="85">
        <v>0</v>
      </c>
      <c r="R127" s="85">
        <v>0.65836185161248295</v>
      </c>
      <c r="S127" s="85">
        <v>1.6515431150300515</v>
      </c>
    </row>
    <row r="128" spans="1:19">
      <c r="A128" s="113" t="s">
        <v>756</v>
      </c>
      <c r="B128" s="112" t="s">
        <v>875</v>
      </c>
      <c r="C128" s="85">
        <v>0</v>
      </c>
      <c r="D128" s="85">
        <v>0.15070529106160091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4.4452125600624726E-2</v>
      </c>
      <c r="P128" s="85">
        <v>7.4360298935799429E-3</v>
      </c>
      <c r="Q128" s="85">
        <v>0</v>
      </c>
      <c r="R128" s="85">
        <v>0</v>
      </c>
      <c r="S128" s="85">
        <v>0.20259344655582368</v>
      </c>
    </row>
    <row r="129" spans="1:19">
      <c r="A129" s="113" t="s">
        <v>756</v>
      </c>
      <c r="B129" s="112" t="s">
        <v>876</v>
      </c>
      <c r="C129" s="85">
        <v>0</v>
      </c>
      <c r="D129" s="85">
        <v>0</v>
      </c>
      <c r="E129" s="85">
        <v>0</v>
      </c>
      <c r="F129" s="85">
        <v>0</v>
      </c>
      <c r="G129" s="85">
        <v>0</v>
      </c>
      <c r="H129" s="85">
        <v>0</v>
      </c>
      <c r="I129" s="85">
        <v>0</v>
      </c>
      <c r="J129" s="85">
        <v>0</v>
      </c>
      <c r="K129" s="85">
        <v>0</v>
      </c>
      <c r="L129" s="85">
        <v>0</v>
      </c>
      <c r="M129" s="85">
        <v>2.7071171291126461E-4</v>
      </c>
      <c r="N129" s="85">
        <v>2.8550519198988766E-3</v>
      </c>
      <c r="O129" s="85">
        <v>0</v>
      </c>
      <c r="P129" s="85">
        <v>0</v>
      </c>
      <c r="Q129" s="85">
        <v>0</v>
      </c>
      <c r="R129" s="85">
        <v>0.26126471433970977</v>
      </c>
      <c r="S129" s="85">
        <v>0.26439047797254034</v>
      </c>
    </row>
    <row r="130" spans="1:19">
      <c r="A130" s="113" t="s">
        <v>756</v>
      </c>
      <c r="B130" s="112" t="s">
        <v>877</v>
      </c>
      <c r="C130" s="85">
        <v>0</v>
      </c>
      <c r="D130" s="85">
        <v>0</v>
      </c>
      <c r="E130" s="85">
        <v>0</v>
      </c>
      <c r="F130" s="85">
        <v>0</v>
      </c>
      <c r="G130" s="85">
        <v>0</v>
      </c>
      <c r="H130" s="85">
        <v>0</v>
      </c>
      <c r="I130" s="85">
        <v>0</v>
      </c>
      <c r="J130" s="85">
        <v>0</v>
      </c>
      <c r="K130" s="85">
        <v>0</v>
      </c>
      <c r="L130" s="85">
        <v>0</v>
      </c>
      <c r="M130" s="85">
        <v>3.0645080019038318E-3</v>
      </c>
      <c r="N130" s="85">
        <v>0</v>
      </c>
      <c r="O130" s="85">
        <v>0</v>
      </c>
      <c r="P130" s="85">
        <v>0</v>
      </c>
      <c r="Q130" s="85">
        <v>0</v>
      </c>
      <c r="R130" s="85">
        <v>0.13314876369459228</v>
      </c>
      <c r="S130" s="85">
        <v>0.13621327169647657</v>
      </c>
    </row>
    <row r="131" spans="1:19">
      <c r="A131" s="113" t="s">
        <v>756</v>
      </c>
      <c r="B131" s="112" t="s">
        <v>878</v>
      </c>
      <c r="C131" s="85">
        <v>0</v>
      </c>
      <c r="D131" s="85">
        <v>0</v>
      </c>
      <c r="E131" s="85">
        <v>0</v>
      </c>
      <c r="F131" s="85">
        <v>0</v>
      </c>
      <c r="G131" s="85">
        <v>0</v>
      </c>
      <c r="H131" s="85">
        <v>0</v>
      </c>
      <c r="I131" s="85">
        <v>0</v>
      </c>
      <c r="J131" s="85">
        <v>0</v>
      </c>
      <c r="K131" s="85">
        <v>0</v>
      </c>
      <c r="L131" s="85">
        <v>0</v>
      </c>
      <c r="M131" s="85">
        <v>0</v>
      </c>
      <c r="N131" s="85">
        <v>5.7642804413431392E-3</v>
      </c>
      <c r="O131" s="85">
        <v>9.6324305097927887E-4</v>
      </c>
      <c r="P131" s="85">
        <v>0</v>
      </c>
      <c r="Q131" s="85">
        <v>0</v>
      </c>
      <c r="R131" s="85">
        <v>0</v>
      </c>
      <c r="S131" s="85">
        <v>6.7275234923158678E-3</v>
      </c>
    </row>
    <row r="132" spans="1:19">
      <c r="A132" s="113" t="s">
        <v>756</v>
      </c>
      <c r="B132" s="112" t="s">
        <v>879</v>
      </c>
      <c r="C132" s="85">
        <v>0</v>
      </c>
      <c r="D132" s="85">
        <v>0</v>
      </c>
      <c r="E132" s="85">
        <v>0</v>
      </c>
      <c r="F132" s="85">
        <v>0</v>
      </c>
      <c r="G132" s="85">
        <v>0</v>
      </c>
      <c r="H132" s="85">
        <v>0</v>
      </c>
      <c r="I132" s="85">
        <v>0</v>
      </c>
      <c r="J132" s="85">
        <v>1.1874303727208289E-2</v>
      </c>
      <c r="K132" s="85">
        <v>6.7521294440825025E-3</v>
      </c>
      <c r="L132" s="85">
        <v>0</v>
      </c>
      <c r="M132" s="85">
        <v>1.7224358510441462E-3</v>
      </c>
      <c r="N132" s="85">
        <v>0</v>
      </c>
      <c r="O132" s="85">
        <v>0</v>
      </c>
      <c r="P132" s="85">
        <v>6.5679215607252761E-3</v>
      </c>
      <c r="Q132" s="85">
        <v>0</v>
      </c>
      <c r="R132" s="85">
        <v>5.0930972019088472E-2</v>
      </c>
      <c r="S132" s="85">
        <v>7.7847762602175408E-2</v>
      </c>
    </row>
    <row r="133" spans="1:19">
      <c r="A133" s="113" t="s">
        <v>756</v>
      </c>
      <c r="B133" s="112" t="s">
        <v>880</v>
      </c>
      <c r="C133" s="85">
        <v>0</v>
      </c>
      <c r="D133" s="85">
        <v>0</v>
      </c>
      <c r="E133" s="85">
        <v>0</v>
      </c>
      <c r="F133" s="85">
        <v>0</v>
      </c>
      <c r="G133" s="85">
        <v>0</v>
      </c>
      <c r="H133" s="85">
        <v>0</v>
      </c>
      <c r="I133" s="85">
        <v>0</v>
      </c>
      <c r="J133" s="85">
        <v>0</v>
      </c>
      <c r="K133" s="85">
        <v>0</v>
      </c>
      <c r="L133" s="85">
        <v>0</v>
      </c>
      <c r="M133" s="85">
        <v>4.2253292912191043E-3</v>
      </c>
      <c r="N133" s="85">
        <v>0</v>
      </c>
      <c r="O133" s="85">
        <v>0</v>
      </c>
      <c r="P133" s="85">
        <v>0</v>
      </c>
      <c r="Q133" s="85">
        <v>0</v>
      </c>
      <c r="R133" s="85">
        <v>0.18665524448061888</v>
      </c>
      <c r="S133" s="85">
        <v>0.19088057377183532</v>
      </c>
    </row>
    <row r="134" spans="1:19">
      <c r="A134" s="113" t="s">
        <v>756</v>
      </c>
      <c r="B134" s="112" t="s">
        <v>881</v>
      </c>
      <c r="C134" s="85">
        <v>0</v>
      </c>
      <c r="D134" s="85">
        <v>0</v>
      </c>
      <c r="E134" s="85">
        <v>0</v>
      </c>
      <c r="F134" s="85">
        <v>0</v>
      </c>
      <c r="G134" s="85">
        <v>0</v>
      </c>
      <c r="H134" s="85">
        <v>0</v>
      </c>
      <c r="I134" s="85">
        <v>0</v>
      </c>
      <c r="J134" s="85">
        <v>0</v>
      </c>
      <c r="K134" s="85">
        <v>4.3338105861907145E-3</v>
      </c>
      <c r="L134" s="85">
        <v>4.2857066567535185E-2</v>
      </c>
      <c r="M134" s="85">
        <v>3.2501091474603783E-2</v>
      </c>
      <c r="N134" s="85">
        <v>5.1200173017094563E-2</v>
      </c>
      <c r="O134" s="85">
        <v>5.1330175914451326E-2</v>
      </c>
      <c r="P134" s="85">
        <v>0</v>
      </c>
      <c r="Q134" s="85">
        <v>0</v>
      </c>
      <c r="R134" s="85">
        <v>2.5602406373600672E-2</v>
      </c>
      <c r="S134" s="85">
        <v>0.20782472393347007</v>
      </c>
    </row>
    <row r="135" spans="1:19">
      <c r="A135" s="113" t="s">
        <v>756</v>
      </c>
      <c r="B135" s="112" t="s">
        <v>882</v>
      </c>
      <c r="C135" s="85">
        <v>0</v>
      </c>
      <c r="D135" s="85">
        <v>0</v>
      </c>
      <c r="E135" s="85">
        <v>0</v>
      </c>
      <c r="F135" s="85">
        <v>0</v>
      </c>
      <c r="G135" s="85">
        <v>0</v>
      </c>
      <c r="H135" s="85">
        <v>0</v>
      </c>
      <c r="I135" s="85">
        <v>0</v>
      </c>
      <c r="J135" s="85">
        <v>0</v>
      </c>
      <c r="K135" s="85">
        <v>0</v>
      </c>
      <c r="L135" s="85">
        <v>0</v>
      </c>
      <c r="M135" s="85">
        <v>5.8715793725756527E-3</v>
      </c>
      <c r="N135" s="85">
        <v>3.3022781759770581E-3</v>
      </c>
      <c r="O135" s="85">
        <v>0</v>
      </c>
      <c r="P135" s="85">
        <v>0</v>
      </c>
      <c r="Q135" s="85">
        <v>0</v>
      </c>
      <c r="R135" s="85">
        <v>0</v>
      </c>
      <c r="S135" s="85">
        <v>9.1738575485749152E-3</v>
      </c>
    </row>
    <row r="136" spans="1:19">
      <c r="A136" s="113" t="s">
        <v>756</v>
      </c>
      <c r="B136" s="112" t="s">
        <v>883</v>
      </c>
      <c r="C136" s="85">
        <v>0</v>
      </c>
      <c r="D136" s="85">
        <v>0.12572864088922664</v>
      </c>
      <c r="E136" s="85">
        <v>0</v>
      </c>
      <c r="F136" s="85">
        <v>0</v>
      </c>
      <c r="G136" s="85">
        <v>0</v>
      </c>
      <c r="H136" s="85">
        <v>0</v>
      </c>
      <c r="I136" s="85">
        <v>0</v>
      </c>
      <c r="J136" s="85">
        <v>0</v>
      </c>
      <c r="K136" s="85">
        <v>9.169992535694213E-3</v>
      </c>
      <c r="L136" s="85">
        <v>0</v>
      </c>
      <c r="M136" s="85">
        <v>2.2659306431194182E-7</v>
      </c>
      <c r="N136" s="85">
        <v>0</v>
      </c>
      <c r="O136" s="85">
        <v>0</v>
      </c>
      <c r="P136" s="85">
        <v>0</v>
      </c>
      <c r="Q136" s="85">
        <v>9.7515325440440392E-3</v>
      </c>
      <c r="R136" s="85">
        <v>5.1049105204107548E-2</v>
      </c>
      <c r="S136" s="85">
        <v>0.19569949776612816</v>
      </c>
    </row>
    <row r="137" spans="1:19">
      <c r="A137" s="113" t="s">
        <v>756</v>
      </c>
      <c r="B137" s="112" t="s">
        <v>884</v>
      </c>
      <c r="C137" s="85">
        <v>0</v>
      </c>
      <c r="D137" s="85">
        <v>0</v>
      </c>
      <c r="E137" s="85">
        <v>0</v>
      </c>
      <c r="F137" s="85">
        <v>0</v>
      </c>
      <c r="G137" s="85">
        <v>0</v>
      </c>
      <c r="H137" s="85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2.3206918361213802E-2</v>
      </c>
      <c r="O137" s="85">
        <v>0</v>
      </c>
      <c r="P137" s="85">
        <v>0</v>
      </c>
      <c r="Q137" s="85">
        <v>0</v>
      </c>
      <c r="R137" s="85">
        <v>1.1504911060455925E-4</v>
      </c>
      <c r="S137" s="85">
        <v>2.3321967471815697E-2</v>
      </c>
    </row>
    <row r="138" spans="1:19">
      <c r="A138" s="113" t="s">
        <v>756</v>
      </c>
      <c r="B138" s="112" t="s">
        <v>885</v>
      </c>
      <c r="C138" s="85">
        <v>0</v>
      </c>
      <c r="D138" s="85">
        <v>0</v>
      </c>
      <c r="E138" s="85">
        <v>0</v>
      </c>
      <c r="F138" s="85">
        <v>0</v>
      </c>
      <c r="G138" s="85">
        <v>0</v>
      </c>
      <c r="H138" s="85">
        <v>0</v>
      </c>
      <c r="I138" s="85">
        <v>0</v>
      </c>
      <c r="J138" s="85">
        <v>0</v>
      </c>
      <c r="K138" s="85">
        <v>0</v>
      </c>
      <c r="L138" s="85">
        <v>3.3042640373714072E-2</v>
      </c>
      <c r="M138" s="85">
        <v>5.0489716960283815E-2</v>
      </c>
      <c r="N138" s="85">
        <v>3.8979196802468863E-4</v>
      </c>
      <c r="O138" s="85">
        <v>0</v>
      </c>
      <c r="P138" s="85">
        <v>0</v>
      </c>
      <c r="Q138" s="85">
        <v>0</v>
      </c>
      <c r="R138" s="85">
        <v>3.1623813428097947E-2</v>
      </c>
      <c r="S138" s="85">
        <v>0.11554596273009565</v>
      </c>
    </row>
    <row r="139" spans="1:19">
      <c r="A139" s="113" t="s">
        <v>756</v>
      </c>
      <c r="B139" s="112" t="s">
        <v>886</v>
      </c>
      <c r="C139" s="85">
        <v>0</v>
      </c>
      <c r="D139" s="85">
        <v>0</v>
      </c>
      <c r="E139" s="85">
        <v>0</v>
      </c>
      <c r="F139" s="85">
        <v>0</v>
      </c>
      <c r="G139" s="85">
        <v>0</v>
      </c>
      <c r="H139" s="85">
        <v>0</v>
      </c>
      <c r="I139" s="85">
        <v>0</v>
      </c>
      <c r="J139" s="85">
        <v>0</v>
      </c>
      <c r="K139" s="85">
        <v>0</v>
      </c>
      <c r="L139" s="85">
        <v>0</v>
      </c>
      <c r="M139" s="85">
        <v>2.7668977225907554E-3</v>
      </c>
      <c r="N139" s="85">
        <v>1.4336457723556073E-2</v>
      </c>
      <c r="O139" s="85">
        <v>0</v>
      </c>
      <c r="P139" s="85">
        <v>1.8097032541518066E-3</v>
      </c>
      <c r="Q139" s="85">
        <v>0</v>
      </c>
      <c r="R139" s="85">
        <v>0</v>
      </c>
      <c r="S139" s="85">
        <v>1.8913058700320562E-2</v>
      </c>
    </row>
    <row r="140" spans="1:19">
      <c r="A140" s="113" t="s">
        <v>756</v>
      </c>
      <c r="B140" s="112" t="s">
        <v>887</v>
      </c>
      <c r="C140" s="85">
        <v>3.5925461410955206E-2</v>
      </c>
      <c r="D140" s="85">
        <v>0</v>
      </c>
      <c r="E140" s="85">
        <v>0</v>
      </c>
      <c r="F140" s="85">
        <v>0</v>
      </c>
      <c r="G140" s="85">
        <v>0</v>
      </c>
      <c r="H140" s="85">
        <v>0</v>
      </c>
      <c r="I140" s="85">
        <v>0</v>
      </c>
      <c r="J140" s="85">
        <v>0</v>
      </c>
      <c r="K140" s="85">
        <v>0</v>
      </c>
      <c r="L140" s="85">
        <v>0</v>
      </c>
      <c r="M140" s="85">
        <v>1.963751174884365E-2</v>
      </c>
      <c r="N140" s="85">
        <v>0</v>
      </c>
      <c r="O140" s="85">
        <v>0</v>
      </c>
      <c r="P140" s="85">
        <v>0</v>
      </c>
      <c r="Q140" s="85">
        <v>2.764697380596981E-3</v>
      </c>
      <c r="R140" s="85">
        <v>0.71783665408289465</v>
      </c>
      <c r="S140" s="85">
        <v>0.77616432462329499</v>
      </c>
    </row>
    <row r="141" spans="1:19">
      <c r="A141" s="113" t="s">
        <v>756</v>
      </c>
      <c r="B141" s="112" t="s">
        <v>888</v>
      </c>
      <c r="C141" s="85">
        <v>0</v>
      </c>
      <c r="D141" s="85">
        <v>0</v>
      </c>
      <c r="E141" s="85">
        <v>0</v>
      </c>
      <c r="F141" s="85">
        <v>0</v>
      </c>
      <c r="G141" s="85">
        <v>0</v>
      </c>
      <c r="H141" s="85">
        <v>0.47411242906069972</v>
      </c>
      <c r="I141" s="85">
        <v>0</v>
      </c>
      <c r="J141" s="85">
        <v>0</v>
      </c>
      <c r="K141" s="85">
        <v>0</v>
      </c>
      <c r="L141" s="85">
        <v>3.0580424859206534E-2</v>
      </c>
      <c r="M141" s="85">
        <v>1.6134008069990102E-5</v>
      </c>
      <c r="N141" s="85">
        <v>3.8723695866789143E-3</v>
      </c>
      <c r="O141" s="85">
        <v>0</v>
      </c>
      <c r="P141" s="85">
        <v>0</v>
      </c>
      <c r="Q141" s="85">
        <v>0</v>
      </c>
      <c r="R141" s="85">
        <v>0.12747577417380285</v>
      </c>
      <c r="S141" s="85">
        <v>0.63605713168846023</v>
      </c>
    </row>
    <row r="142" spans="1:19">
      <c r="A142" s="113" t="s">
        <v>756</v>
      </c>
      <c r="B142" s="112" t="s">
        <v>889</v>
      </c>
      <c r="C142" s="85">
        <v>0</v>
      </c>
      <c r="D142" s="85">
        <v>0</v>
      </c>
      <c r="E142" s="85">
        <v>0</v>
      </c>
      <c r="F142" s="85">
        <v>0</v>
      </c>
      <c r="G142" s="85">
        <v>0</v>
      </c>
      <c r="H142" s="85">
        <v>0</v>
      </c>
      <c r="I142" s="85">
        <v>0</v>
      </c>
      <c r="J142" s="85">
        <v>0</v>
      </c>
      <c r="K142" s="85">
        <v>0</v>
      </c>
      <c r="L142" s="85">
        <v>0</v>
      </c>
      <c r="M142" s="85">
        <v>3.3228858777789583E-4</v>
      </c>
      <c r="N142" s="85">
        <v>0</v>
      </c>
      <c r="O142" s="85">
        <v>0</v>
      </c>
      <c r="P142" s="85">
        <v>4.3407244528026467E-4</v>
      </c>
      <c r="Q142" s="85">
        <v>0</v>
      </c>
      <c r="R142" s="85">
        <v>0</v>
      </c>
      <c r="S142" s="85">
        <v>7.6636103304394965E-4</v>
      </c>
    </row>
    <row r="143" spans="1:19">
      <c r="A143" s="113" t="s">
        <v>756</v>
      </c>
      <c r="B143" s="112" t="s">
        <v>890</v>
      </c>
      <c r="C143" s="85">
        <v>0</v>
      </c>
      <c r="D143" s="85">
        <v>0</v>
      </c>
      <c r="E143" s="85">
        <v>0</v>
      </c>
      <c r="F143" s="85">
        <v>0</v>
      </c>
      <c r="G143" s="85">
        <v>0</v>
      </c>
      <c r="H143" s="85">
        <v>0</v>
      </c>
      <c r="I143" s="85">
        <v>0</v>
      </c>
      <c r="J143" s="85">
        <v>0</v>
      </c>
      <c r="K143" s="85">
        <v>0</v>
      </c>
      <c r="L143" s="85">
        <v>0</v>
      </c>
      <c r="M143" s="85">
        <v>5.0212058175029384E-2</v>
      </c>
      <c r="N143" s="85">
        <v>1.0251620048948418E-2</v>
      </c>
      <c r="O143" s="85">
        <v>0</v>
      </c>
      <c r="P143" s="85">
        <v>7.3545277552383714E-4</v>
      </c>
      <c r="Q143" s="85">
        <v>0</v>
      </c>
      <c r="R143" s="85">
        <v>0.31753932421988651</v>
      </c>
      <c r="S143" s="85">
        <v>0.3787384552193771</v>
      </c>
    </row>
    <row r="144" spans="1:19">
      <c r="A144" s="113" t="s">
        <v>756</v>
      </c>
      <c r="B144" s="112" t="s">
        <v>891</v>
      </c>
      <c r="C144" s="85">
        <v>0</v>
      </c>
      <c r="D144" s="85">
        <v>0</v>
      </c>
      <c r="E144" s="85">
        <v>0</v>
      </c>
      <c r="F144" s="85">
        <v>0</v>
      </c>
      <c r="G144" s="85">
        <v>0.89632331379920771</v>
      </c>
      <c r="H144" s="85">
        <v>0</v>
      </c>
      <c r="I144" s="85">
        <v>0</v>
      </c>
      <c r="J144" s="85">
        <v>0</v>
      </c>
      <c r="K144" s="85">
        <v>0</v>
      </c>
      <c r="L144" s="85">
        <v>0</v>
      </c>
      <c r="M144" s="85">
        <v>6.2490375671941933E-3</v>
      </c>
      <c r="N144" s="85">
        <v>0</v>
      </c>
      <c r="O144" s="85">
        <v>0</v>
      </c>
      <c r="P144" s="85">
        <v>0</v>
      </c>
      <c r="Q144" s="85">
        <v>3.8505503988904843E-3</v>
      </c>
      <c r="R144" s="85">
        <v>0.28994221864919467</v>
      </c>
      <c r="S144" s="85">
        <v>1.1963651204144981</v>
      </c>
    </row>
    <row r="145" spans="1:19">
      <c r="A145" s="113" t="s">
        <v>756</v>
      </c>
      <c r="B145" s="112" t="s">
        <v>892</v>
      </c>
      <c r="C145" s="85">
        <v>0</v>
      </c>
      <c r="D145" s="85">
        <v>0</v>
      </c>
      <c r="E145" s="85">
        <v>0</v>
      </c>
      <c r="F145" s="85">
        <v>0</v>
      </c>
      <c r="G145" s="85">
        <v>0</v>
      </c>
      <c r="H145" s="85">
        <v>0</v>
      </c>
      <c r="I145" s="85">
        <v>0</v>
      </c>
      <c r="J145" s="85">
        <v>0</v>
      </c>
      <c r="K145" s="85">
        <v>0</v>
      </c>
      <c r="L145" s="85">
        <v>0</v>
      </c>
      <c r="M145" s="85">
        <v>5.3902124570734955E-3</v>
      </c>
      <c r="N145" s="85">
        <v>3.4778657397727564E-2</v>
      </c>
      <c r="O145" s="85">
        <v>6.4550309114115967E-2</v>
      </c>
      <c r="P145" s="85">
        <v>2.0060856407509986E-3</v>
      </c>
      <c r="Q145" s="85">
        <v>0</v>
      </c>
      <c r="R145" s="85">
        <v>3.1333865234493885E-2</v>
      </c>
      <c r="S145" s="85">
        <v>0.13805912984415158</v>
      </c>
    </row>
    <row r="146" spans="1:19">
      <c r="A146" s="113" t="s">
        <v>756</v>
      </c>
      <c r="B146" s="112" t="s">
        <v>893</v>
      </c>
      <c r="C146" s="85">
        <v>3.2756237985223757E-2</v>
      </c>
      <c r="D146" s="85">
        <v>0</v>
      </c>
      <c r="E146" s="85">
        <v>0</v>
      </c>
      <c r="F146" s="85">
        <v>0</v>
      </c>
      <c r="G146" s="85">
        <v>0</v>
      </c>
      <c r="H146" s="85">
        <v>0</v>
      </c>
      <c r="I146" s="85">
        <v>0</v>
      </c>
      <c r="J146" s="85">
        <v>0</v>
      </c>
      <c r="K146" s="85">
        <v>0</v>
      </c>
      <c r="L146" s="85">
        <v>0.16738717387860369</v>
      </c>
      <c r="M146" s="85">
        <v>1.7827300712545124E-3</v>
      </c>
      <c r="N146" s="85">
        <v>3.2147146522472525E-2</v>
      </c>
      <c r="O146" s="85">
        <v>0</v>
      </c>
      <c r="P146" s="85">
        <v>3.1038190399482191E-3</v>
      </c>
      <c r="Q146" s="85">
        <v>0</v>
      </c>
      <c r="R146" s="85">
        <v>0.35956626667357483</v>
      </c>
      <c r="S146" s="85">
        <v>0.59674337417112611</v>
      </c>
    </row>
    <row r="147" spans="1:19">
      <c r="A147" s="113" t="s">
        <v>756</v>
      </c>
      <c r="B147" s="112" t="s">
        <v>894</v>
      </c>
      <c r="C147" s="85">
        <v>0</v>
      </c>
      <c r="D147" s="85">
        <v>0</v>
      </c>
      <c r="E147" s="85">
        <v>0</v>
      </c>
      <c r="F147" s="85">
        <v>0</v>
      </c>
      <c r="G147" s="85">
        <v>0.7567754513169227</v>
      </c>
      <c r="H147" s="85">
        <v>0</v>
      </c>
      <c r="I147" s="85">
        <v>0</v>
      </c>
      <c r="J147" s="85">
        <v>0</v>
      </c>
      <c r="K147" s="85">
        <v>0</v>
      </c>
      <c r="L147" s="85">
        <v>0</v>
      </c>
      <c r="M147" s="85">
        <v>0</v>
      </c>
      <c r="N147" s="85">
        <v>0</v>
      </c>
      <c r="O147" s="85">
        <v>0</v>
      </c>
      <c r="P147" s="85">
        <v>2.944077273371537E-3</v>
      </c>
      <c r="Q147" s="85">
        <v>2.0560830830078369E-3</v>
      </c>
      <c r="R147" s="85">
        <v>0.12045028864935858</v>
      </c>
      <c r="S147" s="85">
        <v>0.8822259003226236</v>
      </c>
    </row>
    <row r="148" spans="1:19">
      <c r="A148" s="113" t="s">
        <v>756</v>
      </c>
      <c r="B148" s="112" t="s">
        <v>895</v>
      </c>
      <c r="C148" s="85">
        <v>0</v>
      </c>
      <c r="D148" s="85">
        <v>0</v>
      </c>
      <c r="E148" s="85">
        <v>0</v>
      </c>
      <c r="F148" s="85">
        <v>0</v>
      </c>
      <c r="G148" s="85">
        <v>0</v>
      </c>
      <c r="H148" s="85">
        <v>0</v>
      </c>
      <c r="I148" s="85">
        <v>0</v>
      </c>
      <c r="J148" s="85">
        <v>0</v>
      </c>
      <c r="K148" s="85">
        <v>0</v>
      </c>
      <c r="L148" s="85">
        <v>0</v>
      </c>
      <c r="M148" s="85">
        <v>1.0739485016193484E-3</v>
      </c>
      <c r="N148" s="85">
        <v>0</v>
      </c>
      <c r="O148" s="85">
        <v>2.2351435802030473E-3</v>
      </c>
      <c r="P148" s="85">
        <v>0</v>
      </c>
      <c r="Q148" s="85">
        <v>0</v>
      </c>
      <c r="R148" s="85">
        <v>6.8169184730990651E-3</v>
      </c>
      <c r="S148" s="85">
        <v>1.0126010554927234E-2</v>
      </c>
    </row>
    <row r="149" spans="1:19">
      <c r="A149" s="113" t="s">
        <v>756</v>
      </c>
      <c r="B149" s="112" t="s">
        <v>896</v>
      </c>
      <c r="C149" s="85">
        <v>0</v>
      </c>
      <c r="D149" s="85">
        <v>0</v>
      </c>
      <c r="E149" s="85">
        <v>0</v>
      </c>
      <c r="F149" s="85">
        <v>0</v>
      </c>
      <c r="G149" s="85">
        <v>0</v>
      </c>
      <c r="H149" s="85">
        <v>0</v>
      </c>
      <c r="I149" s="85">
        <v>0</v>
      </c>
      <c r="J149" s="85">
        <v>0</v>
      </c>
      <c r="K149" s="85">
        <v>0</v>
      </c>
      <c r="L149" s="85">
        <v>0</v>
      </c>
      <c r="M149" s="85">
        <v>1.0525113250086093E-2</v>
      </c>
      <c r="N149" s="85">
        <v>0</v>
      </c>
      <c r="O149" s="85">
        <v>0</v>
      </c>
      <c r="P149" s="85">
        <v>0</v>
      </c>
      <c r="Q149" s="85">
        <v>0</v>
      </c>
      <c r="R149" s="85">
        <v>0.72802631788628958</v>
      </c>
      <c r="S149" s="85">
        <v>0.73855143113638633</v>
      </c>
    </row>
    <row r="150" spans="1:19">
      <c r="A150" s="113" t="s">
        <v>756</v>
      </c>
      <c r="B150" s="112" t="s">
        <v>897</v>
      </c>
      <c r="C150" s="85">
        <v>0</v>
      </c>
      <c r="D150" s="85">
        <v>0</v>
      </c>
      <c r="E150" s="85">
        <v>0</v>
      </c>
      <c r="F150" s="85">
        <v>0</v>
      </c>
      <c r="G150" s="85">
        <v>0</v>
      </c>
      <c r="H150" s="85">
        <v>0</v>
      </c>
      <c r="I150" s="85">
        <v>0</v>
      </c>
      <c r="J150" s="85">
        <v>0</v>
      </c>
      <c r="K150" s="85">
        <v>0</v>
      </c>
      <c r="L150" s="85">
        <v>9.2556537430254604E-2</v>
      </c>
      <c r="M150" s="85">
        <v>0</v>
      </c>
      <c r="N150" s="85">
        <v>3.4370650068551889E-2</v>
      </c>
      <c r="O150" s="85">
        <v>1.249851246125977E-3</v>
      </c>
      <c r="P150" s="85">
        <v>0</v>
      </c>
      <c r="Q150" s="85">
        <v>0</v>
      </c>
      <c r="R150" s="85">
        <v>0</v>
      </c>
      <c r="S150" s="85">
        <v>0.12817703874492281</v>
      </c>
    </row>
    <row r="151" spans="1:19">
      <c r="A151" s="113" t="s">
        <v>756</v>
      </c>
      <c r="B151" s="112" t="s">
        <v>898</v>
      </c>
      <c r="C151" s="85">
        <v>0</v>
      </c>
      <c r="D151" s="85">
        <v>0</v>
      </c>
      <c r="E151" s="85">
        <v>0</v>
      </c>
      <c r="F151" s="85">
        <v>0</v>
      </c>
      <c r="G151" s="85">
        <v>0</v>
      </c>
      <c r="H151" s="85">
        <v>0</v>
      </c>
      <c r="I151" s="85">
        <v>0</v>
      </c>
      <c r="J151" s="85">
        <v>0</v>
      </c>
      <c r="K151" s="85">
        <v>0</v>
      </c>
      <c r="L151" s="85">
        <v>0</v>
      </c>
      <c r="M151" s="85">
        <v>0</v>
      </c>
      <c r="N151" s="85">
        <v>0</v>
      </c>
      <c r="O151" s="85">
        <v>0</v>
      </c>
      <c r="P151" s="85">
        <v>0</v>
      </c>
      <c r="Q151" s="85">
        <v>0</v>
      </c>
      <c r="R151" s="85">
        <v>2.6443332433530031E-3</v>
      </c>
      <c r="S151" s="85">
        <v>2.6443332433530031E-3</v>
      </c>
    </row>
    <row r="152" spans="1:19">
      <c r="A152" s="113" t="s">
        <v>756</v>
      </c>
      <c r="B152" s="112" t="s">
        <v>899</v>
      </c>
      <c r="C152" s="85">
        <v>0</v>
      </c>
      <c r="D152" s="85">
        <v>0</v>
      </c>
      <c r="E152" s="85">
        <v>0</v>
      </c>
      <c r="F152" s="85">
        <v>0</v>
      </c>
      <c r="G152" s="85">
        <v>0</v>
      </c>
      <c r="H152" s="85">
        <v>0</v>
      </c>
      <c r="I152" s="85">
        <v>0</v>
      </c>
      <c r="J152" s="85">
        <v>0</v>
      </c>
      <c r="K152" s="85">
        <v>0</v>
      </c>
      <c r="L152" s="85">
        <v>0</v>
      </c>
      <c r="M152" s="85">
        <v>0</v>
      </c>
      <c r="N152" s="85">
        <v>8.7579857907704728E-2</v>
      </c>
      <c r="O152" s="85">
        <v>0</v>
      </c>
      <c r="P152" s="85">
        <v>3.769154934028629E-3</v>
      </c>
      <c r="Q152" s="85">
        <v>0</v>
      </c>
      <c r="R152" s="85">
        <v>0.25095386010717391</v>
      </c>
      <c r="S152" s="85">
        <v>0.34230287294892037</v>
      </c>
    </row>
    <row r="153" spans="1:19">
      <c r="A153" s="113" t="s">
        <v>756</v>
      </c>
      <c r="B153" s="112" t="s">
        <v>900</v>
      </c>
      <c r="C153" s="85">
        <v>0</v>
      </c>
      <c r="D153" s="85">
        <v>0</v>
      </c>
      <c r="E153" s="85">
        <v>0</v>
      </c>
      <c r="F153" s="85">
        <v>0</v>
      </c>
      <c r="G153" s="85">
        <v>0</v>
      </c>
      <c r="H153" s="85">
        <v>0</v>
      </c>
      <c r="I153" s="85">
        <v>0</v>
      </c>
      <c r="J153" s="85">
        <v>0</v>
      </c>
      <c r="K153" s="85">
        <v>6.7303087038656506E-3</v>
      </c>
      <c r="L153" s="85">
        <v>0</v>
      </c>
      <c r="M153" s="85">
        <v>1.483206199548448E-4</v>
      </c>
      <c r="N153" s="85">
        <v>0.118391602983694</v>
      </c>
      <c r="O153" s="85">
        <v>2.0584575057731591E-3</v>
      </c>
      <c r="P153" s="85">
        <v>0</v>
      </c>
      <c r="Q153" s="85">
        <v>0</v>
      </c>
      <c r="R153" s="85">
        <v>0</v>
      </c>
      <c r="S153" s="85">
        <v>0.12732868981328238</v>
      </c>
    </row>
    <row r="154" spans="1:19">
      <c r="A154" s="113" t="s">
        <v>756</v>
      </c>
      <c r="B154" s="112" t="s">
        <v>901</v>
      </c>
      <c r="C154" s="85">
        <v>0</v>
      </c>
      <c r="D154" s="85">
        <v>0</v>
      </c>
      <c r="E154" s="85">
        <v>0</v>
      </c>
      <c r="F154" s="85">
        <v>0</v>
      </c>
      <c r="G154" s="85">
        <v>0</v>
      </c>
      <c r="H154" s="85">
        <v>0</v>
      </c>
      <c r="I154" s="85">
        <v>0</v>
      </c>
      <c r="J154" s="85">
        <v>0</v>
      </c>
      <c r="K154" s="85">
        <v>0</v>
      </c>
      <c r="L154" s="85">
        <v>0</v>
      </c>
      <c r="M154" s="85">
        <v>6.4337154517826178E-3</v>
      </c>
      <c r="N154" s="85">
        <v>0</v>
      </c>
      <c r="O154" s="85">
        <v>0</v>
      </c>
      <c r="P154" s="85">
        <v>0</v>
      </c>
      <c r="Q154" s="85">
        <v>0</v>
      </c>
      <c r="R154" s="85">
        <v>0</v>
      </c>
      <c r="S154" s="85">
        <v>6.4337154517488671E-3</v>
      </c>
    </row>
    <row r="155" spans="1:19">
      <c r="A155" s="113" t="s">
        <v>756</v>
      </c>
      <c r="B155" s="112" t="s">
        <v>902</v>
      </c>
      <c r="C155" s="85">
        <v>0</v>
      </c>
      <c r="D155" s="85">
        <v>0</v>
      </c>
      <c r="E155" s="85">
        <v>0</v>
      </c>
      <c r="F155" s="85">
        <v>0</v>
      </c>
      <c r="G155" s="85">
        <v>0</v>
      </c>
      <c r="H155" s="85">
        <v>0</v>
      </c>
      <c r="I155" s="85">
        <v>0</v>
      </c>
      <c r="J155" s="85">
        <v>0</v>
      </c>
      <c r="K155" s="85">
        <v>0</v>
      </c>
      <c r="L155" s="85">
        <v>0</v>
      </c>
      <c r="M155" s="85">
        <v>3.4685320074076209E-2</v>
      </c>
      <c r="N155" s="85">
        <v>4.5549075070088207E-3</v>
      </c>
      <c r="O155" s="85">
        <v>0</v>
      </c>
      <c r="P155" s="85">
        <v>5.5829527070697105E-3</v>
      </c>
      <c r="Q155" s="85">
        <v>0</v>
      </c>
      <c r="R155" s="85">
        <v>6.3062975835649127E-2</v>
      </c>
      <c r="S155" s="85">
        <v>0.10788615612381136</v>
      </c>
    </row>
    <row r="156" spans="1:19">
      <c r="A156" s="113" t="s">
        <v>756</v>
      </c>
      <c r="B156" s="112" t="s">
        <v>903</v>
      </c>
      <c r="C156" s="85">
        <v>0</v>
      </c>
      <c r="D156" s="85">
        <v>0</v>
      </c>
      <c r="E156" s="85">
        <v>0</v>
      </c>
      <c r="F156" s="85">
        <v>0</v>
      </c>
      <c r="G156" s="85">
        <v>0</v>
      </c>
      <c r="H156" s="85">
        <v>0</v>
      </c>
      <c r="I156" s="85">
        <v>0</v>
      </c>
      <c r="J156" s="85">
        <v>0</v>
      </c>
      <c r="K156" s="85">
        <v>0</v>
      </c>
      <c r="L156" s="85">
        <v>0</v>
      </c>
      <c r="M156" s="85">
        <v>0</v>
      </c>
      <c r="N156" s="85">
        <v>0</v>
      </c>
      <c r="O156" s="85">
        <v>0</v>
      </c>
      <c r="P156" s="85">
        <v>5.4778574031309479E-3</v>
      </c>
      <c r="Q156" s="85">
        <v>1.8746811682997244E-3</v>
      </c>
      <c r="R156" s="85">
        <v>0</v>
      </c>
      <c r="S156" s="85">
        <v>7.3525385714390268E-3</v>
      </c>
    </row>
    <row r="157" spans="1:19">
      <c r="A157" s="113" t="s">
        <v>756</v>
      </c>
      <c r="B157" s="112" t="s">
        <v>904</v>
      </c>
      <c r="C157" s="85">
        <v>0</v>
      </c>
      <c r="D157" s="85">
        <v>0</v>
      </c>
      <c r="E157" s="85">
        <v>0</v>
      </c>
      <c r="F157" s="85">
        <v>0</v>
      </c>
      <c r="G157" s="85">
        <v>0</v>
      </c>
      <c r="H157" s="85">
        <v>0</v>
      </c>
      <c r="I157" s="85">
        <v>0</v>
      </c>
      <c r="J157" s="85">
        <v>0</v>
      </c>
      <c r="K157" s="85">
        <v>0</v>
      </c>
      <c r="L157" s="85">
        <v>0</v>
      </c>
      <c r="M157" s="85">
        <v>4.2390006738642683E-2</v>
      </c>
      <c r="N157" s="85">
        <v>8.2505260181902074E-3</v>
      </c>
      <c r="O157" s="85">
        <v>0</v>
      </c>
      <c r="P157" s="85">
        <v>1.9329338704507371E-3</v>
      </c>
      <c r="Q157" s="85">
        <v>0</v>
      </c>
      <c r="R157" s="85">
        <v>0</v>
      </c>
      <c r="S157" s="85">
        <v>5.2573466627279686E-2</v>
      </c>
    </row>
    <row r="158" spans="1:19">
      <c r="A158" s="113" t="s">
        <v>756</v>
      </c>
      <c r="B158" s="112" t="s">
        <v>905</v>
      </c>
      <c r="C158" s="85">
        <v>0</v>
      </c>
      <c r="D158" s="85">
        <v>0</v>
      </c>
      <c r="E158" s="85">
        <v>0</v>
      </c>
      <c r="F158" s="85">
        <v>0</v>
      </c>
      <c r="G158" s="85">
        <v>0</v>
      </c>
      <c r="H158" s="85">
        <v>0</v>
      </c>
      <c r="I158" s="85">
        <v>0</v>
      </c>
      <c r="J158" s="85">
        <v>0</v>
      </c>
      <c r="K158" s="85">
        <v>0</v>
      </c>
      <c r="L158" s="85">
        <v>0</v>
      </c>
      <c r="M158" s="85">
        <v>0</v>
      </c>
      <c r="N158" s="85">
        <v>0</v>
      </c>
      <c r="O158" s="85">
        <v>0</v>
      </c>
      <c r="P158" s="85">
        <v>7.5384572266591343E-3</v>
      </c>
      <c r="Q158" s="85">
        <v>0</v>
      </c>
      <c r="R158" s="85">
        <v>0.60756451520043697</v>
      </c>
      <c r="S158" s="85">
        <v>0.61510297242708134</v>
      </c>
    </row>
    <row r="159" spans="1:19">
      <c r="A159" s="113" t="s">
        <v>756</v>
      </c>
      <c r="B159" s="112" t="s">
        <v>906</v>
      </c>
      <c r="C159" s="85">
        <v>0</v>
      </c>
      <c r="D159" s="85">
        <v>0</v>
      </c>
      <c r="E159" s="85">
        <v>0</v>
      </c>
      <c r="F159" s="85">
        <v>0</v>
      </c>
      <c r="G159" s="85">
        <v>0</v>
      </c>
      <c r="H159" s="85">
        <v>0</v>
      </c>
      <c r="I159" s="85">
        <v>0</v>
      </c>
      <c r="J159" s="85">
        <v>0</v>
      </c>
      <c r="K159" s="85">
        <v>0</v>
      </c>
      <c r="L159" s="85">
        <v>0</v>
      </c>
      <c r="M159" s="85">
        <v>0</v>
      </c>
      <c r="N159" s="85">
        <v>0</v>
      </c>
      <c r="O159" s="85">
        <v>0</v>
      </c>
      <c r="P159" s="85">
        <v>0</v>
      </c>
      <c r="Q159" s="85">
        <v>0</v>
      </c>
      <c r="R159" s="85">
        <v>0</v>
      </c>
      <c r="S159" s="85">
        <v>0</v>
      </c>
    </row>
    <row r="160" spans="1:19">
      <c r="A160" s="113" t="s">
        <v>756</v>
      </c>
      <c r="B160" s="112" t="s">
        <v>907</v>
      </c>
      <c r="C160" s="85">
        <v>0</v>
      </c>
      <c r="D160" s="85">
        <v>0</v>
      </c>
      <c r="E160" s="85">
        <v>0</v>
      </c>
      <c r="F160" s="85">
        <v>0</v>
      </c>
      <c r="G160" s="85">
        <v>0</v>
      </c>
      <c r="H160" s="85">
        <v>0</v>
      </c>
      <c r="I160" s="85">
        <v>2.5034095679764778E-2</v>
      </c>
      <c r="J160" s="85">
        <v>0</v>
      </c>
      <c r="K160" s="85">
        <v>0</v>
      </c>
      <c r="L160" s="85">
        <v>0</v>
      </c>
      <c r="M160" s="85">
        <v>2.663293556528501E-4</v>
      </c>
      <c r="N160" s="85">
        <v>0</v>
      </c>
      <c r="O160" s="85">
        <v>0</v>
      </c>
      <c r="P160" s="85">
        <v>6.6287492835442885E-3</v>
      </c>
      <c r="Q160" s="85">
        <v>0</v>
      </c>
      <c r="R160" s="85">
        <v>0.56788141488362953</v>
      </c>
      <c r="S160" s="85">
        <v>0.59981058920263308</v>
      </c>
    </row>
    <row r="161" spans="1:19">
      <c r="A161" s="113" t="s">
        <v>756</v>
      </c>
      <c r="B161" s="112" t="s">
        <v>908</v>
      </c>
      <c r="C161" s="85">
        <v>4.1553751426164687E-2</v>
      </c>
      <c r="D161" s="85">
        <v>4.6821670309816099E-2</v>
      </c>
      <c r="E161" s="85">
        <v>0</v>
      </c>
      <c r="F161" s="85">
        <v>4.91735828867143</v>
      </c>
      <c r="G161" s="85">
        <v>0.78785629573728855</v>
      </c>
      <c r="H161" s="85">
        <v>0</v>
      </c>
      <c r="I161" s="85">
        <v>0</v>
      </c>
      <c r="J161" s="85">
        <v>1.5192893358485157E-2</v>
      </c>
      <c r="K161" s="85">
        <v>2.501748550630617E-2</v>
      </c>
      <c r="L161" s="85">
        <v>0.24744328148915873</v>
      </c>
      <c r="M161" s="85">
        <v>6.7778218935278467E-2</v>
      </c>
      <c r="N161" s="85">
        <v>0.26698473220990326</v>
      </c>
      <c r="O161" s="85">
        <v>2.086659141309255E-2</v>
      </c>
      <c r="P161" s="85">
        <v>2.7859606894190869E-2</v>
      </c>
      <c r="Q161" s="85">
        <v>2.0736697343219423E-2</v>
      </c>
      <c r="R161" s="85">
        <v>2.4767180962979367</v>
      </c>
      <c r="S161" s="85">
        <v>8.962187609592263</v>
      </c>
    </row>
    <row r="162" spans="1:19">
      <c r="A162" s="113" t="s">
        <v>756</v>
      </c>
      <c r="B162" s="112" t="s">
        <v>909</v>
      </c>
      <c r="C162" s="85">
        <v>3.7592866374312806E-2</v>
      </c>
      <c r="D162" s="85">
        <v>4.017267327401175E-2</v>
      </c>
      <c r="E162" s="85">
        <v>0</v>
      </c>
      <c r="F162" s="85">
        <v>0.32932227690176319</v>
      </c>
      <c r="G162" s="85">
        <v>5.2486571881130821</v>
      </c>
      <c r="H162" s="85">
        <v>0</v>
      </c>
      <c r="I162" s="85">
        <v>0</v>
      </c>
      <c r="J162" s="85">
        <v>3.7790332410856525E-3</v>
      </c>
      <c r="K162" s="85">
        <v>5.3048463083212871E-3</v>
      </c>
      <c r="L162" s="85">
        <v>0.10366154175877229</v>
      </c>
      <c r="M162" s="85">
        <v>4.4964392848191537E-2</v>
      </c>
      <c r="N162" s="85">
        <v>0.14425092230844605</v>
      </c>
      <c r="O162" s="85">
        <v>1.9444101873930753E-2</v>
      </c>
      <c r="P162" s="85">
        <v>3.3839694804030929E-2</v>
      </c>
      <c r="Q162" s="85">
        <v>1.0005732146280061E-2</v>
      </c>
      <c r="R162" s="85">
        <v>0.78451255536609921</v>
      </c>
      <c r="S162" s="85">
        <v>6.8055078253183581</v>
      </c>
    </row>
    <row r="163" spans="1:19">
      <c r="A163" s="113" t="s">
        <v>756</v>
      </c>
      <c r="B163" s="112" t="s">
        <v>910</v>
      </c>
      <c r="C163" s="85">
        <v>0</v>
      </c>
      <c r="D163" s="85">
        <v>1.8225562417966579E-2</v>
      </c>
      <c r="E163" s="85">
        <v>0</v>
      </c>
      <c r="F163" s="85">
        <v>0.5003407887183613</v>
      </c>
      <c r="G163" s="85">
        <v>4.8485303413494343</v>
      </c>
      <c r="H163" s="85">
        <v>0.28282843872030128</v>
      </c>
      <c r="I163" s="85">
        <v>0</v>
      </c>
      <c r="J163" s="85">
        <v>1.0832083385521885E-3</v>
      </c>
      <c r="K163" s="85">
        <v>1.9209644276695803E-2</v>
      </c>
      <c r="L163" s="85">
        <v>0</v>
      </c>
      <c r="M163" s="85">
        <v>1.9160716724708315E-2</v>
      </c>
      <c r="N163" s="85">
        <v>9.2067123355207059E-2</v>
      </c>
      <c r="O163" s="85">
        <v>3.4616375138593503E-2</v>
      </c>
      <c r="P163" s="85">
        <v>1.1091603720997267E-2</v>
      </c>
      <c r="Q163" s="85">
        <v>7.4718648456520431E-3</v>
      </c>
      <c r="R163" s="85">
        <v>0.29931551371844023</v>
      </c>
      <c r="S163" s="85">
        <v>6.1339411813248432</v>
      </c>
    </row>
    <row r="164" spans="1:19">
      <c r="A164" s="113" t="s">
        <v>756</v>
      </c>
      <c r="B164" s="112" t="s">
        <v>911</v>
      </c>
      <c r="C164" s="85">
        <v>0</v>
      </c>
      <c r="D164" s="85">
        <v>3.4019789041072279E-2</v>
      </c>
      <c r="E164" s="85">
        <v>0</v>
      </c>
      <c r="F164" s="85">
        <v>0.32932227690177029</v>
      </c>
      <c r="G164" s="85">
        <v>0</v>
      </c>
      <c r="H164" s="85">
        <v>0</v>
      </c>
      <c r="I164" s="85">
        <v>0</v>
      </c>
      <c r="J164" s="85">
        <v>2.7236575054733203E-3</v>
      </c>
      <c r="K164" s="85">
        <v>0</v>
      </c>
      <c r="L164" s="85">
        <v>8.0907345665699459E-3</v>
      </c>
      <c r="M164" s="85">
        <v>8.5294054264615227E-3</v>
      </c>
      <c r="N164" s="85">
        <v>4.2278218203549045E-2</v>
      </c>
      <c r="O164" s="85">
        <v>0</v>
      </c>
      <c r="P164" s="85">
        <v>1.0408288192707227E-2</v>
      </c>
      <c r="Q164" s="85">
        <v>0</v>
      </c>
      <c r="R164" s="85">
        <v>0.27921791656915218</v>
      </c>
      <c r="S164" s="85">
        <v>0.71459028640677502</v>
      </c>
    </row>
    <row r="165" spans="1:19">
      <c r="A165" s="113" t="s">
        <v>756</v>
      </c>
      <c r="B165" s="112" t="s">
        <v>912</v>
      </c>
      <c r="C165" s="85">
        <v>0</v>
      </c>
      <c r="D165" s="85">
        <v>4.7064612480738788E-2</v>
      </c>
      <c r="E165" s="85">
        <v>0</v>
      </c>
      <c r="F165" s="85">
        <v>0</v>
      </c>
      <c r="G165" s="85">
        <v>0</v>
      </c>
      <c r="H165" s="85">
        <v>0.22303408246540357</v>
      </c>
      <c r="I165" s="85">
        <v>0</v>
      </c>
      <c r="J165" s="85">
        <v>1.1734923195286656E-3</v>
      </c>
      <c r="K165" s="85">
        <v>0</v>
      </c>
      <c r="L165" s="85">
        <v>0</v>
      </c>
      <c r="M165" s="85">
        <v>2.0495031858676072E-3</v>
      </c>
      <c r="N165" s="85">
        <v>3.0780876951837399E-2</v>
      </c>
      <c r="O165" s="85">
        <v>2.8958862503423388E-2</v>
      </c>
      <c r="P165" s="85">
        <v>5.9841062211204998E-3</v>
      </c>
      <c r="Q165" s="85">
        <v>3.8024419101293228E-3</v>
      </c>
      <c r="R165" s="85">
        <v>0</v>
      </c>
      <c r="S165" s="85">
        <v>0.34284797803809397</v>
      </c>
    </row>
    <row r="166" spans="1:19">
      <c r="A166" s="113" t="s">
        <v>756</v>
      </c>
      <c r="B166" s="112" t="s">
        <v>913</v>
      </c>
      <c r="C166" s="85">
        <v>0</v>
      </c>
      <c r="D166" s="85">
        <v>0</v>
      </c>
      <c r="E166" s="85">
        <v>0</v>
      </c>
      <c r="F166" s="85">
        <v>0.28946333992557527</v>
      </c>
      <c r="G166" s="85">
        <v>0</v>
      </c>
      <c r="H166" s="85">
        <v>0</v>
      </c>
      <c r="I166" s="85">
        <v>0</v>
      </c>
      <c r="J166" s="85">
        <v>0</v>
      </c>
      <c r="K166" s="85">
        <v>0</v>
      </c>
      <c r="L166" s="85">
        <v>0</v>
      </c>
      <c r="M166" s="85">
        <v>2.6352430847669694E-2</v>
      </c>
      <c r="N166" s="85">
        <v>0</v>
      </c>
      <c r="O166" s="85">
        <v>0</v>
      </c>
      <c r="P166" s="85">
        <v>7.3534539294355383E-3</v>
      </c>
      <c r="Q166" s="85">
        <v>0</v>
      </c>
      <c r="R166" s="85">
        <v>2.8215564386442793E-2</v>
      </c>
      <c r="S166" s="85">
        <v>0.35138478908908155</v>
      </c>
    </row>
    <row r="167" spans="1:19">
      <c r="A167" s="113" t="s">
        <v>756</v>
      </c>
      <c r="B167" s="112" t="s">
        <v>914</v>
      </c>
      <c r="C167" s="85">
        <v>0</v>
      </c>
      <c r="D167" s="85">
        <v>0</v>
      </c>
      <c r="E167" s="85">
        <v>0</v>
      </c>
      <c r="F167" s="85">
        <v>0</v>
      </c>
      <c r="G167" s="85">
        <v>0</v>
      </c>
      <c r="H167" s="85">
        <v>7.0679386219637763E-2</v>
      </c>
      <c r="I167" s="85">
        <v>0</v>
      </c>
      <c r="J167" s="85">
        <v>0</v>
      </c>
      <c r="K167" s="85">
        <v>0</v>
      </c>
      <c r="L167" s="85">
        <v>0</v>
      </c>
      <c r="M167" s="85">
        <v>4.0129253740417425E-5</v>
      </c>
      <c r="N167" s="85">
        <v>0</v>
      </c>
      <c r="O167" s="85">
        <v>2.6415571285173134E-2</v>
      </c>
      <c r="P167" s="85">
        <v>1.8552559593884022E-3</v>
      </c>
      <c r="Q167" s="85">
        <v>0</v>
      </c>
      <c r="R167" s="85">
        <v>6.5153095324859578E-2</v>
      </c>
      <c r="S167" s="85">
        <v>0.16414343804285636</v>
      </c>
    </row>
    <row r="168" spans="1:19">
      <c r="A168" s="113" t="s">
        <v>756</v>
      </c>
      <c r="B168" s="112" t="s">
        <v>915</v>
      </c>
      <c r="C168" s="85">
        <v>0</v>
      </c>
      <c r="D168" s="85">
        <v>0</v>
      </c>
      <c r="E168" s="85">
        <v>0</v>
      </c>
      <c r="F168" s="85">
        <v>0</v>
      </c>
      <c r="G168" s="85">
        <v>0.45127194109530677</v>
      </c>
      <c r="H168" s="85">
        <v>1.5114445714058178E-2</v>
      </c>
      <c r="I168" s="85">
        <v>0</v>
      </c>
      <c r="J168" s="85">
        <v>4.5667012831016318E-3</v>
      </c>
      <c r="K168" s="85">
        <v>0</v>
      </c>
      <c r="L168" s="85">
        <v>0</v>
      </c>
      <c r="M168" s="85">
        <v>1.3179697663536771E-3</v>
      </c>
      <c r="N168" s="85">
        <v>0</v>
      </c>
      <c r="O168" s="85">
        <v>0</v>
      </c>
      <c r="P168" s="85">
        <v>1.5115892808381659E-4</v>
      </c>
      <c r="Q168" s="85">
        <v>0</v>
      </c>
      <c r="R168" s="85">
        <v>7.783774611951344E-2</v>
      </c>
      <c r="S168" s="85">
        <v>0.55025996290635248</v>
      </c>
    </row>
    <row r="169" spans="1:19">
      <c r="A169" s="113" t="s">
        <v>756</v>
      </c>
      <c r="B169" s="112" t="s">
        <v>916</v>
      </c>
      <c r="C169" s="85">
        <v>0</v>
      </c>
      <c r="D169" s="85">
        <v>0</v>
      </c>
      <c r="E169" s="85">
        <v>0</v>
      </c>
      <c r="F169" s="85">
        <v>0</v>
      </c>
      <c r="G169" s="85">
        <v>0</v>
      </c>
      <c r="H169" s="85">
        <v>0</v>
      </c>
      <c r="I169" s="85">
        <v>0</v>
      </c>
      <c r="J169" s="85">
        <v>1.9314220329334775E-3</v>
      </c>
      <c r="K169" s="85">
        <v>0</v>
      </c>
      <c r="L169" s="85">
        <v>1.0365825140039142E-2</v>
      </c>
      <c r="M169" s="85">
        <v>8.9193034222212475E-4</v>
      </c>
      <c r="N169" s="85">
        <v>1.6039397570111191E-4</v>
      </c>
      <c r="O169" s="85">
        <v>0</v>
      </c>
      <c r="P169" s="85">
        <v>0</v>
      </c>
      <c r="Q169" s="85">
        <v>0</v>
      </c>
      <c r="R169" s="85">
        <v>8.5469294682994246E-2</v>
      </c>
      <c r="S169" s="85">
        <v>9.8818866173928654E-2</v>
      </c>
    </row>
    <row r="170" spans="1:19">
      <c r="A170" s="113" t="s">
        <v>756</v>
      </c>
      <c r="B170" s="112" t="s">
        <v>917</v>
      </c>
      <c r="C170" s="85">
        <v>0</v>
      </c>
      <c r="D170" s="85">
        <v>0</v>
      </c>
      <c r="E170" s="85">
        <v>0</v>
      </c>
      <c r="F170" s="85">
        <v>0</v>
      </c>
      <c r="G170" s="85">
        <v>0</v>
      </c>
      <c r="H170" s="85">
        <v>0</v>
      </c>
      <c r="I170" s="85">
        <v>0</v>
      </c>
      <c r="J170" s="85">
        <v>8.7763895183997354E-3</v>
      </c>
      <c r="K170" s="85">
        <v>0</v>
      </c>
      <c r="L170" s="85">
        <v>0</v>
      </c>
      <c r="M170" s="85">
        <v>2.2862395869793772E-6</v>
      </c>
      <c r="N170" s="85">
        <v>0</v>
      </c>
      <c r="O170" s="85">
        <v>0</v>
      </c>
      <c r="P170" s="85">
        <v>5.9285711169763111E-3</v>
      </c>
      <c r="Q170" s="85">
        <v>0</v>
      </c>
      <c r="R170" s="85">
        <v>1.357870967254371E-3</v>
      </c>
      <c r="S170" s="85">
        <v>1.6065117842231302E-2</v>
      </c>
    </row>
    <row r="171" spans="1:19">
      <c r="A171" s="113" t="s">
        <v>756</v>
      </c>
      <c r="B171" s="112" t="s">
        <v>918</v>
      </c>
      <c r="C171" s="85">
        <v>0</v>
      </c>
      <c r="D171" s="85">
        <v>0</v>
      </c>
      <c r="E171" s="85">
        <v>0</v>
      </c>
      <c r="F171" s="85">
        <v>0.17461546787454552</v>
      </c>
      <c r="G171" s="85">
        <v>0</v>
      </c>
      <c r="H171" s="85">
        <v>0</v>
      </c>
      <c r="I171" s="85">
        <v>0</v>
      </c>
      <c r="J171" s="85">
        <v>0</v>
      </c>
      <c r="K171" s="85">
        <v>0</v>
      </c>
      <c r="L171" s="85">
        <v>0</v>
      </c>
      <c r="M171" s="85">
        <v>0</v>
      </c>
      <c r="N171" s="85">
        <v>0</v>
      </c>
      <c r="O171" s="85">
        <v>0</v>
      </c>
      <c r="P171" s="85">
        <v>2.0082383879982402E-4</v>
      </c>
      <c r="Q171" s="85">
        <v>0</v>
      </c>
      <c r="R171" s="85">
        <v>5.5695858070365034E-2</v>
      </c>
      <c r="S171" s="85">
        <v>0.23051214978369217</v>
      </c>
    </row>
    <row r="172" spans="1:19">
      <c r="A172" s="113" t="s">
        <v>756</v>
      </c>
      <c r="B172" s="112" t="s">
        <v>919</v>
      </c>
      <c r="C172" s="85">
        <v>0</v>
      </c>
      <c r="D172" s="85">
        <v>0</v>
      </c>
      <c r="E172" s="85">
        <v>0</v>
      </c>
      <c r="F172" s="85">
        <v>0</v>
      </c>
      <c r="G172" s="85">
        <v>0</v>
      </c>
      <c r="H172" s="85">
        <v>0</v>
      </c>
      <c r="I172" s="85">
        <v>2.7544882565344597E-4</v>
      </c>
      <c r="J172" s="85">
        <v>1.6492411532974399E-3</v>
      </c>
      <c r="K172" s="85">
        <v>0</v>
      </c>
      <c r="L172" s="85">
        <v>0</v>
      </c>
      <c r="M172" s="85">
        <v>1.8681487685459075E-3</v>
      </c>
      <c r="N172" s="85">
        <v>8.3504926943156477E-3</v>
      </c>
      <c r="O172" s="85">
        <v>0</v>
      </c>
      <c r="P172" s="85">
        <v>2.7706826562523545E-4</v>
      </c>
      <c r="Q172" s="85">
        <v>1.4997488195736541E-4</v>
      </c>
      <c r="R172" s="85">
        <v>3.8252773942531348E-2</v>
      </c>
      <c r="S172" s="85">
        <v>5.0823148531918605E-2</v>
      </c>
    </row>
    <row r="173" spans="1:19">
      <c r="A173" s="113" t="s">
        <v>756</v>
      </c>
      <c r="B173" s="112" t="s">
        <v>920</v>
      </c>
      <c r="C173" s="85">
        <v>0</v>
      </c>
      <c r="D173" s="85">
        <v>0</v>
      </c>
      <c r="E173" s="85">
        <v>0</v>
      </c>
      <c r="F173" s="85">
        <v>0</v>
      </c>
      <c r="G173" s="85">
        <v>0</v>
      </c>
      <c r="H173" s="85">
        <v>0</v>
      </c>
      <c r="I173" s="85">
        <v>0</v>
      </c>
      <c r="J173" s="85">
        <v>0</v>
      </c>
      <c r="K173" s="85">
        <v>0</v>
      </c>
      <c r="L173" s="85">
        <v>1.4152387350809814E-2</v>
      </c>
      <c r="M173" s="85">
        <v>8.5693491471694472E-5</v>
      </c>
      <c r="N173" s="85">
        <v>3.0232480355607549E-5</v>
      </c>
      <c r="O173" s="85">
        <v>0</v>
      </c>
      <c r="P173" s="85">
        <v>0</v>
      </c>
      <c r="Q173" s="85">
        <v>0</v>
      </c>
      <c r="R173" s="85">
        <v>5.8356959389982421E-2</v>
      </c>
      <c r="S173" s="85">
        <v>7.2625272712627975E-2</v>
      </c>
    </row>
    <row r="174" spans="1:19">
      <c r="A174" s="113" t="s">
        <v>756</v>
      </c>
      <c r="B174" s="112" t="s">
        <v>921</v>
      </c>
      <c r="C174" s="85">
        <v>0</v>
      </c>
      <c r="D174" s="85">
        <v>0</v>
      </c>
      <c r="E174" s="85">
        <v>0</v>
      </c>
      <c r="F174" s="85">
        <v>0</v>
      </c>
      <c r="G174" s="85">
        <v>0</v>
      </c>
      <c r="H174" s="85">
        <v>0</v>
      </c>
      <c r="I174" s="85">
        <v>5.3036225845648488E-4</v>
      </c>
      <c r="J174" s="85">
        <v>0</v>
      </c>
      <c r="K174" s="85">
        <v>0</v>
      </c>
      <c r="L174" s="85">
        <v>1.158405573486565E-3</v>
      </c>
      <c r="M174" s="85">
        <v>0</v>
      </c>
      <c r="N174" s="85">
        <v>0</v>
      </c>
      <c r="O174" s="85">
        <v>9.0804268748989614E-4</v>
      </c>
      <c r="P174" s="85">
        <v>0</v>
      </c>
      <c r="Q174" s="85">
        <v>0</v>
      </c>
      <c r="R174" s="85">
        <v>2.0941438756423736E-2</v>
      </c>
      <c r="S174" s="85">
        <v>2.3538249275844692E-2</v>
      </c>
    </row>
    <row r="175" spans="1:19">
      <c r="A175" s="113" t="s">
        <v>756</v>
      </c>
      <c r="B175" s="112" t="s">
        <v>922</v>
      </c>
      <c r="C175" s="85">
        <v>0</v>
      </c>
      <c r="D175" s="85">
        <v>0</v>
      </c>
      <c r="E175" s="85">
        <v>0</v>
      </c>
      <c r="F175" s="85">
        <v>0</v>
      </c>
      <c r="G175" s="85">
        <v>0</v>
      </c>
      <c r="H175" s="85">
        <v>0</v>
      </c>
      <c r="I175" s="85">
        <v>0</v>
      </c>
      <c r="J175" s="85">
        <v>0</v>
      </c>
      <c r="K175" s="85">
        <v>0</v>
      </c>
      <c r="L175" s="85">
        <v>0</v>
      </c>
      <c r="M175" s="85">
        <v>0</v>
      </c>
      <c r="N175" s="85">
        <v>0</v>
      </c>
      <c r="O175" s="85">
        <v>0</v>
      </c>
      <c r="P175" s="85">
        <v>0</v>
      </c>
      <c r="Q175" s="85">
        <v>0</v>
      </c>
      <c r="R175" s="85">
        <v>1.476906262354305E-3</v>
      </c>
      <c r="S175" s="85">
        <v>1.4769062623258833E-3</v>
      </c>
    </row>
    <row r="176" spans="1:19">
      <c r="A176" s="113" t="s">
        <v>756</v>
      </c>
      <c r="B176" s="112" t="s">
        <v>923</v>
      </c>
      <c r="C176" s="85">
        <v>1.4582505544122881E-3</v>
      </c>
      <c r="D176" s="85">
        <v>0</v>
      </c>
      <c r="E176" s="85">
        <v>0</v>
      </c>
      <c r="F176" s="85">
        <v>0</v>
      </c>
      <c r="G176" s="85">
        <v>0</v>
      </c>
      <c r="H176" s="85">
        <v>0</v>
      </c>
      <c r="I176" s="85">
        <v>0</v>
      </c>
      <c r="J176" s="85">
        <v>0</v>
      </c>
      <c r="K176" s="85">
        <v>0</v>
      </c>
      <c r="L176" s="85">
        <v>0</v>
      </c>
      <c r="M176" s="85">
        <v>7.0670702021047305E-5</v>
      </c>
      <c r="N176" s="85">
        <v>0</v>
      </c>
      <c r="O176" s="85">
        <v>0</v>
      </c>
      <c r="P176" s="85">
        <v>2.4062432565445935E-3</v>
      </c>
      <c r="Q176" s="85">
        <v>0</v>
      </c>
      <c r="R176" s="85">
        <v>4.0456088356606301E-2</v>
      </c>
      <c r="S176" s="85">
        <v>4.4391252869615982E-2</v>
      </c>
    </row>
    <row r="177" spans="1:19">
      <c r="A177" s="113" t="s">
        <v>756</v>
      </c>
      <c r="B177" s="112" t="s">
        <v>924</v>
      </c>
      <c r="C177" s="85">
        <v>0</v>
      </c>
      <c r="D177" s="85">
        <v>0</v>
      </c>
      <c r="E177" s="85">
        <v>0</v>
      </c>
      <c r="F177" s="85">
        <v>0</v>
      </c>
      <c r="G177" s="85">
        <v>0</v>
      </c>
      <c r="H177" s="85">
        <v>0</v>
      </c>
      <c r="I177" s="85">
        <v>0</v>
      </c>
      <c r="J177" s="85">
        <v>0</v>
      </c>
      <c r="K177" s="85">
        <v>0</v>
      </c>
      <c r="L177" s="85">
        <v>0</v>
      </c>
      <c r="M177" s="85">
        <v>0</v>
      </c>
      <c r="N177" s="85">
        <v>0</v>
      </c>
      <c r="O177" s="85">
        <v>0</v>
      </c>
      <c r="P177" s="85">
        <v>0</v>
      </c>
      <c r="Q177" s="85">
        <v>0</v>
      </c>
      <c r="R177" s="85">
        <v>0</v>
      </c>
      <c r="S177" s="85">
        <v>0</v>
      </c>
    </row>
    <row r="178" spans="1:19">
      <c r="A178" s="113" t="s">
        <v>756</v>
      </c>
      <c r="B178" s="112" t="s">
        <v>925</v>
      </c>
      <c r="C178" s="85">
        <v>0</v>
      </c>
      <c r="D178" s="85">
        <v>0</v>
      </c>
      <c r="E178" s="85">
        <v>0</v>
      </c>
      <c r="F178" s="85">
        <v>0</v>
      </c>
      <c r="G178" s="85">
        <v>0</v>
      </c>
      <c r="H178" s="85">
        <v>0</v>
      </c>
      <c r="I178" s="85">
        <v>0</v>
      </c>
      <c r="J178" s="85">
        <v>0</v>
      </c>
      <c r="K178" s="85">
        <v>0</v>
      </c>
      <c r="L178" s="85">
        <v>0</v>
      </c>
      <c r="M178" s="85">
        <v>1.3145728479102559E-5</v>
      </c>
      <c r="N178" s="85">
        <v>2.1469968386078619E-3</v>
      </c>
      <c r="O178" s="85">
        <v>0</v>
      </c>
      <c r="P178" s="85">
        <v>0</v>
      </c>
      <c r="Q178" s="85">
        <v>0</v>
      </c>
      <c r="R178" s="85">
        <v>0</v>
      </c>
      <c r="S178" s="85">
        <v>2.1601425670780827E-3</v>
      </c>
    </row>
    <row r="179" spans="1:19">
      <c r="A179" s="113" t="s">
        <v>756</v>
      </c>
      <c r="B179" s="112" t="s">
        <v>926</v>
      </c>
      <c r="C179" s="85">
        <v>0</v>
      </c>
      <c r="D179" s="85">
        <v>0</v>
      </c>
      <c r="E179" s="85">
        <v>0</v>
      </c>
      <c r="F179" s="85">
        <v>0</v>
      </c>
      <c r="G179" s="85">
        <v>0.20282788384999861</v>
      </c>
      <c r="H179" s="85">
        <v>9.2997465583373184E-3</v>
      </c>
      <c r="I179" s="85">
        <v>0</v>
      </c>
      <c r="J179" s="85">
        <v>0</v>
      </c>
      <c r="K179" s="85">
        <v>0</v>
      </c>
      <c r="L179" s="85">
        <v>3.1457468180873249E-4</v>
      </c>
      <c r="M179" s="85">
        <v>2.4345354561052801E-3</v>
      </c>
      <c r="N179" s="85">
        <v>9.7844055512892325E-3</v>
      </c>
      <c r="O179" s="85">
        <v>0</v>
      </c>
      <c r="P179" s="85">
        <v>5.5624857155545104E-5</v>
      </c>
      <c r="Q179" s="85">
        <v>0</v>
      </c>
      <c r="R179" s="85">
        <v>8.7819610846452179E-2</v>
      </c>
      <c r="S179" s="85">
        <v>0.31253638180115217</v>
      </c>
    </row>
    <row r="180" spans="1:19">
      <c r="A180" s="113" t="s">
        <v>756</v>
      </c>
      <c r="B180" s="112" t="s">
        <v>48</v>
      </c>
      <c r="C180" s="85">
        <v>4.7406173976582977E-4</v>
      </c>
      <c r="D180" s="85">
        <v>0</v>
      </c>
      <c r="E180" s="85">
        <v>0</v>
      </c>
      <c r="F180" s="85">
        <v>0</v>
      </c>
      <c r="G180" s="85">
        <v>0</v>
      </c>
      <c r="H180" s="85">
        <v>0</v>
      </c>
      <c r="I180" s="85">
        <v>3.7867530221635803E-4</v>
      </c>
      <c r="J180" s="85">
        <v>0</v>
      </c>
      <c r="K180" s="85">
        <v>2.3887507065520341E-4</v>
      </c>
      <c r="L180" s="85">
        <v>0</v>
      </c>
      <c r="M180" s="85">
        <v>0</v>
      </c>
      <c r="N180" s="85">
        <v>1.8461385238310868E-6</v>
      </c>
      <c r="O180" s="85">
        <v>0</v>
      </c>
      <c r="P180" s="85">
        <v>0</v>
      </c>
      <c r="Q180" s="85">
        <v>0</v>
      </c>
      <c r="R180" s="85">
        <v>3.7457105697839665E-2</v>
      </c>
      <c r="S180" s="85">
        <v>3.8550563949002026E-2</v>
      </c>
    </row>
    <row r="181" spans="1:19">
      <c r="A181" s="113" t="s">
        <v>756</v>
      </c>
      <c r="B181" s="112" t="s">
        <v>927</v>
      </c>
      <c r="C181" s="85">
        <v>0</v>
      </c>
      <c r="D181" s="85">
        <v>0</v>
      </c>
      <c r="E181" s="85">
        <v>0</v>
      </c>
      <c r="F181" s="85">
        <v>0</v>
      </c>
      <c r="G181" s="85">
        <v>0</v>
      </c>
      <c r="H181" s="85">
        <v>0</v>
      </c>
      <c r="I181" s="85">
        <v>0</v>
      </c>
      <c r="J181" s="85">
        <v>0</v>
      </c>
      <c r="K181" s="85">
        <v>0</v>
      </c>
      <c r="L181" s="85">
        <v>0</v>
      </c>
      <c r="M181" s="85">
        <v>3.164234514230202E-5</v>
      </c>
      <c r="N181" s="85">
        <v>1.9541975926635757E-3</v>
      </c>
      <c r="O181" s="85">
        <v>0</v>
      </c>
      <c r="P181" s="85">
        <v>9.7190221342580152E-6</v>
      </c>
      <c r="Q181" s="85">
        <v>0</v>
      </c>
      <c r="R181" s="85">
        <v>3.5558676634124708E-2</v>
      </c>
      <c r="S181" s="85">
        <v>3.7554235594058127E-2</v>
      </c>
    </row>
    <row r="182" spans="1:19">
      <c r="A182" s="113" t="s">
        <v>756</v>
      </c>
      <c r="B182" s="112" t="s">
        <v>928</v>
      </c>
      <c r="C182" s="85">
        <v>0</v>
      </c>
      <c r="D182" s="85">
        <v>0</v>
      </c>
      <c r="E182" s="85">
        <v>0</v>
      </c>
      <c r="F182" s="85">
        <v>0</v>
      </c>
      <c r="G182" s="85">
        <v>0</v>
      </c>
      <c r="H182" s="85">
        <v>0</v>
      </c>
      <c r="I182" s="85">
        <v>0</v>
      </c>
      <c r="J182" s="85">
        <v>0</v>
      </c>
      <c r="K182" s="85">
        <v>0</v>
      </c>
      <c r="L182" s="85">
        <v>0</v>
      </c>
      <c r="M182" s="85">
        <v>1.8409781448358586E-4</v>
      </c>
      <c r="N182" s="85">
        <v>3.6390246743955856E-4</v>
      </c>
      <c r="O182" s="85">
        <v>0</v>
      </c>
      <c r="P182" s="85">
        <v>0</v>
      </c>
      <c r="Q182" s="85">
        <v>0</v>
      </c>
      <c r="R182" s="85">
        <v>9.229354606404172E-3</v>
      </c>
      <c r="S182" s="85">
        <v>9.7773548883139938E-3</v>
      </c>
    </row>
    <row r="183" spans="1:19">
      <c r="A183" s="113" t="s">
        <v>756</v>
      </c>
      <c r="B183" s="112" t="s">
        <v>929</v>
      </c>
      <c r="C183" s="85">
        <v>0</v>
      </c>
      <c r="D183" s="85">
        <v>0</v>
      </c>
      <c r="E183" s="85">
        <v>0</v>
      </c>
      <c r="F183" s="85">
        <v>0</v>
      </c>
      <c r="G183" s="85">
        <v>0</v>
      </c>
      <c r="H183" s="85">
        <v>1.0996518706996028E-3</v>
      </c>
      <c r="I183" s="85">
        <v>0</v>
      </c>
      <c r="J183" s="85">
        <v>2.9745839085926207E-4</v>
      </c>
      <c r="K183" s="85">
        <v>0</v>
      </c>
      <c r="L183" s="85">
        <v>0</v>
      </c>
      <c r="M183" s="85">
        <v>5.284582143438854E-6</v>
      </c>
      <c r="N183" s="85">
        <v>1.1474675662981326E-6</v>
      </c>
      <c r="O183" s="85">
        <v>0</v>
      </c>
      <c r="P183" s="85">
        <v>7.1780782371910767E-6</v>
      </c>
      <c r="Q183" s="85">
        <v>1.3467804865249788E-4</v>
      </c>
      <c r="R183" s="85">
        <v>3.8088993783560454E-3</v>
      </c>
      <c r="S183" s="85">
        <v>5.3542978165523891E-3</v>
      </c>
    </row>
    <row r="184" spans="1:19">
      <c r="A184" s="113" t="s">
        <v>756</v>
      </c>
      <c r="B184" s="112" t="s">
        <v>930</v>
      </c>
      <c r="C184" s="85">
        <v>0</v>
      </c>
      <c r="D184" s="85">
        <v>0</v>
      </c>
      <c r="E184" s="85">
        <v>0</v>
      </c>
      <c r="F184" s="85">
        <v>0</v>
      </c>
      <c r="G184" s="85">
        <v>0</v>
      </c>
      <c r="H184" s="85">
        <v>0</v>
      </c>
      <c r="I184" s="85">
        <v>0</v>
      </c>
      <c r="J184" s="85">
        <v>0</v>
      </c>
      <c r="K184" s="85">
        <v>0</v>
      </c>
      <c r="L184" s="85">
        <v>0</v>
      </c>
      <c r="M184" s="85">
        <v>2.4010177845923408E-7</v>
      </c>
      <c r="N184" s="85">
        <v>0</v>
      </c>
      <c r="O184" s="85">
        <v>0</v>
      </c>
      <c r="P184" s="85">
        <v>0</v>
      </c>
      <c r="Q184" s="85">
        <v>2.5914044343619547E-4</v>
      </c>
      <c r="R184" s="85">
        <v>1.7077281907376118E-3</v>
      </c>
      <c r="S184" s="85">
        <v>1.9671087359256489E-3</v>
      </c>
    </row>
    <row r="185" spans="1:19">
      <c r="A185" s="113" t="s">
        <v>756</v>
      </c>
      <c r="B185" s="112" t="s">
        <v>931</v>
      </c>
      <c r="C185" s="85">
        <v>0</v>
      </c>
      <c r="D185" s="85">
        <v>0</v>
      </c>
      <c r="E185" s="85">
        <v>0</v>
      </c>
      <c r="F185" s="85">
        <v>0</v>
      </c>
      <c r="G185" s="85">
        <v>0</v>
      </c>
      <c r="H185" s="85">
        <v>0</v>
      </c>
      <c r="I185" s="85">
        <v>0</v>
      </c>
      <c r="J185" s="85">
        <v>0</v>
      </c>
      <c r="K185" s="85">
        <v>0</v>
      </c>
      <c r="L185" s="85">
        <v>0</v>
      </c>
      <c r="M185" s="85">
        <v>0</v>
      </c>
      <c r="N185" s="85">
        <v>0</v>
      </c>
      <c r="O185" s="85">
        <v>0</v>
      </c>
      <c r="P185" s="85">
        <v>0</v>
      </c>
      <c r="Q185" s="85">
        <v>0</v>
      </c>
      <c r="R185" s="85">
        <v>1.1648688706600296E-4</v>
      </c>
      <c r="S185" s="85">
        <v>1.1648688706600296E-4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>
      <selection activeCell="B2" sqref="B2:C6"/>
    </sheetView>
  </sheetViews>
  <sheetFormatPr defaultColWidth="10.140625" defaultRowHeight="15"/>
  <cols>
    <col min="1" max="1" width="16.28515625" style="85" customWidth="1"/>
    <col min="2" max="2" width="17.85546875" style="85" customWidth="1"/>
    <col min="3" max="3" width="12" style="85" customWidth="1"/>
    <col min="4" max="16384" width="10.140625" style="85"/>
  </cols>
  <sheetData>
    <row r="1" spans="1:20" s="79" customFormat="1">
      <c r="B1" s="80" t="s">
        <v>699</v>
      </c>
      <c r="C1" s="81" t="s">
        <v>30</v>
      </c>
      <c r="D1" s="82"/>
      <c r="E1" s="82"/>
      <c r="F1" s="82"/>
      <c r="G1" s="83"/>
      <c r="H1" s="84"/>
    </row>
    <row r="2" spans="1:20">
      <c r="B2" s="86" t="s">
        <v>701</v>
      </c>
      <c r="C2" s="81" t="s">
        <v>34</v>
      </c>
      <c r="D2" s="87"/>
      <c r="E2" s="87"/>
      <c r="F2" s="87"/>
      <c r="G2" s="87"/>
      <c r="H2" s="88"/>
    </row>
    <row r="3" spans="1:20">
      <c r="B3" s="86" t="s">
        <v>728</v>
      </c>
      <c r="C3" s="89" t="s">
        <v>729</v>
      </c>
      <c r="D3" s="87"/>
      <c r="E3" s="87"/>
      <c r="F3" s="87"/>
      <c r="G3" s="87"/>
      <c r="H3" s="88"/>
    </row>
    <row r="4" spans="1:20">
      <c r="B4" s="90" t="s">
        <v>730</v>
      </c>
      <c r="C4" s="91">
        <v>2020</v>
      </c>
      <c r="D4" s="92"/>
      <c r="E4" s="92"/>
      <c r="F4" s="92"/>
      <c r="G4" s="92"/>
      <c r="H4" s="93"/>
    </row>
    <row r="5" spans="1:20">
      <c r="B5" s="94"/>
    </row>
    <row r="6" spans="1:20">
      <c r="A6" s="94" t="s">
        <v>731</v>
      </c>
      <c r="B6" s="94" t="s">
        <v>732</v>
      </c>
      <c r="C6" s="95" t="s">
        <v>733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1:20" ht="18">
      <c r="B7" s="94" t="s">
        <v>734</v>
      </c>
      <c r="C7" s="98" t="s">
        <v>706</v>
      </c>
      <c r="D7" s="99"/>
      <c r="E7" s="99"/>
      <c r="F7" s="99"/>
      <c r="G7" s="99"/>
      <c r="H7" s="99"/>
      <c r="I7" s="99"/>
      <c r="J7" s="99"/>
      <c r="K7" s="99"/>
      <c r="L7" s="100"/>
      <c r="M7" s="98" t="s">
        <v>717</v>
      </c>
      <c r="N7" s="99"/>
      <c r="O7" s="99"/>
      <c r="P7" s="99"/>
      <c r="Q7" s="99"/>
      <c r="R7" s="99"/>
      <c r="S7" s="101"/>
    </row>
    <row r="8" spans="1:20">
      <c r="C8" s="102" t="s">
        <v>707</v>
      </c>
      <c r="D8" s="103" t="s">
        <v>708</v>
      </c>
      <c r="E8" s="103" t="s">
        <v>709</v>
      </c>
      <c r="F8" s="103" t="s">
        <v>710</v>
      </c>
      <c r="G8" s="103" t="s">
        <v>711</v>
      </c>
      <c r="H8" s="103" t="s">
        <v>712</v>
      </c>
      <c r="I8" s="103" t="s">
        <v>713</v>
      </c>
      <c r="J8" s="103" t="s">
        <v>714</v>
      </c>
      <c r="K8" s="103" t="s">
        <v>715</v>
      </c>
      <c r="L8" s="104" t="s">
        <v>716</v>
      </c>
      <c r="M8" s="105" t="s">
        <v>718</v>
      </c>
      <c r="N8" s="106" t="s">
        <v>735</v>
      </c>
      <c r="O8" s="106" t="s">
        <v>736</v>
      </c>
      <c r="P8" s="106" t="s">
        <v>721</v>
      </c>
      <c r="Q8" s="106" t="s">
        <v>722</v>
      </c>
      <c r="R8" s="106" t="s">
        <v>737</v>
      </c>
      <c r="S8" s="107" t="s">
        <v>738</v>
      </c>
    </row>
    <row r="9" spans="1:20">
      <c r="C9" s="108" t="s">
        <v>739</v>
      </c>
      <c r="D9" s="109" t="s">
        <v>740</v>
      </c>
      <c r="E9" s="109" t="s">
        <v>741</v>
      </c>
      <c r="F9" s="109" t="s">
        <v>742</v>
      </c>
      <c r="G9" s="109" t="s">
        <v>743</v>
      </c>
      <c r="H9" s="109" t="s">
        <v>744</v>
      </c>
      <c r="I9" s="109" t="s">
        <v>745</v>
      </c>
      <c r="J9" s="109" t="s">
        <v>746</v>
      </c>
      <c r="K9" s="109" t="s">
        <v>747</v>
      </c>
      <c r="L9" s="110" t="s">
        <v>748</v>
      </c>
      <c r="M9" s="108" t="s">
        <v>749</v>
      </c>
      <c r="N9" s="109" t="s">
        <v>750</v>
      </c>
      <c r="O9" s="109" t="s">
        <v>751</v>
      </c>
      <c r="P9" s="109" t="s">
        <v>752</v>
      </c>
      <c r="Q9" s="109" t="s">
        <v>753</v>
      </c>
      <c r="R9" s="109" t="s">
        <v>754</v>
      </c>
      <c r="S9" s="111" t="s">
        <v>755</v>
      </c>
      <c r="T9" s="112"/>
    </row>
    <row r="10" spans="1:20">
      <c r="A10" s="113" t="s">
        <v>756</v>
      </c>
      <c r="B10" s="114" t="s">
        <v>757</v>
      </c>
      <c r="C10" s="85">
        <v>0</v>
      </c>
      <c r="D10" s="85">
        <v>0.13746824904457569</v>
      </c>
      <c r="E10" s="85">
        <v>0</v>
      </c>
      <c r="F10" s="85">
        <v>0</v>
      </c>
      <c r="G10" s="85">
        <v>0</v>
      </c>
      <c r="H10" s="85">
        <v>0.38646601411213344</v>
      </c>
      <c r="I10" s="85">
        <v>0</v>
      </c>
      <c r="J10" s="85">
        <v>0</v>
      </c>
      <c r="K10" s="85">
        <v>0</v>
      </c>
      <c r="L10" s="85">
        <v>8.467731924440081E-3</v>
      </c>
      <c r="M10" s="85">
        <v>3.6334365489406342E-2</v>
      </c>
      <c r="N10" s="85">
        <v>2.9946236116629273E-2</v>
      </c>
      <c r="O10" s="85">
        <v>0</v>
      </c>
      <c r="P10" s="85">
        <v>1.1975825591639228E-2</v>
      </c>
      <c r="Q10" s="85">
        <v>1.02552810020713E-2</v>
      </c>
      <c r="R10" s="85">
        <v>0.17235816808411999</v>
      </c>
      <c r="S10" s="85">
        <v>0.79327187136501531</v>
      </c>
    </row>
    <row r="11" spans="1:20">
      <c r="A11" s="113" t="s">
        <v>756</v>
      </c>
      <c r="B11" s="114" t="s">
        <v>758</v>
      </c>
      <c r="C11" s="85">
        <v>0</v>
      </c>
      <c r="D11" s="85">
        <v>0</v>
      </c>
      <c r="E11" s="85">
        <v>0</v>
      </c>
      <c r="F11" s="85">
        <v>0</v>
      </c>
      <c r="G11" s="85">
        <v>0</v>
      </c>
      <c r="H11" s="85">
        <v>0</v>
      </c>
      <c r="I11" s="85">
        <v>0</v>
      </c>
      <c r="J11" s="85">
        <v>0</v>
      </c>
      <c r="K11" s="85">
        <v>0</v>
      </c>
      <c r="L11" s="85">
        <v>0</v>
      </c>
      <c r="M11" s="85">
        <v>0</v>
      </c>
      <c r="N11" s="85">
        <v>0</v>
      </c>
      <c r="O11" s="85">
        <v>0</v>
      </c>
      <c r="P11" s="85">
        <v>0</v>
      </c>
      <c r="Q11" s="85">
        <v>0</v>
      </c>
      <c r="R11" s="85">
        <v>0</v>
      </c>
      <c r="S11" s="85">
        <v>0</v>
      </c>
    </row>
    <row r="12" spans="1:20">
      <c r="A12" s="113" t="s">
        <v>756</v>
      </c>
      <c r="B12" s="114" t="s">
        <v>759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5">
        <v>0</v>
      </c>
    </row>
    <row r="13" spans="1:20">
      <c r="A13" s="113" t="s">
        <v>756</v>
      </c>
      <c r="B13" s="114" t="s">
        <v>760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0</v>
      </c>
      <c r="R13" s="85">
        <v>0</v>
      </c>
      <c r="S13" s="85">
        <v>0</v>
      </c>
    </row>
    <row r="14" spans="1:20">
      <c r="A14" s="113" t="s">
        <v>756</v>
      </c>
      <c r="B14" s="114" t="s">
        <v>761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0.25834469431695894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0.24250888478147767</v>
      </c>
      <c r="S14" s="85">
        <v>0.50085357909843675</v>
      </c>
    </row>
    <row r="15" spans="1:20">
      <c r="A15" s="113" t="s">
        <v>756</v>
      </c>
      <c r="B15" s="114" t="s">
        <v>762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  <c r="O15" s="85">
        <v>0</v>
      </c>
      <c r="P15" s="85">
        <v>8.1273904765132195E-4</v>
      </c>
      <c r="Q15" s="85">
        <v>0</v>
      </c>
      <c r="R15" s="85">
        <v>0</v>
      </c>
      <c r="S15" s="85">
        <v>8.1273904765133409E-4</v>
      </c>
    </row>
    <row r="16" spans="1:20">
      <c r="A16" s="113" t="s">
        <v>756</v>
      </c>
      <c r="B16" s="114" t="s">
        <v>763</v>
      </c>
      <c r="C16" s="85">
        <v>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85">
        <v>0</v>
      </c>
      <c r="S16" s="85">
        <v>0</v>
      </c>
    </row>
    <row r="17" spans="1:19">
      <c r="A17" s="113" t="s">
        <v>756</v>
      </c>
      <c r="B17" s="114" t="s">
        <v>764</v>
      </c>
      <c r="C17" s="85">
        <v>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1.4813464584151337E-7</v>
      </c>
      <c r="N17" s="85">
        <v>0</v>
      </c>
      <c r="O17" s="85">
        <v>0</v>
      </c>
      <c r="P17" s="85">
        <v>0</v>
      </c>
      <c r="Q17" s="85">
        <v>0</v>
      </c>
      <c r="R17" s="85">
        <v>0</v>
      </c>
      <c r="S17" s="85">
        <v>1.4813464566110213E-7</v>
      </c>
    </row>
    <row r="18" spans="1:19">
      <c r="A18" s="113" t="s">
        <v>756</v>
      </c>
      <c r="B18" s="114" t="s">
        <v>765</v>
      </c>
      <c r="C18" s="85">
        <v>0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1.0412333865909403E-2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1.0412333865909451E-2</v>
      </c>
    </row>
    <row r="19" spans="1:19">
      <c r="A19" s="113" t="s">
        <v>756</v>
      </c>
      <c r="B19" s="114" t="s">
        <v>766</v>
      </c>
      <c r="C19" s="85">
        <v>0</v>
      </c>
      <c r="D19" s="85">
        <v>0</v>
      </c>
      <c r="E19" s="85">
        <v>0</v>
      </c>
      <c r="F19" s="85">
        <v>0</v>
      </c>
      <c r="G19" s="85">
        <v>7.1466144738422071E-4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2.9909392939646284E-4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5">
        <v>1.0137553767806118E-3</v>
      </c>
    </row>
    <row r="20" spans="1:19">
      <c r="A20" s="113" t="s">
        <v>756</v>
      </c>
      <c r="B20" s="114" t="s">
        <v>767</v>
      </c>
      <c r="C20" s="85">
        <v>0</v>
      </c>
      <c r="D20" s="85">
        <v>0</v>
      </c>
      <c r="E20" s="85">
        <v>0</v>
      </c>
      <c r="F20" s="85">
        <v>0</v>
      </c>
      <c r="G20" s="85">
        <v>0</v>
      </c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0</v>
      </c>
      <c r="N20" s="85">
        <v>0</v>
      </c>
      <c r="O20" s="85">
        <v>0</v>
      </c>
      <c r="P20" s="85">
        <v>0</v>
      </c>
      <c r="Q20" s="85">
        <v>0</v>
      </c>
      <c r="R20" s="85">
        <v>0.54965363820748547</v>
      </c>
      <c r="S20" s="85">
        <v>0.54965363820748547</v>
      </c>
    </row>
    <row r="21" spans="1:19">
      <c r="A21" s="113" t="s">
        <v>756</v>
      </c>
      <c r="B21" s="114" t="s">
        <v>768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0</v>
      </c>
      <c r="R21" s="85">
        <v>0</v>
      </c>
      <c r="S21" s="85">
        <v>0</v>
      </c>
    </row>
    <row r="22" spans="1:19">
      <c r="A22" s="113" t="s">
        <v>756</v>
      </c>
      <c r="B22" s="114" t="s">
        <v>769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0</v>
      </c>
      <c r="M22" s="85">
        <v>0</v>
      </c>
      <c r="N22" s="85">
        <v>1.1117004472603224E-2</v>
      </c>
      <c r="O22" s="85">
        <v>0</v>
      </c>
      <c r="P22" s="85">
        <v>0</v>
      </c>
      <c r="Q22" s="85">
        <v>0</v>
      </c>
      <c r="R22" s="85">
        <v>0</v>
      </c>
      <c r="S22" s="85">
        <v>1.111700447260322E-2</v>
      </c>
    </row>
    <row r="23" spans="1:19">
      <c r="A23" s="113" t="s">
        <v>756</v>
      </c>
      <c r="B23" s="114" t="s">
        <v>770</v>
      </c>
      <c r="C23" s="85">
        <v>0</v>
      </c>
      <c r="D23" s="85">
        <v>0</v>
      </c>
      <c r="E23" s="85">
        <v>0</v>
      </c>
      <c r="F23" s="85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2.9608231706712562E-4</v>
      </c>
      <c r="N23" s="85">
        <v>0</v>
      </c>
      <c r="O23" s="85">
        <v>0</v>
      </c>
      <c r="P23" s="85">
        <v>0</v>
      </c>
      <c r="Q23" s="85">
        <v>0</v>
      </c>
      <c r="R23" s="85">
        <v>0</v>
      </c>
      <c r="S23" s="85">
        <v>2.9608231706723664E-4</v>
      </c>
    </row>
    <row r="24" spans="1:19">
      <c r="A24" s="113" t="s">
        <v>756</v>
      </c>
      <c r="B24" s="114" t="s">
        <v>771</v>
      </c>
      <c r="C24" s="85">
        <v>0</v>
      </c>
      <c r="D24" s="85">
        <v>0</v>
      </c>
      <c r="E24" s="85">
        <v>0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85">
        <v>0</v>
      </c>
      <c r="Q24" s="85">
        <v>0</v>
      </c>
      <c r="R24" s="85">
        <v>9.5424145144296091E-5</v>
      </c>
      <c r="S24" s="85">
        <v>9.5424145144296091E-5</v>
      </c>
    </row>
    <row r="25" spans="1:19">
      <c r="A25" s="113" t="s">
        <v>756</v>
      </c>
      <c r="B25" s="114" t="s">
        <v>772</v>
      </c>
      <c r="C25" s="85">
        <v>0</v>
      </c>
      <c r="D25" s="85">
        <v>0</v>
      </c>
      <c r="E25" s="85">
        <v>0</v>
      </c>
      <c r="F25" s="85">
        <v>0</v>
      </c>
      <c r="G25" s="85">
        <v>0</v>
      </c>
      <c r="H25" s="85">
        <v>0.25095204141778071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3.5555134475517433E-2</v>
      </c>
      <c r="O25" s="85">
        <v>0</v>
      </c>
      <c r="P25" s="85">
        <v>5.5100608307750987E-4</v>
      </c>
      <c r="Q25" s="85">
        <v>0</v>
      </c>
      <c r="R25" s="85">
        <v>0</v>
      </c>
      <c r="S25" s="85">
        <v>0.28705818197637578</v>
      </c>
    </row>
    <row r="26" spans="1:19">
      <c r="A26" s="113" t="s">
        <v>756</v>
      </c>
      <c r="B26" s="114" t="s">
        <v>773</v>
      </c>
      <c r="C26" s="85">
        <v>0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9.8090809441767624E-3</v>
      </c>
      <c r="O26" s="85">
        <v>0</v>
      </c>
      <c r="P26" s="85">
        <v>0</v>
      </c>
      <c r="Q26" s="85">
        <v>0</v>
      </c>
      <c r="R26" s="85">
        <v>0</v>
      </c>
      <c r="S26" s="85">
        <v>9.8090809441768734E-3</v>
      </c>
    </row>
    <row r="27" spans="1:19">
      <c r="A27" s="113" t="s">
        <v>756</v>
      </c>
      <c r="B27" s="114" t="s">
        <v>774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8.3568787336331385E-4</v>
      </c>
      <c r="O27" s="85">
        <v>0</v>
      </c>
      <c r="P27" s="85">
        <v>0</v>
      </c>
      <c r="Q27" s="85">
        <v>0</v>
      </c>
      <c r="R27" s="85">
        <v>0.55472278591338176</v>
      </c>
      <c r="S27" s="85">
        <v>0.55555847378674494</v>
      </c>
    </row>
    <row r="28" spans="1:19">
      <c r="A28" s="113" t="s">
        <v>756</v>
      </c>
      <c r="B28" s="114" t="s">
        <v>775</v>
      </c>
      <c r="C28" s="85">
        <v>0</v>
      </c>
      <c r="D28" s="85">
        <v>0</v>
      </c>
      <c r="E28" s="85">
        <v>0</v>
      </c>
      <c r="F28" s="85">
        <v>0</v>
      </c>
      <c r="G28" s="85">
        <v>0</v>
      </c>
      <c r="H28" s="85">
        <v>0.71433965169107927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0</v>
      </c>
      <c r="Q28" s="85">
        <v>0</v>
      </c>
      <c r="R28" s="85">
        <v>0</v>
      </c>
      <c r="S28" s="85">
        <v>0.71433965169107916</v>
      </c>
    </row>
    <row r="29" spans="1:19">
      <c r="A29" s="113" t="s">
        <v>756</v>
      </c>
      <c r="B29" s="114" t="s">
        <v>776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K29" s="85">
        <v>0</v>
      </c>
      <c r="L29" s="85">
        <v>0</v>
      </c>
      <c r="M29" s="85">
        <v>0</v>
      </c>
      <c r="N29" s="85">
        <v>0</v>
      </c>
      <c r="O29" s="85">
        <v>0</v>
      </c>
      <c r="P29" s="85">
        <v>0</v>
      </c>
      <c r="Q29" s="85">
        <v>0</v>
      </c>
      <c r="R29" s="85">
        <v>0</v>
      </c>
      <c r="S29" s="85">
        <v>0</v>
      </c>
    </row>
    <row r="30" spans="1:19">
      <c r="A30" s="113" t="s">
        <v>756</v>
      </c>
      <c r="B30" s="114" t="s">
        <v>777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5">
        <v>0</v>
      </c>
      <c r="L30" s="85">
        <v>0</v>
      </c>
      <c r="M30" s="85">
        <v>5.1680523840817727E-4</v>
      </c>
      <c r="N30" s="85">
        <v>0</v>
      </c>
      <c r="O30" s="85">
        <v>0</v>
      </c>
      <c r="P30" s="85">
        <v>0</v>
      </c>
      <c r="Q30" s="85">
        <v>0</v>
      </c>
      <c r="R30" s="85">
        <v>4.7919468527926057E-3</v>
      </c>
      <c r="S30" s="85">
        <v>5.3087520912007413E-3</v>
      </c>
    </row>
    <row r="31" spans="1:19">
      <c r="A31" s="113" t="s">
        <v>756</v>
      </c>
      <c r="B31" s="114" t="s">
        <v>778</v>
      </c>
      <c r="C31" s="85">
        <v>0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5">
        <v>0</v>
      </c>
      <c r="L31" s="85">
        <v>0</v>
      </c>
      <c r="M31" s="85">
        <v>0</v>
      </c>
      <c r="N31" s="85">
        <v>6.5568304478819117E-6</v>
      </c>
      <c r="O31" s="85">
        <v>0</v>
      </c>
      <c r="P31" s="85">
        <v>0</v>
      </c>
      <c r="Q31" s="85">
        <v>0</v>
      </c>
      <c r="R31" s="85">
        <v>1.8288696471760084</v>
      </c>
      <c r="S31" s="85">
        <v>1.8288762040064559</v>
      </c>
    </row>
    <row r="32" spans="1:19">
      <c r="A32" s="113" t="s">
        <v>756</v>
      </c>
      <c r="B32" s="114" t="s">
        <v>779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  <c r="H32" s="85">
        <v>0.85803228138349596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3.6119836018453783E-3</v>
      </c>
      <c r="R32" s="85">
        <v>0</v>
      </c>
      <c r="S32" s="85">
        <v>0.86164426498534219</v>
      </c>
    </row>
    <row r="33" spans="1:19">
      <c r="A33" s="113" t="s">
        <v>756</v>
      </c>
      <c r="B33" s="114" t="s">
        <v>780</v>
      </c>
      <c r="C33" s="85">
        <v>0</v>
      </c>
      <c r="D33" s="85">
        <v>0</v>
      </c>
      <c r="E33" s="85">
        <v>0</v>
      </c>
      <c r="F33" s="85">
        <v>0</v>
      </c>
      <c r="G33" s="85">
        <v>0</v>
      </c>
      <c r="H33" s="85">
        <v>0</v>
      </c>
      <c r="I33" s="85">
        <v>0</v>
      </c>
      <c r="J33" s="85">
        <v>0</v>
      </c>
      <c r="K33" s="85">
        <v>0</v>
      </c>
      <c r="L33" s="85">
        <v>0</v>
      </c>
      <c r="M33" s="85">
        <v>0</v>
      </c>
      <c r="N33" s="85">
        <v>0</v>
      </c>
      <c r="O33" s="85">
        <v>0</v>
      </c>
      <c r="P33" s="85">
        <v>1.830327199807278E-3</v>
      </c>
      <c r="Q33" s="85">
        <v>0</v>
      </c>
      <c r="R33" s="85">
        <v>0.46049557750597048</v>
      </c>
      <c r="S33" s="85">
        <v>0.46232590470577861</v>
      </c>
    </row>
    <row r="34" spans="1:19">
      <c r="A34" s="113" t="s">
        <v>756</v>
      </c>
      <c r="B34" s="114" t="s">
        <v>781</v>
      </c>
      <c r="C34" s="85">
        <v>0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  <c r="I34" s="85">
        <v>0</v>
      </c>
      <c r="J34" s="85">
        <v>0</v>
      </c>
      <c r="K34" s="85">
        <v>0</v>
      </c>
      <c r="L34" s="85">
        <v>0</v>
      </c>
      <c r="M34" s="85">
        <v>1.4150112562262562E-4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1.4150112562205663E-4</v>
      </c>
    </row>
    <row r="35" spans="1:19">
      <c r="A35" s="113" t="s">
        <v>756</v>
      </c>
      <c r="B35" s="114" t="s">
        <v>782</v>
      </c>
      <c r="C35" s="85">
        <v>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  <c r="I35" s="85">
        <v>0</v>
      </c>
      <c r="J35" s="85">
        <v>5.5487367694289176E-3</v>
      </c>
      <c r="K35" s="85">
        <v>0</v>
      </c>
      <c r="L35" s="85">
        <v>0</v>
      </c>
      <c r="M35" s="85">
        <v>0</v>
      </c>
      <c r="N35" s="85">
        <v>4.8090492453524661E-2</v>
      </c>
      <c r="O35" s="85">
        <v>0</v>
      </c>
      <c r="P35" s="85">
        <v>0</v>
      </c>
      <c r="Q35" s="85">
        <v>0</v>
      </c>
      <c r="R35" s="85">
        <v>0</v>
      </c>
      <c r="S35" s="85">
        <v>5.3639229222953944E-2</v>
      </c>
    </row>
    <row r="36" spans="1:19">
      <c r="A36" s="113" t="s">
        <v>756</v>
      </c>
      <c r="B36" s="114" t="s">
        <v>783</v>
      </c>
      <c r="C36" s="85">
        <v>0</v>
      </c>
      <c r="D36" s="85">
        <v>0</v>
      </c>
      <c r="E36" s="85">
        <v>0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0</v>
      </c>
      <c r="L36" s="85">
        <v>0</v>
      </c>
      <c r="M36" s="85">
        <v>0</v>
      </c>
      <c r="N36" s="85">
        <v>0</v>
      </c>
      <c r="O36" s="85">
        <v>0</v>
      </c>
      <c r="P36" s="85">
        <v>8.1348364679650204E-4</v>
      </c>
      <c r="Q36" s="85">
        <v>0</v>
      </c>
      <c r="R36" s="85">
        <v>0</v>
      </c>
      <c r="S36" s="85">
        <v>8.1348364679634244E-4</v>
      </c>
    </row>
    <row r="37" spans="1:19">
      <c r="A37" s="113" t="s">
        <v>756</v>
      </c>
      <c r="B37" s="114" t="s">
        <v>784</v>
      </c>
      <c r="C37" s="85">
        <v>0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  <c r="I37" s="85">
        <v>0</v>
      </c>
      <c r="J37" s="85">
        <v>0</v>
      </c>
      <c r="K37" s="85">
        <v>0</v>
      </c>
      <c r="L37" s="85">
        <v>0</v>
      </c>
      <c r="M37" s="85">
        <v>0</v>
      </c>
      <c r="N37" s="85">
        <v>0</v>
      </c>
      <c r="O37" s="85">
        <v>0</v>
      </c>
      <c r="P37" s="85">
        <v>0</v>
      </c>
      <c r="Q37" s="85">
        <v>0</v>
      </c>
      <c r="R37" s="85">
        <v>0</v>
      </c>
      <c r="S37" s="85">
        <v>0</v>
      </c>
    </row>
    <row r="38" spans="1:19">
      <c r="A38" s="113" t="s">
        <v>756</v>
      </c>
      <c r="B38" s="114" t="s">
        <v>785</v>
      </c>
      <c r="C38" s="85">
        <v>0</v>
      </c>
      <c r="D38" s="85">
        <v>9.7279269117516193E-2</v>
      </c>
      <c r="E38" s="85">
        <v>0</v>
      </c>
      <c r="F38" s="85">
        <v>0</v>
      </c>
      <c r="G38" s="85">
        <v>0</v>
      </c>
      <c r="H38" s="85">
        <v>2.8198167090209836E-6</v>
      </c>
      <c r="I38" s="85">
        <v>0</v>
      </c>
      <c r="J38" s="85">
        <v>0</v>
      </c>
      <c r="K38" s="85">
        <v>0</v>
      </c>
      <c r="L38" s="85">
        <v>0</v>
      </c>
      <c r="M38" s="85">
        <v>2.2132216809592209E-6</v>
      </c>
      <c r="N38" s="85">
        <v>0</v>
      </c>
      <c r="O38" s="85">
        <v>0</v>
      </c>
      <c r="P38" s="85">
        <v>0</v>
      </c>
      <c r="Q38" s="85">
        <v>1.5489376917213731E-3</v>
      </c>
      <c r="R38" s="85">
        <v>0</v>
      </c>
      <c r="S38" s="85">
        <v>9.8833239847627041E-2</v>
      </c>
    </row>
    <row r="39" spans="1:19">
      <c r="A39" s="113" t="s">
        <v>756</v>
      </c>
      <c r="B39" s="114" t="s">
        <v>786</v>
      </c>
      <c r="C39" s="85">
        <v>0</v>
      </c>
      <c r="D39" s="85">
        <v>0</v>
      </c>
      <c r="E39" s="85">
        <v>0</v>
      </c>
      <c r="F39" s="85">
        <v>0</v>
      </c>
      <c r="G39" s="85">
        <v>0</v>
      </c>
      <c r="H39" s="85">
        <v>0</v>
      </c>
      <c r="I39" s="85">
        <v>0</v>
      </c>
      <c r="J39" s="85">
        <v>0</v>
      </c>
      <c r="K39" s="85">
        <v>0</v>
      </c>
      <c r="L39" s="85">
        <v>5.8648803189712335E-2</v>
      </c>
      <c r="M39" s="85">
        <v>1.0301979063333522E-3</v>
      </c>
      <c r="N39" s="85">
        <v>0</v>
      </c>
      <c r="O39" s="85">
        <v>0</v>
      </c>
      <c r="P39" s="85">
        <v>0</v>
      </c>
      <c r="Q39" s="85">
        <v>0</v>
      </c>
      <c r="R39" s="85">
        <v>0</v>
      </c>
      <c r="S39" s="85">
        <v>5.967900109604507E-2</v>
      </c>
    </row>
    <row r="40" spans="1:19">
      <c r="A40" s="113" t="s">
        <v>756</v>
      </c>
      <c r="B40" s="114" t="s">
        <v>787</v>
      </c>
      <c r="C40" s="85">
        <v>0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  <c r="I40" s="85">
        <v>0</v>
      </c>
      <c r="J40" s="85">
        <v>0</v>
      </c>
      <c r="K40" s="85">
        <v>0</v>
      </c>
      <c r="L40" s="85">
        <v>0</v>
      </c>
      <c r="M40" s="85">
        <v>9.6332623552893015E-4</v>
      </c>
      <c r="N40" s="85">
        <v>0</v>
      </c>
      <c r="O40" s="85">
        <v>0</v>
      </c>
      <c r="P40" s="85">
        <v>0</v>
      </c>
      <c r="Q40" s="85">
        <v>0</v>
      </c>
      <c r="R40" s="85">
        <v>0</v>
      </c>
      <c r="S40" s="85">
        <v>9.6332623552974894E-4</v>
      </c>
    </row>
    <row r="41" spans="1:19">
      <c r="A41" s="113" t="s">
        <v>756</v>
      </c>
      <c r="B41" s="114" t="s">
        <v>788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1.0418823675364675E-3</v>
      </c>
      <c r="O41" s="85">
        <v>0</v>
      </c>
      <c r="P41" s="85">
        <v>8.4551309706158984E-3</v>
      </c>
      <c r="Q41" s="85">
        <v>0</v>
      </c>
      <c r="R41" s="85">
        <v>0</v>
      </c>
      <c r="S41" s="85">
        <v>9.4970133381524491E-3</v>
      </c>
    </row>
    <row r="42" spans="1:19">
      <c r="A42" s="113" t="s">
        <v>756</v>
      </c>
      <c r="B42" s="114" t="s">
        <v>789</v>
      </c>
      <c r="C42" s="85">
        <v>0</v>
      </c>
      <c r="D42" s="85">
        <v>0</v>
      </c>
      <c r="E42" s="85">
        <v>0</v>
      </c>
      <c r="F42" s="85">
        <v>0</v>
      </c>
      <c r="G42" s="85">
        <v>0</v>
      </c>
      <c r="H42" s="85">
        <v>0</v>
      </c>
      <c r="I42" s="85">
        <v>0</v>
      </c>
      <c r="J42" s="85">
        <v>0</v>
      </c>
      <c r="K42" s="85">
        <v>0</v>
      </c>
      <c r="L42" s="85">
        <v>0</v>
      </c>
      <c r="M42" s="85">
        <v>1.9063336089814073E-2</v>
      </c>
      <c r="N42" s="85">
        <v>0</v>
      </c>
      <c r="O42" s="85">
        <v>0</v>
      </c>
      <c r="P42" s="85">
        <v>0</v>
      </c>
      <c r="Q42" s="85">
        <v>0</v>
      </c>
      <c r="R42" s="85">
        <v>1.7499995601764518E-2</v>
      </c>
      <c r="S42" s="85">
        <v>3.6563331691578327E-2</v>
      </c>
    </row>
    <row r="43" spans="1:19">
      <c r="A43" s="113" t="s">
        <v>756</v>
      </c>
      <c r="B43" s="114" t="s">
        <v>790</v>
      </c>
      <c r="C43" s="85">
        <v>0</v>
      </c>
      <c r="D43" s="85">
        <v>0</v>
      </c>
      <c r="E43" s="85">
        <v>0</v>
      </c>
      <c r="F43" s="85">
        <v>0</v>
      </c>
      <c r="G43" s="85">
        <v>0</v>
      </c>
      <c r="H43" s="85">
        <v>0</v>
      </c>
      <c r="I43" s="85">
        <v>0</v>
      </c>
      <c r="J43" s="85">
        <v>0</v>
      </c>
      <c r="K43" s="85">
        <v>0</v>
      </c>
      <c r="L43" s="85">
        <v>0</v>
      </c>
      <c r="M43" s="85">
        <v>6.5652856329506959E-3</v>
      </c>
      <c r="N43" s="85">
        <v>0</v>
      </c>
      <c r="O43" s="85">
        <v>0</v>
      </c>
      <c r="P43" s="85">
        <v>0</v>
      </c>
      <c r="Q43" s="85">
        <v>0</v>
      </c>
      <c r="R43" s="85">
        <v>3.516522568328595E-2</v>
      </c>
      <c r="S43" s="85">
        <v>4.1730511316236729E-2</v>
      </c>
    </row>
    <row r="44" spans="1:19">
      <c r="A44" s="113" t="s">
        <v>756</v>
      </c>
      <c r="B44" s="114" t="s">
        <v>791</v>
      </c>
      <c r="C44" s="85">
        <v>0</v>
      </c>
      <c r="D44" s="85">
        <v>0</v>
      </c>
      <c r="E44" s="85">
        <v>0</v>
      </c>
      <c r="F44" s="85">
        <v>0</v>
      </c>
      <c r="G44" s="85">
        <v>0</v>
      </c>
      <c r="H44" s="85">
        <v>0</v>
      </c>
      <c r="I44" s="85">
        <v>0</v>
      </c>
      <c r="J44" s="85">
        <v>0</v>
      </c>
      <c r="K44" s="85">
        <v>0</v>
      </c>
      <c r="L44" s="85">
        <v>0</v>
      </c>
      <c r="M44" s="85">
        <v>0</v>
      </c>
      <c r="N44" s="85">
        <v>8.3074594610715313E-3</v>
      </c>
      <c r="O44" s="85">
        <v>7.2888007158874155E-2</v>
      </c>
      <c r="P44" s="85">
        <v>0</v>
      </c>
      <c r="Q44" s="85">
        <v>0</v>
      </c>
      <c r="R44" s="85">
        <v>2.5108513133189625E-3</v>
      </c>
      <c r="S44" s="85">
        <v>8.3706317933263996E-2</v>
      </c>
    </row>
    <row r="45" spans="1:19">
      <c r="A45" s="113" t="s">
        <v>756</v>
      </c>
      <c r="B45" s="114" t="s">
        <v>792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  <c r="H45" s="85">
        <v>0</v>
      </c>
      <c r="I45" s="85">
        <v>0</v>
      </c>
      <c r="J45" s="85">
        <v>0</v>
      </c>
      <c r="K45" s="85">
        <v>0</v>
      </c>
      <c r="L45" s="85">
        <v>0</v>
      </c>
      <c r="M45" s="85">
        <v>6.5613065601297094E-3</v>
      </c>
      <c r="N45" s="85">
        <v>0</v>
      </c>
      <c r="O45" s="85">
        <v>0</v>
      </c>
      <c r="P45" s="85">
        <v>0</v>
      </c>
      <c r="Q45" s="85">
        <v>0</v>
      </c>
      <c r="R45" s="85">
        <v>0</v>
      </c>
      <c r="S45" s="85">
        <v>6.5613065601297649E-3</v>
      </c>
    </row>
    <row r="46" spans="1:19">
      <c r="A46" s="113" t="s">
        <v>756</v>
      </c>
      <c r="B46" s="114" t="s">
        <v>793</v>
      </c>
      <c r="C46" s="85">
        <v>0</v>
      </c>
      <c r="D46" s="85">
        <v>0</v>
      </c>
      <c r="E46" s="85">
        <v>0</v>
      </c>
      <c r="F46" s="85">
        <v>5.4519131141992507E-7</v>
      </c>
      <c r="G46" s="85">
        <v>0</v>
      </c>
      <c r="H46" s="85">
        <v>0</v>
      </c>
      <c r="I46" s="85">
        <v>0</v>
      </c>
      <c r="J46" s="85">
        <v>0</v>
      </c>
      <c r="K46" s="85">
        <v>0</v>
      </c>
      <c r="L46" s="85">
        <v>0</v>
      </c>
      <c r="M46" s="85">
        <v>5.5170548060408386E-4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5">
        <v>5.5225067191599919E-4</v>
      </c>
    </row>
    <row r="47" spans="1:19">
      <c r="A47" s="113" t="s">
        <v>756</v>
      </c>
      <c r="B47" s="114" t="s">
        <v>794</v>
      </c>
      <c r="C47" s="85">
        <v>0</v>
      </c>
      <c r="D47" s="85">
        <v>0</v>
      </c>
      <c r="E47" s="85">
        <v>0</v>
      </c>
      <c r="F47" s="85">
        <v>0</v>
      </c>
      <c r="G47" s="85">
        <v>2.2092531752957867</v>
      </c>
      <c r="H47" s="85">
        <v>0.41354148419517678</v>
      </c>
      <c r="I47" s="85">
        <v>0</v>
      </c>
      <c r="J47" s="85">
        <v>0</v>
      </c>
      <c r="K47" s="85">
        <v>0</v>
      </c>
      <c r="L47" s="85">
        <v>0</v>
      </c>
      <c r="M47" s="85">
        <v>2.9704328276455638E-2</v>
      </c>
      <c r="N47" s="85">
        <v>2.7780159461796849E-3</v>
      </c>
      <c r="O47" s="85">
        <v>0</v>
      </c>
      <c r="P47" s="85">
        <v>0</v>
      </c>
      <c r="Q47" s="85">
        <v>0</v>
      </c>
      <c r="R47" s="85">
        <v>3.7824356337212706E-4</v>
      </c>
      <c r="S47" s="85">
        <v>2.6556552472769699</v>
      </c>
    </row>
    <row r="48" spans="1:19">
      <c r="A48" s="113" t="s">
        <v>756</v>
      </c>
      <c r="B48" s="114" t="s">
        <v>795</v>
      </c>
      <c r="C48" s="85">
        <v>0</v>
      </c>
      <c r="D48" s="85">
        <v>0</v>
      </c>
      <c r="E48" s="85">
        <v>0</v>
      </c>
      <c r="F48" s="85">
        <v>0</v>
      </c>
      <c r="G48" s="85">
        <v>0</v>
      </c>
      <c r="H48" s="85">
        <v>3.7082543018513281</v>
      </c>
      <c r="I48" s="85">
        <v>0</v>
      </c>
      <c r="J48" s="85">
        <v>0</v>
      </c>
      <c r="K48" s="85">
        <v>0</v>
      </c>
      <c r="L48" s="85">
        <v>0</v>
      </c>
      <c r="M48" s="85">
        <v>3.1006144888966192E-4</v>
      </c>
      <c r="N48" s="85">
        <v>0</v>
      </c>
      <c r="O48" s="85">
        <v>0</v>
      </c>
      <c r="P48" s="85">
        <v>1.0952834947271103E-2</v>
      </c>
      <c r="Q48" s="85">
        <v>0</v>
      </c>
      <c r="R48" s="85">
        <v>1.0125522926271033</v>
      </c>
      <c r="S48" s="85">
        <v>4.7320694908745935</v>
      </c>
    </row>
    <row r="49" spans="1:19">
      <c r="A49" s="113" t="s">
        <v>756</v>
      </c>
      <c r="B49" s="114" t="s">
        <v>796</v>
      </c>
      <c r="C49" s="85">
        <v>2.0565795841127475E-2</v>
      </c>
      <c r="D49" s="85">
        <v>0</v>
      </c>
      <c r="E49" s="85">
        <v>0</v>
      </c>
      <c r="F49" s="85">
        <v>0</v>
      </c>
      <c r="G49" s="85">
        <v>0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2.488166545119852E-6</v>
      </c>
      <c r="N49" s="85">
        <v>7.3258982077994417E-3</v>
      </c>
      <c r="O49" s="85">
        <v>0</v>
      </c>
      <c r="P49" s="85">
        <v>0</v>
      </c>
      <c r="Q49" s="85">
        <v>6.7110838927476359E-4</v>
      </c>
      <c r="R49" s="85">
        <v>0</v>
      </c>
      <c r="S49" s="85">
        <v>2.8565290604745996E-2</v>
      </c>
    </row>
    <row r="50" spans="1:19">
      <c r="A50" s="113" t="s">
        <v>756</v>
      </c>
      <c r="B50" s="114" t="s">
        <v>797</v>
      </c>
      <c r="C50" s="85">
        <v>0</v>
      </c>
      <c r="D50" s="85">
        <v>0</v>
      </c>
      <c r="E50" s="85">
        <v>0</v>
      </c>
      <c r="F50" s="85">
        <v>0</v>
      </c>
      <c r="G50" s="85">
        <v>0</v>
      </c>
      <c r="H50" s="85">
        <v>0.323256642046025</v>
      </c>
      <c r="I50" s="85">
        <v>0</v>
      </c>
      <c r="J50" s="85">
        <v>0</v>
      </c>
      <c r="K50" s="85">
        <v>0</v>
      </c>
      <c r="L50" s="85">
        <v>0</v>
      </c>
      <c r="M50" s="85">
        <v>1.6751924226130893E-3</v>
      </c>
      <c r="N50" s="85">
        <v>0</v>
      </c>
      <c r="O50" s="85">
        <v>0</v>
      </c>
      <c r="P50" s="85">
        <v>0</v>
      </c>
      <c r="Q50" s="85">
        <v>0</v>
      </c>
      <c r="R50" s="85">
        <v>4.3527885450362014E-2</v>
      </c>
      <c r="S50" s="85">
        <v>0.36845971991900051</v>
      </c>
    </row>
    <row r="51" spans="1:19">
      <c r="A51" s="113" t="s">
        <v>756</v>
      </c>
      <c r="B51" s="114" t="s">
        <v>798</v>
      </c>
      <c r="C51" s="85">
        <v>0</v>
      </c>
      <c r="D51" s="85">
        <v>0</v>
      </c>
      <c r="E51" s="85">
        <v>0</v>
      </c>
      <c r="F51" s="85">
        <v>0</v>
      </c>
      <c r="G51" s="85">
        <v>0</v>
      </c>
      <c r="H51" s="85">
        <v>0</v>
      </c>
      <c r="I51" s="85">
        <v>0</v>
      </c>
      <c r="J51" s="85">
        <v>0</v>
      </c>
      <c r="K51" s="85">
        <v>0</v>
      </c>
      <c r="L51" s="85">
        <v>0.35098850455007924</v>
      </c>
      <c r="M51" s="85">
        <v>3.1423446370797692E-3</v>
      </c>
      <c r="N51" s="85">
        <v>0</v>
      </c>
      <c r="O51" s="85">
        <v>0</v>
      </c>
      <c r="P51" s="85">
        <v>0</v>
      </c>
      <c r="Q51" s="85">
        <v>0</v>
      </c>
      <c r="R51" s="85">
        <v>0</v>
      </c>
      <c r="S51" s="85">
        <v>0.35413084918716109</v>
      </c>
    </row>
    <row r="52" spans="1:19">
      <c r="A52" s="113" t="s">
        <v>756</v>
      </c>
      <c r="B52" s="114" t="s">
        <v>799</v>
      </c>
      <c r="C52" s="85">
        <v>0</v>
      </c>
      <c r="D52" s="85">
        <v>0</v>
      </c>
      <c r="E52" s="85">
        <v>0</v>
      </c>
      <c r="F52" s="85">
        <v>0.4531484803665547</v>
      </c>
      <c r="G52" s="85">
        <v>0</v>
      </c>
      <c r="H52" s="85">
        <v>0</v>
      </c>
      <c r="I52" s="85">
        <v>0</v>
      </c>
      <c r="J52" s="85">
        <v>0</v>
      </c>
      <c r="K52" s="85">
        <v>0</v>
      </c>
      <c r="L52" s="85">
        <v>0.46366471817537347</v>
      </c>
      <c r="M52" s="85">
        <v>1.6317352311017219E-2</v>
      </c>
      <c r="N52" s="85">
        <v>1.1455469533815626E-2</v>
      </c>
      <c r="O52" s="85">
        <v>0</v>
      </c>
      <c r="P52" s="85">
        <v>7.5083806360234095E-3</v>
      </c>
      <c r="Q52" s="85">
        <v>0</v>
      </c>
      <c r="R52" s="85">
        <v>0.12324695776993355</v>
      </c>
      <c r="S52" s="85">
        <v>1.0753413587927163</v>
      </c>
    </row>
    <row r="53" spans="1:19">
      <c r="A53" s="113" t="s">
        <v>756</v>
      </c>
      <c r="B53" s="114" t="s">
        <v>800</v>
      </c>
      <c r="C53" s="85">
        <v>0</v>
      </c>
      <c r="D53" s="85">
        <v>0</v>
      </c>
      <c r="E53" s="85">
        <v>0</v>
      </c>
      <c r="F53" s="85">
        <v>0</v>
      </c>
      <c r="G53" s="85">
        <v>0</v>
      </c>
      <c r="H53" s="85">
        <v>0</v>
      </c>
      <c r="I53" s="85">
        <v>0</v>
      </c>
      <c r="J53" s="85">
        <v>0</v>
      </c>
      <c r="K53" s="85">
        <v>0</v>
      </c>
      <c r="L53" s="85">
        <v>0</v>
      </c>
      <c r="M53" s="85">
        <v>6.9990450391013925E-2</v>
      </c>
      <c r="N53" s="85">
        <v>4.3090582424888613E-2</v>
      </c>
      <c r="O53" s="85">
        <v>0</v>
      </c>
      <c r="P53" s="85">
        <v>1.1755546428933589E-3</v>
      </c>
      <c r="Q53" s="85">
        <v>0</v>
      </c>
      <c r="R53" s="85">
        <v>9.3213763921934145E-2</v>
      </c>
      <c r="S53" s="85">
        <v>0.20747035138072789</v>
      </c>
    </row>
    <row r="54" spans="1:19">
      <c r="A54" s="113" t="s">
        <v>756</v>
      </c>
      <c r="B54" s="114" t="s">
        <v>801</v>
      </c>
      <c r="C54" s="85">
        <v>0</v>
      </c>
      <c r="D54" s="85">
        <v>0.16426389134023262</v>
      </c>
      <c r="E54" s="85">
        <v>0</v>
      </c>
      <c r="F54" s="85">
        <v>0</v>
      </c>
      <c r="G54" s="85">
        <v>0</v>
      </c>
      <c r="H54" s="85">
        <v>2.1039609479061374</v>
      </c>
      <c r="I54" s="85">
        <v>0</v>
      </c>
      <c r="J54" s="85">
        <v>0</v>
      </c>
      <c r="K54" s="85">
        <v>0</v>
      </c>
      <c r="L54" s="85">
        <v>0</v>
      </c>
      <c r="M54" s="85">
        <v>2.9584092012460705E-4</v>
      </c>
      <c r="N54" s="85">
        <v>9.1528361729376062E-5</v>
      </c>
      <c r="O54" s="85">
        <v>0</v>
      </c>
      <c r="P54" s="85">
        <v>7.6980664484609246E-3</v>
      </c>
      <c r="Q54" s="85">
        <v>0</v>
      </c>
      <c r="R54" s="85">
        <v>2.065201921351445E-2</v>
      </c>
      <c r="S54" s="85">
        <v>2.2969622941902017</v>
      </c>
    </row>
    <row r="55" spans="1:19">
      <c r="A55" s="113" t="s">
        <v>756</v>
      </c>
      <c r="B55" s="114" t="s">
        <v>802</v>
      </c>
      <c r="C55" s="85">
        <v>0</v>
      </c>
      <c r="D55" s="85">
        <v>0</v>
      </c>
      <c r="E55" s="85">
        <v>0</v>
      </c>
      <c r="F55" s="85">
        <v>2.763920030358157</v>
      </c>
      <c r="G55" s="85">
        <v>0</v>
      </c>
      <c r="H55" s="85">
        <v>0.96129875860244951</v>
      </c>
      <c r="I55" s="85">
        <v>0</v>
      </c>
      <c r="J55" s="85">
        <v>0</v>
      </c>
      <c r="K55" s="85">
        <v>0</v>
      </c>
      <c r="L55" s="85">
        <v>0</v>
      </c>
      <c r="M55" s="85">
        <v>5.646429715720036E-2</v>
      </c>
      <c r="N55" s="85">
        <v>8.5485649342840198E-3</v>
      </c>
      <c r="O55" s="85">
        <v>0</v>
      </c>
      <c r="P55" s="85">
        <v>3.6554190381491089E-3</v>
      </c>
      <c r="Q55" s="85">
        <v>0</v>
      </c>
      <c r="R55" s="85">
        <v>1.701907019205251E-2</v>
      </c>
      <c r="S55" s="85">
        <v>3.8109061402822917</v>
      </c>
    </row>
    <row r="56" spans="1:19">
      <c r="A56" s="113" t="s">
        <v>756</v>
      </c>
      <c r="B56" s="114" t="s">
        <v>803</v>
      </c>
      <c r="C56" s="85">
        <v>0</v>
      </c>
      <c r="D56" s="85">
        <v>0</v>
      </c>
      <c r="E56" s="85">
        <v>0</v>
      </c>
      <c r="F56" s="85">
        <v>0</v>
      </c>
      <c r="G56" s="85">
        <v>0</v>
      </c>
      <c r="H56" s="85">
        <v>0</v>
      </c>
      <c r="I56" s="85">
        <v>0</v>
      </c>
      <c r="J56" s="85">
        <v>0</v>
      </c>
      <c r="K56" s="85">
        <v>0</v>
      </c>
      <c r="L56" s="85">
        <v>0</v>
      </c>
      <c r="M56" s="85">
        <v>5.1480538580729318E-3</v>
      </c>
      <c r="N56" s="85">
        <v>3.2521813817304346E-2</v>
      </c>
      <c r="O56" s="85">
        <v>0</v>
      </c>
      <c r="P56" s="85">
        <v>0</v>
      </c>
      <c r="Q56" s="85">
        <v>6.4544328843626347E-4</v>
      </c>
      <c r="R56" s="85">
        <v>0.48199923419014201</v>
      </c>
      <c r="S56" s="85">
        <v>0.52031454515395836</v>
      </c>
    </row>
    <row r="57" spans="1:19">
      <c r="A57" s="113" t="s">
        <v>756</v>
      </c>
      <c r="B57" s="114" t="s">
        <v>804</v>
      </c>
      <c r="C57" s="85">
        <v>0</v>
      </c>
      <c r="D57" s="85">
        <v>0</v>
      </c>
      <c r="E57" s="85">
        <v>0</v>
      </c>
      <c r="F57" s="85">
        <v>0</v>
      </c>
      <c r="G57" s="85">
        <v>0</v>
      </c>
      <c r="H57" s="85">
        <v>1.1378087231079874</v>
      </c>
      <c r="I57" s="85">
        <v>0</v>
      </c>
      <c r="J57" s="85">
        <v>0</v>
      </c>
      <c r="K57" s="85">
        <v>0</v>
      </c>
      <c r="L57" s="85">
        <v>0</v>
      </c>
      <c r="M57" s="85">
        <v>2.4473013004477906E-4</v>
      </c>
      <c r="N57" s="85">
        <v>3.522538934792746E-2</v>
      </c>
      <c r="O57" s="85">
        <v>0</v>
      </c>
      <c r="P57" s="85">
        <v>0</v>
      </c>
      <c r="Q57" s="85">
        <v>0</v>
      </c>
      <c r="R57" s="85">
        <v>2.0788463325511639</v>
      </c>
      <c r="S57" s="85">
        <v>3.2521251751371238</v>
      </c>
    </row>
    <row r="58" spans="1:19">
      <c r="A58" s="113" t="s">
        <v>756</v>
      </c>
      <c r="B58" s="114" t="s">
        <v>805</v>
      </c>
      <c r="C58" s="85">
        <v>0</v>
      </c>
      <c r="D58" s="85">
        <v>0</v>
      </c>
      <c r="E58" s="85">
        <v>0</v>
      </c>
      <c r="F58" s="85">
        <v>0</v>
      </c>
      <c r="G58" s="85">
        <v>0</v>
      </c>
      <c r="H58" s="85">
        <v>0.23843174077553897</v>
      </c>
      <c r="I58" s="85">
        <v>1.5718121866953278E-2</v>
      </c>
      <c r="J58" s="85">
        <v>0</v>
      </c>
      <c r="K58" s="85">
        <v>0</v>
      </c>
      <c r="L58" s="85">
        <v>0</v>
      </c>
      <c r="M58" s="85">
        <v>3.8247999682463618E-3</v>
      </c>
      <c r="N58" s="85">
        <v>4.4286489134037876E-2</v>
      </c>
      <c r="O58" s="85">
        <v>0</v>
      </c>
      <c r="P58" s="85">
        <v>5.4925299776703157E-3</v>
      </c>
      <c r="Q58" s="85">
        <v>1.3275206743879435E-3</v>
      </c>
      <c r="R58" s="85">
        <v>0.36812315674482132</v>
      </c>
      <c r="S58" s="85">
        <v>0.67720435914165478</v>
      </c>
    </row>
    <row r="59" spans="1:19">
      <c r="A59" s="113" t="s">
        <v>756</v>
      </c>
      <c r="B59" s="114" t="s">
        <v>806</v>
      </c>
      <c r="C59" s="85">
        <v>0</v>
      </c>
      <c r="D59" s="85">
        <v>3.8840063274525494E-2</v>
      </c>
      <c r="E59" s="85">
        <v>0</v>
      </c>
      <c r="F59" s="85">
        <v>0.83137005508261996</v>
      </c>
      <c r="G59" s="85">
        <v>0</v>
      </c>
      <c r="H59" s="85">
        <v>0</v>
      </c>
      <c r="I59" s="85">
        <v>3.6438989370631156E-2</v>
      </c>
      <c r="J59" s="85">
        <v>0</v>
      </c>
      <c r="K59" s="85">
        <v>0</v>
      </c>
      <c r="L59" s="85">
        <v>0</v>
      </c>
      <c r="M59" s="85">
        <v>9.1619431444860067E-2</v>
      </c>
      <c r="N59" s="85">
        <v>0.60131654783969268</v>
      </c>
      <c r="O59" s="85">
        <v>0</v>
      </c>
      <c r="P59" s="85">
        <v>6.5709537774867988E-2</v>
      </c>
      <c r="Q59" s="85">
        <v>0</v>
      </c>
      <c r="R59" s="85">
        <v>2.7929644652674206</v>
      </c>
      <c r="S59" s="85">
        <v>4.458259090054618</v>
      </c>
    </row>
    <row r="60" spans="1:19">
      <c r="A60" s="113" t="s">
        <v>756</v>
      </c>
      <c r="B60" s="114" t="s">
        <v>807</v>
      </c>
      <c r="C60" s="85">
        <v>0</v>
      </c>
      <c r="D60" s="85">
        <v>0.11869530747137802</v>
      </c>
      <c r="E60" s="85">
        <v>0</v>
      </c>
      <c r="F60" s="85">
        <v>0.11979103477580377</v>
      </c>
      <c r="G60" s="85">
        <v>3.559196419925843</v>
      </c>
      <c r="H60" s="85">
        <v>2.7509804913729106</v>
      </c>
      <c r="I60" s="85">
        <v>4.2154925522343317E-2</v>
      </c>
      <c r="J60" s="85">
        <v>2.0814628856433929E-4</v>
      </c>
      <c r="K60" s="85">
        <v>0</v>
      </c>
      <c r="L60" s="85">
        <v>0</v>
      </c>
      <c r="M60" s="85">
        <v>0.28192713160260063</v>
      </c>
      <c r="N60" s="85">
        <v>0.3760721912600542</v>
      </c>
      <c r="O60" s="85">
        <v>0</v>
      </c>
      <c r="P60" s="85">
        <v>9.0386164901257171E-6</v>
      </c>
      <c r="Q60" s="85">
        <v>5.6957359402015628E-3</v>
      </c>
      <c r="R60" s="85">
        <v>12.515510310561382</v>
      </c>
      <c r="S60" s="85">
        <v>19.770240733337573</v>
      </c>
    </row>
    <row r="61" spans="1:19">
      <c r="A61" s="113" t="s">
        <v>756</v>
      </c>
      <c r="B61" s="114" t="s">
        <v>808</v>
      </c>
      <c r="C61" s="85">
        <v>0</v>
      </c>
      <c r="D61" s="85">
        <v>0</v>
      </c>
      <c r="E61" s="85">
        <v>0</v>
      </c>
      <c r="F61" s="85">
        <v>0</v>
      </c>
      <c r="G61" s="85">
        <v>0</v>
      </c>
      <c r="H61" s="85">
        <v>0</v>
      </c>
      <c r="I61" s="85">
        <v>3.3320446433314499E-4</v>
      </c>
      <c r="J61" s="85">
        <v>0</v>
      </c>
      <c r="K61" s="85">
        <v>0</v>
      </c>
      <c r="L61" s="85">
        <v>0</v>
      </c>
      <c r="M61" s="85">
        <v>0.32434715489377519</v>
      </c>
      <c r="N61" s="85">
        <v>0.366584600862355</v>
      </c>
      <c r="O61" s="85">
        <v>0</v>
      </c>
      <c r="P61" s="85">
        <v>0</v>
      </c>
      <c r="Q61" s="85">
        <v>0</v>
      </c>
      <c r="R61" s="85">
        <v>18.894564626606218</v>
      </c>
      <c r="S61" s="85">
        <v>19.585829586826677</v>
      </c>
    </row>
    <row r="62" spans="1:19">
      <c r="A62" s="113" t="s">
        <v>756</v>
      </c>
      <c r="B62" s="114" t="s">
        <v>809</v>
      </c>
      <c r="C62" s="85">
        <v>0</v>
      </c>
      <c r="D62" s="85">
        <v>0</v>
      </c>
      <c r="E62" s="85">
        <v>0</v>
      </c>
      <c r="F62" s="85">
        <v>0</v>
      </c>
      <c r="G62" s="85">
        <v>0.27792638679926274</v>
      </c>
      <c r="H62" s="85">
        <v>0</v>
      </c>
      <c r="I62" s="85">
        <v>2.4224847028284091E-4</v>
      </c>
      <c r="J62" s="85">
        <v>0</v>
      </c>
      <c r="K62" s="85">
        <v>0</v>
      </c>
      <c r="L62" s="85">
        <v>0</v>
      </c>
      <c r="M62" s="85">
        <v>1.5688749952021297E-2</v>
      </c>
      <c r="N62" s="85">
        <v>0.16410258833841063</v>
      </c>
      <c r="O62" s="85">
        <v>0</v>
      </c>
      <c r="P62" s="85">
        <v>4.4076716993021264E-2</v>
      </c>
      <c r="Q62" s="85">
        <v>1.3454292328919027E-2</v>
      </c>
      <c r="R62" s="85">
        <v>0.3242711753841192</v>
      </c>
      <c r="S62" s="85">
        <v>0.83976215826604061</v>
      </c>
    </row>
    <row r="63" spans="1:19">
      <c r="A63" s="113" t="s">
        <v>756</v>
      </c>
      <c r="B63" s="114" t="s">
        <v>810</v>
      </c>
      <c r="C63" s="85">
        <v>0</v>
      </c>
      <c r="D63" s="85">
        <v>0.43999339678930238</v>
      </c>
      <c r="E63" s="85">
        <v>0</v>
      </c>
      <c r="F63" s="85">
        <v>0</v>
      </c>
      <c r="G63" s="85">
        <v>1.5124758360929853</v>
      </c>
      <c r="H63" s="85">
        <v>1.3329286902409567</v>
      </c>
      <c r="I63" s="85">
        <v>0</v>
      </c>
      <c r="J63" s="85">
        <v>0</v>
      </c>
      <c r="K63" s="85">
        <v>0</v>
      </c>
      <c r="L63" s="85">
        <v>9.9549002959132826E-2</v>
      </c>
      <c r="M63" s="85">
        <v>0.10427817986571175</v>
      </c>
      <c r="N63" s="85">
        <v>0.30555641929214472</v>
      </c>
      <c r="O63" s="85">
        <v>5.1869597332439163E-2</v>
      </c>
      <c r="P63" s="85">
        <v>1.0316946087103041E-3</v>
      </c>
      <c r="Q63" s="85">
        <v>2.4935290451691336E-3</v>
      </c>
      <c r="R63" s="85">
        <v>0.34737891099160834</v>
      </c>
      <c r="S63" s="85">
        <v>4.1975552572181698</v>
      </c>
    </row>
    <row r="64" spans="1:19">
      <c r="A64" s="113" t="s">
        <v>756</v>
      </c>
      <c r="B64" s="114" t="s">
        <v>811</v>
      </c>
      <c r="C64" s="85">
        <v>0</v>
      </c>
      <c r="D64" s="85">
        <v>0.22191061899928322</v>
      </c>
      <c r="E64" s="85">
        <v>0</v>
      </c>
      <c r="F64" s="85">
        <v>0.32836268507537181</v>
      </c>
      <c r="G64" s="85">
        <v>2.8424080244429497</v>
      </c>
      <c r="H64" s="85">
        <v>0</v>
      </c>
      <c r="I64" s="85">
        <v>6.46804086658926E-2</v>
      </c>
      <c r="J64" s="85">
        <v>0</v>
      </c>
      <c r="K64" s="85">
        <v>0</v>
      </c>
      <c r="L64" s="85">
        <v>0</v>
      </c>
      <c r="M64" s="85">
        <v>5.684475724061322E-2</v>
      </c>
      <c r="N64" s="85">
        <v>0.11134320638096273</v>
      </c>
      <c r="O64" s="85">
        <v>0</v>
      </c>
      <c r="P64" s="85">
        <v>5.2652167507994396E-3</v>
      </c>
      <c r="Q64" s="85">
        <v>1.2058249067988455E-3</v>
      </c>
      <c r="R64" s="85">
        <v>0.63347942955466863</v>
      </c>
      <c r="S64" s="85">
        <v>4.2655001720173402</v>
      </c>
    </row>
    <row r="65" spans="1:19">
      <c r="A65" s="113" t="s">
        <v>756</v>
      </c>
      <c r="B65" s="114" t="s">
        <v>812</v>
      </c>
      <c r="C65" s="85">
        <v>0</v>
      </c>
      <c r="D65" s="85">
        <v>0</v>
      </c>
      <c r="E65" s="85">
        <v>0</v>
      </c>
      <c r="F65" s="85">
        <v>0</v>
      </c>
      <c r="G65" s="85">
        <v>0.49090782774091934</v>
      </c>
      <c r="H65" s="85">
        <v>0</v>
      </c>
      <c r="I65" s="85">
        <v>0</v>
      </c>
      <c r="J65" s="85">
        <v>0</v>
      </c>
      <c r="K65" s="85">
        <v>0</v>
      </c>
      <c r="L65" s="85">
        <v>0</v>
      </c>
      <c r="M65" s="85">
        <v>6.0636976018062505E-3</v>
      </c>
      <c r="N65" s="85">
        <v>0.17272889870489161</v>
      </c>
      <c r="O65" s="85">
        <v>0</v>
      </c>
      <c r="P65" s="85">
        <v>8.7090841352671089E-3</v>
      </c>
      <c r="Q65" s="85">
        <v>1.5143232144805147E-3</v>
      </c>
      <c r="R65" s="85">
        <v>0.47521184693989227</v>
      </c>
      <c r="S65" s="85">
        <v>1.1551356783372455</v>
      </c>
    </row>
    <row r="66" spans="1:19">
      <c r="A66" s="113" t="s">
        <v>756</v>
      </c>
      <c r="B66" s="114" t="s">
        <v>813</v>
      </c>
      <c r="C66" s="85">
        <v>0</v>
      </c>
      <c r="D66" s="85">
        <v>0</v>
      </c>
      <c r="E66" s="85">
        <v>0</v>
      </c>
      <c r="F66" s="85">
        <v>5.5357401325014042</v>
      </c>
      <c r="G66" s="85">
        <v>3.9463874748881018</v>
      </c>
      <c r="H66" s="85">
        <v>0.34387481370194095</v>
      </c>
      <c r="I66" s="85">
        <v>7.3883350517074953E-3</v>
      </c>
      <c r="J66" s="85">
        <v>0</v>
      </c>
      <c r="K66" s="85">
        <v>0</v>
      </c>
      <c r="L66" s="85">
        <v>0.18280430374064616</v>
      </c>
      <c r="M66" s="85">
        <v>4.3525445586280354E-2</v>
      </c>
      <c r="N66" s="85">
        <v>0.18080352395998567</v>
      </c>
      <c r="O66" s="85">
        <v>4.5740538279231135E-3</v>
      </c>
      <c r="P66" s="85">
        <v>3.5465163948001643E-3</v>
      </c>
      <c r="Q66" s="85">
        <v>0</v>
      </c>
      <c r="R66" s="85">
        <v>0.3392243434408968</v>
      </c>
      <c r="S66" s="85">
        <v>10.587868943093682</v>
      </c>
    </row>
    <row r="67" spans="1:19">
      <c r="A67" s="113" t="s">
        <v>756</v>
      </c>
      <c r="B67" s="114" t="s">
        <v>814</v>
      </c>
      <c r="C67" s="85">
        <v>0</v>
      </c>
      <c r="D67" s="85">
        <v>0.11083665736147186</v>
      </c>
      <c r="E67" s="85">
        <v>0</v>
      </c>
      <c r="F67" s="85">
        <v>1.1743687572407371</v>
      </c>
      <c r="G67" s="85">
        <v>0</v>
      </c>
      <c r="H67" s="85">
        <v>1.8530029422574987</v>
      </c>
      <c r="I67" s="85">
        <v>2.148167745215801E-2</v>
      </c>
      <c r="J67" s="85">
        <v>0</v>
      </c>
      <c r="K67" s="85">
        <v>0</v>
      </c>
      <c r="L67" s="85">
        <v>0.10185048338305536</v>
      </c>
      <c r="M67" s="85">
        <v>7.7049125927468376E-2</v>
      </c>
      <c r="N67" s="85">
        <v>0.26866698938700129</v>
      </c>
      <c r="O67" s="85">
        <v>0.12220139275350905</v>
      </c>
      <c r="P67" s="85">
        <v>0</v>
      </c>
      <c r="Q67" s="85">
        <v>0</v>
      </c>
      <c r="R67" s="85">
        <v>0.82208558698980738</v>
      </c>
      <c r="S67" s="85">
        <v>4.5515436127527238</v>
      </c>
    </row>
    <row r="68" spans="1:19">
      <c r="A68" s="113" t="s">
        <v>756</v>
      </c>
      <c r="B68" s="114" t="s">
        <v>815</v>
      </c>
      <c r="C68" s="85">
        <v>0</v>
      </c>
      <c r="D68" s="85">
        <v>0.2546010050807046</v>
      </c>
      <c r="E68" s="85">
        <v>0</v>
      </c>
      <c r="F68" s="85">
        <v>0</v>
      </c>
      <c r="G68" s="85">
        <v>0</v>
      </c>
      <c r="H68" s="85">
        <v>0</v>
      </c>
      <c r="I68" s="85">
        <v>0</v>
      </c>
      <c r="J68" s="85">
        <v>0</v>
      </c>
      <c r="K68" s="85">
        <v>0</v>
      </c>
      <c r="L68" s="85">
        <v>0</v>
      </c>
      <c r="M68" s="85">
        <v>9.1356545233371111E-2</v>
      </c>
      <c r="N68" s="85">
        <v>0.26317604017032492</v>
      </c>
      <c r="O68" s="85">
        <v>0</v>
      </c>
      <c r="P68" s="85">
        <v>1.6733545033367159E-2</v>
      </c>
      <c r="Q68" s="85">
        <v>0</v>
      </c>
      <c r="R68" s="85">
        <v>1.2658619912712012</v>
      </c>
      <c r="S68" s="85">
        <v>1.8917291267889595</v>
      </c>
    </row>
    <row r="69" spans="1:19">
      <c r="A69" s="113" t="s">
        <v>756</v>
      </c>
      <c r="B69" s="114" t="s">
        <v>816</v>
      </c>
      <c r="C69" s="85">
        <v>1.3329620796992788E-2</v>
      </c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5">
        <v>2.464935169350646E-4</v>
      </c>
      <c r="J69" s="85">
        <v>0</v>
      </c>
      <c r="K69" s="85">
        <v>9.4420235606767038E-3</v>
      </c>
      <c r="L69" s="85">
        <v>0.22720834386787891</v>
      </c>
      <c r="M69" s="85">
        <v>0.12867179119441596</v>
      </c>
      <c r="N69" s="85">
        <v>2.1494034835622955E-2</v>
      </c>
      <c r="O69" s="85">
        <v>0</v>
      </c>
      <c r="P69" s="85">
        <v>2.8226853385761363E-2</v>
      </c>
      <c r="Q69" s="85">
        <v>0</v>
      </c>
      <c r="R69" s="85">
        <v>1.6487784505802452</v>
      </c>
      <c r="S69" s="85">
        <v>2.0773976117385189</v>
      </c>
    </row>
    <row r="70" spans="1:19">
      <c r="A70" s="113" t="s">
        <v>756</v>
      </c>
      <c r="B70" s="114" t="s">
        <v>817</v>
      </c>
      <c r="C70" s="85">
        <v>7.4905448510155084E-2</v>
      </c>
      <c r="D70" s="85">
        <v>0.44239675281940261</v>
      </c>
      <c r="E70" s="85">
        <v>0</v>
      </c>
      <c r="F70" s="85">
        <v>0</v>
      </c>
      <c r="G70" s="85">
        <v>0.48301907953650947</v>
      </c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85">
        <v>0.1376662898032659</v>
      </c>
      <c r="N70" s="85">
        <v>0.1271095554908106</v>
      </c>
      <c r="O70" s="85">
        <v>0</v>
      </c>
      <c r="P70" s="85">
        <v>1.1408456215223794E-2</v>
      </c>
      <c r="Q70" s="85">
        <v>2.4409942026636169E-3</v>
      </c>
      <c r="R70" s="85">
        <v>2.3991571687439475</v>
      </c>
      <c r="S70" s="85">
        <v>3.6781037453219909</v>
      </c>
    </row>
    <row r="71" spans="1:19">
      <c r="A71" s="113" t="s">
        <v>756</v>
      </c>
      <c r="B71" s="114" t="s">
        <v>818</v>
      </c>
      <c r="C71" s="85">
        <v>0</v>
      </c>
      <c r="D71" s="85">
        <v>0</v>
      </c>
      <c r="E71" s="85">
        <v>0</v>
      </c>
      <c r="F71" s="85">
        <v>0</v>
      </c>
      <c r="G71" s="85">
        <v>0</v>
      </c>
      <c r="H71" s="85">
        <v>1.2957075393609792</v>
      </c>
      <c r="I71" s="85">
        <v>0</v>
      </c>
      <c r="J71" s="85">
        <v>0</v>
      </c>
      <c r="K71" s="85">
        <v>0</v>
      </c>
      <c r="L71" s="85">
        <v>0.11272622335075067</v>
      </c>
      <c r="M71" s="85">
        <v>0.2849849187507707</v>
      </c>
      <c r="N71" s="85">
        <v>6.2630888428413911E-2</v>
      </c>
      <c r="O71" s="85">
        <v>0</v>
      </c>
      <c r="P71" s="85">
        <v>5.8236895161427882E-3</v>
      </c>
      <c r="Q71" s="85">
        <v>5.9897007397060748E-3</v>
      </c>
      <c r="R71" s="85">
        <v>2.6094983771132263</v>
      </c>
      <c r="S71" s="85">
        <v>4.377361337259984</v>
      </c>
    </row>
    <row r="72" spans="1:19">
      <c r="A72" s="113" t="s">
        <v>756</v>
      </c>
      <c r="B72" s="114" t="s">
        <v>819</v>
      </c>
      <c r="C72" s="85">
        <v>0</v>
      </c>
      <c r="D72" s="85">
        <v>0</v>
      </c>
      <c r="E72" s="85">
        <v>0</v>
      </c>
      <c r="F72" s="85">
        <v>0</v>
      </c>
      <c r="G72" s="85">
        <v>0</v>
      </c>
      <c r="H72" s="85">
        <v>1.5329497221506188</v>
      </c>
      <c r="I72" s="85">
        <v>0</v>
      </c>
      <c r="J72" s="85">
        <v>1.0583165254504385E-3</v>
      </c>
      <c r="K72" s="85">
        <v>0</v>
      </c>
      <c r="L72" s="85">
        <v>0</v>
      </c>
      <c r="M72" s="85">
        <v>2.7419214593120023E-2</v>
      </c>
      <c r="N72" s="85">
        <v>0.14177894632981447</v>
      </c>
      <c r="O72" s="85">
        <v>0</v>
      </c>
      <c r="P72" s="85">
        <v>1.0550769760672152E-3</v>
      </c>
      <c r="Q72" s="85">
        <v>0</v>
      </c>
      <c r="R72" s="85">
        <v>2.2050771521761092</v>
      </c>
      <c r="S72" s="85">
        <v>3.9093384287511697</v>
      </c>
    </row>
    <row r="73" spans="1:19">
      <c r="A73" s="113" t="s">
        <v>756</v>
      </c>
      <c r="B73" s="114" t="s">
        <v>820</v>
      </c>
      <c r="C73" s="85">
        <v>0</v>
      </c>
      <c r="D73" s="85">
        <v>0.35939025991193319</v>
      </c>
      <c r="E73" s="85">
        <v>0</v>
      </c>
      <c r="F73" s="85">
        <v>0</v>
      </c>
      <c r="G73" s="85">
        <v>1.6752464547802237</v>
      </c>
      <c r="H73" s="85">
        <v>0</v>
      </c>
      <c r="I73" s="85">
        <v>7.4194171225917316E-2</v>
      </c>
      <c r="J73" s="85">
        <v>0</v>
      </c>
      <c r="K73" s="85">
        <v>4.9488553294492824E-4</v>
      </c>
      <c r="L73" s="85">
        <v>0</v>
      </c>
      <c r="M73" s="85">
        <v>0.45462135104212398</v>
      </c>
      <c r="N73" s="85">
        <v>0.3740146816878962</v>
      </c>
      <c r="O73" s="85">
        <v>0</v>
      </c>
      <c r="P73" s="85">
        <v>1.3807228650320469E-3</v>
      </c>
      <c r="Q73" s="85">
        <v>4.7670532049016306E-4</v>
      </c>
      <c r="R73" s="85">
        <v>0.83800066630493575</v>
      </c>
      <c r="S73" s="85">
        <v>3.7778198986715097</v>
      </c>
    </row>
    <row r="74" spans="1:19">
      <c r="A74" s="113" t="s">
        <v>756</v>
      </c>
      <c r="B74" s="114" t="s">
        <v>821</v>
      </c>
      <c r="C74" s="85">
        <v>0</v>
      </c>
      <c r="D74" s="85">
        <v>0.27515335499445559</v>
      </c>
      <c r="E74" s="85">
        <v>0</v>
      </c>
      <c r="F74" s="85">
        <v>0.58500637303416525</v>
      </c>
      <c r="G74" s="85">
        <v>0</v>
      </c>
      <c r="H74" s="85">
        <v>0</v>
      </c>
      <c r="I74" s="85">
        <v>0</v>
      </c>
      <c r="J74" s="85">
        <v>0</v>
      </c>
      <c r="K74" s="85">
        <v>0</v>
      </c>
      <c r="L74" s="85">
        <v>0</v>
      </c>
      <c r="M74" s="85">
        <v>0.22541764713245094</v>
      </c>
      <c r="N74" s="85">
        <v>0.16445379770913426</v>
      </c>
      <c r="O74" s="85">
        <v>0</v>
      </c>
      <c r="P74" s="85">
        <v>8.1119549453672612E-3</v>
      </c>
      <c r="Q74" s="85">
        <v>2.4415226736977658E-4</v>
      </c>
      <c r="R74" s="85">
        <v>2.0071604877175631</v>
      </c>
      <c r="S74" s="85">
        <v>3.2655477678005127</v>
      </c>
    </row>
    <row r="75" spans="1:19">
      <c r="A75" s="113" t="s">
        <v>756</v>
      </c>
      <c r="B75" s="114" t="s">
        <v>822</v>
      </c>
      <c r="C75" s="85">
        <v>4.634356089753898E-2</v>
      </c>
      <c r="D75" s="85">
        <v>0</v>
      </c>
      <c r="E75" s="85">
        <v>0</v>
      </c>
      <c r="F75" s="85">
        <v>0</v>
      </c>
      <c r="G75" s="85">
        <v>0</v>
      </c>
      <c r="H75" s="85">
        <v>0</v>
      </c>
      <c r="I75" s="85">
        <v>0</v>
      </c>
      <c r="J75" s="85">
        <v>0</v>
      </c>
      <c r="K75" s="85">
        <v>0</v>
      </c>
      <c r="L75" s="85">
        <v>0</v>
      </c>
      <c r="M75" s="85">
        <v>0.33959588305027166</v>
      </c>
      <c r="N75" s="85">
        <v>7.3392141927899779E-2</v>
      </c>
      <c r="O75" s="85">
        <v>0</v>
      </c>
      <c r="P75" s="85">
        <v>6.7562078343925136E-3</v>
      </c>
      <c r="Q75" s="85">
        <v>4.8186406397185341E-3</v>
      </c>
      <c r="R75" s="85">
        <v>1.1554680118287806</v>
      </c>
      <c r="S75" s="85">
        <v>1.6263744461786018</v>
      </c>
    </row>
    <row r="76" spans="1:19">
      <c r="A76" s="113" t="s">
        <v>756</v>
      </c>
      <c r="B76" s="112" t="s">
        <v>823</v>
      </c>
      <c r="C76" s="85">
        <v>0</v>
      </c>
      <c r="D76" s="85">
        <v>0.39094584538878463</v>
      </c>
      <c r="E76" s="85">
        <v>0</v>
      </c>
      <c r="F76" s="85">
        <v>0.57122641392008511</v>
      </c>
      <c r="G76" s="85">
        <v>0</v>
      </c>
      <c r="H76" s="85">
        <v>0</v>
      </c>
      <c r="I76" s="85">
        <v>0</v>
      </c>
      <c r="J76" s="85">
        <v>0</v>
      </c>
      <c r="K76" s="85">
        <v>0</v>
      </c>
      <c r="L76" s="85">
        <v>8.7698119900520455E-2</v>
      </c>
      <c r="M76" s="85">
        <v>0.25726531445528256</v>
      </c>
      <c r="N76" s="85">
        <v>1.1395537970018133E-2</v>
      </c>
      <c r="O76" s="85">
        <v>7.7957205772078153E-2</v>
      </c>
      <c r="P76" s="85">
        <v>0</v>
      </c>
      <c r="Q76" s="85">
        <v>0</v>
      </c>
      <c r="R76" s="85">
        <v>0.28675804403357574</v>
      </c>
      <c r="S76" s="85">
        <v>1.6832464814403352</v>
      </c>
    </row>
    <row r="77" spans="1:19">
      <c r="A77" s="113" t="s">
        <v>756</v>
      </c>
      <c r="B77" s="112" t="s">
        <v>824</v>
      </c>
      <c r="C77" s="85">
        <v>0</v>
      </c>
      <c r="D77" s="85">
        <v>0</v>
      </c>
      <c r="E77" s="85">
        <v>0</v>
      </c>
      <c r="F77" s="85">
        <v>0</v>
      </c>
      <c r="G77" s="85">
        <v>0</v>
      </c>
      <c r="H77" s="85">
        <v>0</v>
      </c>
      <c r="I77" s="85">
        <v>6.8910484571550579E-2</v>
      </c>
      <c r="J77" s="85">
        <v>0</v>
      </c>
      <c r="K77" s="85">
        <v>0</v>
      </c>
      <c r="L77" s="85">
        <v>0</v>
      </c>
      <c r="M77" s="85">
        <v>0.10350412345944759</v>
      </c>
      <c r="N77" s="85">
        <v>0.16220148411212509</v>
      </c>
      <c r="O77" s="85">
        <v>0.11633006053211992</v>
      </c>
      <c r="P77" s="85">
        <v>1.1238955993249367E-2</v>
      </c>
      <c r="Q77" s="85">
        <v>2.212889716006132E-3</v>
      </c>
      <c r="R77" s="85">
        <v>1.3285550792926202</v>
      </c>
      <c r="S77" s="85">
        <v>1.7929530776771401</v>
      </c>
    </row>
    <row r="78" spans="1:19">
      <c r="A78" s="113" t="s">
        <v>756</v>
      </c>
      <c r="B78" s="112" t="s">
        <v>825</v>
      </c>
      <c r="C78" s="85">
        <v>9.2806739564785051E-2</v>
      </c>
      <c r="D78" s="85">
        <v>2.5025178148665894E-2</v>
      </c>
      <c r="E78" s="85">
        <v>0</v>
      </c>
      <c r="F78" s="85">
        <v>0</v>
      </c>
      <c r="G78" s="85">
        <v>0</v>
      </c>
      <c r="H78" s="85">
        <v>0</v>
      </c>
      <c r="I78" s="85">
        <v>0</v>
      </c>
      <c r="J78" s="85">
        <v>0</v>
      </c>
      <c r="K78" s="85">
        <v>0</v>
      </c>
      <c r="L78" s="85">
        <v>0</v>
      </c>
      <c r="M78" s="85">
        <v>1.56282167767543E-2</v>
      </c>
      <c r="N78" s="85">
        <v>3.7089398507855975E-2</v>
      </c>
      <c r="O78" s="85">
        <v>0</v>
      </c>
      <c r="P78" s="85">
        <v>1.1034348023914453E-3</v>
      </c>
      <c r="Q78" s="85">
        <v>1.8972681615570669E-3</v>
      </c>
      <c r="R78" s="85">
        <v>0.23251053356980123</v>
      </c>
      <c r="S78" s="85">
        <v>0.40606076953179127</v>
      </c>
    </row>
    <row r="79" spans="1:19">
      <c r="A79" s="113" t="s">
        <v>756</v>
      </c>
      <c r="B79" s="112" t="s">
        <v>826</v>
      </c>
      <c r="C79" s="85">
        <v>0</v>
      </c>
      <c r="D79" s="85">
        <v>0</v>
      </c>
      <c r="E79" s="85">
        <v>0</v>
      </c>
      <c r="F79" s="85">
        <v>0</v>
      </c>
      <c r="G79" s="85">
        <v>0</v>
      </c>
      <c r="H79" s="85">
        <v>0</v>
      </c>
      <c r="I79" s="85">
        <v>0</v>
      </c>
      <c r="J79" s="85">
        <v>0</v>
      </c>
      <c r="K79" s="85">
        <v>0</v>
      </c>
      <c r="L79" s="85">
        <v>0</v>
      </c>
      <c r="M79" s="85">
        <v>0.15439668601989442</v>
      </c>
      <c r="N79" s="85">
        <v>0.14364381891126676</v>
      </c>
      <c r="O79" s="85">
        <v>0</v>
      </c>
      <c r="P79" s="85">
        <v>4.107507169680169E-3</v>
      </c>
      <c r="Q79" s="85">
        <v>9.3620901047192992E-3</v>
      </c>
      <c r="R79" s="85">
        <v>1.014782302660528</v>
      </c>
      <c r="S79" s="85">
        <v>1.3262924048661091</v>
      </c>
    </row>
    <row r="80" spans="1:19">
      <c r="A80" s="113" t="s">
        <v>756</v>
      </c>
      <c r="B80" s="112" t="s">
        <v>827</v>
      </c>
      <c r="C80" s="85">
        <v>0</v>
      </c>
      <c r="D80" s="85">
        <v>0</v>
      </c>
      <c r="E80" s="85">
        <v>0</v>
      </c>
      <c r="F80" s="85">
        <v>0</v>
      </c>
      <c r="G80" s="85">
        <v>0</v>
      </c>
      <c r="H80" s="85">
        <v>0</v>
      </c>
      <c r="I80" s="85">
        <v>3.834560511621099E-2</v>
      </c>
      <c r="J80" s="85">
        <v>0</v>
      </c>
      <c r="K80" s="85">
        <v>0</v>
      </c>
      <c r="L80" s="85">
        <v>0</v>
      </c>
      <c r="M80" s="85">
        <v>1.1078946907846721E-2</v>
      </c>
      <c r="N80" s="85">
        <v>0.16379007621539987</v>
      </c>
      <c r="O80" s="85">
        <v>0</v>
      </c>
      <c r="P80" s="85">
        <v>7.0282556464237311E-3</v>
      </c>
      <c r="Q80" s="85">
        <v>3.1979350523741595E-3</v>
      </c>
      <c r="R80" s="85">
        <v>2.5725642315126862</v>
      </c>
      <c r="S80" s="85">
        <v>2.7960050504509297</v>
      </c>
    </row>
    <row r="81" spans="1:19">
      <c r="A81" s="113" t="s">
        <v>756</v>
      </c>
      <c r="B81" s="112" t="s">
        <v>828</v>
      </c>
      <c r="C81" s="85">
        <v>0</v>
      </c>
      <c r="D81" s="85">
        <v>0.18450338035281089</v>
      </c>
      <c r="E81" s="85">
        <v>0</v>
      </c>
      <c r="F81" s="85">
        <v>1.0773997585234554</v>
      </c>
      <c r="G81" s="85">
        <v>0</v>
      </c>
      <c r="H81" s="85">
        <v>0</v>
      </c>
      <c r="I81" s="85">
        <v>0</v>
      </c>
      <c r="J81" s="85">
        <v>5.6943641798264943E-3</v>
      </c>
      <c r="K81" s="85">
        <v>0</v>
      </c>
      <c r="L81" s="85">
        <v>0</v>
      </c>
      <c r="M81" s="85">
        <v>9.9434079304607792E-3</v>
      </c>
      <c r="N81" s="85">
        <v>0.20230174286827296</v>
      </c>
      <c r="O81" s="85">
        <v>0</v>
      </c>
      <c r="P81" s="85">
        <v>1.4551401981886924E-2</v>
      </c>
      <c r="Q81" s="85">
        <v>4.8124297599183852E-3</v>
      </c>
      <c r="R81" s="85">
        <v>0.62907253015160336</v>
      </c>
      <c r="S81" s="85">
        <v>2.1282790157482339</v>
      </c>
    </row>
    <row r="82" spans="1:19">
      <c r="A82" s="113" t="s">
        <v>756</v>
      </c>
      <c r="B82" s="112" t="s">
        <v>829</v>
      </c>
      <c r="C82" s="85">
        <v>0</v>
      </c>
      <c r="D82" s="85">
        <v>0</v>
      </c>
      <c r="E82" s="85">
        <v>0</v>
      </c>
      <c r="F82" s="85">
        <v>0</v>
      </c>
      <c r="G82" s="85">
        <v>0</v>
      </c>
      <c r="H82" s="85">
        <v>0</v>
      </c>
      <c r="I82" s="85">
        <v>3.4835821074389317E-2</v>
      </c>
      <c r="J82" s="85">
        <v>0</v>
      </c>
      <c r="K82" s="85">
        <v>0</v>
      </c>
      <c r="L82" s="85">
        <v>0</v>
      </c>
      <c r="M82" s="85">
        <v>1.0417119283900433E-2</v>
      </c>
      <c r="N82" s="85">
        <v>0.16891477148311207</v>
      </c>
      <c r="O82" s="85">
        <v>2.9043907209740372E-3</v>
      </c>
      <c r="P82" s="85">
        <v>2.1398218600470698E-2</v>
      </c>
      <c r="Q82" s="85">
        <v>0</v>
      </c>
      <c r="R82" s="85">
        <v>0.93277031984737846</v>
      </c>
      <c r="S82" s="85">
        <v>1.171240641010229</v>
      </c>
    </row>
    <row r="83" spans="1:19">
      <c r="A83" s="113" t="s">
        <v>756</v>
      </c>
      <c r="B83" s="112" t="s">
        <v>830</v>
      </c>
      <c r="C83" s="85">
        <v>0</v>
      </c>
      <c r="D83" s="85">
        <v>0</v>
      </c>
      <c r="E83" s="85">
        <v>0</v>
      </c>
      <c r="F83" s="85">
        <v>0</v>
      </c>
      <c r="G83" s="85">
        <v>0</v>
      </c>
      <c r="H83" s="85">
        <v>0</v>
      </c>
      <c r="I83" s="85">
        <v>5.2481877861638715E-2</v>
      </c>
      <c r="J83" s="85">
        <v>0</v>
      </c>
      <c r="K83" s="85">
        <v>0</v>
      </c>
      <c r="L83" s="85">
        <v>0</v>
      </c>
      <c r="M83" s="85">
        <v>0.12017643295918923</v>
      </c>
      <c r="N83" s="85">
        <v>2.0608689551639969E-3</v>
      </c>
      <c r="O83" s="85">
        <v>3.5409769641727151E-3</v>
      </c>
      <c r="P83" s="85">
        <v>0</v>
      </c>
      <c r="Q83" s="85">
        <v>0</v>
      </c>
      <c r="R83" s="85">
        <v>0.26842706634593583</v>
      </c>
      <c r="S83" s="85">
        <v>0.44668722308608722</v>
      </c>
    </row>
    <row r="84" spans="1:19">
      <c r="A84" s="113" t="s">
        <v>756</v>
      </c>
      <c r="B84" s="112" t="s">
        <v>831</v>
      </c>
      <c r="C84" s="85">
        <v>0</v>
      </c>
      <c r="D84" s="85">
        <v>0</v>
      </c>
      <c r="E84" s="85">
        <v>0</v>
      </c>
      <c r="F84" s="85">
        <v>0</v>
      </c>
      <c r="G84" s="85">
        <v>0</v>
      </c>
      <c r="H84" s="85">
        <v>0</v>
      </c>
      <c r="I84" s="85">
        <v>6.3907886788982404E-2</v>
      </c>
      <c r="J84" s="85">
        <v>0</v>
      </c>
      <c r="K84" s="85">
        <v>0</v>
      </c>
      <c r="L84" s="85">
        <v>1.5718037607173496E-2</v>
      </c>
      <c r="M84" s="85">
        <v>8.513140185317658E-2</v>
      </c>
      <c r="N84" s="85">
        <v>1.6398731837101721E-2</v>
      </c>
      <c r="O84" s="85">
        <v>0</v>
      </c>
      <c r="P84" s="85">
        <v>1.8616793901764517E-3</v>
      </c>
      <c r="Q84" s="85">
        <v>6.6180644241230907E-3</v>
      </c>
      <c r="R84" s="85">
        <v>0.97093700808554217</v>
      </c>
      <c r="S84" s="85">
        <v>1.1605728099862915</v>
      </c>
    </row>
    <row r="85" spans="1:19">
      <c r="A85" s="113" t="s">
        <v>756</v>
      </c>
      <c r="B85" s="112" t="s">
        <v>832</v>
      </c>
      <c r="C85" s="85">
        <v>0</v>
      </c>
      <c r="D85" s="85">
        <v>0</v>
      </c>
      <c r="E85" s="85">
        <v>0</v>
      </c>
      <c r="F85" s="85">
        <v>0</v>
      </c>
      <c r="G85" s="85">
        <v>0</v>
      </c>
      <c r="H85" s="85">
        <v>0</v>
      </c>
      <c r="I85" s="85">
        <v>0</v>
      </c>
      <c r="J85" s="85">
        <v>0</v>
      </c>
      <c r="K85" s="85">
        <v>1.5553372636008825E-2</v>
      </c>
      <c r="L85" s="85">
        <v>0.10780146565428628</v>
      </c>
      <c r="M85" s="85">
        <v>5.9167960255877006E-3</v>
      </c>
      <c r="N85" s="85">
        <v>1.1166396804595635E-2</v>
      </c>
      <c r="O85" s="85">
        <v>0</v>
      </c>
      <c r="P85" s="85">
        <v>3.399623212801961E-5</v>
      </c>
      <c r="Q85" s="85">
        <v>2.0967063022950261E-4</v>
      </c>
      <c r="R85" s="85">
        <v>1.3288923259689938</v>
      </c>
      <c r="S85" s="85">
        <v>1.4695740239518216</v>
      </c>
    </row>
    <row r="86" spans="1:19">
      <c r="A86" s="113" t="s">
        <v>756</v>
      </c>
      <c r="B86" s="112" t="s">
        <v>833</v>
      </c>
      <c r="C86" s="85">
        <v>0</v>
      </c>
      <c r="D86" s="85">
        <v>0</v>
      </c>
      <c r="E86" s="85">
        <v>0</v>
      </c>
      <c r="F86" s="85">
        <v>0</v>
      </c>
      <c r="G86" s="85">
        <v>0</v>
      </c>
      <c r="H86" s="85">
        <v>0</v>
      </c>
      <c r="I86" s="85">
        <v>0</v>
      </c>
      <c r="J86" s="85">
        <v>0</v>
      </c>
      <c r="K86" s="85">
        <v>0</v>
      </c>
      <c r="L86" s="85">
        <v>0</v>
      </c>
      <c r="M86" s="85">
        <v>2.1564460948522601E-2</v>
      </c>
      <c r="N86" s="85">
        <v>4.2290820117672823E-2</v>
      </c>
      <c r="O86" s="85">
        <v>2.4455697493190875E-3</v>
      </c>
      <c r="P86" s="85">
        <v>8.0131128521603867E-3</v>
      </c>
      <c r="Q86" s="85">
        <v>3.7463716498662702E-3</v>
      </c>
      <c r="R86" s="85">
        <v>0.36800433423854884</v>
      </c>
      <c r="S86" s="85">
        <v>0.44606466955607971</v>
      </c>
    </row>
    <row r="87" spans="1:19">
      <c r="A87" s="113" t="s">
        <v>756</v>
      </c>
      <c r="B87" s="112" t="s">
        <v>834</v>
      </c>
      <c r="C87" s="85">
        <v>4.5481043846434532E-2</v>
      </c>
      <c r="D87" s="85">
        <v>0</v>
      </c>
      <c r="E87" s="85">
        <v>0</v>
      </c>
      <c r="F87" s="85">
        <v>0</v>
      </c>
      <c r="G87" s="85">
        <v>0</v>
      </c>
      <c r="H87" s="85">
        <v>0.14624950334423659</v>
      </c>
      <c r="I87" s="85">
        <v>0</v>
      </c>
      <c r="J87" s="85">
        <v>0</v>
      </c>
      <c r="K87" s="85">
        <v>0</v>
      </c>
      <c r="L87" s="85">
        <v>0</v>
      </c>
      <c r="M87" s="85">
        <v>8.0054006227224583E-2</v>
      </c>
      <c r="N87" s="85">
        <v>0.1232281091908991</v>
      </c>
      <c r="O87" s="85">
        <v>0</v>
      </c>
      <c r="P87" s="85">
        <v>0</v>
      </c>
      <c r="Q87" s="85">
        <v>0</v>
      </c>
      <c r="R87" s="85">
        <v>1.08418371511695</v>
      </c>
      <c r="S87" s="85">
        <v>1.4791963777257706</v>
      </c>
    </row>
    <row r="88" spans="1:19">
      <c r="A88" s="113" t="s">
        <v>756</v>
      </c>
      <c r="B88" s="112" t="s">
        <v>835</v>
      </c>
      <c r="C88" s="85">
        <v>6.5350374332521277E-2</v>
      </c>
      <c r="D88" s="85">
        <v>0</v>
      </c>
      <c r="E88" s="85">
        <v>0</v>
      </c>
      <c r="F88" s="85">
        <v>0</v>
      </c>
      <c r="G88" s="85">
        <v>0</v>
      </c>
      <c r="H88" s="85">
        <v>0.62687518559282296</v>
      </c>
      <c r="I88" s="85">
        <v>3.3690312654321097E-2</v>
      </c>
      <c r="J88" s="85">
        <v>0</v>
      </c>
      <c r="K88" s="85">
        <v>0</v>
      </c>
      <c r="L88" s="85">
        <v>0</v>
      </c>
      <c r="M88" s="85">
        <v>1.560281499537064E-2</v>
      </c>
      <c r="N88" s="85">
        <v>3.8786978964525431E-2</v>
      </c>
      <c r="O88" s="85">
        <v>0</v>
      </c>
      <c r="P88" s="85">
        <v>9.7442320532281634E-4</v>
      </c>
      <c r="Q88" s="85">
        <v>0</v>
      </c>
      <c r="R88" s="85">
        <v>1.5546375290426795E-2</v>
      </c>
      <c r="S88" s="85">
        <v>0.79682646503528076</v>
      </c>
    </row>
    <row r="89" spans="1:19">
      <c r="A89" s="113" t="s">
        <v>756</v>
      </c>
      <c r="B89" s="112" t="s">
        <v>836</v>
      </c>
      <c r="C89" s="85">
        <v>0</v>
      </c>
      <c r="D89" s="85">
        <v>0</v>
      </c>
      <c r="E89" s="85">
        <v>0</v>
      </c>
      <c r="F89" s="85">
        <v>1.4923207489053318</v>
      </c>
      <c r="G89" s="85">
        <v>0</v>
      </c>
      <c r="H89" s="85">
        <v>0</v>
      </c>
      <c r="I89" s="85">
        <v>2.9990462447693433E-2</v>
      </c>
      <c r="J89" s="85">
        <v>0</v>
      </c>
      <c r="K89" s="85">
        <v>0</v>
      </c>
      <c r="L89" s="85">
        <v>4.7022052971524175E-2</v>
      </c>
      <c r="M89" s="85">
        <v>5.455119515087592E-3</v>
      </c>
      <c r="N89" s="85">
        <v>0.11394667931032743</v>
      </c>
      <c r="O89" s="85">
        <v>7.5692268302802179E-2</v>
      </c>
      <c r="P89" s="85">
        <v>1.4225037547325514E-2</v>
      </c>
      <c r="Q89" s="85">
        <v>1.5077510582775511E-4</v>
      </c>
      <c r="R89" s="85">
        <v>1.3370926364601132E-2</v>
      </c>
      <c r="S89" s="85">
        <v>1.7921740704705371</v>
      </c>
    </row>
    <row r="90" spans="1:19">
      <c r="A90" s="113" t="s">
        <v>756</v>
      </c>
      <c r="B90" s="112" t="s">
        <v>837</v>
      </c>
      <c r="C90" s="85">
        <v>0</v>
      </c>
      <c r="D90" s="85">
        <v>5.4956569498004093E-2</v>
      </c>
      <c r="E90" s="85">
        <v>0</v>
      </c>
      <c r="F90" s="85">
        <v>0</v>
      </c>
      <c r="G90" s="85">
        <v>0</v>
      </c>
      <c r="H90" s="85">
        <v>0</v>
      </c>
      <c r="I90" s="85">
        <v>0</v>
      </c>
      <c r="J90" s="85">
        <v>0</v>
      </c>
      <c r="K90" s="85">
        <v>0</v>
      </c>
      <c r="L90" s="85">
        <v>0</v>
      </c>
      <c r="M90" s="85">
        <v>0.12851584216277834</v>
      </c>
      <c r="N90" s="85">
        <v>7.9672744364675196E-2</v>
      </c>
      <c r="O90" s="85">
        <v>0.14354693619737235</v>
      </c>
      <c r="P90" s="85">
        <v>0</v>
      </c>
      <c r="Q90" s="85">
        <v>2.3482301662858251E-4</v>
      </c>
      <c r="R90" s="85">
        <v>0.28793513845921836</v>
      </c>
      <c r="S90" s="85">
        <v>0.69486205369867093</v>
      </c>
    </row>
    <row r="91" spans="1:19">
      <c r="A91" s="113" t="s">
        <v>756</v>
      </c>
      <c r="B91" s="112" t="s">
        <v>838</v>
      </c>
      <c r="C91" s="85">
        <v>0</v>
      </c>
      <c r="D91" s="85">
        <v>0</v>
      </c>
      <c r="E91" s="85">
        <v>0</v>
      </c>
      <c r="F91" s="85">
        <v>0</v>
      </c>
      <c r="G91" s="85">
        <v>0</v>
      </c>
      <c r="H91" s="85">
        <v>0</v>
      </c>
      <c r="I91" s="85">
        <v>0</v>
      </c>
      <c r="J91" s="85">
        <v>0</v>
      </c>
      <c r="K91" s="85">
        <v>0</v>
      </c>
      <c r="L91" s="85">
        <v>0</v>
      </c>
      <c r="M91" s="85">
        <v>3.9111264313087979E-2</v>
      </c>
      <c r="N91" s="85">
        <v>8.8982796712766543E-3</v>
      </c>
      <c r="O91" s="85">
        <v>0</v>
      </c>
      <c r="P91" s="85">
        <v>4.0834759094061091E-3</v>
      </c>
      <c r="Q91" s="85">
        <v>8.0065933365033037E-3</v>
      </c>
      <c r="R91" s="85">
        <v>2.7895919097971955E-2</v>
      </c>
      <c r="S91" s="85">
        <v>8.7995532328250192E-2</v>
      </c>
    </row>
    <row r="92" spans="1:19">
      <c r="A92" s="113" t="s">
        <v>756</v>
      </c>
      <c r="B92" s="112" t="s">
        <v>839</v>
      </c>
      <c r="C92" s="85">
        <v>3.7274517989290712E-2</v>
      </c>
      <c r="D92" s="85">
        <v>0</v>
      </c>
      <c r="E92" s="85">
        <v>0</v>
      </c>
      <c r="F92" s="85">
        <v>0</v>
      </c>
      <c r="G92" s="85">
        <v>0</v>
      </c>
      <c r="H92" s="85">
        <v>0</v>
      </c>
      <c r="I92" s="85">
        <v>0</v>
      </c>
      <c r="J92" s="85">
        <v>0</v>
      </c>
      <c r="K92" s="85">
        <v>0</v>
      </c>
      <c r="L92" s="85">
        <v>0</v>
      </c>
      <c r="M92" s="85">
        <v>6.5484189175366581E-3</v>
      </c>
      <c r="N92" s="85">
        <v>0.13022461457030232</v>
      </c>
      <c r="O92" s="85">
        <v>0</v>
      </c>
      <c r="P92" s="85">
        <v>0</v>
      </c>
      <c r="Q92" s="85">
        <v>0</v>
      </c>
      <c r="R92" s="85">
        <v>0.38660581977418929</v>
      </c>
      <c r="S92" s="85">
        <v>0.56065337125130554</v>
      </c>
    </row>
    <row r="93" spans="1:19">
      <c r="A93" s="113" t="s">
        <v>756</v>
      </c>
      <c r="B93" s="112" t="s">
        <v>840</v>
      </c>
      <c r="C93" s="85">
        <v>0</v>
      </c>
      <c r="D93" s="85">
        <v>0</v>
      </c>
      <c r="E93" s="85">
        <v>0</v>
      </c>
      <c r="F93" s="85">
        <v>0</v>
      </c>
      <c r="G93" s="85">
        <v>0</v>
      </c>
      <c r="H93" s="85">
        <v>0.59796644923547149</v>
      </c>
      <c r="I93" s="85">
        <v>0</v>
      </c>
      <c r="J93" s="85">
        <v>0</v>
      </c>
      <c r="K93" s="85">
        <v>0</v>
      </c>
      <c r="L93" s="85">
        <v>0</v>
      </c>
      <c r="M93" s="85">
        <v>0.1027175051673197</v>
      </c>
      <c r="N93" s="85">
        <v>0.10353204072307598</v>
      </c>
      <c r="O93" s="85">
        <v>0</v>
      </c>
      <c r="P93" s="85">
        <v>0</v>
      </c>
      <c r="Q93" s="85">
        <v>6.068460703492512E-3</v>
      </c>
      <c r="R93" s="85">
        <v>7.001361086335578E-2</v>
      </c>
      <c r="S93" s="85">
        <v>0.88029806669271693</v>
      </c>
    </row>
    <row r="94" spans="1:19">
      <c r="A94" s="113" t="s">
        <v>756</v>
      </c>
      <c r="B94" s="112" t="s">
        <v>841</v>
      </c>
      <c r="C94" s="85">
        <v>0</v>
      </c>
      <c r="D94" s="85">
        <v>0</v>
      </c>
      <c r="E94" s="85">
        <v>0</v>
      </c>
      <c r="F94" s="85">
        <v>0</v>
      </c>
      <c r="G94" s="85">
        <v>1.0959139291820321</v>
      </c>
      <c r="H94" s="85">
        <v>0</v>
      </c>
      <c r="I94" s="85">
        <v>0</v>
      </c>
      <c r="J94" s="85">
        <v>0</v>
      </c>
      <c r="K94" s="85">
        <v>0</v>
      </c>
      <c r="L94" s="85">
        <v>0</v>
      </c>
      <c r="M94" s="85">
        <v>3.0379347131958667E-2</v>
      </c>
      <c r="N94" s="85">
        <v>1.5811077810193197E-2</v>
      </c>
      <c r="O94" s="85">
        <v>0</v>
      </c>
      <c r="P94" s="85">
        <v>0</v>
      </c>
      <c r="Q94" s="85">
        <v>3.1704039042241283E-3</v>
      </c>
      <c r="R94" s="85">
        <v>6.3927060766019395E-2</v>
      </c>
      <c r="S94" s="85">
        <v>1.2092018187944404</v>
      </c>
    </row>
    <row r="95" spans="1:19">
      <c r="A95" s="113" t="s">
        <v>756</v>
      </c>
      <c r="B95" s="112" t="s">
        <v>842</v>
      </c>
      <c r="C95" s="85">
        <v>0</v>
      </c>
      <c r="D95" s="85">
        <v>0</v>
      </c>
      <c r="E95" s="85">
        <v>0</v>
      </c>
      <c r="F95" s="85">
        <v>0.76407658856734884</v>
      </c>
      <c r="G95" s="85">
        <v>0</v>
      </c>
      <c r="H95" s="85">
        <v>0</v>
      </c>
      <c r="I95" s="85">
        <v>0</v>
      </c>
      <c r="J95" s="85">
        <v>0</v>
      </c>
      <c r="K95" s="85">
        <v>0</v>
      </c>
      <c r="L95" s="85">
        <v>0</v>
      </c>
      <c r="M95" s="85">
        <v>6.1480934673297405E-2</v>
      </c>
      <c r="N95" s="85">
        <v>0.11450091992566946</v>
      </c>
      <c r="O95" s="85">
        <v>1.1955081638271858E-3</v>
      </c>
      <c r="P95" s="85">
        <v>7.684970979998651E-5</v>
      </c>
      <c r="Q95" s="85">
        <v>0</v>
      </c>
      <c r="R95" s="85">
        <v>0.18609900914987065</v>
      </c>
      <c r="S95" s="85">
        <v>1.1274298101898239</v>
      </c>
    </row>
    <row r="96" spans="1:19">
      <c r="A96" s="113" t="s">
        <v>756</v>
      </c>
      <c r="B96" s="112" t="s">
        <v>843</v>
      </c>
      <c r="C96" s="85">
        <v>0</v>
      </c>
      <c r="D96" s="85">
        <v>0</v>
      </c>
      <c r="E96" s="85">
        <v>0</v>
      </c>
      <c r="F96" s="85">
        <v>0</v>
      </c>
      <c r="G96" s="85">
        <v>0</v>
      </c>
      <c r="H96" s="85">
        <v>0</v>
      </c>
      <c r="I96" s="85">
        <v>0</v>
      </c>
      <c r="J96" s="85">
        <v>0</v>
      </c>
      <c r="K96" s="85">
        <v>0</v>
      </c>
      <c r="L96" s="85">
        <v>0</v>
      </c>
      <c r="M96" s="85">
        <v>2.428315671044956E-3</v>
      </c>
      <c r="N96" s="85">
        <v>6.7875655922884803E-2</v>
      </c>
      <c r="O96" s="85">
        <v>0</v>
      </c>
      <c r="P96" s="85">
        <v>0</v>
      </c>
      <c r="Q96" s="85">
        <v>4.1147539818497947E-4</v>
      </c>
      <c r="R96" s="85">
        <v>0.37136847761605907</v>
      </c>
      <c r="S96" s="85">
        <v>0.44208392460814139</v>
      </c>
    </row>
    <row r="97" spans="1:19">
      <c r="A97" s="113" t="s">
        <v>756</v>
      </c>
      <c r="B97" s="112" t="s">
        <v>844</v>
      </c>
      <c r="C97" s="85">
        <v>0</v>
      </c>
      <c r="D97" s="85">
        <v>0</v>
      </c>
      <c r="E97" s="85">
        <v>0</v>
      </c>
      <c r="F97" s="85">
        <v>0</v>
      </c>
      <c r="G97" s="85">
        <v>0</v>
      </c>
      <c r="H97" s="85">
        <v>0</v>
      </c>
      <c r="I97" s="85">
        <v>0</v>
      </c>
      <c r="J97" s="85">
        <v>0</v>
      </c>
      <c r="K97" s="85">
        <v>0</v>
      </c>
      <c r="L97" s="85">
        <v>0</v>
      </c>
      <c r="M97" s="85">
        <v>0.19693733868914798</v>
      </c>
      <c r="N97" s="85">
        <v>4.5874361957949361E-2</v>
      </c>
      <c r="O97" s="85">
        <v>0</v>
      </c>
      <c r="P97" s="85">
        <v>7.7368306951081101E-4</v>
      </c>
      <c r="Q97" s="85">
        <v>0</v>
      </c>
      <c r="R97" s="85">
        <v>6.1786239561001821E-2</v>
      </c>
      <c r="S97" s="85">
        <v>0.30537162327763667</v>
      </c>
    </row>
    <row r="98" spans="1:19">
      <c r="A98" s="113" t="s">
        <v>756</v>
      </c>
      <c r="B98" s="112" t="s">
        <v>845</v>
      </c>
      <c r="C98" s="85">
        <v>0</v>
      </c>
      <c r="D98" s="85">
        <v>0</v>
      </c>
      <c r="E98" s="85">
        <v>0</v>
      </c>
      <c r="F98" s="85">
        <v>0</v>
      </c>
      <c r="G98" s="85">
        <v>1.0380546712184042</v>
      </c>
      <c r="H98" s="85">
        <v>0</v>
      </c>
      <c r="I98" s="85">
        <v>0</v>
      </c>
      <c r="J98" s="85">
        <v>0</v>
      </c>
      <c r="K98" s="85">
        <v>0</v>
      </c>
      <c r="L98" s="85">
        <v>5.1032345683627911E-2</v>
      </c>
      <c r="M98" s="85">
        <v>1.1184583035175777E-2</v>
      </c>
      <c r="N98" s="85">
        <v>4.5530800264472759E-2</v>
      </c>
      <c r="O98" s="85">
        <v>0</v>
      </c>
      <c r="P98" s="85">
        <v>0</v>
      </c>
      <c r="Q98" s="85">
        <v>1.5461701568103003E-3</v>
      </c>
      <c r="R98" s="85">
        <v>4.44165825109053E-2</v>
      </c>
      <c r="S98" s="85">
        <v>1.191765152869408</v>
      </c>
    </row>
    <row r="99" spans="1:19">
      <c r="A99" s="113" t="s">
        <v>756</v>
      </c>
      <c r="B99" s="112" t="s">
        <v>846</v>
      </c>
      <c r="C99" s="85">
        <v>0</v>
      </c>
      <c r="D99" s="85">
        <v>0.17705487489945515</v>
      </c>
      <c r="E99" s="85">
        <v>0</v>
      </c>
      <c r="F99" s="85">
        <v>0</v>
      </c>
      <c r="G99" s="85">
        <v>0</v>
      </c>
      <c r="H99" s="85">
        <v>0</v>
      </c>
      <c r="I99" s="85">
        <v>0</v>
      </c>
      <c r="J99" s="85">
        <v>5.814715829023898E-3</v>
      </c>
      <c r="K99" s="85">
        <v>0</v>
      </c>
      <c r="L99" s="85">
        <v>0</v>
      </c>
      <c r="M99" s="85">
        <v>7.6079477365501802E-2</v>
      </c>
      <c r="N99" s="85">
        <v>1.5135574305109145E-2</v>
      </c>
      <c r="O99" s="85">
        <v>0</v>
      </c>
      <c r="P99" s="85">
        <v>8.7937284129181448E-3</v>
      </c>
      <c r="Q99" s="85">
        <v>7.4304516952705679E-4</v>
      </c>
      <c r="R99" s="85">
        <v>0.43770428723878751</v>
      </c>
      <c r="S99" s="85">
        <v>0.72132570322031597</v>
      </c>
    </row>
    <row r="100" spans="1:19">
      <c r="A100" s="113" t="s">
        <v>756</v>
      </c>
      <c r="B100" s="112" t="s">
        <v>847</v>
      </c>
      <c r="C100" s="85">
        <v>5.9689790919497054E-2</v>
      </c>
      <c r="D100" s="85">
        <v>0</v>
      </c>
      <c r="E100" s="85">
        <v>0</v>
      </c>
      <c r="F100" s="85">
        <v>0</v>
      </c>
      <c r="G100" s="85">
        <v>0.98216686802874875</v>
      </c>
      <c r="H100" s="85">
        <v>0.75677379266230815</v>
      </c>
      <c r="I100" s="85">
        <v>3.1505422072963585E-2</v>
      </c>
      <c r="J100" s="85">
        <v>0</v>
      </c>
      <c r="K100" s="85">
        <v>0</v>
      </c>
      <c r="L100" s="85">
        <v>0.13658733051730221</v>
      </c>
      <c r="M100" s="85">
        <v>5.4107038375897254E-2</v>
      </c>
      <c r="N100" s="85">
        <v>6.993496533659993E-3</v>
      </c>
      <c r="O100" s="85">
        <v>0</v>
      </c>
      <c r="P100" s="85">
        <v>0</v>
      </c>
      <c r="Q100" s="85">
        <v>1.2030054320663619E-4</v>
      </c>
      <c r="R100" s="85">
        <v>8.9650645718677424E-3</v>
      </c>
      <c r="S100" s="85">
        <v>2.0369091042254581</v>
      </c>
    </row>
    <row r="101" spans="1:19">
      <c r="A101" s="113" t="s">
        <v>756</v>
      </c>
      <c r="B101" s="112" t="s">
        <v>848</v>
      </c>
      <c r="C101" s="85">
        <v>0</v>
      </c>
      <c r="D101" s="85">
        <v>0</v>
      </c>
      <c r="E101" s="85">
        <v>0</v>
      </c>
      <c r="F101" s="85">
        <v>0</v>
      </c>
      <c r="G101" s="85">
        <v>0.45838033450399962</v>
      </c>
      <c r="H101" s="85">
        <v>0</v>
      </c>
      <c r="I101" s="85">
        <v>8.1499016904312827E-3</v>
      </c>
      <c r="J101" s="85">
        <v>0</v>
      </c>
      <c r="K101" s="85">
        <v>0</v>
      </c>
      <c r="L101" s="85">
        <v>0</v>
      </c>
      <c r="M101" s="85">
        <v>2.7021136750810193E-2</v>
      </c>
      <c r="N101" s="85">
        <v>1.9275087386745327E-2</v>
      </c>
      <c r="O101" s="85">
        <v>0</v>
      </c>
      <c r="P101" s="85">
        <v>0</v>
      </c>
      <c r="Q101" s="85">
        <v>2.8094265837663723E-3</v>
      </c>
      <c r="R101" s="85">
        <v>8.15651686491492E-3</v>
      </c>
      <c r="S101" s="85">
        <v>0.52379240378064651</v>
      </c>
    </row>
    <row r="102" spans="1:19">
      <c r="A102" s="113" t="s">
        <v>756</v>
      </c>
      <c r="B102" s="112" t="s">
        <v>849</v>
      </c>
      <c r="C102" s="85">
        <v>0</v>
      </c>
      <c r="D102" s="85">
        <v>0</v>
      </c>
      <c r="E102" s="85">
        <v>0</v>
      </c>
      <c r="F102" s="85">
        <v>0</v>
      </c>
      <c r="G102" s="85">
        <v>0</v>
      </c>
      <c r="H102" s="85">
        <v>0</v>
      </c>
      <c r="I102" s="85">
        <v>0</v>
      </c>
      <c r="J102" s="85">
        <v>0</v>
      </c>
      <c r="K102" s="85">
        <v>0</v>
      </c>
      <c r="L102" s="85">
        <v>0</v>
      </c>
      <c r="M102" s="85">
        <v>1.2362310002203003E-3</v>
      </c>
      <c r="N102" s="85">
        <v>0</v>
      </c>
      <c r="O102" s="85">
        <v>0</v>
      </c>
      <c r="P102" s="85">
        <v>0</v>
      </c>
      <c r="Q102" s="85">
        <v>8.1553683741284327E-3</v>
      </c>
      <c r="R102" s="85">
        <v>1.4321822957015229E-2</v>
      </c>
      <c r="S102" s="85">
        <v>2.371342233135465E-2</v>
      </c>
    </row>
    <row r="103" spans="1:19">
      <c r="A103" s="113" t="s">
        <v>756</v>
      </c>
      <c r="B103" s="112" t="s">
        <v>850</v>
      </c>
      <c r="C103" s="85">
        <v>0</v>
      </c>
      <c r="D103" s="85">
        <v>0</v>
      </c>
      <c r="E103" s="85">
        <v>0</v>
      </c>
      <c r="F103" s="85">
        <v>0</v>
      </c>
      <c r="G103" s="85">
        <v>0</v>
      </c>
      <c r="H103" s="85">
        <v>0.69988435079108058</v>
      </c>
      <c r="I103" s="85">
        <v>0</v>
      </c>
      <c r="J103" s="85">
        <v>0</v>
      </c>
      <c r="K103" s="85">
        <v>0</v>
      </c>
      <c r="L103" s="85">
        <v>0</v>
      </c>
      <c r="M103" s="85">
        <v>4.3020821748024574E-2</v>
      </c>
      <c r="N103" s="85">
        <v>7.5314010666387432E-2</v>
      </c>
      <c r="O103" s="85">
        <v>6.4472036455507364E-3</v>
      </c>
      <c r="P103" s="85">
        <v>1.0242514849871542E-2</v>
      </c>
      <c r="Q103" s="85">
        <v>3.091570533342608E-3</v>
      </c>
      <c r="R103" s="85">
        <v>3.763912278269288E-2</v>
      </c>
      <c r="S103" s="85">
        <v>0.87563959501696331</v>
      </c>
    </row>
    <row r="104" spans="1:19">
      <c r="A104" s="113" t="s">
        <v>756</v>
      </c>
      <c r="B104" s="112" t="s">
        <v>851</v>
      </c>
      <c r="C104" s="85">
        <v>0</v>
      </c>
      <c r="D104" s="85">
        <v>0</v>
      </c>
      <c r="E104" s="85">
        <v>0</v>
      </c>
      <c r="F104" s="85">
        <v>0</v>
      </c>
      <c r="G104" s="85">
        <v>0</v>
      </c>
      <c r="H104" s="85">
        <v>0</v>
      </c>
      <c r="I104" s="85">
        <v>0</v>
      </c>
      <c r="J104" s="85">
        <v>0</v>
      </c>
      <c r="K104" s="85">
        <v>0</v>
      </c>
      <c r="L104" s="85">
        <v>0</v>
      </c>
      <c r="M104" s="85">
        <v>5.4439198153755086E-3</v>
      </c>
      <c r="N104" s="85">
        <v>4.1221780339945724E-2</v>
      </c>
      <c r="O104" s="85">
        <v>0</v>
      </c>
      <c r="P104" s="85">
        <v>9.95425120576654E-3</v>
      </c>
      <c r="Q104" s="85">
        <v>0</v>
      </c>
      <c r="R104" s="85">
        <v>0.19060063300007357</v>
      </c>
      <c r="S104" s="85">
        <v>0.2472205843611448</v>
      </c>
    </row>
    <row r="105" spans="1:19">
      <c r="A105" s="113" t="s">
        <v>756</v>
      </c>
      <c r="B105" s="112" t="s">
        <v>852</v>
      </c>
      <c r="C105" s="85">
        <v>0</v>
      </c>
      <c r="D105" s="85">
        <v>0</v>
      </c>
      <c r="E105" s="85">
        <v>0</v>
      </c>
      <c r="F105" s="85">
        <v>0</v>
      </c>
      <c r="G105" s="85">
        <v>0</v>
      </c>
      <c r="H105" s="85">
        <v>0</v>
      </c>
      <c r="I105" s="85">
        <v>0</v>
      </c>
      <c r="J105" s="85">
        <v>0</v>
      </c>
      <c r="K105" s="85">
        <v>7.6955470233681794E-3</v>
      </c>
      <c r="L105" s="85">
        <v>0</v>
      </c>
      <c r="M105" s="85">
        <v>3.6395433598856997E-3</v>
      </c>
      <c r="N105" s="85">
        <v>3.4005800120738172E-2</v>
      </c>
      <c r="O105" s="85">
        <v>0</v>
      </c>
      <c r="P105" s="85">
        <v>0</v>
      </c>
      <c r="Q105" s="85">
        <v>0</v>
      </c>
      <c r="R105" s="85">
        <v>1.343713849148287E-2</v>
      </c>
      <c r="S105" s="85">
        <v>5.8778028995504883E-2</v>
      </c>
    </row>
    <row r="106" spans="1:19">
      <c r="A106" s="113" t="s">
        <v>756</v>
      </c>
      <c r="B106" s="112" t="s">
        <v>853</v>
      </c>
      <c r="C106" s="85">
        <v>4.2596663575601768E-2</v>
      </c>
      <c r="D106" s="85">
        <v>0</v>
      </c>
      <c r="E106" s="85">
        <v>0</v>
      </c>
      <c r="F106" s="85">
        <v>0</v>
      </c>
      <c r="G106" s="85">
        <v>0.56912161105701031</v>
      </c>
      <c r="H106" s="85">
        <v>0</v>
      </c>
      <c r="I106" s="85">
        <v>0</v>
      </c>
      <c r="J106" s="85">
        <v>1.263189818500288E-2</v>
      </c>
      <c r="K106" s="85">
        <v>0</v>
      </c>
      <c r="L106" s="85">
        <v>0.25706357896318721</v>
      </c>
      <c r="M106" s="85">
        <v>0.12492626153761321</v>
      </c>
      <c r="N106" s="85">
        <v>5.2594073387682627E-2</v>
      </c>
      <c r="O106" s="85">
        <v>0</v>
      </c>
      <c r="P106" s="85">
        <v>1.1959930793951801E-2</v>
      </c>
      <c r="Q106" s="85">
        <v>6.2350191072624711E-3</v>
      </c>
      <c r="R106" s="85">
        <v>0</v>
      </c>
      <c r="S106" s="85">
        <v>1.0771290366073458</v>
      </c>
    </row>
    <row r="107" spans="1:19">
      <c r="A107" s="113" t="s">
        <v>756</v>
      </c>
      <c r="B107" s="112" t="s">
        <v>854</v>
      </c>
      <c r="C107" s="85">
        <v>0</v>
      </c>
      <c r="D107" s="85">
        <v>0</v>
      </c>
      <c r="E107" s="85">
        <v>0</v>
      </c>
      <c r="F107" s="85">
        <v>0</v>
      </c>
      <c r="G107" s="85">
        <v>0</v>
      </c>
      <c r="H107" s="85">
        <v>0</v>
      </c>
      <c r="I107" s="85">
        <v>0</v>
      </c>
      <c r="J107" s="85">
        <v>0</v>
      </c>
      <c r="K107" s="85">
        <v>0</v>
      </c>
      <c r="L107" s="85">
        <v>0</v>
      </c>
      <c r="M107" s="85">
        <v>4.2403744090968587E-3</v>
      </c>
      <c r="N107" s="85">
        <v>5.712762076678235E-2</v>
      </c>
      <c r="O107" s="85">
        <v>7.2225511071375093E-2</v>
      </c>
      <c r="P107" s="85">
        <v>0</v>
      </c>
      <c r="Q107" s="85">
        <v>0</v>
      </c>
      <c r="R107" s="85">
        <v>0.12245982781956855</v>
      </c>
      <c r="S107" s="85">
        <v>0.25605333406679165</v>
      </c>
    </row>
    <row r="108" spans="1:19">
      <c r="A108" s="113" t="s">
        <v>756</v>
      </c>
      <c r="B108" s="112" t="s">
        <v>855</v>
      </c>
      <c r="C108" s="85">
        <v>0</v>
      </c>
      <c r="D108" s="85">
        <v>0</v>
      </c>
      <c r="E108" s="85">
        <v>0</v>
      </c>
      <c r="F108" s="85">
        <v>0</v>
      </c>
      <c r="G108" s="85">
        <v>0</v>
      </c>
      <c r="H108" s="85">
        <v>0.60814283497767008</v>
      </c>
      <c r="I108" s="85">
        <v>0</v>
      </c>
      <c r="J108" s="85">
        <v>0</v>
      </c>
      <c r="K108" s="85">
        <v>0</v>
      </c>
      <c r="L108" s="85">
        <v>0</v>
      </c>
      <c r="M108" s="85">
        <v>0.13553738250513447</v>
      </c>
      <c r="N108" s="85">
        <v>1.1047847932579735E-2</v>
      </c>
      <c r="O108" s="85">
        <v>0</v>
      </c>
      <c r="P108" s="85">
        <v>1.7520099423116331E-2</v>
      </c>
      <c r="Q108" s="85">
        <v>8.8801935544264021E-3</v>
      </c>
      <c r="R108" s="85">
        <v>9.6454550234554404E-2</v>
      </c>
      <c r="S108" s="85">
        <v>0.8775829086274598</v>
      </c>
    </row>
    <row r="109" spans="1:19">
      <c r="A109" s="113" t="s">
        <v>756</v>
      </c>
      <c r="B109" s="112" t="s">
        <v>856</v>
      </c>
      <c r="C109" s="85">
        <v>0</v>
      </c>
      <c r="D109" s="85">
        <v>0</v>
      </c>
      <c r="E109" s="85">
        <v>0</v>
      </c>
      <c r="F109" s="85">
        <v>0</v>
      </c>
      <c r="G109" s="85">
        <v>0</v>
      </c>
      <c r="H109" s="85">
        <v>0</v>
      </c>
      <c r="I109" s="85">
        <v>0</v>
      </c>
      <c r="J109" s="85">
        <v>0</v>
      </c>
      <c r="K109" s="85">
        <v>7.8760879684163509E-3</v>
      </c>
      <c r="L109" s="85">
        <v>0</v>
      </c>
      <c r="M109" s="85">
        <v>4.2180456733911242E-3</v>
      </c>
      <c r="N109" s="85">
        <v>2.9254110313798876E-3</v>
      </c>
      <c r="O109" s="85">
        <v>3.061453529138225E-3</v>
      </c>
      <c r="P109" s="85">
        <v>0</v>
      </c>
      <c r="Q109" s="85">
        <v>3.8651310470581013E-3</v>
      </c>
      <c r="R109" s="85">
        <v>4.0889977823354684E-2</v>
      </c>
      <c r="S109" s="85">
        <v>6.2836107072769209E-2</v>
      </c>
    </row>
    <row r="110" spans="1:19">
      <c r="A110" s="113" t="s">
        <v>756</v>
      </c>
      <c r="B110" s="112" t="s">
        <v>857</v>
      </c>
      <c r="C110" s="85">
        <v>0</v>
      </c>
      <c r="D110" s="85">
        <v>0</v>
      </c>
      <c r="E110" s="85">
        <v>0</v>
      </c>
      <c r="F110" s="85">
        <v>0</v>
      </c>
      <c r="G110" s="85">
        <v>0</v>
      </c>
      <c r="H110" s="85">
        <v>0.66909479648379744</v>
      </c>
      <c r="I110" s="85">
        <v>0</v>
      </c>
      <c r="J110" s="85">
        <v>0</v>
      </c>
      <c r="K110" s="85">
        <v>7.4870735598941349E-3</v>
      </c>
      <c r="L110" s="85">
        <v>0</v>
      </c>
      <c r="M110" s="85">
        <v>7.8234577429991958E-4</v>
      </c>
      <c r="N110" s="85">
        <v>0</v>
      </c>
      <c r="O110" s="85">
        <v>0</v>
      </c>
      <c r="P110" s="85">
        <v>0</v>
      </c>
      <c r="Q110" s="85">
        <v>0</v>
      </c>
      <c r="R110" s="85">
        <v>3.7476517374557261E-4</v>
      </c>
      <c r="S110" s="85">
        <v>0.6777389809917338</v>
      </c>
    </row>
    <row r="111" spans="1:19">
      <c r="A111" s="113" t="s">
        <v>756</v>
      </c>
      <c r="B111" s="112" t="s">
        <v>858</v>
      </c>
      <c r="C111" s="85">
        <v>0</v>
      </c>
      <c r="D111" s="85">
        <v>0</v>
      </c>
      <c r="E111" s="85">
        <v>0</v>
      </c>
      <c r="F111" s="85">
        <v>0.48149234256478124</v>
      </c>
      <c r="G111" s="85">
        <v>0.96770511992653496</v>
      </c>
      <c r="H111" s="85">
        <v>0</v>
      </c>
      <c r="I111" s="85">
        <v>0</v>
      </c>
      <c r="J111" s="85">
        <v>0</v>
      </c>
      <c r="K111" s="85">
        <v>1.5913563247655006E-2</v>
      </c>
      <c r="L111" s="85">
        <v>0</v>
      </c>
      <c r="M111" s="85">
        <v>5.1958320117337919E-3</v>
      </c>
      <c r="N111" s="85">
        <v>3.307455504283574E-3</v>
      </c>
      <c r="O111" s="85">
        <v>0</v>
      </c>
      <c r="P111" s="85">
        <v>0</v>
      </c>
      <c r="Q111" s="85">
        <v>0</v>
      </c>
      <c r="R111" s="85">
        <v>0.36513046002158944</v>
      </c>
      <c r="S111" s="85">
        <v>1.8387447732765452</v>
      </c>
    </row>
    <row r="112" spans="1:19">
      <c r="A112" s="113" t="s">
        <v>756</v>
      </c>
      <c r="B112" s="112" t="s">
        <v>859</v>
      </c>
      <c r="C112" s="85">
        <v>0</v>
      </c>
      <c r="D112" s="85">
        <v>0</v>
      </c>
      <c r="E112" s="85">
        <v>0</v>
      </c>
      <c r="F112" s="85">
        <v>0</v>
      </c>
      <c r="G112" s="85">
        <v>0</v>
      </c>
      <c r="H112" s="85">
        <v>0</v>
      </c>
      <c r="I112" s="85">
        <v>0</v>
      </c>
      <c r="J112" s="85">
        <v>0</v>
      </c>
      <c r="K112" s="85">
        <v>0</v>
      </c>
      <c r="L112" s="85">
        <v>0</v>
      </c>
      <c r="M112" s="85">
        <v>0</v>
      </c>
      <c r="N112" s="85">
        <v>6.6298024036557379E-2</v>
      </c>
      <c r="O112" s="85">
        <v>0</v>
      </c>
      <c r="P112" s="85">
        <v>0</v>
      </c>
      <c r="Q112" s="85">
        <v>1.3797015571490046E-4</v>
      </c>
      <c r="R112" s="85">
        <v>7.4428490601974318E-4</v>
      </c>
      <c r="S112" s="85">
        <v>6.7180279098295159E-2</v>
      </c>
    </row>
    <row r="113" spans="1:19">
      <c r="A113" s="113" t="s">
        <v>756</v>
      </c>
      <c r="B113" s="112" t="s">
        <v>860</v>
      </c>
      <c r="C113" s="85">
        <v>0</v>
      </c>
      <c r="D113" s="85">
        <v>0</v>
      </c>
      <c r="E113" s="85">
        <v>0</v>
      </c>
      <c r="F113" s="85">
        <v>0.84448974851163783</v>
      </c>
      <c r="G113" s="85">
        <v>0</v>
      </c>
      <c r="H113" s="85">
        <v>0</v>
      </c>
      <c r="I113" s="85">
        <v>0</v>
      </c>
      <c r="J113" s="85">
        <v>0</v>
      </c>
      <c r="K113" s="85">
        <v>0</v>
      </c>
      <c r="L113" s="85">
        <v>0</v>
      </c>
      <c r="M113" s="85">
        <v>9.8664328622355413E-3</v>
      </c>
      <c r="N113" s="85">
        <v>0</v>
      </c>
      <c r="O113" s="85">
        <v>0</v>
      </c>
      <c r="P113" s="85">
        <v>0</v>
      </c>
      <c r="Q113" s="85">
        <v>0</v>
      </c>
      <c r="R113" s="85">
        <v>0.22060686946242924</v>
      </c>
      <c r="S113" s="85">
        <v>1.0749630508363168</v>
      </c>
    </row>
    <row r="114" spans="1:19">
      <c r="A114" s="113" t="s">
        <v>756</v>
      </c>
      <c r="B114" s="112" t="s">
        <v>861</v>
      </c>
      <c r="C114" s="85">
        <v>0</v>
      </c>
      <c r="D114" s="85">
        <v>0.17095272574505227</v>
      </c>
      <c r="E114" s="85">
        <v>0</v>
      </c>
      <c r="F114" s="85">
        <v>0</v>
      </c>
      <c r="G114" s="85">
        <v>3.3173865528847735</v>
      </c>
      <c r="H114" s="85">
        <v>0</v>
      </c>
      <c r="I114" s="85">
        <v>0</v>
      </c>
      <c r="J114" s="85">
        <v>0</v>
      </c>
      <c r="K114" s="85">
        <v>0</v>
      </c>
      <c r="L114" s="85">
        <v>4.3407724837332573E-2</v>
      </c>
      <c r="M114" s="85">
        <v>3.0740385087835165E-3</v>
      </c>
      <c r="N114" s="85">
        <v>4.5247994369788103E-3</v>
      </c>
      <c r="O114" s="85">
        <v>4.9591182464211458E-3</v>
      </c>
      <c r="P114" s="85">
        <v>3.800001347425308E-3</v>
      </c>
      <c r="Q114" s="85">
        <v>0</v>
      </c>
      <c r="R114" s="85">
        <v>0.12321891179254862</v>
      </c>
      <c r="S114" s="85">
        <v>3.67132387279932</v>
      </c>
    </row>
    <row r="115" spans="1:19">
      <c r="A115" s="113" t="s">
        <v>756</v>
      </c>
      <c r="B115" s="112" t="s">
        <v>862</v>
      </c>
      <c r="C115" s="85">
        <v>0</v>
      </c>
      <c r="D115" s="85">
        <v>0</v>
      </c>
      <c r="E115" s="85">
        <v>0</v>
      </c>
      <c r="F115" s="85">
        <v>0.81075796926053201</v>
      </c>
      <c r="G115" s="85">
        <v>0</v>
      </c>
      <c r="H115" s="85">
        <v>0</v>
      </c>
      <c r="I115" s="85">
        <v>0</v>
      </c>
      <c r="J115" s="85">
        <v>0</v>
      </c>
      <c r="K115" s="85">
        <v>0</v>
      </c>
      <c r="L115" s="85">
        <v>3.1656121876064258E-2</v>
      </c>
      <c r="M115" s="85">
        <v>1.2619434220280112E-3</v>
      </c>
      <c r="N115" s="85">
        <v>5.6915028709166648E-2</v>
      </c>
      <c r="O115" s="85">
        <v>0</v>
      </c>
      <c r="P115" s="85">
        <v>0</v>
      </c>
      <c r="Q115" s="85">
        <v>0</v>
      </c>
      <c r="R115" s="85">
        <v>9.3978841075923469E-2</v>
      </c>
      <c r="S115" s="85">
        <v>0.99456990434367754</v>
      </c>
    </row>
    <row r="116" spans="1:19">
      <c r="A116" s="113" t="s">
        <v>756</v>
      </c>
      <c r="B116" s="112" t="s">
        <v>863</v>
      </c>
      <c r="C116" s="85">
        <v>0</v>
      </c>
      <c r="D116" s="85">
        <v>0</v>
      </c>
      <c r="E116" s="85">
        <v>0</v>
      </c>
      <c r="F116" s="85">
        <v>0.77754482223673449</v>
      </c>
      <c r="G116" s="85">
        <v>0</v>
      </c>
      <c r="H116" s="85">
        <v>0</v>
      </c>
      <c r="I116" s="85">
        <v>0</v>
      </c>
      <c r="J116" s="85">
        <v>0</v>
      </c>
      <c r="K116" s="85">
        <v>0</v>
      </c>
      <c r="L116" s="85">
        <v>5.6309551849734518E-2</v>
      </c>
      <c r="M116" s="85">
        <v>9.505068007175943E-2</v>
      </c>
      <c r="N116" s="85">
        <v>1.6889413345218429E-2</v>
      </c>
      <c r="O116" s="85">
        <v>9.6720341250583597E-2</v>
      </c>
      <c r="P116" s="85">
        <v>3.7916302104828992E-3</v>
      </c>
      <c r="Q116" s="85">
        <v>0</v>
      </c>
      <c r="R116" s="85">
        <v>0.24164548418418974</v>
      </c>
      <c r="S116" s="85">
        <v>1.2879519231487393</v>
      </c>
    </row>
    <row r="117" spans="1:19">
      <c r="A117" s="113" t="s">
        <v>756</v>
      </c>
      <c r="B117" s="112" t="s">
        <v>864</v>
      </c>
      <c r="C117" s="85">
        <v>4.2536981021688069E-2</v>
      </c>
      <c r="D117" s="85">
        <v>0</v>
      </c>
      <c r="E117" s="85">
        <v>0</v>
      </c>
      <c r="F117" s="85">
        <v>1.4922067153316476</v>
      </c>
      <c r="G117" s="85">
        <v>0</v>
      </c>
      <c r="H117" s="85">
        <v>0</v>
      </c>
      <c r="I117" s="85">
        <v>0</v>
      </c>
      <c r="J117" s="85">
        <v>0</v>
      </c>
      <c r="K117" s="85">
        <v>0</v>
      </c>
      <c r="L117" s="85">
        <v>0</v>
      </c>
      <c r="M117" s="85">
        <v>1.2296323953139954E-2</v>
      </c>
      <c r="N117" s="85">
        <v>4.7342764191231623E-3</v>
      </c>
      <c r="O117" s="85">
        <v>0</v>
      </c>
      <c r="P117" s="85">
        <v>1.2005114254297122E-2</v>
      </c>
      <c r="Q117" s="85">
        <v>0</v>
      </c>
      <c r="R117" s="85">
        <v>0</v>
      </c>
      <c r="S117" s="85">
        <v>1.5637794109798904</v>
      </c>
    </row>
    <row r="118" spans="1:19">
      <c r="A118" s="113" t="s">
        <v>756</v>
      </c>
      <c r="B118" s="112" t="s">
        <v>865</v>
      </c>
      <c r="C118" s="85">
        <v>0</v>
      </c>
      <c r="D118" s="85">
        <v>0</v>
      </c>
      <c r="E118" s="85">
        <v>0</v>
      </c>
      <c r="F118" s="85">
        <v>0</v>
      </c>
      <c r="G118" s="85">
        <v>0</v>
      </c>
      <c r="H118" s="85">
        <v>0</v>
      </c>
      <c r="I118" s="85">
        <v>0</v>
      </c>
      <c r="J118" s="85">
        <v>0</v>
      </c>
      <c r="K118" s="85">
        <v>0</v>
      </c>
      <c r="L118" s="85">
        <v>3.1892546231925945E-2</v>
      </c>
      <c r="M118" s="85">
        <v>7.2409127951429397E-3</v>
      </c>
      <c r="N118" s="85">
        <v>9.671550092575032E-3</v>
      </c>
      <c r="O118" s="85">
        <v>7.2364996422868977E-4</v>
      </c>
      <c r="P118" s="85">
        <v>0</v>
      </c>
      <c r="Q118" s="85">
        <v>0</v>
      </c>
      <c r="R118" s="85">
        <v>0.16487081675276727</v>
      </c>
      <c r="S118" s="85">
        <v>0.21439947583661478</v>
      </c>
    </row>
    <row r="119" spans="1:19">
      <c r="A119" s="113" t="s">
        <v>756</v>
      </c>
      <c r="B119" s="112" t="s">
        <v>866</v>
      </c>
      <c r="C119" s="85">
        <v>0</v>
      </c>
      <c r="D119" s="85">
        <v>0</v>
      </c>
      <c r="E119" s="85">
        <v>0</v>
      </c>
      <c r="F119" s="85">
        <v>0</v>
      </c>
      <c r="G119" s="85">
        <v>0</v>
      </c>
      <c r="H119" s="85">
        <v>0</v>
      </c>
      <c r="I119" s="85">
        <v>0</v>
      </c>
      <c r="J119" s="85">
        <v>0</v>
      </c>
      <c r="K119" s="85">
        <v>0</v>
      </c>
      <c r="L119" s="85">
        <v>0</v>
      </c>
      <c r="M119" s="85">
        <v>1.9885342981806886E-3</v>
      </c>
      <c r="N119" s="85">
        <v>0</v>
      </c>
      <c r="O119" s="85">
        <v>0</v>
      </c>
      <c r="P119" s="85">
        <v>0</v>
      </c>
      <c r="Q119" s="85">
        <v>0</v>
      </c>
      <c r="R119" s="85">
        <v>0.27361724215943184</v>
      </c>
      <c r="S119" s="85">
        <v>0.27560577645763829</v>
      </c>
    </row>
    <row r="120" spans="1:19">
      <c r="A120" s="113" t="s">
        <v>756</v>
      </c>
      <c r="B120" s="112" t="s">
        <v>867</v>
      </c>
      <c r="C120" s="85">
        <v>0</v>
      </c>
      <c r="D120" s="85">
        <v>0</v>
      </c>
      <c r="E120" s="85">
        <v>0</v>
      </c>
      <c r="F120" s="85">
        <v>0</v>
      </c>
      <c r="G120" s="85">
        <v>1.6406984395544697</v>
      </c>
      <c r="H120" s="85">
        <v>0.62548958933336962</v>
      </c>
      <c r="I120" s="85">
        <v>0</v>
      </c>
      <c r="J120" s="85">
        <v>0</v>
      </c>
      <c r="K120" s="85">
        <v>0</v>
      </c>
      <c r="L120" s="85">
        <v>0</v>
      </c>
      <c r="M120" s="85">
        <v>3.6810178453929865E-3</v>
      </c>
      <c r="N120" s="85">
        <v>4.5095846853834942E-2</v>
      </c>
      <c r="O120" s="85">
        <v>0</v>
      </c>
      <c r="P120" s="85">
        <v>0</v>
      </c>
      <c r="Q120" s="85">
        <v>0</v>
      </c>
      <c r="R120" s="85">
        <v>0</v>
      </c>
      <c r="S120" s="85">
        <v>2.3149648935870459</v>
      </c>
    </row>
    <row r="121" spans="1:19">
      <c r="A121" s="113" t="s">
        <v>756</v>
      </c>
      <c r="B121" s="112" t="s">
        <v>868</v>
      </c>
      <c r="C121" s="85">
        <v>0</v>
      </c>
      <c r="D121" s="85">
        <v>0.11276590511409879</v>
      </c>
      <c r="E121" s="85">
        <v>0</v>
      </c>
      <c r="F121" s="85">
        <v>0</v>
      </c>
      <c r="G121" s="85">
        <v>0</v>
      </c>
      <c r="H121" s="85">
        <v>0</v>
      </c>
      <c r="I121" s="85">
        <v>0</v>
      </c>
      <c r="J121" s="85">
        <v>0</v>
      </c>
      <c r="K121" s="85">
        <v>0</v>
      </c>
      <c r="L121" s="85">
        <v>0.14052418050312943</v>
      </c>
      <c r="M121" s="85">
        <v>1.2856210243850086E-4</v>
      </c>
      <c r="N121" s="85">
        <v>3.338634946634933E-2</v>
      </c>
      <c r="O121" s="85">
        <v>0</v>
      </c>
      <c r="P121" s="85">
        <v>1.5925795141320531E-3</v>
      </c>
      <c r="Q121" s="85">
        <v>0</v>
      </c>
      <c r="R121" s="85">
        <v>3.0649828374905042E-2</v>
      </c>
      <c r="S121" s="85">
        <v>0.31904740507508222</v>
      </c>
    </row>
    <row r="122" spans="1:19">
      <c r="A122" s="113" t="s">
        <v>756</v>
      </c>
      <c r="B122" s="112" t="s">
        <v>869</v>
      </c>
      <c r="C122" s="85">
        <v>5.2902688503762563E-2</v>
      </c>
      <c r="D122" s="85">
        <v>0</v>
      </c>
      <c r="E122" s="85">
        <v>0</v>
      </c>
      <c r="F122" s="85">
        <v>0</v>
      </c>
      <c r="G122" s="85">
        <v>0</v>
      </c>
      <c r="H122" s="85">
        <v>0</v>
      </c>
      <c r="I122" s="85">
        <v>0</v>
      </c>
      <c r="J122" s="85">
        <v>0</v>
      </c>
      <c r="K122" s="85">
        <v>0</v>
      </c>
      <c r="L122" s="85">
        <v>0</v>
      </c>
      <c r="M122" s="85">
        <v>1.2445313408893099E-4</v>
      </c>
      <c r="N122" s="85">
        <v>5.6167017628180993E-2</v>
      </c>
      <c r="O122" s="85">
        <v>7.2541875436400782E-2</v>
      </c>
      <c r="P122" s="85">
        <v>1.2836282438749125E-2</v>
      </c>
      <c r="Q122" s="85">
        <v>1.5591245301351808E-3</v>
      </c>
      <c r="R122" s="85">
        <v>7.4165706358172656E-2</v>
      </c>
      <c r="S122" s="85">
        <v>0.27029714802949911</v>
      </c>
    </row>
    <row r="123" spans="1:19">
      <c r="A123" s="113" t="s">
        <v>756</v>
      </c>
      <c r="B123" s="112" t="s">
        <v>870</v>
      </c>
      <c r="C123" s="85">
        <v>0</v>
      </c>
      <c r="D123" s="85">
        <v>0</v>
      </c>
      <c r="E123" s="85">
        <v>0</v>
      </c>
      <c r="F123" s="85">
        <v>0.81831549520293478</v>
      </c>
      <c r="G123" s="85">
        <v>0</v>
      </c>
      <c r="H123" s="85">
        <v>0</v>
      </c>
      <c r="I123" s="85">
        <v>0</v>
      </c>
      <c r="J123" s="85">
        <v>0</v>
      </c>
      <c r="K123" s="85">
        <v>0</v>
      </c>
      <c r="L123" s="85">
        <v>0</v>
      </c>
      <c r="M123" s="85">
        <v>0</v>
      </c>
      <c r="N123" s="85">
        <v>9.8403860347502814E-2</v>
      </c>
      <c r="O123" s="85">
        <v>0</v>
      </c>
      <c r="P123" s="85">
        <v>0</v>
      </c>
      <c r="Q123" s="85">
        <v>1.6137107115256344E-3</v>
      </c>
      <c r="R123" s="85">
        <v>4.6490545049948651E-4</v>
      </c>
      <c r="S123" s="85">
        <v>0.91879797171247901</v>
      </c>
    </row>
    <row r="124" spans="1:19">
      <c r="A124" s="113" t="s">
        <v>756</v>
      </c>
      <c r="B124" s="112" t="s">
        <v>871</v>
      </c>
      <c r="C124" s="85">
        <v>0</v>
      </c>
      <c r="D124" s="85">
        <v>0</v>
      </c>
      <c r="E124" s="85">
        <v>0</v>
      </c>
      <c r="F124" s="85">
        <v>0</v>
      </c>
      <c r="G124" s="85">
        <v>0</v>
      </c>
      <c r="H124" s="85">
        <v>0</v>
      </c>
      <c r="I124" s="85">
        <v>0</v>
      </c>
      <c r="J124" s="85">
        <v>0</v>
      </c>
      <c r="K124" s="85">
        <v>8.2363851146094597E-3</v>
      </c>
      <c r="L124" s="85">
        <v>0</v>
      </c>
      <c r="M124" s="85">
        <v>2.9778466562466299E-2</v>
      </c>
      <c r="N124" s="85">
        <v>3.2629411099263095E-3</v>
      </c>
      <c r="O124" s="85">
        <v>0</v>
      </c>
      <c r="P124" s="85">
        <v>2.0461094932463231E-2</v>
      </c>
      <c r="Q124" s="85">
        <v>1.2181830227339652E-4</v>
      </c>
      <c r="R124" s="85">
        <v>0.14999236485142831</v>
      </c>
      <c r="S124" s="85">
        <v>0.21185307087313276</v>
      </c>
    </row>
    <row r="125" spans="1:19">
      <c r="A125" s="113" t="s">
        <v>756</v>
      </c>
      <c r="B125" s="112" t="s">
        <v>872</v>
      </c>
      <c r="C125" s="85">
        <v>0</v>
      </c>
      <c r="D125" s="85">
        <v>0.16575278225447221</v>
      </c>
      <c r="E125" s="85">
        <v>0</v>
      </c>
      <c r="F125" s="85">
        <v>0</v>
      </c>
      <c r="G125" s="85">
        <v>0.55985119415383622</v>
      </c>
      <c r="H125" s="85">
        <v>0</v>
      </c>
      <c r="I125" s="85">
        <v>2.7642808414356512E-2</v>
      </c>
      <c r="J125" s="85">
        <v>0</v>
      </c>
      <c r="K125" s="85">
        <v>0</v>
      </c>
      <c r="L125" s="85">
        <v>0</v>
      </c>
      <c r="M125" s="85">
        <v>1.3978859281191802E-3</v>
      </c>
      <c r="N125" s="85">
        <v>1.9204694232017872E-3</v>
      </c>
      <c r="O125" s="85">
        <v>0</v>
      </c>
      <c r="P125" s="85">
        <v>9.6779228932608041E-3</v>
      </c>
      <c r="Q125" s="85">
        <v>0</v>
      </c>
      <c r="R125" s="85">
        <v>1.1199478961145815E-2</v>
      </c>
      <c r="S125" s="85">
        <v>0.77744254202838192</v>
      </c>
    </row>
    <row r="126" spans="1:19">
      <c r="A126" s="113" t="s">
        <v>756</v>
      </c>
      <c r="B126" s="112" t="s">
        <v>873</v>
      </c>
      <c r="C126" s="85">
        <v>0</v>
      </c>
      <c r="D126" s="85">
        <v>0</v>
      </c>
      <c r="E126" s="85">
        <v>0</v>
      </c>
      <c r="F126" s="85">
        <v>0</v>
      </c>
      <c r="G126" s="85">
        <v>0</v>
      </c>
      <c r="H126" s="85">
        <v>0</v>
      </c>
      <c r="I126" s="85">
        <v>0</v>
      </c>
      <c r="J126" s="85">
        <v>0</v>
      </c>
      <c r="K126" s="85">
        <v>0</v>
      </c>
      <c r="L126" s="85">
        <v>0</v>
      </c>
      <c r="M126" s="85">
        <v>0</v>
      </c>
      <c r="N126" s="85">
        <v>1.2493924227552355E-4</v>
      </c>
      <c r="O126" s="85">
        <v>0</v>
      </c>
      <c r="P126" s="85">
        <v>1.3182191922551767E-2</v>
      </c>
      <c r="Q126" s="85">
        <v>0</v>
      </c>
      <c r="R126" s="85">
        <v>0.17963764387660319</v>
      </c>
      <c r="S126" s="85">
        <v>0.1929447750414397</v>
      </c>
    </row>
    <row r="127" spans="1:19">
      <c r="A127" s="113" t="s">
        <v>756</v>
      </c>
      <c r="B127" s="112" t="s">
        <v>874</v>
      </c>
      <c r="C127" s="85">
        <v>0</v>
      </c>
      <c r="D127" s="85">
        <v>0</v>
      </c>
      <c r="E127" s="85">
        <v>0</v>
      </c>
      <c r="F127" s="85">
        <v>0</v>
      </c>
      <c r="G127" s="85">
        <v>0.93503819935038734</v>
      </c>
      <c r="H127" s="85">
        <v>0</v>
      </c>
      <c r="I127" s="85">
        <v>0</v>
      </c>
      <c r="J127" s="85">
        <v>0</v>
      </c>
      <c r="K127" s="85">
        <v>0</v>
      </c>
      <c r="L127" s="85">
        <v>0.19002247338404921</v>
      </c>
      <c r="M127" s="85">
        <v>7.4092383146169283E-3</v>
      </c>
      <c r="N127" s="85">
        <v>0</v>
      </c>
      <c r="O127" s="85">
        <v>0</v>
      </c>
      <c r="P127" s="85">
        <v>0</v>
      </c>
      <c r="Q127" s="85">
        <v>0</v>
      </c>
      <c r="R127" s="85">
        <v>4.0133277982477011E-3</v>
      </c>
      <c r="S127" s="85">
        <v>1.1364832388472905</v>
      </c>
    </row>
    <row r="128" spans="1:19">
      <c r="A128" s="113" t="s">
        <v>756</v>
      </c>
      <c r="B128" s="112" t="s">
        <v>875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1.6065786561423323E-3</v>
      </c>
      <c r="N128" s="85">
        <v>2.0232126495274727E-2</v>
      </c>
      <c r="O128" s="85">
        <v>0</v>
      </c>
      <c r="P128" s="85">
        <v>0</v>
      </c>
      <c r="Q128" s="85">
        <v>0</v>
      </c>
      <c r="R128" s="85">
        <v>1.2838788257023026</v>
      </c>
      <c r="S128" s="85">
        <v>1.3057175308537126</v>
      </c>
    </row>
    <row r="129" spans="1:19">
      <c r="A129" s="113" t="s">
        <v>756</v>
      </c>
      <c r="B129" s="112" t="s">
        <v>876</v>
      </c>
      <c r="C129" s="85">
        <v>0</v>
      </c>
      <c r="D129" s="85">
        <v>0</v>
      </c>
      <c r="E129" s="85">
        <v>0</v>
      </c>
      <c r="F129" s="85">
        <v>0</v>
      </c>
      <c r="G129" s="85">
        <v>0</v>
      </c>
      <c r="H129" s="85">
        <v>0</v>
      </c>
      <c r="I129" s="85">
        <v>0</v>
      </c>
      <c r="J129" s="85">
        <v>0</v>
      </c>
      <c r="K129" s="85">
        <v>0</v>
      </c>
      <c r="L129" s="85">
        <v>0</v>
      </c>
      <c r="M129" s="85">
        <v>5.7056697211343987E-4</v>
      </c>
      <c r="N129" s="85">
        <v>0</v>
      </c>
      <c r="O129" s="85">
        <v>0</v>
      </c>
      <c r="P129" s="85">
        <v>0</v>
      </c>
      <c r="Q129" s="85">
        <v>4.469171339448047E-3</v>
      </c>
      <c r="R129" s="85">
        <v>0.24957077145423057</v>
      </c>
      <c r="S129" s="85">
        <v>0.25461050976579713</v>
      </c>
    </row>
    <row r="130" spans="1:19">
      <c r="A130" s="113" t="s">
        <v>756</v>
      </c>
      <c r="B130" s="112" t="s">
        <v>877</v>
      </c>
      <c r="C130" s="85">
        <v>0</v>
      </c>
      <c r="D130" s="85">
        <v>0</v>
      </c>
      <c r="E130" s="85">
        <v>0</v>
      </c>
      <c r="F130" s="85">
        <v>0</v>
      </c>
      <c r="G130" s="85">
        <v>0</v>
      </c>
      <c r="H130" s="85">
        <v>0</v>
      </c>
      <c r="I130" s="85">
        <v>0</v>
      </c>
      <c r="J130" s="85">
        <v>0</v>
      </c>
      <c r="K130" s="85">
        <v>0</v>
      </c>
      <c r="L130" s="85">
        <v>0</v>
      </c>
      <c r="M130" s="85">
        <v>2.625786577414857E-4</v>
      </c>
      <c r="N130" s="85">
        <v>1.3715089452963625E-3</v>
      </c>
      <c r="O130" s="85">
        <v>0</v>
      </c>
      <c r="P130" s="85">
        <v>0</v>
      </c>
      <c r="Q130" s="85">
        <v>0</v>
      </c>
      <c r="R130" s="85">
        <v>2.1705532219797874E-2</v>
      </c>
      <c r="S130" s="85">
        <v>2.3339619822820623E-2</v>
      </c>
    </row>
    <row r="131" spans="1:19">
      <c r="A131" s="113" t="s">
        <v>756</v>
      </c>
      <c r="B131" s="112" t="s">
        <v>878</v>
      </c>
      <c r="C131" s="85">
        <v>0</v>
      </c>
      <c r="D131" s="85">
        <v>0.21599905717776879</v>
      </c>
      <c r="E131" s="85">
        <v>0</v>
      </c>
      <c r="F131" s="85">
        <v>0</v>
      </c>
      <c r="G131" s="85">
        <v>0</v>
      </c>
      <c r="H131" s="85">
        <v>0</v>
      </c>
      <c r="I131" s="85">
        <v>0</v>
      </c>
      <c r="J131" s="85">
        <v>0</v>
      </c>
      <c r="K131" s="85">
        <v>0</v>
      </c>
      <c r="L131" s="85">
        <v>0</v>
      </c>
      <c r="M131" s="85">
        <v>0</v>
      </c>
      <c r="N131" s="85">
        <v>8.8222658221530637E-3</v>
      </c>
      <c r="O131" s="85">
        <v>0</v>
      </c>
      <c r="P131" s="85">
        <v>1.0590226749287446E-2</v>
      </c>
      <c r="Q131" s="85">
        <v>0</v>
      </c>
      <c r="R131" s="85">
        <v>0.22714690119072145</v>
      </c>
      <c r="S131" s="85">
        <v>0.46255845093995163</v>
      </c>
    </row>
    <row r="132" spans="1:19">
      <c r="A132" s="113" t="s">
        <v>756</v>
      </c>
      <c r="B132" s="112" t="s">
        <v>879</v>
      </c>
      <c r="C132" s="85">
        <v>0</v>
      </c>
      <c r="D132" s="85">
        <v>0</v>
      </c>
      <c r="E132" s="85">
        <v>0</v>
      </c>
      <c r="F132" s="85">
        <v>0</v>
      </c>
      <c r="G132" s="85">
        <v>0</v>
      </c>
      <c r="H132" s="85">
        <v>0</v>
      </c>
      <c r="I132" s="85">
        <v>0</v>
      </c>
      <c r="J132" s="85">
        <v>0</v>
      </c>
      <c r="K132" s="85">
        <v>0</v>
      </c>
      <c r="L132" s="85">
        <v>0</v>
      </c>
      <c r="M132" s="85">
        <v>1.2390806437014845E-3</v>
      </c>
      <c r="N132" s="85">
        <v>8.9245399195702291E-2</v>
      </c>
      <c r="O132" s="85">
        <v>0</v>
      </c>
      <c r="P132" s="85">
        <v>2.5632741115447777E-3</v>
      </c>
      <c r="Q132" s="85">
        <v>0</v>
      </c>
      <c r="R132" s="85">
        <v>8.7114325506405521E-2</v>
      </c>
      <c r="S132" s="85">
        <v>0.18016207945737506</v>
      </c>
    </row>
    <row r="133" spans="1:19">
      <c r="A133" s="113" t="s">
        <v>756</v>
      </c>
      <c r="B133" s="112" t="s">
        <v>880</v>
      </c>
      <c r="C133" s="85">
        <v>0</v>
      </c>
      <c r="D133" s="85">
        <v>0</v>
      </c>
      <c r="E133" s="85">
        <v>0</v>
      </c>
      <c r="F133" s="85">
        <v>0</v>
      </c>
      <c r="G133" s="85">
        <v>0</v>
      </c>
      <c r="H133" s="85">
        <v>0</v>
      </c>
      <c r="I133" s="85">
        <v>0</v>
      </c>
      <c r="J133" s="85">
        <v>0</v>
      </c>
      <c r="K133" s="85">
        <v>0</v>
      </c>
      <c r="L133" s="85">
        <v>0</v>
      </c>
      <c r="M133" s="85">
        <v>8.7433123504787602E-5</v>
      </c>
      <c r="N133" s="85">
        <v>1.5081050990361611E-2</v>
      </c>
      <c r="O133" s="85">
        <v>1.2607277619899326E-3</v>
      </c>
      <c r="P133" s="85">
        <v>1.3227240063713452E-3</v>
      </c>
      <c r="Q133" s="85">
        <v>0</v>
      </c>
      <c r="R133" s="85">
        <v>0</v>
      </c>
      <c r="S133" s="85">
        <v>1.7751935882216685E-2</v>
      </c>
    </row>
    <row r="134" spans="1:19">
      <c r="A134" s="113" t="s">
        <v>756</v>
      </c>
      <c r="B134" s="112" t="s">
        <v>881</v>
      </c>
      <c r="C134" s="85">
        <v>0</v>
      </c>
      <c r="D134" s="85">
        <v>0</v>
      </c>
      <c r="E134" s="85">
        <v>0</v>
      </c>
      <c r="F134" s="85">
        <v>0.83140525786556552</v>
      </c>
      <c r="G134" s="85">
        <v>0</v>
      </c>
      <c r="H134" s="85">
        <v>0</v>
      </c>
      <c r="I134" s="85">
        <v>0</v>
      </c>
      <c r="J134" s="85">
        <v>0</v>
      </c>
      <c r="K134" s="85">
        <v>0</v>
      </c>
      <c r="L134" s="85">
        <v>0</v>
      </c>
      <c r="M134" s="85">
        <v>0</v>
      </c>
      <c r="N134" s="85">
        <v>1.3064864407184018E-3</v>
      </c>
      <c r="O134" s="85">
        <v>6.6575420006027231E-2</v>
      </c>
      <c r="P134" s="85">
        <v>0</v>
      </c>
      <c r="Q134" s="85">
        <v>0</v>
      </c>
      <c r="R134" s="85">
        <v>0.29632823854255719</v>
      </c>
      <c r="S134" s="85">
        <v>1.1956154028548553</v>
      </c>
    </row>
    <row r="135" spans="1:19">
      <c r="A135" s="113" t="s">
        <v>756</v>
      </c>
      <c r="B135" s="112" t="s">
        <v>882</v>
      </c>
      <c r="C135" s="85">
        <v>0</v>
      </c>
      <c r="D135" s="85">
        <v>0</v>
      </c>
      <c r="E135" s="85">
        <v>0</v>
      </c>
      <c r="F135" s="85">
        <v>0</v>
      </c>
      <c r="G135" s="85">
        <v>0</v>
      </c>
      <c r="H135" s="85">
        <v>0</v>
      </c>
      <c r="I135" s="85">
        <v>0</v>
      </c>
      <c r="J135" s="85">
        <v>0</v>
      </c>
      <c r="K135" s="85">
        <v>0</v>
      </c>
      <c r="L135" s="85">
        <v>0</v>
      </c>
      <c r="M135" s="85">
        <v>1.4210106897838415E-3</v>
      </c>
      <c r="N135" s="85">
        <v>2.8970505900710819E-2</v>
      </c>
      <c r="O135" s="85">
        <v>0</v>
      </c>
      <c r="P135" s="85">
        <v>0</v>
      </c>
      <c r="Q135" s="85">
        <v>0</v>
      </c>
      <c r="R135" s="85">
        <v>1.0005781999541909</v>
      </c>
      <c r="S135" s="85">
        <v>1.0309697165446892</v>
      </c>
    </row>
    <row r="136" spans="1:19">
      <c r="A136" s="113" t="s">
        <v>756</v>
      </c>
      <c r="B136" s="112" t="s">
        <v>883</v>
      </c>
      <c r="C136" s="85">
        <v>0</v>
      </c>
      <c r="D136" s="85">
        <v>0</v>
      </c>
      <c r="E136" s="85">
        <v>0</v>
      </c>
      <c r="F136" s="85">
        <v>0</v>
      </c>
      <c r="G136" s="85">
        <v>0</v>
      </c>
      <c r="H136" s="85">
        <v>0</v>
      </c>
      <c r="I136" s="85">
        <v>0</v>
      </c>
      <c r="J136" s="85">
        <v>0</v>
      </c>
      <c r="K136" s="85">
        <v>0</v>
      </c>
      <c r="L136" s="85">
        <v>0</v>
      </c>
      <c r="M136" s="85">
        <v>2.6675144598629075E-3</v>
      </c>
      <c r="N136" s="85">
        <v>1.2317844467404804E-2</v>
      </c>
      <c r="O136" s="85">
        <v>0</v>
      </c>
      <c r="P136" s="85">
        <v>0</v>
      </c>
      <c r="Q136" s="85">
        <v>0</v>
      </c>
      <c r="R136" s="85">
        <v>3.1780626611521257E-2</v>
      </c>
      <c r="S136" s="85">
        <v>4.6765985538769428E-2</v>
      </c>
    </row>
    <row r="137" spans="1:19">
      <c r="A137" s="113" t="s">
        <v>756</v>
      </c>
      <c r="B137" s="112" t="s">
        <v>884</v>
      </c>
      <c r="C137" s="85">
        <v>0</v>
      </c>
      <c r="D137" s="85">
        <v>0</v>
      </c>
      <c r="E137" s="85">
        <v>0</v>
      </c>
      <c r="F137" s="85">
        <v>0</v>
      </c>
      <c r="G137" s="85">
        <v>0</v>
      </c>
      <c r="H137" s="85">
        <v>0</v>
      </c>
      <c r="I137" s="85">
        <v>0</v>
      </c>
      <c r="J137" s="85">
        <v>1.673561402891446E-2</v>
      </c>
      <c r="K137" s="85">
        <v>1.2155329710189358E-2</v>
      </c>
      <c r="L137" s="85">
        <v>0</v>
      </c>
      <c r="M137" s="85">
        <v>1.7872417925976158E-2</v>
      </c>
      <c r="N137" s="85">
        <v>4.4710293212556707E-2</v>
      </c>
      <c r="O137" s="85">
        <v>0</v>
      </c>
      <c r="P137" s="85">
        <v>0</v>
      </c>
      <c r="Q137" s="85">
        <v>9.2902267986472165E-4</v>
      </c>
      <c r="R137" s="85">
        <v>0.2155510639961733</v>
      </c>
      <c r="S137" s="85">
        <v>0.30795374155371746</v>
      </c>
    </row>
    <row r="138" spans="1:19">
      <c r="A138" s="113" t="s">
        <v>756</v>
      </c>
      <c r="B138" s="112" t="s">
        <v>885</v>
      </c>
      <c r="C138" s="85">
        <v>1.537965256578433E-2</v>
      </c>
      <c r="D138" s="85">
        <v>0</v>
      </c>
      <c r="E138" s="85">
        <v>0</v>
      </c>
      <c r="F138" s="85">
        <v>0</v>
      </c>
      <c r="G138" s="85">
        <v>0</v>
      </c>
      <c r="H138" s="85">
        <v>0</v>
      </c>
      <c r="I138" s="85">
        <v>0</v>
      </c>
      <c r="J138" s="85">
        <v>0</v>
      </c>
      <c r="K138" s="85">
        <v>0</v>
      </c>
      <c r="L138" s="85">
        <v>0</v>
      </c>
      <c r="M138" s="85">
        <v>7.1734109991012929E-3</v>
      </c>
      <c r="N138" s="85">
        <v>2.4632031423088563E-4</v>
      </c>
      <c r="O138" s="85">
        <v>0</v>
      </c>
      <c r="P138" s="85">
        <v>1.6188192430334536E-2</v>
      </c>
      <c r="Q138" s="85">
        <v>0</v>
      </c>
      <c r="R138" s="85">
        <v>0</v>
      </c>
      <c r="S138" s="85">
        <v>3.8987576309466476E-2</v>
      </c>
    </row>
    <row r="139" spans="1:19">
      <c r="A139" s="113" t="s">
        <v>756</v>
      </c>
      <c r="B139" s="112" t="s">
        <v>886</v>
      </c>
      <c r="C139" s="85">
        <v>0</v>
      </c>
      <c r="D139" s="85">
        <v>0</v>
      </c>
      <c r="E139" s="85">
        <v>0</v>
      </c>
      <c r="F139" s="85">
        <v>0</v>
      </c>
      <c r="G139" s="85">
        <v>0</v>
      </c>
      <c r="H139" s="85">
        <v>0.5572471384406299</v>
      </c>
      <c r="I139" s="85">
        <v>0</v>
      </c>
      <c r="J139" s="85">
        <v>0</v>
      </c>
      <c r="K139" s="85">
        <v>0</v>
      </c>
      <c r="L139" s="85">
        <v>0</v>
      </c>
      <c r="M139" s="85">
        <v>1.0902655944438067E-2</v>
      </c>
      <c r="N139" s="85">
        <v>1.638312192529856E-2</v>
      </c>
      <c r="O139" s="85">
        <v>0</v>
      </c>
      <c r="P139" s="85">
        <v>0</v>
      </c>
      <c r="Q139" s="85">
        <v>6.0043259365413493E-3</v>
      </c>
      <c r="R139" s="85">
        <v>4.5166421334329243E-2</v>
      </c>
      <c r="S139" s="85">
        <v>0.63570366358121078</v>
      </c>
    </row>
    <row r="140" spans="1:19">
      <c r="A140" s="113" t="s">
        <v>756</v>
      </c>
      <c r="B140" s="112" t="s">
        <v>887</v>
      </c>
      <c r="C140" s="85">
        <v>0</v>
      </c>
      <c r="D140" s="85">
        <v>0</v>
      </c>
      <c r="E140" s="85">
        <v>0</v>
      </c>
      <c r="F140" s="85">
        <v>0</v>
      </c>
      <c r="G140" s="85">
        <v>0</v>
      </c>
      <c r="H140" s="85">
        <v>0</v>
      </c>
      <c r="I140" s="85">
        <v>0</v>
      </c>
      <c r="J140" s="85">
        <v>0</v>
      </c>
      <c r="K140" s="85">
        <v>0</v>
      </c>
      <c r="L140" s="85">
        <v>3.0963621219395776E-2</v>
      </c>
      <c r="M140" s="85">
        <v>1.9961057273754079E-5</v>
      </c>
      <c r="N140" s="85">
        <v>1.916488251589854E-4</v>
      </c>
      <c r="O140" s="85">
        <v>0</v>
      </c>
      <c r="P140" s="85">
        <v>0</v>
      </c>
      <c r="Q140" s="85">
        <v>0</v>
      </c>
      <c r="R140" s="85">
        <v>0.17002238746624698</v>
      </c>
      <c r="S140" s="85">
        <v>0.20119761856810214</v>
      </c>
    </row>
    <row r="141" spans="1:19">
      <c r="A141" s="113" t="s">
        <v>756</v>
      </c>
      <c r="B141" s="112" t="s">
        <v>888</v>
      </c>
      <c r="C141" s="85">
        <v>0</v>
      </c>
      <c r="D141" s="85">
        <v>0</v>
      </c>
      <c r="E141" s="85">
        <v>0</v>
      </c>
      <c r="F141" s="85">
        <v>0</v>
      </c>
      <c r="G141" s="85">
        <v>0</v>
      </c>
      <c r="H141" s="85">
        <v>0</v>
      </c>
      <c r="I141" s="85">
        <v>0</v>
      </c>
      <c r="J141" s="85">
        <v>0</v>
      </c>
      <c r="K141" s="85">
        <v>0</v>
      </c>
      <c r="L141" s="85">
        <v>0</v>
      </c>
      <c r="M141" s="85">
        <v>4.6893401137060309E-3</v>
      </c>
      <c r="N141" s="85">
        <v>1.2037715979973385E-3</v>
      </c>
      <c r="O141" s="85">
        <v>0</v>
      </c>
      <c r="P141" s="85">
        <v>0</v>
      </c>
      <c r="Q141" s="85">
        <v>0</v>
      </c>
      <c r="R141" s="85">
        <v>9.9338137985114372E-3</v>
      </c>
      <c r="S141" s="85">
        <v>1.5826925510197043E-2</v>
      </c>
    </row>
    <row r="142" spans="1:19">
      <c r="A142" s="113" t="s">
        <v>756</v>
      </c>
      <c r="B142" s="112" t="s">
        <v>889</v>
      </c>
      <c r="C142" s="85">
        <v>3.7707701338432709E-2</v>
      </c>
      <c r="D142" s="85">
        <v>0</v>
      </c>
      <c r="E142" s="85">
        <v>0</v>
      </c>
      <c r="F142" s="85">
        <v>0</v>
      </c>
      <c r="G142" s="85">
        <v>0</v>
      </c>
      <c r="H142" s="85">
        <v>0</v>
      </c>
      <c r="I142" s="85">
        <v>0</v>
      </c>
      <c r="J142" s="85">
        <v>0</v>
      </c>
      <c r="K142" s="85">
        <v>0</v>
      </c>
      <c r="L142" s="85">
        <v>0</v>
      </c>
      <c r="M142" s="85">
        <v>8.9232873875930707E-3</v>
      </c>
      <c r="N142" s="85">
        <v>2.7418997267324663E-2</v>
      </c>
      <c r="O142" s="85">
        <v>3.0508303969455364E-3</v>
      </c>
      <c r="P142" s="85">
        <v>0</v>
      </c>
      <c r="Q142" s="85">
        <v>3.7020861252563542E-3</v>
      </c>
      <c r="R142" s="85">
        <v>4.0808437378501594E-2</v>
      </c>
      <c r="S142" s="85">
        <v>0.12161133989405926</v>
      </c>
    </row>
    <row r="143" spans="1:19">
      <c r="A143" s="113" t="s">
        <v>756</v>
      </c>
      <c r="B143" s="112" t="s">
        <v>890</v>
      </c>
      <c r="C143" s="85">
        <v>0</v>
      </c>
      <c r="D143" s="85">
        <v>0</v>
      </c>
      <c r="E143" s="85">
        <v>0</v>
      </c>
      <c r="F143" s="85">
        <v>0.58890861686990803</v>
      </c>
      <c r="G143" s="85">
        <v>0</v>
      </c>
      <c r="H143" s="85">
        <v>0</v>
      </c>
      <c r="I143" s="85">
        <v>0</v>
      </c>
      <c r="J143" s="85">
        <v>0</v>
      </c>
      <c r="K143" s="85">
        <v>0</v>
      </c>
      <c r="L143" s="85">
        <v>0</v>
      </c>
      <c r="M143" s="85">
        <v>1.105757186882883E-3</v>
      </c>
      <c r="N143" s="85">
        <v>0</v>
      </c>
      <c r="O143" s="85">
        <v>0</v>
      </c>
      <c r="P143" s="85">
        <v>0</v>
      </c>
      <c r="Q143" s="85">
        <v>0</v>
      </c>
      <c r="R143" s="85">
        <v>0</v>
      </c>
      <c r="S143" s="85">
        <v>0.59001437405677848</v>
      </c>
    </row>
    <row r="144" spans="1:19">
      <c r="A144" s="113" t="s">
        <v>756</v>
      </c>
      <c r="B144" s="112" t="s">
        <v>891</v>
      </c>
      <c r="C144" s="85">
        <v>0</v>
      </c>
      <c r="D144" s="85">
        <v>0</v>
      </c>
      <c r="E144" s="85">
        <v>0</v>
      </c>
      <c r="F144" s="85">
        <v>0</v>
      </c>
      <c r="G144" s="85">
        <v>0</v>
      </c>
      <c r="H144" s="85">
        <v>0</v>
      </c>
      <c r="I144" s="85">
        <v>0</v>
      </c>
      <c r="J144" s="85">
        <v>0</v>
      </c>
      <c r="K144" s="85">
        <v>0</v>
      </c>
      <c r="L144" s="85">
        <v>0</v>
      </c>
      <c r="M144" s="85">
        <v>3.9556372982474386E-5</v>
      </c>
      <c r="N144" s="85">
        <v>0</v>
      </c>
      <c r="O144" s="85">
        <v>0</v>
      </c>
      <c r="P144" s="85">
        <v>1.0189167900130913E-3</v>
      </c>
      <c r="Q144" s="85">
        <v>0</v>
      </c>
      <c r="R144" s="85">
        <v>0</v>
      </c>
      <c r="S144" s="85">
        <v>1.0584731629990074E-3</v>
      </c>
    </row>
    <row r="145" spans="1:19">
      <c r="A145" s="113" t="s">
        <v>756</v>
      </c>
      <c r="B145" s="112" t="s">
        <v>892</v>
      </c>
      <c r="C145" s="85">
        <v>0</v>
      </c>
      <c r="D145" s="85">
        <v>0</v>
      </c>
      <c r="E145" s="85">
        <v>0</v>
      </c>
      <c r="F145" s="85">
        <v>0</v>
      </c>
      <c r="G145" s="85">
        <v>0</v>
      </c>
      <c r="H145" s="85">
        <v>0</v>
      </c>
      <c r="I145" s="85">
        <v>0</v>
      </c>
      <c r="J145" s="85">
        <v>0</v>
      </c>
      <c r="K145" s="85">
        <v>0</v>
      </c>
      <c r="L145" s="85">
        <v>0.15424297442808577</v>
      </c>
      <c r="M145" s="85">
        <v>1.6006457370654203E-4</v>
      </c>
      <c r="N145" s="85">
        <v>5.138497430058564E-3</v>
      </c>
      <c r="O145" s="85">
        <v>0</v>
      </c>
      <c r="P145" s="85">
        <v>0</v>
      </c>
      <c r="Q145" s="85">
        <v>0</v>
      </c>
      <c r="R145" s="85">
        <v>1.1648575920730764E-4</v>
      </c>
      <c r="S145" s="85">
        <v>0.15965802219105285</v>
      </c>
    </row>
    <row r="146" spans="1:19">
      <c r="A146" s="113" t="s">
        <v>756</v>
      </c>
      <c r="B146" s="112" t="s">
        <v>893</v>
      </c>
      <c r="C146" s="85">
        <v>0</v>
      </c>
      <c r="D146" s="85">
        <v>0</v>
      </c>
      <c r="E146" s="85">
        <v>0</v>
      </c>
      <c r="F146" s="85">
        <v>0</v>
      </c>
      <c r="G146" s="85">
        <v>0</v>
      </c>
      <c r="H146" s="85">
        <v>0</v>
      </c>
      <c r="I146" s="85">
        <v>0</v>
      </c>
      <c r="J146" s="85">
        <v>6.6507678839795234E-3</v>
      </c>
      <c r="K146" s="85">
        <v>0</v>
      </c>
      <c r="L146" s="85">
        <v>0</v>
      </c>
      <c r="M146" s="85">
        <v>3.6894770080801109E-2</v>
      </c>
      <c r="N146" s="85">
        <v>0</v>
      </c>
      <c r="O146" s="85">
        <v>0</v>
      </c>
      <c r="P146" s="85">
        <v>0</v>
      </c>
      <c r="Q146" s="85">
        <v>1.5375811474684087E-3</v>
      </c>
      <c r="R146" s="85">
        <v>2.1344388932561742E-2</v>
      </c>
      <c r="S146" s="85">
        <v>6.6427508044796468E-2</v>
      </c>
    </row>
    <row r="147" spans="1:19">
      <c r="A147" s="113" t="s">
        <v>756</v>
      </c>
      <c r="B147" s="112" t="s">
        <v>894</v>
      </c>
      <c r="C147" s="85">
        <v>0</v>
      </c>
      <c r="D147" s="85">
        <v>0</v>
      </c>
      <c r="E147" s="85">
        <v>0</v>
      </c>
      <c r="F147" s="85">
        <v>0</v>
      </c>
      <c r="G147" s="85">
        <v>0</v>
      </c>
      <c r="H147" s="85">
        <v>0</v>
      </c>
      <c r="I147" s="85">
        <v>0</v>
      </c>
      <c r="J147" s="85">
        <v>0</v>
      </c>
      <c r="K147" s="85">
        <v>0</v>
      </c>
      <c r="L147" s="85">
        <v>5.9837500579538627E-2</v>
      </c>
      <c r="M147" s="85">
        <v>6.8472823778975567E-5</v>
      </c>
      <c r="N147" s="85">
        <v>0</v>
      </c>
      <c r="O147" s="85">
        <v>0</v>
      </c>
      <c r="P147" s="85">
        <v>0</v>
      </c>
      <c r="Q147" s="85">
        <v>3.6734072571002752E-3</v>
      </c>
      <c r="R147" s="85">
        <v>0.61518867687118473</v>
      </c>
      <c r="S147" s="85">
        <v>0.67876805753161307</v>
      </c>
    </row>
    <row r="148" spans="1:19">
      <c r="A148" s="113" t="s">
        <v>756</v>
      </c>
      <c r="B148" s="112" t="s">
        <v>895</v>
      </c>
      <c r="C148" s="85">
        <v>0</v>
      </c>
      <c r="D148" s="85">
        <v>0</v>
      </c>
      <c r="E148" s="85">
        <v>0</v>
      </c>
      <c r="F148" s="85">
        <v>0</v>
      </c>
      <c r="G148" s="85">
        <v>0</v>
      </c>
      <c r="H148" s="85">
        <v>0</v>
      </c>
      <c r="I148" s="85">
        <v>0</v>
      </c>
      <c r="J148" s="85">
        <v>0</v>
      </c>
      <c r="K148" s="85">
        <v>0</v>
      </c>
      <c r="L148" s="85">
        <v>0</v>
      </c>
      <c r="M148" s="85">
        <v>1.2211354053220269E-2</v>
      </c>
      <c r="N148" s="85">
        <v>0</v>
      </c>
      <c r="O148" s="85">
        <v>0</v>
      </c>
      <c r="P148" s="85">
        <v>0</v>
      </c>
      <c r="Q148" s="85">
        <v>1.6190284225583718E-3</v>
      </c>
      <c r="R148" s="85">
        <v>0</v>
      </c>
      <c r="S148" s="85">
        <v>1.3830382475759961E-2</v>
      </c>
    </row>
    <row r="149" spans="1:19">
      <c r="A149" s="113" t="s">
        <v>756</v>
      </c>
      <c r="B149" s="112" t="s">
        <v>896</v>
      </c>
      <c r="C149" s="85">
        <v>0</v>
      </c>
      <c r="D149" s="85">
        <v>0</v>
      </c>
      <c r="E149" s="85">
        <v>0</v>
      </c>
      <c r="F149" s="85">
        <v>0</v>
      </c>
      <c r="G149" s="85">
        <v>0</v>
      </c>
      <c r="H149" s="85">
        <v>8.6850183441889328E-2</v>
      </c>
      <c r="I149" s="85">
        <v>0</v>
      </c>
      <c r="J149" s="85">
        <v>0</v>
      </c>
      <c r="K149" s="85">
        <v>7.703530933339614E-3</v>
      </c>
      <c r="L149" s="85">
        <v>3.6608655121626921E-2</v>
      </c>
      <c r="M149" s="85">
        <v>1.5704883841873851E-3</v>
      </c>
      <c r="N149" s="85">
        <v>0</v>
      </c>
      <c r="O149" s="85">
        <v>0</v>
      </c>
      <c r="P149" s="85">
        <v>7.2259654201308754E-3</v>
      </c>
      <c r="Q149" s="85">
        <v>1.1983078110975875E-3</v>
      </c>
      <c r="R149" s="85">
        <v>3.1662274479344887E-3</v>
      </c>
      <c r="S149" s="85">
        <v>0.14432335856020018</v>
      </c>
    </row>
    <row r="150" spans="1:19">
      <c r="A150" s="113" t="s">
        <v>756</v>
      </c>
      <c r="B150" s="112" t="s">
        <v>897</v>
      </c>
      <c r="C150" s="85">
        <v>0</v>
      </c>
      <c r="D150" s="85">
        <v>0</v>
      </c>
      <c r="E150" s="85">
        <v>0</v>
      </c>
      <c r="F150" s="85">
        <v>0</v>
      </c>
      <c r="G150" s="85">
        <v>0</v>
      </c>
      <c r="H150" s="85">
        <v>0</v>
      </c>
      <c r="I150" s="85">
        <v>0</v>
      </c>
      <c r="J150" s="85">
        <v>0</v>
      </c>
      <c r="K150" s="85">
        <v>5.8464752667815867E-3</v>
      </c>
      <c r="L150" s="85">
        <v>0</v>
      </c>
      <c r="M150" s="85">
        <v>0</v>
      </c>
      <c r="N150" s="85">
        <v>0</v>
      </c>
      <c r="O150" s="85">
        <v>0</v>
      </c>
      <c r="P150" s="85">
        <v>5.1024145128719667E-4</v>
      </c>
      <c r="Q150" s="85">
        <v>0</v>
      </c>
      <c r="R150" s="85">
        <v>0.31573645193158484</v>
      </c>
      <c r="S150" s="85">
        <v>0.32209316864967263</v>
      </c>
    </row>
    <row r="151" spans="1:19">
      <c r="A151" s="113" t="s">
        <v>756</v>
      </c>
      <c r="B151" s="112" t="s">
        <v>898</v>
      </c>
      <c r="C151" s="85">
        <v>0</v>
      </c>
      <c r="D151" s="85">
        <v>0</v>
      </c>
      <c r="E151" s="85">
        <v>0</v>
      </c>
      <c r="F151" s="85">
        <v>0</v>
      </c>
      <c r="G151" s="85">
        <v>0</v>
      </c>
      <c r="H151" s="85">
        <v>0</v>
      </c>
      <c r="I151" s="85">
        <v>0</v>
      </c>
      <c r="J151" s="85">
        <v>0</v>
      </c>
      <c r="K151" s="85">
        <v>0</v>
      </c>
      <c r="L151" s="85">
        <v>0</v>
      </c>
      <c r="M151" s="85">
        <v>4.9842683403884536E-3</v>
      </c>
      <c r="N151" s="85">
        <v>6.6359807137006399E-3</v>
      </c>
      <c r="O151" s="85">
        <v>0</v>
      </c>
      <c r="P151" s="85">
        <v>0</v>
      </c>
      <c r="Q151" s="85">
        <v>0</v>
      </c>
      <c r="R151" s="85">
        <v>1.2652791286697607E-2</v>
      </c>
      <c r="S151" s="85">
        <v>2.4273040340773377E-2</v>
      </c>
    </row>
    <row r="152" spans="1:19">
      <c r="A152" s="113" t="s">
        <v>756</v>
      </c>
      <c r="B152" s="112" t="s">
        <v>899</v>
      </c>
      <c r="C152" s="85">
        <v>3.9081998277246899E-2</v>
      </c>
      <c r="D152" s="85">
        <v>0</v>
      </c>
      <c r="E152" s="85">
        <v>0</v>
      </c>
      <c r="F152" s="85">
        <v>0</v>
      </c>
      <c r="G152" s="85">
        <v>0</v>
      </c>
      <c r="H152" s="85">
        <v>0</v>
      </c>
      <c r="I152" s="85">
        <v>0</v>
      </c>
      <c r="J152" s="85">
        <v>0</v>
      </c>
      <c r="K152" s="85">
        <v>0</v>
      </c>
      <c r="L152" s="85">
        <v>0</v>
      </c>
      <c r="M152" s="85">
        <v>1.4411853818563358E-3</v>
      </c>
      <c r="N152" s="85">
        <v>2.0112857688481256E-4</v>
      </c>
      <c r="O152" s="85">
        <v>0</v>
      </c>
      <c r="P152" s="85">
        <v>1.1896668146316181E-3</v>
      </c>
      <c r="Q152" s="85">
        <v>0</v>
      </c>
      <c r="R152" s="85">
        <v>2.4324564179991626E-2</v>
      </c>
      <c r="S152" s="85">
        <v>6.6238543230610958E-2</v>
      </c>
    </row>
    <row r="153" spans="1:19">
      <c r="A153" s="113" t="s">
        <v>756</v>
      </c>
      <c r="B153" s="112" t="s">
        <v>900</v>
      </c>
      <c r="C153" s="85">
        <v>0</v>
      </c>
      <c r="D153" s="85">
        <v>0</v>
      </c>
      <c r="E153" s="85">
        <v>0</v>
      </c>
      <c r="F153" s="85">
        <v>0</v>
      </c>
      <c r="G153" s="85">
        <v>0.87693260820045538</v>
      </c>
      <c r="H153" s="85">
        <v>0</v>
      </c>
      <c r="I153" s="85">
        <v>0</v>
      </c>
      <c r="J153" s="85">
        <v>6.2087524682319858E-3</v>
      </c>
      <c r="K153" s="85">
        <v>0</v>
      </c>
      <c r="L153" s="85">
        <v>0</v>
      </c>
      <c r="M153" s="85">
        <v>1.0741627828263489E-3</v>
      </c>
      <c r="N153" s="85">
        <v>0</v>
      </c>
      <c r="O153" s="85">
        <v>0</v>
      </c>
      <c r="P153" s="85">
        <v>0</v>
      </c>
      <c r="Q153" s="85">
        <v>1.8806675094841796E-3</v>
      </c>
      <c r="R153" s="85">
        <v>0</v>
      </c>
      <c r="S153" s="85">
        <v>0.88609619096101255</v>
      </c>
    </row>
    <row r="154" spans="1:19">
      <c r="A154" s="113" t="s">
        <v>756</v>
      </c>
      <c r="B154" s="112" t="s">
        <v>901</v>
      </c>
      <c r="C154" s="85">
        <v>0</v>
      </c>
      <c r="D154" s="85">
        <v>0</v>
      </c>
      <c r="E154" s="85">
        <v>0</v>
      </c>
      <c r="F154" s="85">
        <v>0</v>
      </c>
      <c r="G154" s="85">
        <v>0</v>
      </c>
      <c r="H154" s="85">
        <v>0</v>
      </c>
      <c r="I154" s="85">
        <v>0</v>
      </c>
      <c r="J154" s="85">
        <v>0</v>
      </c>
      <c r="K154" s="85">
        <v>0</v>
      </c>
      <c r="L154" s="85">
        <v>0</v>
      </c>
      <c r="M154" s="85">
        <v>3.079863941666261E-3</v>
      </c>
      <c r="N154" s="85">
        <v>1.6802129213964179E-3</v>
      </c>
      <c r="O154" s="85">
        <v>0</v>
      </c>
      <c r="P154" s="85">
        <v>8.506467032956655E-3</v>
      </c>
      <c r="Q154" s="85">
        <v>0</v>
      </c>
      <c r="R154" s="85">
        <v>0</v>
      </c>
      <c r="S154" s="85">
        <v>1.3266543896008898E-2</v>
      </c>
    </row>
    <row r="155" spans="1:19">
      <c r="A155" s="113" t="s">
        <v>756</v>
      </c>
      <c r="B155" s="112" t="s">
        <v>902</v>
      </c>
      <c r="C155" s="85">
        <v>0</v>
      </c>
      <c r="D155" s="85">
        <v>0</v>
      </c>
      <c r="E155" s="85">
        <v>0</v>
      </c>
      <c r="F155" s="85">
        <v>0</v>
      </c>
      <c r="G155" s="85">
        <v>0</v>
      </c>
      <c r="H155" s="85">
        <v>0</v>
      </c>
      <c r="I155" s="85">
        <v>0</v>
      </c>
      <c r="J155" s="85">
        <v>0</v>
      </c>
      <c r="K155" s="85">
        <v>0</v>
      </c>
      <c r="L155" s="85">
        <v>0</v>
      </c>
      <c r="M155" s="85">
        <v>3.9739494287078792E-2</v>
      </c>
      <c r="N155" s="85">
        <v>0</v>
      </c>
      <c r="O155" s="85">
        <v>0</v>
      </c>
      <c r="P155" s="85">
        <v>3.4828508503296218E-3</v>
      </c>
      <c r="Q155" s="85">
        <v>0</v>
      </c>
      <c r="R155" s="85">
        <v>9.1840595104997647E-2</v>
      </c>
      <c r="S155" s="85">
        <v>0.13506294024242038</v>
      </c>
    </row>
    <row r="156" spans="1:19">
      <c r="A156" s="113" t="s">
        <v>756</v>
      </c>
      <c r="B156" s="112" t="s">
        <v>903</v>
      </c>
      <c r="C156" s="85">
        <v>0</v>
      </c>
      <c r="D156" s="85">
        <v>0</v>
      </c>
      <c r="E156" s="85">
        <v>0</v>
      </c>
      <c r="F156" s="85">
        <v>0</v>
      </c>
      <c r="G156" s="85">
        <v>0</v>
      </c>
      <c r="H156" s="85">
        <v>0</v>
      </c>
      <c r="I156" s="85">
        <v>0</v>
      </c>
      <c r="J156" s="85">
        <v>0</v>
      </c>
      <c r="K156" s="85">
        <v>0</v>
      </c>
      <c r="L156" s="85">
        <v>0</v>
      </c>
      <c r="M156" s="85">
        <v>0</v>
      </c>
      <c r="N156" s="85">
        <v>1.6251831480396106E-3</v>
      </c>
      <c r="O156" s="85">
        <v>0</v>
      </c>
      <c r="P156" s="85">
        <v>0</v>
      </c>
      <c r="Q156" s="85">
        <v>0</v>
      </c>
      <c r="R156" s="85">
        <v>0</v>
      </c>
      <c r="S156" s="85">
        <v>1.6251831480360579E-3</v>
      </c>
    </row>
    <row r="157" spans="1:19">
      <c r="A157" s="113" t="s">
        <v>756</v>
      </c>
      <c r="B157" s="112" t="s">
        <v>904</v>
      </c>
      <c r="C157" s="85">
        <v>0</v>
      </c>
      <c r="D157" s="85">
        <v>0</v>
      </c>
      <c r="E157" s="85">
        <v>0</v>
      </c>
      <c r="F157" s="85">
        <v>0</v>
      </c>
      <c r="G157" s="85">
        <v>0</v>
      </c>
      <c r="H157" s="85">
        <v>0</v>
      </c>
      <c r="I157" s="85">
        <v>0</v>
      </c>
      <c r="J157" s="85">
        <v>0</v>
      </c>
      <c r="K157" s="85">
        <v>0</v>
      </c>
      <c r="L157" s="85">
        <v>0</v>
      </c>
      <c r="M157" s="85">
        <v>1.3498234480157301E-2</v>
      </c>
      <c r="N157" s="85">
        <v>0</v>
      </c>
      <c r="O157" s="85">
        <v>0</v>
      </c>
      <c r="P157" s="85">
        <v>2.5384298089971002E-3</v>
      </c>
      <c r="Q157" s="85">
        <v>0</v>
      </c>
      <c r="R157" s="85">
        <v>0</v>
      </c>
      <c r="S157" s="85">
        <v>1.6036664289146074E-2</v>
      </c>
    </row>
    <row r="158" spans="1:19">
      <c r="A158" s="113" t="s">
        <v>756</v>
      </c>
      <c r="B158" s="112" t="s">
        <v>905</v>
      </c>
      <c r="C158" s="85">
        <v>0</v>
      </c>
      <c r="D158" s="85">
        <v>0</v>
      </c>
      <c r="E158" s="85">
        <v>0</v>
      </c>
      <c r="F158" s="85">
        <v>0</v>
      </c>
      <c r="G158" s="85">
        <v>0</v>
      </c>
      <c r="H158" s="85">
        <v>0</v>
      </c>
      <c r="I158" s="85">
        <v>0</v>
      </c>
      <c r="J158" s="85">
        <v>0</v>
      </c>
      <c r="K158" s="85">
        <v>4.0002125103448249E-3</v>
      </c>
      <c r="L158" s="85">
        <v>0</v>
      </c>
      <c r="M158" s="85">
        <v>1.7484350150560601E-3</v>
      </c>
      <c r="N158" s="85">
        <v>3.5400379385436054E-2</v>
      </c>
      <c r="O158" s="85">
        <v>1.5347902715399098E-3</v>
      </c>
      <c r="P158" s="85">
        <v>1.9918263439843154E-3</v>
      </c>
      <c r="Q158" s="85">
        <v>0</v>
      </c>
      <c r="R158" s="85">
        <v>4.742070278085464E-2</v>
      </c>
      <c r="S158" s="85">
        <v>9.2096346307215526E-2</v>
      </c>
    </row>
    <row r="159" spans="1:19">
      <c r="A159" s="113" t="s">
        <v>756</v>
      </c>
      <c r="B159" s="112" t="s">
        <v>906</v>
      </c>
      <c r="C159" s="85">
        <v>0</v>
      </c>
      <c r="D159" s="85">
        <v>0</v>
      </c>
      <c r="E159" s="85">
        <v>0</v>
      </c>
      <c r="F159" s="85">
        <v>0</v>
      </c>
      <c r="G159" s="85">
        <v>0</v>
      </c>
      <c r="H159" s="85">
        <v>0</v>
      </c>
      <c r="I159" s="85">
        <v>0</v>
      </c>
      <c r="J159" s="85">
        <v>0</v>
      </c>
      <c r="K159" s="85">
        <v>0</v>
      </c>
      <c r="L159" s="85">
        <v>0</v>
      </c>
      <c r="M159" s="85">
        <v>1.1306523703832561E-2</v>
      </c>
      <c r="N159" s="85">
        <v>6.5922923857719695E-4</v>
      </c>
      <c r="O159" s="85">
        <v>0</v>
      </c>
      <c r="P159" s="85">
        <v>0</v>
      </c>
      <c r="Q159" s="85">
        <v>0</v>
      </c>
      <c r="R159" s="85">
        <v>8.5677426291255188E-2</v>
      </c>
      <c r="S159" s="85">
        <v>9.7643179233642741E-2</v>
      </c>
    </row>
    <row r="160" spans="1:19">
      <c r="A160" s="113" t="s">
        <v>756</v>
      </c>
      <c r="B160" s="112" t="s">
        <v>907</v>
      </c>
      <c r="C160" s="85">
        <v>0</v>
      </c>
      <c r="D160" s="85">
        <v>0.11148738741917175</v>
      </c>
      <c r="E160" s="85">
        <v>0</v>
      </c>
      <c r="F160" s="85">
        <v>0</v>
      </c>
      <c r="G160" s="85">
        <v>0</v>
      </c>
      <c r="H160" s="85">
        <v>0</v>
      </c>
      <c r="I160" s="85">
        <v>0</v>
      </c>
      <c r="J160" s="85">
        <v>0</v>
      </c>
      <c r="K160" s="85">
        <v>0</v>
      </c>
      <c r="L160" s="85">
        <v>0</v>
      </c>
      <c r="M160" s="85">
        <v>0</v>
      </c>
      <c r="N160" s="85">
        <v>0</v>
      </c>
      <c r="O160" s="85">
        <v>0</v>
      </c>
      <c r="P160" s="85">
        <v>0</v>
      </c>
      <c r="Q160" s="85">
        <v>0</v>
      </c>
      <c r="R160" s="85">
        <v>3.1358456504563037E-2</v>
      </c>
      <c r="S160" s="85">
        <v>0.14284584392373745</v>
      </c>
    </row>
    <row r="161" spans="1:19">
      <c r="A161" s="113" t="s">
        <v>756</v>
      </c>
      <c r="B161" s="112" t="s">
        <v>908</v>
      </c>
      <c r="C161" s="85">
        <v>0</v>
      </c>
      <c r="D161" s="85">
        <v>1.5699135891421356E-2</v>
      </c>
      <c r="E161" s="85">
        <v>0</v>
      </c>
      <c r="F161" s="85">
        <v>0.11702243706250925</v>
      </c>
      <c r="G161" s="85">
        <v>1.0291343901838488</v>
      </c>
      <c r="H161" s="85">
        <v>8.2023902481445532E-2</v>
      </c>
      <c r="I161" s="85">
        <v>0</v>
      </c>
      <c r="J161" s="85">
        <v>2.1713783914721868E-2</v>
      </c>
      <c r="K161" s="85">
        <v>7.8569178514775739E-3</v>
      </c>
      <c r="L161" s="85">
        <v>8.8188890244026208E-2</v>
      </c>
      <c r="M161" s="85">
        <v>0.11191127689531744</v>
      </c>
      <c r="N161" s="85">
        <v>0.42494415419234066</v>
      </c>
      <c r="O161" s="85">
        <v>0.1082524669027749</v>
      </c>
      <c r="P161" s="85">
        <v>9.4134730800962463E-2</v>
      </c>
      <c r="Q161" s="85">
        <v>2.8720726946173641E-2</v>
      </c>
      <c r="R161" s="85">
        <v>4.8260348964628861</v>
      </c>
      <c r="S161" s="85">
        <v>6.9556377098299151</v>
      </c>
    </row>
    <row r="162" spans="1:19">
      <c r="A162" s="113" t="s">
        <v>756</v>
      </c>
      <c r="B162" s="112" t="s">
        <v>909</v>
      </c>
      <c r="C162" s="85">
        <v>4.1829753991421414E-2</v>
      </c>
      <c r="D162" s="85">
        <v>5.6731403084102183E-2</v>
      </c>
      <c r="E162" s="85">
        <v>0</v>
      </c>
      <c r="F162" s="85">
        <v>4.1904484653450957</v>
      </c>
      <c r="G162" s="85">
        <v>1.0787578747358637</v>
      </c>
      <c r="H162" s="85">
        <v>0.19104095740287619</v>
      </c>
      <c r="I162" s="85">
        <v>2.4409902726199029E-2</v>
      </c>
      <c r="J162" s="85">
        <v>8.6330986467082343E-3</v>
      </c>
      <c r="K162" s="85">
        <v>0</v>
      </c>
      <c r="L162" s="85">
        <v>0.10890572230279227</v>
      </c>
      <c r="M162" s="85">
        <v>5.2313369074322047E-2</v>
      </c>
      <c r="N162" s="85">
        <v>0.11675647530737177</v>
      </c>
      <c r="O162" s="85">
        <v>0</v>
      </c>
      <c r="P162" s="85">
        <v>7.9623240446707544E-2</v>
      </c>
      <c r="Q162" s="85">
        <v>1.282075892262749E-2</v>
      </c>
      <c r="R162" s="85">
        <v>1.1223379741550161</v>
      </c>
      <c r="S162" s="85">
        <v>7.0846089961410996</v>
      </c>
    </row>
    <row r="163" spans="1:19">
      <c r="A163" s="113" t="s">
        <v>756</v>
      </c>
      <c r="B163" s="112" t="s">
        <v>910</v>
      </c>
      <c r="C163" s="85">
        <v>3.4584482030039165E-2</v>
      </c>
      <c r="D163" s="85">
        <v>0.16528729246843898</v>
      </c>
      <c r="E163" s="85">
        <v>0</v>
      </c>
      <c r="F163" s="85">
        <v>0</v>
      </c>
      <c r="G163" s="85">
        <v>0.4832635707566979</v>
      </c>
      <c r="H163" s="85">
        <v>0.14937014628760181</v>
      </c>
      <c r="I163" s="85">
        <v>0</v>
      </c>
      <c r="J163" s="85">
        <v>0</v>
      </c>
      <c r="K163" s="85">
        <v>9.246179373067015E-3</v>
      </c>
      <c r="L163" s="85">
        <v>0</v>
      </c>
      <c r="M163" s="85">
        <v>2.8696422155391588E-2</v>
      </c>
      <c r="N163" s="85">
        <v>0.10581692786465435</v>
      </c>
      <c r="O163" s="85">
        <v>9.349964324301574E-3</v>
      </c>
      <c r="P163" s="85">
        <v>2.1397520402423376E-2</v>
      </c>
      <c r="Q163" s="85">
        <v>1.1572715945297185E-3</v>
      </c>
      <c r="R163" s="85">
        <v>0.55284479327437452</v>
      </c>
      <c r="S163" s="85">
        <v>1.5610145705315404</v>
      </c>
    </row>
    <row r="164" spans="1:19">
      <c r="A164" s="113" t="s">
        <v>756</v>
      </c>
      <c r="B164" s="112" t="s">
        <v>911</v>
      </c>
      <c r="C164" s="85">
        <v>2.2961219100126051E-4</v>
      </c>
      <c r="D164" s="85">
        <v>0</v>
      </c>
      <c r="E164" s="85">
        <v>0</v>
      </c>
      <c r="F164" s="85">
        <v>0</v>
      </c>
      <c r="G164" s="85">
        <v>0</v>
      </c>
      <c r="H164" s="85">
        <v>0.26316031374037863</v>
      </c>
      <c r="I164" s="85">
        <v>0</v>
      </c>
      <c r="J164" s="85">
        <v>0</v>
      </c>
      <c r="K164" s="85">
        <v>4.3174287576986103E-3</v>
      </c>
      <c r="L164" s="85">
        <v>2.2844698016671217E-2</v>
      </c>
      <c r="M164" s="85">
        <v>3.1604412313854802E-2</v>
      </c>
      <c r="N164" s="85">
        <v>1.1316078750393643E-2</v>
      </c>
      <c r="O164" s="85">
        <v>1.374029634014251E-2</v>
      </c>
      <c r="P164" s="85">
        <v>1.8653501454491739E-2</v>
      </c>
      <c r="Q164" s="85">
        <v>7.5408420949746036E-3</v>
      </c>
      <c r="R164" s="85">
        <v>0.5194551858681109</v>
      </c>
      <c r="S164" s="85">
        <v>0.89286236952773379</v>
      </c>
    </row>
    <row r="165" spans="1:19">
      <c r="A165" s="113" t="s">
        <v>756</v>
      </c>
      <c r="B165" s="112" t="s">
        <v>912</v>
      </c>
      <c r="C165" s="85">
        <v>0</v>
      </c>
      <c r="D165" s="85">
        <v>0</v>
      </c>
      <c r="E165" s="85">
        <v>0</v>
      </c>
      <c r="F165" s="85">
        <v>0.17025670967929685</v>
      </c>
      <c r="G165" s="85">
        <v>0.70112666435711901</v>
      </c>
      <c r="H165" s="85">
        <v>0</v>
      </c>
      <c r="I165" s="85">
        <v>0</v>
      </c>
      <c r="J165" s="85">
        <v>6.6494846755404263E-3</v>
      </c>
      <c r="K165" s="85">
        <v>3.1105696742371458E-3</v>
      </c>
      <c r="L165" s="85">
        <v>0</v>
      </c>
      <c r="M165" s="85">
        <v>1.5345855508663853E-2</v>
      </c>
      <c r="N165" s="85">
        <v>2.1204726245548144E-2</v>
      </c>
      <c r="O165" s="85">
        <v>1.1680386358695616E-2</v>
      </c>
      <c r="P165" s="85">
        <v>1.6187914489026234E-2</v>
      </c>
      <c r="Q165" s="85">
        <v>2.1556947109694913E-3</v>
      </c>
      <c r="R165" s="85">
        <v>0.14054721476885845</v>
      </c>
      <c r="S165" s="85">
        <v>1.0882652204679175</v>
      </c>
    </row>
    <row r="166" spans="1:19">
      <c r="A166" s="113" t="s">
        <v>756</v>
      </c>
      <c r="B166" s="112" t="s">
        <v>913</v>
      </c>
      <c r="C166" s="85">
        <v>0</v>
      </c>
      <c r="D166" s="85">
        <v>0</v>
      </c>
      <c r="E166" s="85">
        <v>0</v>
      </c>
      <c r="F166" s="85">
        <v>0</v>
      </c>
      <c r="G166" s="85">
        <v>0.76696334588506687</v>
      </c>
      <c r="H166" s="85">
        <v>0.19821509670555315</v>
      </c>
      <c r="I166" s="85">
        <v>0</v>
      </c>
      <c r="J166" s="85">
        <v>0</v>
      </c>
      <c r="K166" s="85">
        <v>0</v>
      </c>
      <c r="L166" s="85">
        <v>0</v>
      </c>
      <c r="M166" s="85">
        <v>5.9355486201084773E-4</v>
      </c>
      <c r="N166" s="85">
        <v>3.1704529025319061E-2</v>
      </c>
      <c r="O166" s="85">
        <v>0</v>
      </c>
      <c r="P166" s="85">
        <v>6.0476315532043134E-4</v>
      </c>
      <c r="Q166" s="85">
        <v>2.8216236518210092E-3</v>
      </c>
      <c r="R166" s="85">
        <v>0.12386942665219181</v>
      </c>
      <c r="S166" s="85">
        <v>1.1247723399372944</v>
      </c>
    </row>
    <row r="167" spans="1:19">
      <c r="A167" s="113" t="s">
        <v>756</v>
      </c>
      <c r="B167" s="112" t="s">
        <v>914</v>
      </c>
      <c r="C167" s="85">
        <v>0</v>
      </c>
      <c r="D167" s="85">
        <v>0</v>
      </c>
      <c r="E167" s="85">
        <v>0</v>
      </c>
      <c r="F167" s="85">
        <v>0</v>
      </c>
      <c r="G167" s="85">
        <v>1.7527971117141732</v>
      </c>
      <c r="H167" s="85">
        <v>7.4144928101802066E-2</v>
      </c>
      <c r="I167" s="85">
        <v>0</v>
      </c>
      <c r="J167" s="85">
        <v>0</v>
      </c>
      <c r="K167" s="85">
        <v>0</v>
      </c>
      <c r="L167" s="85">
        <v>5.6909203047261769E-3</v>
      </c>
      <c r="M167" s="85">
        <v>6.0063596335364622E-3</v>
      </c>
      <c r="N167" s="85">
        <v>1.0872515978039843E-2</v>
      </c>
      <c r="O167" s="85">
        <v>0</v>
      </c>
      <c r="P167" s="85">
        <v>6.3837159537399879E-3</v>
      </c>
      <c r="Q167" s="85">
        <v>5.7925890228233134E-4</v>
      </c>
      <c r="R167" s="85">
        <v>0.24468726865084989</v>
      </c>
      <c r="S167" s="85">
        <v>2.1011620792391454</v>
      </c>
    </row>
    <row r="168" spans="1:19">
      <c r="A168" s="113" t="s">
        <v>756</v>
      </c>
      <c r="B168" s="112" t="s">
        <v>915</v>
      </c>
      <c r="C168" s="85">
        <v>0</v>
      </c>
      <c r="D168" s="85">
        <v>0</v>
      </c>
      <c r="E168" s="85">
        <v>0</v>
      </c>
      <c r="F168" s="85">
        <v>0</v>
      </c>
      <c r="G168" s="85">
        <v>0</v>
      </c>
      <c r="H168" s="85">
        <v>0</v>
      </c>
      <c r="I168" s="85">
        <v>0</v>
      </c>
      <c r="J168" s="85">
        <v>0</v>
      </c>
      <c r="K168" s="85">
        <v>0</v>
      </c>
      <c r="L168" s="85">
        <v>0</v>
      </c>
      <c r="M168" s="85">
        <v>2.437949630436087E-3</v>
      </c>
      <c r="N168" s="85">
        <v>2.8557510031103739E-2</v>
      </c>
      <c r="O168" s="85">
        <v>0</v>
      </c>
      <c r="P168" s="85">
        <v>4.8808293550418602E-3</v>
      </c>
      <c r="Q168" s="85">
        <v>2.7655682861024988E-3</v>
      </c>
      <c r="R168" s="85">
        <v>1.0553289074692884E-3</v>
      </c>
      <c r="S168" s="85">
        <v>3.9697186210162272E-2</v>
      </c>
    </row>
    <row r="169" spans="1:19">
      <c r="A169" s="113" t="s">
        <v>756</v>
      </c>
      <c r="B169" s="112" t="s">
        <v>916</v>
      </c>
      <c r="C169" s="85">
        <v>0</v>
      </c>
      <c r="D169" s="85">
        <v>0</v>
      </c>
      <c r="E169" s="85">
        <v>0</v>
      </c>
      <c r="F169" s="85">
        <v>0.10275160843864128</v>
      </c>
      <c r="G169" s="85">
        <v>0</v>
      </c>
      <c r="H169" s="85">
        <v>0</v>
      </c>
      <c r="I169" s="85">
        <v>0</v>
      </c>
      <c r="J169" s="85">
        <v>0</v>
      </c>
      <c r="K169" s="85">
        <v>0</v>
      </c>
      <c r="L169" s="85">
        <v>0</v>
      </c>
      <c r="M169" s="85">
        <v>3.5782019496277684E-4</v>
      </c>
      <c r="N169" s="85">
        <v>2.9486055299976499E-4</v>
      </c>
      <c r="O169" s="85">
        <v>0</v>
      </c>
      <c r="P169" s="85">
        <v>1.9820240250540966E-3</v>
      </c>
      <c r="Q169" s="85">
        <v>5.376122217068402E-4</v>
      </c>
      <c r="R169" s="85">
        <v>6.5648276892289914E-2</v>
      </c>
      <c r="S169" s="85">
        <v>0.17157220232564896</v>
      </c>
    </row>
    <row r="170" spans="1:19">
      <c r="A170" s="113" t="s">
        <v>756</v>
      </c>
      <c r="B170" s="112" t="s">
        <v>917</v>
      </c>
      <c r="C170" s="85">
        <v>0</v>
      </c>
      <c r="D170" s="85">
        <v>0</v>
      </c>
      <c r="E170" s="85">
        <v>0</v>
      </c>
      <c r="F170" s="85">
        <v>0</v>
      </c>
      <c r="G170" s="85">
        <v>1.4564096969957419</v>
      </c>
      <c r="H170" s="85">
        <v>0</v>
      </c>
      <c r="I170" s="85">
        <v>0</v>
      </c>
      <c r="J170" s="85">
        <v>1.0372081593258559E-3</v>
      </c>
      <c r="K170" s="85">
        <v>4.4384000051046757E-3</v>
      </c>
      <c r="L170" s="85">
        <v>0</v>
      </c>
      <c r="M170" s="85">
        <v>3.8112165834025546E-4</v>
      </c>
      <c r="N170" s="85">
        <v>1.4916179746396807E-2</v>
      </c>
      <c r="O170" s="85">
        <v>0</v>
      </c>
      <c r="P170" s="85">
        <v>7.146409407488008E-5</v>
      </c>
      <c r="Q170" s="85">
        <v>0</v>
      </c>
      <c r="R170" s="85">
        <v>6.7806816742432829E-3</v>
      </c>
      <c r="S170" s="85">
        <v>1.4840347523332582</v>
      </c>
    </row>
    <row r="171" spans="1:19">
      <c r="A171" s="113" t="s">
        <v>756</v>
      </c>
      <c r="B171" s="112" t="s">
        <v>918</v>
      </c>
      <c r="C171" s="85">
        <v>0</v>
      </c>
      <c r="D171" s="85">
        <v>0</v>
      </c>
      <c r="E171" s="85">
        <v>0</v>
      </c>
      <c r="F171" s="85">
        <v>0</v>
      </c>
      <c r="G171" s="85">
        <v>0</v>
      </c>
      <c r="H171" s="85">
        <v>0</v>
      </c>
      <c r="I171" s="85">
        <v>0</v>
      </c>
      <c r="J171" s="85">
        <v>2.2197788457223311E-3</v>
      </c>
      <c r="K171" s="85">
        <v>0</v>
      </c>
      <c r="L171" s="85">
        <v>0</v>
      </c>
      <c r="M171" s="85">
        <v>7.5194410344536777E-5</v>
      </c>
      <c r="N171" s="85">
        <v>4.041128073222211E-4</v>
      </c>
      <c r="O171" s="85">
        <v>0</v>
      </c>
      <c r="P171" s="85">
        <v>6.5952790950937201E-3</v>
      </c>
      <c r="Q171" s="85">
        <v>9.3502116840860072E-4</v>
      </c>
      <c r="R171" s="85">
        <v>0</v>
      </c>
      <c r="S171" s="85">
        <v>1.0229386326869871E-2</v>
      </c>
    </row>
    <row r="172" spans="1:19">
      <c r="A172" s="113" t="s">
        <v>756</v>
      </c>
      <c r="B172" s="112" t="s">
        <v>919</v>
      </c>
      <c r="C172" s="85">
        <v>0</v>
      </c>
      <c r="D172" s="85">
        <v>0</v>
      </c>
      <c r="E172" s="85">
        <v>0</v>
      </c>
      <c r="F172" s="85">
        <v>0</v>
      </c>
      <c r="G172" s="85">
        <v>0</v>
      </c>
      <c r="H172" s="85">
        <v>0</v>
      </c>
      <c r="I172" s="85">
        <v>0</v>
      </c>
      <c r="J172" s="85">
        <v>0</v>
      </c>
      <c r="K172" s="85">
        <v>0</v>
      </c>
      <c r="L172" s="85">
        <v>0</v>
      </c>
      <c r="M172" s="85">
        <v>2.808168162511393E-4</v>
      </c>
      <c r="N172" s="85">
        <v>1.42320375145637E-2</v>
      </c>
      <c r="O172" s="85">
        <v>0</v>
      </c>
      <c r="P172" s="85">
        <v>1.267525099375888E-3</v>
      </c>
      <c r="Q172" s="85">
        <v>0</v>
      </c>
      <c r="R172" s="85">
        <v>0</v>
      </c>
      <c r="S172" s="85">
        <v>1.5780379430196945E-2</v>
      </c>
    </row>
    <row r="173" spans="1:19">
      <c r="A173" s="113" t="s">
        <v>756</v>
      </c>
      <c r="B173" s="112" t="s">
        <v>920</v>
      </c>
      <c r="C173" s="85">
        <v>0</v>
      </c>
      <c r="D173" s="85">
        <v>0</v>
      </c>
      <c r="E173" s="85">
        <v>0</v>
      </c>
      <c r="F173" s="85">
        <v>0</v>
      </c>
      <c r="G173" s="85">
        <v>0</v>
      </c>
      <c r="H173" s="85">
        <v>0</v>
      </c>
      <c r="I173" s="85">
        <v>0</v>
      </c>
      <c r="J173" s="85">
        <v>0</v>
      </c>
      <c r="K173" s="85">
        <v>3.5363078421137284E-3</v>
      </c>
      <c r="L173" s="85">
        <v>0</v>
      </c>
      <c r="M173" s="85">
        <v>1.0020369708918508E-4</v>
      </c>
      <c r="N173" s="85">
        <v>0</v>
      </c>
      <c r="O173" s="85">
        <v>0</v>
      </c>
      <c r="P173" s="85">
        <v>1.9973618272461913E-3</v>
      </c>
      <c r="Q173" s="85">
        <v>0</v>
      </c>
      <c r="R173" s="85">
        <v>0</v>
      </c>
      <c r="S173" s="85">
        <v>5.6338733664631491E-3</v>
      </c>
    </row>
    <row r="174" spans="1:19">
      <c r="A174" s="113" t="s">
        <v>756</v>
      </c>
      <c r="B174" s="112" t="s">
        <v>921</v>
      </c>
      <c r="C174" s="85">
        <v>0</v>
      </c>
      <c r="D174" s="85">
        <v>0</v>
      </c>
      <c r="E174" s="85">
        <v>0</v>
      </c>
      <c r="F174" s="85">
        <v>0</v>
      </c>
      <c r="G174" s="85">
        <v>0</v>
      </c>
      <c r="H174" s="85">
        <v>0</v>
      </c>
      <c r="I174" s="85">
        <v>0</v>
      </c>
      <c r="J174" s="85">
        <v>0</v>
      </c>
      <c r="K174" s="85">
        <v>0</v>
      </c>
      <c r="L174" s="85">
        <v>0</v>
      </c>
      <c r="M174" s="85">
        <v>1.0197252739807539E-4</v>
      </c>
      <c r="N174" s="85">
        <v>0</v>
      </c>
      <c r="O174" s="85">
        <v>0</v>
      </c>
      <c r="P174" s="85">
        <v>1.8706682568492283E-4</v>
      </c>
      <c r="Q174" s="85">
        <v>0</v>
      </c>
      <c r="R174" s="85">
        <v>1.534345790295788E-2</v>
      </c>
      <c r="S174" s="85">
        <v>1.5632497256035549E-2</v>
      </c>
    </row>
    <row r="175" spans="1:19">
      <c r="A175" s="113" t="s">
        <v>756</v>
      </c>
      <c r="B175" s="112" t="s">
        <v>922</v>
      </c>
      <c r="C175" s="85">
        <v>0</v>
      </c>
      <c r="D175" s="85">
        <v>0</v>
      </c>
      <c r="E175" s="85">
        <v>0</v>
      </c>
      <c r="F175" s="85">
        <v>0</v>
      </c>
      <c r="G175" s="85">
        <v>0</v>
      </c>
      <c r="H175" s="85">
        <v>0</v>
      </c>
      <c r="I175" s="85">
        <v>0</v>
      </c>
      <c r="J175" s="85">
        <v>2.2743942894421082E-3</v>
      </c>
      <c r="K175" s="85">
        <v>0</v>
      </c>
      <c r="L175" s="85">
        <v>0</v>
      </c>
      <c r="M175" s="85">
        <v>0</v>
      </c>
      <c r="N175" s="85">
        <v>2.8519660332904095E-5</v>
      </c>
      <c r="O175" s="85">
        <v>1.5118497943598985E-2</v>
      </c>
      <c r="P175" s="85">
        <v>0</v>
      </c>
      <c r="Q175" s="85">
        <v>0</v>
      </c>
      <c r="R175" s="85">
        <v>4.0664403309691011E-2</v>
      </c>
      <c r="S175" s="85">
        <v>5.8085815203071434E-2</v>
      </c>
    </row>
    <row r="176" spans="1:19">
      <c r="A176" s="113" t="s">
        <v>756</v>
      </c>
      <c r="B176" s="112" t="s">
        <v>923</v>
      </c>
      <c r="C176" s="85">
        <v>0</v>
      </c>
      <c r="D176" s="85">
        <v>0</v>
      </c>
      <c r="E176" s="85">
        <v>0</v>
      </c>
      <c r="F176" s="85">
        <v>0.10275160843864484</v>
      </c>
      <c r="G176" s="85">
        <v>0</v>
      </c>
      <c r="H176" s="85">
        <v>0</v>
      </c>
      <c r="I176" s="85">
        <v>0</v>
      </c>
      <c r="J176" s="85">
        <v>0</v>
      </c>
      <c r="K176" s="85">
        <v>0</v>
      </c>
      <c r="L176" s="85">
        <v>0</v>
      </c>
      <c r="M176" s="85">
        <v>5.7251696914839556E-5</v>
      </c>
      <c r="N176" s="85">
        <v>0</v>
      </c>
      <c r="O176" s="85">
        <v>0</v>
      </c>
      <c r="P176" s="85">
        <v>0</v>
      </c>
      <c r="Q176" s="85">
        <v>1.0102557779434473E-3</v>
      </c>
      <c r="R176" s="85">
        <v>1.8941867108566157E-3</v>
      </c>
      <c r="S176" s="85">
        <v>0.10571330262433776</v>
      </c>
    </row>
    <row r="177" spans="1:19">
      <c r="A177" s="113" t="s">
        <v>756</v>
      </c>
      <c r="B177" s="112" t="s">
        <v>924</v>
      </c>
      <c r="C177" s="85">
        <v>0</v>
      </c>
      <c r="D177" s="85">
        <v>0</v>
      </c>
      <c r="E177" s="85">
        <v>0</v>
      </c>
      <c r="F177" s="85">
        <v>0</v>
      </c>
      <c r="G177" s="85">
        <v>0</v>
      </c>
      <c r="H177" s="85">
        <v>0</v>
      </c>
      <c r="I177" s="85">
        <v>0</v>
      </c>
      <c r="J177" s="85">
        <v>0</v>
      </c>
      <c r="K177" s="85">
        <v>0</v>
      </c>
      <c r="L177" s="85">
        <v>0</v>
      </c>
      <c r="M177" s="85">
        <v>0</v>
      </c>
      <c r="N177" s="85">
        <v>1.0118808939635571E-2</v>
      </c>
      <c r="O177" s="85">
        <v>0</v>
      </c>
      <c r="P177" s="85">
        <v>0</v>
      </c>
      <c r="Q177" s="85">
        <v>0</v>
      </c>
      <c r="R177" s="85">
        <v>0</v>
      </c>
      <c r="S177" s="85">
        <v>1.0118808939637347E-2</v>
      </c>
    </row>
    <row r="178" spans="1:19">
      <c r="A178" s="113" t="s">
        <v>756</v>
      </c>
      <c r="B178" s="112" t="s">
        <v>925</v>
      </c>
      <c r="C178" s="85">
        <v>0</v>
      </c>
      <c r="D178" s="85">
        <v>0</v>
      </c>
      <c r="E178" s="85">
        <v>0</v>
      </c>
      <c r="F178" s="85">
        <v>0</v>
      </c>
      <c r="G178" s="85">
        <v>0</v>
      </c>
      <c r="H178" s="85">
        <v>0</v>
      </c>
      <c r="I178" s="85">
        <v>0</v>
      </c>
      <c r="J178" s="85">
        <v>0</v>
      </c>
      <c r="K178" s="85">
        <v>0</v>
      </c>
      <c r="L178" s="85">
        <v>0</v>
      </c>
      <c r="M178" s="85">
        <v>1.7571993637943706E-8</v>
      </c>
      <c r="N178" s="85">
        <v>0</v>
      </c>
      <c r="O178" s="85">
        <v>0</v>
      </c>
      <c r="P178" s="85">
        <v>0</v>
      </c>
      <c r="Q178" s="85">
        <v>0</v>
      </c>
      <c r="R178" s="85">
        <v>0</v>
      </c>
      <c r="S178" s="85">
        <v>1.7572006072441582E-8</v>
      </c>
    </row>
    <row r="179" spans="1:19">
      <c r="A179" s="113" t="s">
        <v>756</v>
      </c>
      <c r="B179" s="112" t="s">
        <v>926</v>
      </c>
      <c r="C179" s="85">
        <v>0</v>
      </c>
      <c r="D179" s="85">
        <v>0</v>
      </c>
      <c r="E179" s="85">
        <v>0</v>
      </c>
      <c r="F179" s="85">
        <v>0</v>
      </c>
      <c r="G179" s="85">
        <v>0</v>
      </c>
      <c r="H179" s="85">
        <v>0</v>
      </c>
      <c r="I179" s="85">
        <v>0</v>
      </c>
      <c r="J179" s="85">
        <v>1.4819262242806025E-3</v>
      </c>
      <c r="K179" s="85">
        <v>1.1913390364090559E-4</v>
      </c>
      <c r="L179" s="85">
        <v>0</v>
      </c>
      <c r="M179" s="85">
        <v>2.4226584294240183E-8</v>
      </c>
      <c r="N179" s="85">
        <v>1.5221009969414112E-2</v>
      </c>
      <c r="O179" s="85">
        <v>0</v>
      </c>
      <c r="P179" s="85">
        <v>3.8658624901710681E-3</v>
      </c>
      <c r="Q179" s="85">
        <v>3.5000437570303911E-4</v>
      </c>
      <c r="R179" s="85">
        <v>0.13006228261231456</v>
      </c>
      <c r="S179" s="85">
        <v>0.15110024380209097</v>
      </c>
    </row>
    <row r="180" spans="1:19">
      <c r="A180" s="113" t="s">
        <v>756</v>
      </c>
      <c r="B180" s="112" t="s">
        <v>48</v>
      </c>
      <c r="C180" s="85">
        <v>0</v>
      </c>
      <c r="D180" s="85">
        <v>0</v>
      </c>
      <c r="E180" s="85">
        <v>0</v>
      </c>
      <c r="F180" s="85">
        <v>7.4408861549134286E-2</v>
      </c>
      <c r="G180" s="85">
        <v>0</v>
      </c>
      <c r="H180" s="85">
        <v>0</v>
      </c>
      <c r="I180" s="85">
        <v>0</v>
      </c>
      <c r="J180" s="85">
        <v>0</v>
      </c>
      <c r="K180" s="85">
        <v>0</v>
      </c>
      <c r="L180" s="85">
        <v>0</v>
      </c>
      <c r="M180" s="85">
        <v>7.943736869009399E-5</v>
      </c>
      <c r="N180" s="85">
        <v>5.9876655367396836E-4</v>
      </c>
      <c r="O180" s="85">
        <v>0</v>
      </c>
      <c r="P180" s="85">
        <v>1.8330391207777019E-4</v>
      </c>
      <c r="Q180" s="85">
        <v>0</v>
      </c>
      <c r="R180" s="85">
        <v>1.5095678512366817E-2</v>
      </c>
      <c r="S180" s="85">
        <v>9.0366047895940937E-2</v>
      </c>
    </row>
    <row r="181" spans="1:19">
      <c r="A181" s="113" t="s">
        <v>756</v>
      </c>
      <c r="B181" s="112" t="s">
        <v>927</v>
      </c>
      <c r="C181" s="85">
        <v>0</v>
      </c>
      <c r="D181" s="85">
        <v>0</v>
      </c>
      <c r="E181" s="85">
        <v>0</v>
      </c>
      <c r="F181" s="85">
        <v>0</v>
      </c>
      <c r="G181" s="85">
        <v>0</v>
      </c>
      <c r="H181" s="85">
        <v>0</v>
      </c>
      <c r="I181" s="85">
        <v>0</v>
      </c>
      <c r="J181" s="85">
        <v>0</v>
      </c>
      <c r="K181" s="85">
        <v>0</v>
      </c>
      <c r="L181" s="85">
        <v>0</v>
      </c>
      <c r="M181" s="85">
        <v>1.9803046313882078E-8</v>
      </c>
      <c r="N181" s="85">
        <v>4.8722937428271607E-3</v>
      </c>
      <c r="O181" s="85">
        <v>5.3040548024119172E-3</v>
      </c>
      <c r="P181" s="85">
        <v>7.7709668979020208E-5</v>
      </c>
      <c r="Q181" s="85">
        <v>2.2455821087358219E-4</v>
      </c>
      <c r="R181" s="85">
        <v>1.4045475664133278E-2</v>
      </c>
      <c r="S181" s="85">
        <v>2.4524111892276323E-2</v>
      </c>
    </row>
    <row r="182" spans="1:19">
      <c r="A182" s="113" t="s">
        <v>756</v>
      </c>
      <c r="B182" s="112" t="s">
        <v>928</v>
      </c>
      <c r="C182" s="85">
        <v>0</v>
      </c>
      <c r="D182" s="85">
        <v>0</v>
      </c>
      <c r="E182" s="85">
        <v>0</v>
      </c>
      <c r="F182" s="85">
        <v>0</v>
      </c>
      <c r="G182" s="85">
        <v>0</v>
      </c>
      <c r="H182" s="85">
        <v>0</v>
      </c>
      <c r="I182" s="85">
        <v>0</v>
      </c>
      <c r="J182" s="85">
        <v>0</v>
      </c>
      <c r="K182" s="85">
        <v>0</v>
      </c>
      <c r="L182" s="85">
        <v>0</v>
      </c>
      <c r="M182" s="85">
        <v>0</v>
      </c>
      <c r="N182" s="85">
        <v>0</v>
      </c>
      <c r="O182" s="85">
        <v>2.7255200440490235E-4</v>
      </c>
      <c r="P182" s="85">
        <v>5.6072854868149946E-4</v>
      </c>
      <c r="Q182" s="85">
        <v>0</v>
      </c>
      <c r="R182" s="85">
        <v>0</v>
      </c>
      <c r="S182" s="85">
        <v>8.3328055308129478E-4</v>
      </c>
    </row>
    <row r="183" spans="1:19">
      <c r="A183" s="113" t="s">
        <v>756</v>
      </c>
      <c r="B183" s="112" t="s">
        <v>929</v>
      </c>
      <c r="C183" s="85">
        <v>0</v>
      </c>
      <c r="D183" s="85">
        <v>0</v>
      </c>
      <c r="E183" s="85">
        <v>0</v>
      </c>
      <c r="F183" s="85">
        <v>0</v>
      </c>
      <c r="G183" s="85">
        <v>0</v>
      </c>
      <c r="H183" s="85">
        <v>0</v>
      </c>
      <c r="I183" s="85">
        <v>0</v>
      </c>
      <c r="J183" s="85">
        <v>0</v>
      </c>
      <c r="K183" s="85">
        <v>0</v>
      </c>
      <c r="L183" s="85">
        <v>0</v>
      </c>
      <c r="M183" s="85">
        <v>7.5698472595142619E-5</v>
      </c>
      <c r="N183" s="85">
        <v>0</v>
      </c>
      <c r="O183" s="85">
        <v>0</v>
      </c>
      <c r="P183" s="85">
        <v>0</v>
      </c>
      <c r="Q183" s="85">
        <v>0</v>
      </c>
      <c r="R183" s="85">
        <v>4.2033159093506356E-3</v>
      </c>
      <c r="S183" s="85">
        <v>4.2790143819502191E-3</v>
      </c>
    </row>
    <row r="184" spans="1:19">
      <c r="A184" s="113" t="s">
        <v>756</v>
      </c>
      <c r="B184" s="112" t="s">
        <v>930</v>
      </c>
      <c r="C184" s="85">
        <v>0</v>
      </c>
      <c r="D184" s="85">
        <v>0</v>
      </c>
      <c r="E184" s="85">
        <v>0</v>
      </c>
      <c r="F184" s="85">
        <v>0</v>
      </c>
      <c r="G184" s="85">
        <v>0</v>
      </c>
      <c r="H184" s="85">
        <v>0</v>
      </c>
      <c r="I184" s="85">
        <v>0</v>
      </c>
      <c r="J184" s="85">
        <v>0</v>
      </c>
      <c r="K184" s="85">
        <v>0</v>
      </c>
      <c r="L184" s="85">
        <v>0</v>
      </c>
      <c r="M184" s="85">
        <v>1.2563941596432926E-5</v>
      </c>
      <c r="N184" s="85">
        <v>5.406806817376264E-6</v>
      </c>
      <c r="O184" s="85">
        <v>0</v>
      </c>
      <c r="P184" s="85">
        <v>0</v>
      </c>
      <c r="Q184" s="85">
        <v>4.5758857852851165E-7</v>
      </c>
      <c r="R184" s="85">
        <v>3.2362703015849092E-3</v>
      </c>
      <c r="S184" s="85">
        <v>3.2546986385852961E-3</v>
      </c>
    </row>
    <row r="185" spans="1:19">
      <c r="A185" s="113" t="s">
        <v>756</v>
      </c>
      <c r="B185" s="112" t="s">
        <v>931</v>
      </c>
      <c r="C185" s="85">
        <v>0</v>
      </c>
      <c r="D185" s="85">
        <v>0</v>
      </c>
      <c r="E185" s="85">
        <v>0</v>
      </c>
      <c r="F185" s="85">
        <v>0</v>
      </c>
      <c r="G185" s="85">
        <v>0</v>
      </c>
      <c r="H185" s="85">
        <v>0</v>
      </c>
      <c r="I185" s="85">
        <v>0</v>
      </c>
      <c r="J185" s="85">
        <v>0</v>
      </c>
      <c r="K185" s="85">
        <v>0</v>
      </c>
      <c r="L185" s="85">
        <v>0</v>
      </c>
      <c r="M185" s="85">
        <v>0</v>
      </c>
      <c r="N185" s="85">
        <v>0</v>
      </c>
      <c r="O185" s="85">
        <v>0</v>
      </c>
      <c r="P185" s="85">
        <v>0</v>
      </c>
      <c r="Q185" s="85">
        <v>0</v>
      </c>
      <c r="R185" s="85">
        <v>0</v>
      </c>
      <c r="S185" s="85">
        <v>0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>
      <selection activeCell="B2" sqref="B2:C6"/>
    </sheetView>
  </sheetViews>
  <sheetFormatPr defaultColWidth="10.140625" defaultRowHeight="15"/>
  <cols>
    <col min="1" max="1" width="16.28515625" style="85" customWidth="1"/>
    <col min="2" max="2" width="17.85546875" style="85" customWidth="1"/>
    <col min="3" max="3" width="12" style="85" customWidth="1"/>
    <col min="4" max="16384" width="10.140625" style="85"/>
  </cols>
  <sheetData>
    <row r="1" spans="1:20" s="79" customFormat="1">
      <c r="B1" s="80" t="s">
        <v>699</v>
      </c>
      <c r="C1" s="81" t="s">
        <v>30</v>
      </c>
      <c r="D1" s="82"/>
      <c r="E1" s="82"/>
      <c r="F1" s="82"/>
      <c r="G1" s="83"/>
      <c r="H1" s="84"/>
    </row>
    <row r="2" spans="1:20">
      <c r="B2" s="86" t="s">
        <v>701</v>
      </c>
      <c r="C2" s="81" t="s">
        <v>34</v>
      </c>
      <c r="D2" s="87"/>
      <c r="E2" s="87"/>
      <c r="F2" s="87"/>
      <c r="G2" s="87"/>
      <c r="H2" s="88"/>
    </row>
    <row r="3" spans="1:20">
      <c r="B3" s="86" t="s">
        <v>728</v>
      </c>
      <c r="C3" s="89" t="s">
        <v>729</v>
      </c>
      <c r="D3" s="87"/>
      <c r="E3" s="87"/>
      <c r="F3" s="87"/>
      <c r="G3" s="87"/>
      <c r="H3" s="88"/>
    </row>
    <row r="4" spans="1:20">
      <c r="B4" s="90" t="s">
        <v>730</v>
      </c>
      <c r="C4" s="91">
        <v>2030</v>
      </c>
      <c r="D4" s="92"/>
      <c r="E4" s="92"/>
      <c r="F4" s="92"/>
      <c r="G4" s="92"/>
      <c r="H4" s="93"/>
    </row>
    <row r="5" spans="1:20">
      <c r="B5" s="94"/>
    </row>
    <row r="6" spans="1:20">
      <c r="A6" s="94" t="s">
        <v>731</v>
      </c>
      <c r="B6" s="94" t="s">
        <v>732</v>
      </c>
      <c r="C6" s="95" t="s">
        <v>733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1:20" ht="18">
      <c r="B7" s="94" t="s">
        <v>734</v>
      </c>
      <c r="C7" s="98" t="s">
        <v>706</v>
      </c>
      <c r="D7" s="99"/>
      <c r="E7" s="99"/>
      <c r="F7" s="99"/>
      <c r="G7" s="99"/>
      <c r="H7" s="99"/>
      <c r="I7" s="99"/>
      <c r="J7" s="99"/>
      <c r="K7" s="99"/>
      <c r="L7" s="100"/>
      <c r="M7" s="98" t="s">
        <v>717</v>
      </c>
      <c r="N7" s="99"/>
      <c r="O7" s="99"/>
      <c r="P7" s="99"/>
      <c r="Q7" s="99"/>
      <c r="R7" s="99"/>
      <c r="S7" s="101"/>
    </row>
    <row r="8" spans="1:20">
      <c r="C8" s="102" t="s">
        <v>707</v>
      </c>
      <c r="D8" s="103" t="s">
        <v>708</v>
      </c>
      <c r="E8" s="103" t="s">
        <v>709</v>
      </c>
      <c r="F8" s="103" t="s">
        <v>710</v>
      </c>
      <c r="G8" s="103" t="s">
        <v>711</v>
      </c>
      <c r="H8" s="103" t="s">
        <v>712</v>
      </c>
      <c r="I8" s="103" t="s">
        <v>713</v>
      </c>
      <c r="J8" s="103" t="s">
        <v>714</v>
      </c>
      <c r="K8" s="103" t="s">
        <v>715</v>
      </c>
      <c r="L8" s="104" t="s">
        <v>716</v>
      </c>
      <c r="M8" s="105" t="s">
        <v>718</v>
      </c>
      <c r="N8" s="106" t="s">
        <v>735</v>
      </c>
      <c r="O8" s="106" t="s">
        <v>736</v>
      </c>
      <c r="P8" s="106" t="s">
        <v>721</v>
      </c>
      <c r="Q8" s="106" t="s">
        <v>722</v>
      </c>
      <c r="R8" s="106" t="s">
        <v>737</v>
      </c>
      <c r="S8" s="107" t="s">
        <v>738</v>
      </c>
    </row>
    <row r="9" spans="1:20">
      <c r="C9" s="108" t="s">
        <v>739</v>
      </c>
      <c r="D9" s="109" t="s">
        <v>740</v>
      </c>
      <c r="E9" s="109" t="s">
        <v>741</v>
      </c>
      <c r="F9" s="109" t="s">
        <v>742</v>
      </c>
      <c r="G9" s="109" t="s">
        <v>743</v>
      </c>
      <c r="H9" s="109" t="s">
        <v>744</v>
      </c>
      <c r="I9" s="109" t="s">
        <v>745</v>
      </c>
      <c r="J9" s="109" t="s">
        <v>746</v>
      </c>
      <c r="K9" s="109" t="s">
        <v>747</v>
      </c>
      <c r="L9" s="110" t="s">
        <v>748</v>
      </c>
      <c r="M9" s="108" t="s">
        <v>749</v>
      </c>
      <c r="N9" s="109" t="s">
        <v>750</v>
      </c>
      <c r="O9" s="109" t="s">
        <v>751</v>
      </c>
      <c r="P9" s="109" t="s">
        <v>752</v>
      </c>
      <c r="Q9" s="109" t="s">
        <v>753</v>
      </c>
      <c r="R9" s="109" t="s">
        <v>754</v>
      </c>
      <c r="S9" s="111" t="s">
        <v>755</v>
      </c>
      <c r="T9" s="112"/>
    </row>
    <row r="10" spans="1:20">
      <c r="A10" s="113" t="s">
        <v>756</v>
      </c>
      <c r="B10" s="114" t="s">
        <v>757</v>
      </c>
      <c r="C10" s="85">
        <v>0</v>
      </c>
      <c r="D10" s="85">
        <v>0.14248335796055067</v>
      </c>
      <c r="E10" s="85">
        <v>0</v>
      </c>
      <c r="F10" s="85">
        <v>0</v>
      </c>
      <c r="G10" s="85">
        <v>5.895869432382165E-4</v>
      </c>
      <c r="H10" s="85">
        <v>0.48705906479182476</v>
      </c>
      <c r="I10" s="85">
        <v>0</v>
      </c>
      <c r="J10" s="85">
        <v>0</v>
      </c>
      <c r="K10" s="85">
        <v>0</v>
      </c>
      <c r="L10" s="85">
        <v>1.1068394810881848E-2</v>
      </c>
      <c r="M10" s="85">
        <v>4.1298283756289002E-2</v>
      </c>
      <c r="N10" s="85">
        <v>1.908524601391438E-2</v>
      </c>
      <c r="O10" s="85">
        <v>1.0327002176719038E-3</v>
      </c>
      <c r="P10" s="85">
        <v>1.3656723718505431E-2</v>
      </c>
      <c r="Q10" s="85">
        <v>4.7657847030539158E-3</v>
      </c>
      <c r="R10" s="85">
        <v>0.13135374115187287</v>
      </c>
      <c r="S10" s="85">
        <v>0.852392884067803</v>
      </c>
    </row>
    <row r="11" spans="1:20">
      <c r="A11" s="113" t="s">
        <v>756</v>
      </c>
      <c r="B11" s="114" t="s">
        <v>758</v>
      </c>
      <c r="C11" s="85">
        <v>0</v>
      </c>
      <c r="D11" s="85">
        <v>0</v>
      </c>
      <c r="E11" s="85">
        <v>0</v>
      </c>
      <c r="F11" s="85">
        <v>0</v>
      </c>
      <c r="G11" s="85">
        <v>0</v>
      </c>
      <c r="H11" s="85">
        <v>0</v>
      </c>
      <c r="I11" s="85">
        <v>0</v>
      </c>
      <c r="J11" s="85">
        <v>0</v>
      </c>
      <c r="K11" s="85">
        <v>0</v>
      </c>
      <c r="L11" s="85">
        <v>0</v>
      </c>
      <c r="M11" s="85">
        <v>0</v>
      </c>
      <c r="N11" s="85">
        <v>0</v>
      </c>
      <c r="O11" s="85">
        <v>0</v>
      </c>
      <c r="P11" s="85">
        <v>0</v>
      </c>
      <c r="Q11" s="85">
        <v>0</v>
      </c>
      <c r="R11" s="85">
        <v>9.3946751161713138E-3</v>
      </c>
      <c r="S11" s="85">
        <v>9.3946751161713138E-3</v>
      </c>
    </row>
    <row r="12" spans="1:20">
      <c r="A12" s="113" t="s">
        <v>756</v>
      </c>
      <c r="B12" s="114" t="s">
        <v>759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0.22327739403805102</v>
      </c>
      <c r="S12" s="85">
        <v>0.22327739403805102</v>
      </c>
    </row>
    <row r="13" spans="1:20">
      <c r="A13" s="113" t="s">
        <v>756</v>
      </c>
      <c r="B13" s="114" t="s">
        <v>760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0</v>
      </c>
      <c r="R13" s="85">
        <v>0</v>
      </c>
      <c r="S13" s="85">
        <v>0</v>
      </c>
    </row>
    <row r="14" spans="1:20">
      <c r="A14" s="113" t="s">
        <v>756</v>
      </c>
      <c r="B14" s="114" t="s">
        <v>761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>
        <v>0</v>
      </c>
    </row>
    <row r="15" spans="1:20">
      <c r="A15" s="113" t="s">
        <v>756</v>
      </c>
      <c r="B15" s="114" t="s">
        <v>762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  <c r="O15" s="85">
        <v>0</v>
      </c>
      <c r="P15" s="85">
        <v>0</v>
      </c>
      <c r="Q15" s="85">
        <v>0</v>
      </c>
      <c r="R15" s="85">
        <v>0</v>
      </c>
      <c r="S15" s="85">
        <v>0</v>
      </c>
    </row>
    <row r="16" spans="1:20">
      <c r="A16" s="113" t="s">
        <v>756</v>
      </c>
      <c r="B16" s="114" t="s">
        <v>763</v>
      </c>
      <c r="C16" s="85">
        <v>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5.719418637346145E-4</v>
      </c>
      <c r="O16" s="85">
        <v>0</v>
      </c>
      <c r="P16" s="85">
        <v>0</v>
      </c>
      <c r="Q16" s="85">
        <v>0</v>
      </c>
      <c r="R16" s="85">
        <v>0</v>
      </c>
      <c r="S16" s="85">
        <v>5.7194186373465961E-4</v>
      </c>
    </row>
    <row r="17" spans="1:19">
      <c r="A17" s="113" t="s">
        <v>756</v>
      </c>
      <c r="B17" s="114" t="s">
        <v>764</v>
      </c>
      <c r="C17" s="85">
        <v>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2.8485486469628715E-2</v>
      </c>
      <c r="O17" s="85">
        <v>0</v>
      </c>
      <c r="P17" s="85">
        <v>0</v>
      </c>
      <c r="Q17" s="85">
        <v>0</v>
      </c>
      <c r="R17" s="85">
        <v>0</v>
      </c>
      <c r="S17" s="85">
        <v>2.8485486469628674E-2</v>
      </c>
    </row>
    <row r="18" spans="1:19">
      <c r="A18" s="113" t="s">
        <v>756</v>
      </c>
      <c r="B18" s="114" t="s">
        <v>765</v>
      </c>
      <c r="C18" s="85">
        <v>0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13" t="s">
        <v>756</v>
      </c>
      <c r="B19" s="114" t="s">
        <v>766</v>
      </c>
      <c r="C19" s="85">
        <v>0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0</v>
      </c>
      <c r="N19" s="85">
        <v>0</v>
      </c>
      <c r="O19" s="85">
        <v>0</v>
      </c>
      <c r="P19" s="85">
        <v>0</v>
      </c>
      <c r="Q19" s="85">
        <v>0</v>
      </c>
      <c r="R19" s="85">
        <v>0.52731900502054896</v>
      </c>
      <c r="S19" s="85">
        <v>0.52731900502054896</v>
      </c>
    </row>
    <row r="20" spans="1:19">
      <c r="A20" s="113" t="s">
        <v>756</v>
      </c>
      <c r="B20" s="114" t="s">
        <v>767</v>
      </c>
      <c r="C20" s="85">
        <v>0</v>
      </c>
      <c r="D20" s="85">
        <v>0</v>
      </c>
      <c r="E20" s="85">
        <v>0</v>
      </c>
      <c r="F20" s="85">
        <v>0</v>
      </c>
      <c r="G20" s="85">
        <v>0</v>
      </c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0</v>
      </c>
      <c r="N20" s="85">
        <v>0</v>
      </c>
      <c r="O20" s="85">
        <v>0</v>
      </c>
      <c r="P20" s="85">
        <v>0</v>
      </c>
      <c r="Q20" s="85">
        <v>0</v>
      </c>
      <c r="R20" s="85">
        <v>0</v>
      </c>
      <c r="S20" s="85">
        <v>0</v>
      </c>
    </row>
    <row r="21" spans="1:19">
      <c r="A21" s="113" t="s">
        <v>756</v>
      </c>
      <c r="B21" s="114" t="s">
        <v>768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0</v>
      </c>
      <c r="M21" s="85">
        <v>3.4960818767277441E-4</v>
      </c>
      <c r="N21" s="85">
        <v>0</v>
      </c>
      <c r="O21" s="85">
        <v>0</v>
      </c>
      <c r="P21" s="85">
        <v>0</v>
      </c>
      <c r="Q21" s="85">
        <v>0</v>
      </c>
      <c r="R21" s="85">
        <v>2.0077446997159742E-2</v>
      </c>
      <c r="S21" s="85">
        <v>2.0427055184832676E-2</v>
      </c>
    </row>
    <row r="22" spans="1:19">
      <c r="A22" s="113" t="s">
        <v>756</v>
      </c>
      <c r="B22" s="114" t="s">
        <v>769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0</v>
      </c>
      <c r="M22" s="85">
        <v>0</v>
      </c>
      <c r="N22" s="85">
        <v>0</v>
      </c>
      <c r="O22" s="85">
        <v>0</v>
      </c>
      <c r="P22" s="85">
        <v>0</v>
      </c>
      <c r="Q22" s="85">
        <v>0</v>
      </c>
      <c r="R22" s="85">
        <v>0</v>
      </c>
      <c r="S22" s="85">
        <v>0</v>
      </c>
    </row>
    <row r="23" spans="1:19">
      <c r="A23" s="113" t="s">
        <v>756</v>
      </c>
      <c r="B23" s="114" t="s">
        <v>770</v>
      </c>
      <c r="C23" s="85">
        <v>0</v>
      </c>
      <c r="D23" s="85">
        <v>0</v>
      </c>
      <c r="E23" s="85">
        <v>0</v>
      </c>
      <c r="F23" s="85">
        <v>0</v>
      </c>
      <c r="G23" s="85">
        <v>0</v>
      </c>
      <c r="H23" s="85">
        <v>0.69759904876701473</v>
      </c>
      <c r="I23" s="85">
        <v>0</v>
      </c>
      <c r="J23" s="85">
        <v>0</v>
      </c>
      <c r="K23" s="85">
        <v>0</v>
      </c>
      <c r="L23" s="85">
        <v>0</v>
      </c>
      <c r="M23" s="85">
        <v>4.2827348652495906E-4</v>
      </c>
      <c r="N23" s="85">
        <v>0</v>
      </c>
      <c r="O23" s="85">
        <v>0</v>
      </c>
      <c r="P23" s="85">
        <v>0</v>
      </c>
      <c r="Q23" s="85">
        <v>0</v>
      </c>
      <c r="R23" s="85">
        <v>0</v>
      </c>
      <c r="S23" s="85">
        <v>0.69802732225353958</v>
      </c>
    </row>
    <row r="24" spans="1:19">
      <c r="A24" s="113" t="s">
        <v>756</v>
      </c>
      <c r="B24" s="114" t="s">
        <v>771</v>
      </c>
      <c r="C24" s="85">
        <v>0</v>
      </c>
      <c r="D24" s="85">
        <v>0</v>
      </c>
      <c r="E24" s="85">
        <v>0</v>
      </c>
      <c r="F24" s="85">
        <v>0</v>
      </c>
      <c r="G24" s="85">
        <v>0</v>
      </c>
      <c r="H24" s="85">
        <v>0.72680941092243834</v>
      </c>
      <c r="I24" s="85">
        <v>0</v>
      </c>
      <c r="J24" s="85">
        <v>0</v>
      </c>
      <c r="K24" s="85">
        <v>0</v>
      </c>
      <c r="L24" s="85">
        <v>0</v>
      </c>
      <c r="M24" s="85">
        <v>0</v>
      </c>
      <c r="N24" s="85">
        <v>7.4324390241379407E-4</v>
      </c>
      <c r="O24" s="85">
        <v>0</v>
      </c>
      <c r="P24" s="85">
        <v>0</v>
      </c>
      <c r="Q24" s="85">
        <v>0</v>
      </c>
      <c r="R24" s="85">
        <v>0</v>
      </c>
      <c r="S24" s="85">
        <v>0.72755265482485232</v>
      </c>
    </row>
    <row r="25" spans="1:19">
      <c r="A25" s="113" t="s">
        <v>756</v>
      </c>
      <c r="B25" s="114" t="s">
        <v>772</v>
      </c>
      <c r="C25" s="85">
        <v>0</v>
      </c>
      <c r="D25" s="85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0</v>
      </c>
      <c r="R25" s="85">
        <v>0.55254485251760221</v>
      </c>
      <c r="S25" s="85">
        <v>0.55254485251760199</v>
      </c>
    </row>
    <row r="26" spans="1:19">
      <c r="A26" s="113" t="s">
        <v>756</v>
      </c>
      <c r="B26" s="114" t="s">
        <v>773</v>
      </c>
      <c r="C26" s="85">
        <v>0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3.8616855191489233E-2</v>
      </c>
      <c r="O26" s="85">
        <v>0</v>
      </c>
      <c r="P26" s="85">
        <v>0</v>
      </c>
      <c r="Q26" s="85">
        <v>0</v>
      </c>
      <c r="R26" s="85">
        <v>0</v>
      </c>
      <c r="S26" s="85">
        <v>3.8616855191489385E-2</v>
      </c>
    </row>
    <row r="27" spans="1:19">
      <c r="A27" s="113" t="s">
        <v>756</v>
      </c>
      <c r="B27" s="114" t="s">
        <v>774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1.41252369787917E-4</v>
      </c>
      <c r="O27" s="85">
        <v>0</v>
      </c>
      <c r="P27" s="85">
        <v>0</v>
      </c>
      <c r="Q27" s="85">
        <v>0</v>
      </c>
      <c r="R27" s="85">
        <v>6.9834613086960928E-5</v>
      </c>
      <c r="S27" s="85">
        <v>2.1108698287441996E-4</v>
      </c>
    </row>
    <row r="28" spans="1:19">
      <c r="A28" s="113" t="s">
        <v>756</v>
      </c>
      <c r="B28" s="114" t="s">
        <v>775</v>
      </c>
      <c r="C28" s="85">
        <v>0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1.0458782743367812E-2</v>
      </c>
      <c r="O28" s="85">
        <v>0</v>
      </c>
      <c r="P28" s="85">
        <v>0</v>
      </c>
      <c r="Q28" s="85">
        <v>2.283417704202189E-4</v>
      </c>
      <c r="R28" s="85">
        <v>0</v>
      </c>
      <c r="S28" s="85">
        <v>1.0687124513788504E-2</v>
      </c>
    </row>
    <row r="29" spans="1:19">
      <c r="A29" s="113" t="s">
        <v>756</v>
      </c>
      <c r="B29" s="114" t="s">
        <v>776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K29" s="85">
        <v>0</v>
      </c>
      <c r="L29" s="85">
        <v>0</v>
      </c>
      <c r="M29" s="85">
        <v>0</v>
      </c>
      <c r="N29" s="85">
        <v>0</v>
      </c>
      <c r="O29" s="85">
        <v>0</v>
      </c>
      <c r="P29" s="85">
        <v>0</v>
      </c>
      <c r="Q29" s="85">
        <v>0</v>
      </c>
      <c r="R29" s="85">
        <v>0</v>
      </c>
      <c r="S29" s="85">
        <v>0</v>
      </c>
    </row>
    <row r="30" spans="1:19">
      <c r="A30" s="113" t="s">
        <v>756</v>
      </c>
      <c r="B30" s="114" t="s">
        <v>777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</row>
    <row r="31" spans="1:19">
      <c r="A31" s="113" t="s">
        <v>756</v>
      </c>
      <c r="B31" s="114" t="s">
        <v>778</v>
      </c>
      <c r="C31" s="85">
        <v>0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5">
        <v>0</v>
      </c>
      <c r="L31" s="85">
        <v>0</v>
      </c>
      <c r="M31" s="85">
        <v>9.8541682888701049E-4</v>
      </c>
      <c r="N31" s="85">
        <v>0</v>
      </c>
      <c r="O31" s="85">
        <v>0</v>
      </c>
      <c r="P31" s="85">
        <v>0</v>
      </c>
      <c r="Q31" s="85">
        <v>0</v>
      </c>
      <c r="R31" s="85">
        <v>1.8149317031663219</v>
      </c>
      <c r="S31" s="85">
        <v>1.8159171199952091</v>
      </c>
    </row>
    <row r="32" spans="1:19">
      <c r="A32" s="113" t="s">
        <v>756</v>
      </c>
      <c r="B32" s="114" t="s">
        <v>779</v>
      </c>
      <c r="C32" s="85">
        <v>0</v>
      </c>
      <c r="D32" s="85">
        <v>0</v>
      </c>
      <c r="E32" s="85">
        <v>0</v>
      </c>
      <c r="F32" s="85">
        <v>0</v>
      </c>
      <c r="G32" s="85">
        <v>0.21268780501467563</v>
      </c>
      <c r="H32" s="85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0.21268780501467521</v>
      </c>
    </row>
    <row r="33" spans="1:19">
      <c r="A33" s="113" t="s">
        <v>756</v>
      </c>
      <c r="B33" s="114" t="s">
        <v>780</v>
      </c>
      <c r="C33" s="85">
        <v>0</v>
      </c>
      <c r="D33" s="85">
        <v>0</v>
      </c>
      <c r="E33" s="85">
        <v>0</v>
      </c>
      <c r="F33" s="85">
        <v>0</v>
      </c>
      <c r="G33" s="85">
        <v>0</v>
      </c>
      <c r="H33" s="85">
        <v>0</v>
      </c>
      <c r="I33" s="85">
        <v>0</v>
      </c>
      <c r="J33" s="85">
        <v>0</v>
      </c>
      <c r="K33" s="85">
        <v>0</v>
      </c>
      <c r="L33" s="85">
        <v>0</v>
      </c>
      <c r="M33" s="85">
        <v>1.4338928343364532E-4</v>
      </c>
      <c r="N33" s="85">
        <v>0</v>
      </c>
      <c r="O33" s="85">
        <v>0</v>
      </c>
      <c r="P33" s="85">
        <v>0</v>
      </c>
      <c r="Q33" s="85">
        <v>0</v>
      </c>
      <c r="R33" s="85">
        <v>0</v>
      </c>
      <c r="S33" s="85">
        <v>1.4338928343349266E-4</v>
      </c>
    </row>
    <row r="34" spans="1:19">
      <c r="A34" s="113" t="s">
        <v>756</v>
      </c>
      <c r="B34" s="114" t="s">
        <v>781</v>
      </c>
      <c r="C34" s="85">
        <v>0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1.0791567600478974E-3</v>
      </c>
      <c r="Q34" s="85">
        <v>0</v>
      </c>
      <c r="R34" s="85">
        <v>0</v>
      </c>
      <c r="S34" s="85">
        <v>1.0791567600483276E-3</v>
      </c>
    </row>
    <row r="35" spans="1:19">
      <c r="A35" s="113" t="s">
        <v>756</v>
      </c>
      <c r="B35" s="114" t="s">
        <v>782</v>
      </c>
      <c r="C35" s="85">
        <v>0</v>
      </c>
      <c r="D35" s="85">
        <v>9.0571462608317638E-2</v>
      </c>
      <c r="E35" s="85">
        <v>0</v>
      </c>
      <c r="F35" s="85">
        <v>0</v>
      </c>
      <c r="G35" s="85">
        <v>0</v>
      </c>
      <c r="H35" s="85">
        <v>0</v>
      </c>
      <c r="I35" s="85">
        <v>0</v>
      </c>
      <c r="J35" s="85">
        <v>0</v>
      </c>
      <c r="K35" s="85">
        <v>0</v>
      </c>
      <c r="L35" s="85">
        <v>0</v>
      </c>
      <c r="M35" s="85">
        <v>0</v>
      </c>
      <c r="N35" s="85">
        <v>0</v>
      </c>
      <c r="O35" s="85">
        <v>0</v>
      </c>
      <c r="P35" s="85">
        <v>0</v>
      </c>
      <c r="Q35" s="85">
        <v>0</v>
      </c>
      <c r="R35" s="85">
        <v>0.46317336949717358</v>
      </c>
      <c r="S35" s="85">
        <v>0.5537448321054903</v>
      </c>
    </row>
    <row r="36" spans="1:19">
      <c r="A36" s="113" t="s">
        <v>756</v>
      </c>
      <c r="B36" s="114" t="s">
        <v>783</v>
      </c>
      <c r="C36" s="85">
        <v>0</v>
      </c>
      <c r="D36" s="85">
        <v>0</v>
      </c>
      <c r="E36" s="85">
        <v>0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0</v>
      </c>
      <c r="L36" s="85">
        <v>0</v>
      </c>
      <c r="M36" s="85">
        <v>0</v>
      </c>
      <c r="N36" s="85">
        <v>0</v>
      </c>
      <c r="O36" s="85">
        <v>0</v>
      </c>
      <c r="P36" s="85">
        <v>0</v>
      </c>
      <c r="Q36" s="85">
        <v>0</v>
      </c>
      <c r="R36" s="85">
        <v>0</v>
      </c>
      <c r="S36" s="85">
        <v>0</v>
      </c>
    </row>
    <row r="37" spans="1:19">
      <c r="A37" s="113" t="s">
        <v>756</v>
      </c>
      <c r="B37" s="114" t="s">
        <v>784</v>
      </c>
      <c r="C37" s="85">
        <v>0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  <c r="I37" s="85">
        <v>0</v>
      </c>
      <c r="J37" s="85">
        <v>0</v>
      </c>
      <c r="K37" s="85">
        <v>0</v>
      </c>
      <c r="L37" s="85">
        <v>0</v>
      </c>
      <c r="M37" s="85">
        <v>0</v>
      </c>
      <c r="N37" s="85">
        <v>2.9066689574652749E-4</v>
      </c>
      <c r="O37" s="85">
        <v>0</v>
      </c>
      <c r="P37" s="85">
        <v>0</v>
      </c>
      <c r="Q37" s="85">
        <v>0</v>
      </c>
      <c r="R37" s="85">
        <v>1.701291207831046E-2</v>
      </c>
      <c r="S37" s="85">
        <v>1.7303578974058098E-2</v>
      </c>
    </row>
    <row r="38" spans="1:19">
      <c r="A38" s="113" t="s">
        <v>756</v>
      </c>
      <c r="B38" s="114" t="s">
        <v>785</v>
      </c>
      <c r="C38" s="85">
        <v>0</v>
      </c>
      <c r="D38" s="85">
        <v>0</v>
      </c>
      <c r="E38" s="85">
        <v>0</v>
      </c>
      <c r="F38" s="85">
        <v>0</v>
      </c>
      <c r="G38" s="85">
        <v>0</v>
      </c>
      <c r="H38" s="85">
        <v>2.1779424650425483E-6</v>
      </c>
      <c r="I38" s="85">
        <v>0</v>
      </c>
      <c r="J38" s="85">
        <v>0</v>
      </c>
      <c r="K38" s="85">
        <v>0</v>
      </c>
      <c r="L38" s="85">
        <v>0</v>
      </c>
      <c r="M38" s="85">
        <v>2.2155691496439367E-6</v>
      </c>
      <c r="N38" s="85">
        <v>0</v>
      </c>
      <c r="O38" s="85">
        <v>0</v>
      </c>
      <c r="P38" s="85">
        <v>0</v>
      </c>
      <c r="Q38" s="85">
        <v>0</v>
      </c>
      <c r="R38" s="85">
        <v>2.0634287133330709E-2</v>
      </c>
      <c r="S38" s="85">
        <v>2.0638680644944785E-2</v>
      </c>
    </row>
    <row r="39" spans="1:19">
      <c r="A39" s="113" t="s">
        <v>756</v>
      </c>
      <c r="B39" s="114" t="s">
        <v>786</v>
      </c>
      <c r="C39" s="85">
        <v>0</v>
      </c>
      <c r="D39" s="85">
        <v>0</v>
      </c>
      <c r="E39" s="85">
        <v>0</v>
      </c>
      <c r="F39" s="85">
        <v>0</v>
      </c>
      <c r="G39" s="85">
        <v>0</v>
      </c>
      <c r="H39" s="85">
        <v>0</v>
      </c>
      <c r="I39" s="85">
        <v>0</v>
      </c>
      <c r="J39" s="85">
        <v>0</v>
      </c>
      <c r="K39" s="85">
        <v>0</v>
      </c>
      <c r="L39" s="85">
        <v>4.853978108152382E-2</v>
      </c>
      <c r="M39" s="85">
        <v>6.6357648155222285E-3</v>
      </c>
      <c r="N39" s="85">
        <v>9.5977301533556325E-4</v>
      </c>
      <c r="O39" s="85">
        <v>0</v>
      </c>
      <c r="P39" s="85">
        <v>9.3730736873704479E-3</v>
      </c>
      <c r="Q39" s="85">
        <v>0</v>
      </c>
      <c r="R39" s="85">
        <v>0</v>
      </c>
      <c r="S39" s="85">
        <v>6.5508392599753051E-2</v>
      </c>
    </row>
    <row r="40" spans="1:19">
      <c r="A40" s="113" t="s">
        <v>756</v>
      </c>
      <c r="B40" s="114" t="s">
        <v>787</v>
      </c>
      <c r="C40" s="85">
        <v>0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  <c r="I40" s="85">
        <v>0</v>
      </c>
      <c r="J40" s="85">
        <v>0</v>
      </c>
      <c r="K40" s="85">
        <v>0</v>
      </c>
      <c r="L40" s="85">
        <v>0</v>
      </c>
      <c r="M40" s="85">
        <v>2.1300061884488596E-2</v>
      </c>
      <c r="N40" s="85">
        <v>0</v>
      </c>
      <c r="O40" s="85">
        <v>0</v>
      </c>
      <c r="P40" s="85">
        <v>0</v>
      </c>
      <c r="Q40" s="85">
        <v>3.9806247381624048E-3</v>
      </c>
      <c r="R40" s="85">
        <v>5.3551077900744204E-3</v>
      </c>
      <c r="S40" s="85">
        <v>3.0635794412724238E-2</v>
      </c>
    </row>
    <row r="41" spans="1:19">
      <c r="A41" s="113" t="s">
        <v>756</v>
      </c>
      <c r="B41" s="114" t="s">
        <v>788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1.0467085051621833E-3</v>
      </c>
      <c r="N41" s="85">
        <v>0</v>
      </c>
      <c r="O41" s="85">
        <v>0</v>
      </c>
      <c r="P41" s="85">
        <v>1.3528846739033693E-3</v>
      </c>
      <c r="Q41" s="85">
        <v>0</v>
      </c>
      <c r="R41" s="85">
        <v>5.3422288044808752E-3</v>
      </c>
      <c r="S41" s="85">
        <v>7.7418219835472257E-3</v>
      </c>
    </row>
    <row r="42" spans="1:19">
      <c r="A42" s="113" t="s">
        <v>756</v>
      </c>
      <c r="B42" s="114" t="s">
        <v>789</v>
      </c>
      <c r="C42" s="85">
        <v>0</v>
      </c>
      <c r="D42" s="85">
        <v>0</v>
      </c>
      <c r="E42" s="85">
        <v>0</v>
      </c>
      <c r="F42" s="85">
        <v>0</v>
      </c>
      <c r="G42" s="85">
        <v>0</v>
      </c>
      <c r="H42" s="85">
        <v>0</v>
      </c>
      <c r="I42" s="85">
        <v>0</v>
      </c>
      <c r="J42" s="85">
        <v>0</v>
      </c>
      <c r="K42" s="85">
        <v>0</v>
      </c>
      <c r="L42" s="85">
        <v>0</v>
      </c>
      <c r="M42" s="85">
        <v>4.6121414427945095E-4</v>
      </c>
      <c r="N42" s="85">
        <v>0</v>
      </c>
      <c r="O42" s="85">
        <v>0</v>
      </c>
      <c r="P42" s="85">
        <v>0</v>
      </c>
      <c r="Q42" s="85">
        <v>0</v>
      </c>
      <c r="R42" s="85">
        <v>0</v>
      </c>
      <c r="S42" s="85">
        <v>4.6121414427968688E-4</v>
      </c>
    </row>
    <row r="43" spans="1:19">
      <c r="A43" s="113" t="s">
        <v>756</v>
      </c>
      <c r="B43" s="114" t="s">
        <v>790</v>
      </c>
      <c r="C43" s="85">
        <v>0</v>
      </c>
      <c r="D43" s="85">
        <v>0</v>
      </c>
      <c r="E43" s="85">
        <v>0</v>
      </c>
      <c r="F43" s="85">
        <v>0</v>
      </c>
      <c r="G43" s="85">
        <v>0</v>
      </c>
      <c r="H43" s="85">
        <v>0.41447479833529743</v>
      </c>
      <c r="I43" s="85">
        <v>0</v>
      </c>
      <c r="J43" s="85">
        <v>0</v>
      </c>
      <c r="K43" s="85">
        <v>0</v>
      </c>
      <c r="L43" s="85">
        <v>0</v>
      </c>
      <c r="M43" s="85">
        <v>2.0034152327971788E-3</v>
      </c>
      <c r="N43" s="85">
        <v>0</v>
      </c>
      <c r="O43" s="85">
        <v>0</v>
      </c>
      <c r="P43" s="85">
        <v>7.7087852195962189E-3</v>
      </c>
      <c r="Q43" s="85">
        <v>0</v>
      </c>
      <c r="R43" s="85">
        <v>0</v>
      </c>
      <c r="S43" s="85">
        <v>0.42418699878769051</v>
      </c>
    </row>
    <row r="44" spans="1:19">
      <c r="A44" s="113" t="s">
        <v>756</v>
      </c>
      <c r="B44" s="114" t="s">
        <v>791</v>
      </c>
      <c r="C44" s="85">
        <v>0</v>
      </c>
      <c r="D44" s="85">
        <v>0</v>
      </c>
      <c r="E44" s="85">
        <v>0</v>
      </c>
      <c r="F44" s="85">
        <v>0</v>
      </c>
      <c r="G44" s="85">
        <v>0</v>
      </c>
      <c r="H44" s="85">
        <v>0</v>
      </c>
      <c r="I44" s="85">
        <v>0</v>
      </c>
      <c r="J44" s="85">
        <v>0</v>
      </c>
      <c r="K44" s="85">
        <v>0</v>
      </c>
      <c r="L44" s="85">
        <v>0</v>
      </c>
      <c r="M44" s="85">
        <v>0</v>
      </c>
      <c r="N44" s="85">
        <v>0</v>
      </c>
      <c r="O44" s="85">
        <v>0</v>
      </c>
      <c r="P44" s="85">
        <v>0</v>
      </c>
      <c r="Q44" s="85">
        <v>0</v>
      </c>
      <c r="R44" s="85">
        <v>0</v>
      </c>
      <c r="S44" s="85">
        <v>0</v>
      </c>
    </row>
    <row r="45" spans="1:19">
      <c r="A45" s="113" t="s">
        <v>756</v>
      </c>
      <c r="B45" s="114" t="s">
        <v>792</v>
      </c>
      <c r="C45" s="85">
        <v>0</v>
      </c>
      <c r="D45" s="85">
        <v>0</v>
      </c>
      <c r="E45" s="85">
        <v>0</v>
      </c>
      <c r="F45" s="85">
        <v>0</v>
      </c>
      <c r="G45" s="85">
        <v>2.1728537183244314</v>
      </c>
      <c r="H45" s="85">
        <v>2.0055976539625284</v>
      </c>
      <c r="I45" s="85">
        <v>0</v>
      </c>
      <c r="J45" s="85">
        <v>0</v>
      </c>
      <c r="K45" s="85">
        <v>0</v>
      </c>
      <c r="L45" s="85">
        <v>0</v>
      </c>
      <c r="M45" s="85">
        <v>0</v>
      </c>
      <c r="N45" s="85">
        <v>7.9987667804990309E-3</v>
      </c>
      <c r="O45" s="85">
        <v>0</v>
      </c>
      <c r="P45" s="85">
        <v>8.612376888831666E-4</v>
      </c>
      <c r="Q45" s="85">
        <v>0</v>
      </c>
      <c r="R45" s="85">
        <v>0</v>
      </c>
      <c r="S45" s="85">
        <v>4.187311376756341</v>
      </c>
    </row>
    <row r="46" spans="1:19">
      <c r="A46" s="113" t="s">
        <v>756</v>
      </c>
      <c r="B46" s="114" t="s">
        <v>793</v>
      </c>
      <c r="C46" s="85">
        <v>0</v>
      </c>
      <c r="D46" s="85">
        <v>0</v>
      </c>
      <c r="E46" s="85">
        <v>0</v>
      </c>
      <c r="F46" s="85">
        <v>0</v>
      </c>
      <c r="G46" s="85">
        <v>0</v>
      </c>
      <c r="H46" s="85">
        <v>1.3425692375908636</v>
      </c>
      <c r="I46" s="85">
        <v>0</v>
      </c>
      <c r="J46" s="85">
        <v>0</v>
      </c>
      <c r="K46" s="85">
        <v>0</v>
      </c>
      <c r="L46" s="85">
        <v>0</v>
      </c>
      <c r="M46" s="85">
        <v>3.8389723319306734E-3</v>
      </c>
      <c r="N46" s="85">
        <v>0</v>
      </c>
      <c r="O46" s="85">
        <v>0</v>
      </c>
      <c r="P46" s="85">
        <v>0</v>
      </c>
      <c r="Q46" s="85">
        <v>0</v>
      </c>
      <c r="R46" s="85">
        <v>4.8230275655156696E-3</v>
      </c>
      <c r="S46" s="85">
        <v>1.351231237488312</v>
      </c>
    </row>
    <row r="47" spans="1:19">
      <c r="A47" s="113" t="s">
        <v>756</v>
      </c>
      <c r="B47" s="114" t="s">
        <v>794</v>
      </c>
      <c r="C47" s="85">
        <v>0</v>
      </c>
      <c r="D47" s="85">
        <v>0</v>
      </c>
      <c r="E47" s="85">
        <v>0</v>
      </c>
      <c r="F47" s="85">
        <v>6.9012265189968279E-7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1.5162095196695771E-2</v>
      </c>
      <c r="N47" s="85">
        <v>2.0283239849177487E-2</v>
      </c>
      <c r="O47" s="85">
        <v>0</v>
      </c>
      <c r="P47" s="85">
        <v>4.7827396420382917E-4</v>
      </c>
      <c r="Q47" s="85">
        <v>0</v>
      </c>
      <c r="R47" s="85">
        <v>7.197604698414839E-2</v>
      </c>
      <c r="S47" s="85">
        <v>0.1079003461168746</v>
      </c>
    </row>
    <row r="48" spans="1:19">
      <c r="A48" s="113" t="s">
        <v>756</v>
      </c>
      <c r="B48" s="114" t="s">
        <v>795</v>
      </c>
      <c r="C48" s="85">
        <v>0</v>
      </c>
      <c r="D48" s="85">
        <v>0</v>
      </c>
      <c r="E48" s="85">
        <v>0</v>
      </c>
      <c r="F48" s="85">
        <v>0.55673602470031414</v>
      </c>
      <c r="G48" s="85">
        <v>0</v>
      </c>
      <c r="H48" s="85">
        <v>0.30978363620187199</v>
      </c>
      <c r="I48" s="85">
        <v>0</v>
      </c>
      <c r="J48" s="85">
        <v>0</v>
      </c>
      <c r="K48" s="85">
        <v>0</v>
      </c>
      <c r="L48" s="85">
        <v>0</v>
      </c>
      <c r="M48" s="85">
        <v>5.0505438219938803E-5</v>
      </c>
      <c r="N48" s="85">
        <v>0</v>
      </c>
      <c r="O48" s="85">
        <v>0</v>
      </c>
      <c r="P48" s="85">
        <v>0</v>
      </c>
      <c r="Q48" s="85">
        <v>1.6298327877190683E-4</v>
      </c>
      <c r="R48" s="85">
        <v>1.0369850254820792</v>
      </c>
      <c r="S48" s="85">
        <v>1.9037181751012611</v>
      </c>
    </row>
    <row r="49" spans="1:19">
      <c r="A49" s="113" t="s">
        <v>756</v>
      </c>
      <c r="B49" s="114" t="s">
        <v>796</v>
      </c>
      <c r="C49" s="85">
        <v>0</v>
      </c>
      <c r="D49" s="85">
        <v>0</v>
      </c>
      <c r="E49" s="85">
        <v>0</v>
      </c>
      <c r="F49" s="85">
        <v>0</v>
      </c>
      <c r="G49" s="85">
        <v>0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1.3482345981187346E-2</v>
      </c>
      <c r="N49" s="85">
        <v>9.2626259038814107E-3</v>
      </c>
      <c r="O49" s="85">
        <v>0</v>
      </c>
      <c r="P49" s="85">
        <v>0</v>
      </c>
      <c r="Q49" s="85">
        <v>2.4420696849460685E-3</v>
      </c>
      <c r="R49" s="85">
        <v>1.0755834200605108E-2</v>
      </c>
      <c r="S49" s="85">
        <v>3.5942875770619054E-2</v>
      </c>
    </row>
    <row r="50" spans="1:19">
      <c r="A50" s="113" t="s">
        <v>756</v>
      </c>
      <c r="B50" s="114" t="s">
        <v>797</v>
      </c>
      <c r="C50" s="85">
        <v>0</v>
      </c>
      <c r="D50" s="85">
        <v>0</v>
      </c>
      <c r="E50" s="85">
        <v>0</v>
      </c>
      <c r="F50" s="85">
        <v>0</v>
      </c>
      <c r="G50" s="85">
        <v>0</v>
      </c>
      <c r="H50" s="85">
        <v>0</v>
      </c>
      <c r="I50" s="85">
        <v>0</v>
      </c>
      <c r="J50" s="85">
        <v>0</v>
      </c>
      <c r="K50" s="85">
        <v>0</v>
      </c>
      <c r="L50" s="85">
        <v>0.675376871727839</v>
      </c>
      <c r="M50" s="85">
        <v>2.2939518446536689E-4</v>
      </c>
      <c r="N50" s="85">
        <v>1.0257281694361797E-2</v>
      </c>
      <c r="O50" s="85">
        <v>0</v>
      </c>
      <c r="P50" s="85">
        <v>8.3571374920791627E-3</v>
      </c>
      <c r="Q50" s="85">
        <v>0</v>
      </c>
      <c r="R50" s="85">
        <v>4.1375437245838143E-2</v>
      </c>
      <c r="S50" s="85">
        <v>0.73559612334458357</v>
      </c>
    </row>
    <row r="51" spans="1:19">
      <c r="A51" s="113" t="s">
        <v>756</v>
      </c>
      <c r="B51" s="114" t="s">
        <v>798</v>
      </c>
      <c r="C51" s="85">
        <v>0</v>
      </c>
      <c r="D51" s="85">
        <v>0.16035374995986593</v>
      </c>
      <c r="E51" s="85">
        <v>0</v>
      </c>
      <c r="F51" s="85">
        <v>0</v>
      </c>
      <c r="G51" s="85">
        <v>0</v>
      </c>
      <c r="H51" s="85">
        <v>0.19932613687486977</v>
      </c>
      <c r="I51" s="85">
        <v>0</v>
      </c>
      <c r="J51" s="85">
        <v>6.4708693094545329E-3</v>
      </c>
      <c r="K51" s="85">
        <v>0</v>
      </c>
      <c r="L51" s="85">
        <v>0</v>
      </c>
      <c r="M51" s="85">
        <v>5.4610878709681746E-2</v>
      </c>
      <c r="N51" s="85">
        <v>0</v>
      </c>
      <c r="O51" s="85">
        <v>0</v>
      </c>
      <c r="P51" s="85">
        <v>0</v>
      </c>
      <c r="Q51" s="85">
        <v>0</v>
      </c>
      <c r="R51" s="85">
        <v>0.31578002824992701</v>
      </c>
      <c r="S51" s="85">
        <v>0.73654166310379487</v>
      </c>
    </row>
    <row r="52" spans="1:19">
      <c r="A52" s="113" t="s">
        <v>756</v>
      </c>
      <c r="B52" s="114" t="s">
        <v>799</v>
      </c>
      <c r="C52" s="85">
        <v>1.9954286278213169E-2</v>
      </c>
      <c r="D52" s="85">
        <v>0</v>
      </c>
      <c r="E52" s="85">
        <v>0</v>
      </c>
      <c r="F52" s="85">
        <v>0</v>
      </c>
      <c r="G52" s="85">
        <v>0</v>
      </c>
      <c r="H52" s="85">
        <v>1.0188949863385668</v>
      </c>
      <c r="I52" s="85">
        <v>0</v>
      </c>
      <c r="J52" s="85">
        <v>0</v>
      </c>
      <c r="K52" s="85">
        <v>0</v>
      </c>
      <c r="L52" s="85">
        <v>0</v>
      </c>
      <c r="M52" s="85">
        <v>2.3171177659982278E-2</v>
      </c>
      <c r="N52" s="85">
        <v>0</v>
      </c>
      <c r="O52" s="85">
        <v>8.1996847416078295E-2</v>
      </c>
      <c r="P52" s="85">
        <v>2.3480931166624183E-3</v>
      </c>
      <c r="Q52" s="85">
        <v>1.5804096216877409E-3</v>
      </c>
      <c r="R52" s="85">
        <v>4.7661017286664276E-3</v>
      </c>
      <c r="S52" s="85">
        <v>1.152711902159858</v>
      </c>
    </row>
    <row r="53" spans="1:19">
      <c r="A53" s="113" t="s">
        <v>756</v>
      </c>
      <c r="B53" s="114" t="s">
        <v>800</v>
      </c>
      <c r="C53" s="85">
        <v>0</v>
      </c>
      <c r="D53" s="85">
        <v>0</v>
      </c>
      <c r="E53" s="85">
        <v>0</v>
      </c>
      <c r="F53" s="85">
        <v>1.0311203510968037</v>
      </c>
      <c r="G53" s="85">
        <v>0</v>
      </c>
      <c r="H53" s="85">
        <v>1.938273878364396</v>
      </c>
      <c r="I53" s="85">
        <v>0</v>
      </c>
      <c r="J53" s="85">
        <v>0</v>
      </c>
      <c r="K53" s="85">
        <v>0</v>
      </c>
      <c r="L53" s="85">
        <v>0</v>
      </c>
      <c r="M53" s="85">
        <v>5.1979104636518253E-2</v>
      </c>
      <c r="N53" s="85">
        <v>2.5111206469180608E-2</v>
      </c>
      <c r="O53" s="85">
        <v>0</v>
      </c>
      <c r="P53" s="85">
        <v>0</v>
      </c>
      <c r="Q53" s="85">
        <v>0</v>
      </c>
      <c r="R53" s="85">
        <v>1.2263578907507622E-2</v>
      </c>
      <c r="S53" s="85">
        <v>3.0587481194744086</v>
      </c>
    </row>
    <row r="54" spans="1:19">
      <c r="A54" s="113" t="s">
        <v>756</v>
      </c>
      <c r="B54" s="114" t="s">
        <v>801</v>
      </c>
      <c r="C54" s="85">
        <v>0</v>
      </c>
      <c r="D54" s="85">
        <v>0</v>
      </c>
      <c r="E54" s="85">
        <v>0</v>
      </c>
      <c r="F54" s="85">
        <v>0</v>
      </c>
      <c r="G54" s="85">
        <v>0</v>
      </c>
      <c r="H54" s="85">
        <v>0</v>
      </c>
      <c r="I54" s="85">
        <v>0</v>
      </c>
      <c r="J54" s="85">
        <v>0</v>
      </c>
      <c r="K54" s="85">
        <v>0</v>
      </c>
      <c r="L54" s="85">
        <v>0</v>
      </c>
      <c r="M54" s="85">
        <v>1.4533345613726101E-2</v>
      </c>
      <c r="N54" s="85">
        <v>2.2963557207002327E-2</v>
      </c>
      <c r="O54" s="85">
        <v>0</v>
      </c>
      <c r="P54" s="85">
        <v>0</v>
      </c>
      <c r="Q54" s="85">
        <v>0</v>
      </c>
      <c r="R54" s="85">
        <v>0.43328390920784265</v>
      </c>
      <c r="S54" s="85">
        <v>0.47078081202856836</v>
      </c>
    </row>
    <row r="55" spans="1:19">
      <c r="A55" s="113" t="s">
        <v>756</v>
      </c>
      <c r="B55" s="114" t="s">
        <v>802</v>
      </c>
      <c r="C55" s="85">
        <v>0</v>
      </c>
      <c r="D55" s="85">
        <v>0</v>
      </c>
      <c r="E55" s="85">
        <v>0</v>
      </c>
      <c r="F55" s="85">
        <v>0</v>
      </c>
      <c r="G55" s="85">
        <v>0</v>
      </c>
      <c r="H55" s="85">
        <v>0</v>
      </c>
      <c r="I55" s="85">
        <v>0</v>
      </c>
      <c r="J55" s="85">
        <v>0</v>
      </c>
      <c r="K55" s="85">
        <v>0</v>
      </c>
      <c r="L55" s="85">
        <v>0</v>
      </c>
      <c r="M55" s="85">
        <v>6.8815120923886863E-3</v>
      </c>
      <c r="N55" s="85">
        <v>2.8821381375134847E-2</v>
      </c>
      <c r="O55" s="85">
        <v>0</v>
      </c>
      <c r="P55" s="85">
        <v>0</v>
      </c>
      <c r="Q55" s="85">
        <v>0</v>
      </c>
      <c r="R55" s="85">
        <v>0.30021136095195544</v>
      </c>
      <c r="S55" s="85">
        <v>0.3359142544194782</v>
      </c>
    </row>
    <row r="56" spans="1:19">
      <c r="A56" s="113" t="s">
        <v>756</v>
      </c>
      <c r="B56" s="114" t="s">
        <v>803</v>
      </c>
      <c r="C56" s="85">
        <v>0</v>
      </c>
      <c r="D56" s="85">
        <v>0</v>
      </c>
      <c r="E56" s="85">
        <v>0</v>
      </c>
      <c r="F56" s="85">
        <v>0</v>
      </c>
      <c r="G56" s="85">
        <v>0</v>
      </c>
      <c r="H56" s="85">
        <v>0</v>
      </c>
      <c r="I56" s="85">
        <v>0</v>
      </c>
      <c r="J56" s="85">
        <v>0</v>
      </c>
      <c r="K56" s="85">
        <v>0</v>
      </c>
      <c r="L56" s="85">
        <v>0</v>
      </c>
      <c r="M56" s="85">
        <v>1.3548272291230568E-4</v>
      </c>
      <c r="N56" s="85">
        <v>1.7979561708810765E-3</v>
      </c>
      <c r="O56" s="85">
        <v>0</v>
      </c>
      <c r="P56" s="85">
        <v>3.957758751590941E-3</v>
      </c>
      <c r="Q56" s="85">
        <v>7.8023720717937395E-4</v>
      </c>
      <c r="R56" s="85">
        <v>1.8630096860552703</v>
      </c>
      <c r="S56" s="85">
        <v>1.8696811209078348</v>
      </c>
    </row>
    <row r="57" spans="1:19">
      <c r="A57" s="113" t="s">
        <v>756</v>
      </c>
      <c r="B57" s="114" t="s">
        <v>804</v>
      </c>
      <c r="C57" s="85">
        <v>0</v>
      </c>
      <c r="D57" s="85">
        <v>2.9495475891228751E-2</v>
      </c>
      <c r="E57" s="85">
        <v>0</v>
      </c>
      <c r="F57" s="85">
        <v>0</v>
      </c>
      <c r="G57" s="85">
        <v>0</v>
      </c>
      <c r="H57" s="85">
        <v>1.1747972686563806</v>
      </c>
      <c r="I57" s="85">
        <v>9.6556907570460179E-5</v>
      </c>
      <c r="J57" s="85">
        <v>0</v>
      </c>
      <c r="K57" s="85">
        <v>0</v>
      </c>
      <c r="L57" s="85">
        <v>0</v>
      </c>
      <c r="M57" s="85">
        <v>0.15137149380492565</v>
      </c>
      <c r="N57" s="85">
        <v>1.0870210406166259E-2</v>
      </c>
      <c r="O57" s="85">
        <v>0</v>
      </c>
      <c r="P57" s="85">
        <v>0</v>
      </c>
      <c r="Q57" s="85">
        <v>0</v>
      </c>
      <c r="R57" s="85">
        <v>7.6379626264190037E-2</v>
      </c>
      <c r="S57" s="85">
        <v>1.4430106319304628</v>
      </c>
    </row>
    <row r="58" spans="1:19">
      <c r="A58" s="113" t="s">
        <v>756</v>
      </c>
      <c r="B58" s="114" t="s">
        <v>805</v>
      </c>
      <c r="C58" s="85">
        <v>0</v>
      </c>
      <c r="D58" s="85">
        <v>0</v>
      </c>
      <c r="E58" s="85">
        <v>0</v>
      </c>
      <c r="F58" s="85">
        <v>0</v>
      </c>
      <c r="G58" s="85">
        <v>0</v>
      </c>
      <c r="H58" s="85">
        <v>0</v>
      </c>
      <c r="I58" s="85">
        <v>1.4848133851606113E-2</v>
      </c>
      <c r="J58" s="85">
        <v>0</v>
      </c>
      <c r="K58" s="85">
        <v>0</v>
      </c>
      <c r="L58" s="85">
        <v>0</v>
      </c>
      <c r="M58" s="85">
        <v>4.4774966134582039E-2</v>
      </c>
      <c r="N58" s="85">
        <v>6.5192948158217995E-2</v>
      </c>
      <c r="O58" s="85">
        <v>0</v>
      </c>
      <c r="P58" s="85">
        <v>1.4481919419977007E-2</v>
      </c>
      <c r="Q58" s="85">
        <v>0</v>
      </c>
      <c r="R58" s="85">
        <v>0.56868159506253679</v>
      </c>
      <c r="S58" s="85">
        <v>0.70797956262691386</v>
      </c>
    </row>
    <row r="59" spans="1:19">
      <c r="A59" s="113" t="s">
        <v>756</v>
      </c>
      <c r="B59" s="114" t="s">
        <v>806</v>
      </c>
      <c r="C59" s="85">
        <v>0</v>
      </c>
      <c r="D59" s="85">
        <v>0</v>
      </c>
      <c r="E59" s="85">
        <v>0</v>
      </c>
      <c r="F59" s="85">
        <v>1.448345282584897</v>
      </c>
      <c r="G59" s="85">
        <v>0</v>
      </c>
      <c r="H59" s="85">
        <v>0</v>
      </c>
      <c r="I59" s="85">
        <v>0</v>
      </c>
      <c r="J59" s="85">
        <v>0</v>
      </c>
      <c r="K59" s="85">
        <v>0</v>
      </c>
      <c r="L59" s="85">
        <v>0</v>
      </c>
      <c r="M59" s="85">
        <v>5.7863251040834007E-2</v>
      </c>
      <c r="N59" s="85">
        <v>6.1876011580770662E-2</v>
      </c>
      <c r="O59" s="85">
        <v>0</v>
      </c>
      <c r="P59" s="85">
        <v>0</v>
      </c>
      <c r="Q59" s="85">
        <v>0</v>
      </c>
      <c r="R59" s="85">
        <v>0.88130675057629126</v>
      </c>
      <c r="S59" s="85">
        <v>2.4493912957827959</v>
      </c>
    </row>
    <row r="60" spans="1:19">
      <c r="A60" s="113" t="s">
        <v>756</v>
      </c>
      <c r="B60" s="114" t="s">
        <v>807</v>
      </c>
      <c r="C60" s="85">
        <v>0</v>
      </c>
      <c r="D60" s="85">
        <v>0</v>
      </c>
      <c r="E60" s="85">
        <v>0</v>
      </c>
      <c r="F60" s="85">
        <v>0.11644261315680549</v>
      </c>
      <c r="G60" s="85">
        <v>3.0975749181614032</v>
      </c>
      <c r="H60" s="85">
        <v>2.5250572621700726</v>
      </c>
      <c r="I60" s="85">
        <v>4.3663735188979758E-2</v>
      </c>
      <c r="J60" s="85">
        <v>1.9111820473362729E-4</v>
      </c>
      <c r="K60" s="85">
        <v>0</v>
      </c>
      <c r="L60" s="85">
        <v>0</v>
      </c>
      <c r="M60" s="85">
        <v>0.27028649095079649</v>
      </c>
      <c r="N60" s="85">
        <v>0.56662755915763785</v>
      </c>
      <c r="O60" s="85">
        <v>0</v>
      </c>
      <c r="P60" s="85">
        <v>1.1631952260065248E-3</v>
      </c>
      <c r="Q60" s="85">
        <v>0</v>
      </c>
      <c r="R60" s="85">
        <v>23.789762431612662</v>
      </c>
      <c r="S60" s="85">
        <v>30.410769323829101</v>
      </c>
    </row>
    <row r="61" spans="1:19">
      <c r="A61" s="113" t="s">
        <v>756</v>
      </c>
      <c r="B61" s="114" t="s">
        <v>808</v>
      </c>
      <c r="C61" s="85">
        <v>0</v>
      </c>
      <c r="D61" s="85">
        <v>0</v>
      </c>
      <c r="E61" s="85">
        <v>0</v>
      </c>
      <c r="F61" s="85">
        <v>0</v>
      </c>
      <c r="G61" s="85">
        <v>0</v>
      </c>
      <c r="H61" s="85">
        <v>0</v>
      </c>
      <c r="I61" s="85">
        <v>4.6312070084016804E-4</v>
      </c>
      <c r="J61" s="85">
        <v>0</v>
      </c>
      <c r="K61" s="85">
        <v>0</v>
      </c>
      <c r="L61" s="85">
        <v>0</v>
      </c>
      <c r="M61" s="85">
        <v>0.16583471485356682</v>
      </c>
      <c r="N61" s="85">
        <v>0.65289150693194842</v>
      </c>
      <c r="O61" s="85">
        <v>0</v>
      </c>
      <c r="P61" s="85">
        <v>3.461546921619052E-2</v>
      </c>
      <c r="Q61" s="85">
        <v>8.7338219821239231E-3</v>
      </c>
      <c r="R61" s="85">
        <v>12.971065272821015</v>
      </c>
      <c r="S61" s="85">
        <v>13.83360390650568</v>
      </c>
    </row>
    <row r="62" spans="1:19">
      <c r="A62" s="113" t="s">
        <v>756</v>
      </c>
      <c r="B62" s="114" t="s">
        <v>809</v>
      </c>
      <c r="C62" s="85">
        <v>0</v>
      </c>
      <c r="D62" s="85">
        <v>0.4367261475952699</v>
      </c>
      <c r="E62" s="85">
        <v>0</v>
      </c>
      <c r="F62" s="85">
        <v>0</v>
      </c>
      <c r="G62" s="85">
        <v>4.7876045991393035</v>
      </c>
      <c r="H62" s="85">
        <v>0</v>
      </c>
      <c r="I62" s="85">
        <v>0</v>
      </c>
      <c r="J62" s="85">
        <v>0</v>
      </c>
      <c r="K62" s="85">
        <v>0</v>
      </c>
      <c r="L62" s="85">
        <v>0</v>
      </c>
      <c r="M62" s="85">
        <v>7.7879335607953237E-3</v>
      </c>
      <c r="N62" s="85">
        <v>4.1641826072678967E-2</v>
      </c>
      <c r="O62" s="85">
        <v>5.6551033759839386E-2</v>
      </c>
      <c r="P62" s="85">
        <v>0</v>
      </c>
      <c r="Q62" s="85">
        <v>1.517527843248722E-3</v>
      </c>
      <c r="R62" s="85">
        <v>6.3386014470090402E-2</v>
      </c>
      <c r="S62" s="85">
        <v>5.3952150824412399</v>
      </c>
    </row>
    <row r="63" spans="1:19">
      <c r="A63" s="113" t="s">
        <v>756</v>
      </c>
      <c r="B63" s="114" t="s">
        <v>810</v>
      </c>
      <c r="C63" s="85">
        <v>0</v>
      </c>
      <c r="D63" s="85">
        <v>0</v>
      </c>
      <c r="E63" s="85">
        <v>0</v>
      </c>
      <c r="F63" s="85">
        <v>0</v>
      </c>
      <c r="G63" s="85">
        <v>0</v>
      </c>
      <c r="H63" s="85">
        <v>1.363484636255281</v>
      </c>
      <c r="I63" s="85">
        <v>1.2961944239010023E-2</v>
      </c>
      <c r="J63" s="85">
        <v>0</v>
      </c>
      <c r="K63" s="85">
        <v>0</v>
      </c>
      <c r="L63" s="85">
        <v>0</v>
      </c>
      <c r="M63" s="85">
        <v>9.0027715096713257E-2</v>
      </c>
      <c r="N63" s="85">
        <v>0.27783278443522486</v>
      </c>
      <c r="O63" s="85">
        <v>6.4772600182226303E-3</v>
      </c>
      <c r="P63" s="85">
        <v>3.5881043409880159E-2</v>
      </c>
      <c r="Q63" s="85">
        <v>0</v>
      </c>
      <c r="R63" s="85">
        <v>0.35832959504662654</v>
      </c>
      <c r="S63" s="85">
        <v>2.1449949785009466</v>
      </c>
    </row>
    <row r="64" spans="1:19">
      <c r="A64" s="113" t="s">
        <v>756</v>
      </c>
      <c r="B64" s="114" t="s">
        <v>811</v>
      </c>
      <c r="C64" s="85">
        <v>2.7697761493216781E-3</v>
      </c>
      <c r="D64" s="85">
        <v>0.22012476009833248</v>
      </c>
      <c r="E64" s="85">
        <v>0</v>
      </c>
      <c r="F64" s="85">
        <v>0.32185368940710646</v>
      </c>
      <c r="G64" s="85">
        <v>4.2322135356034902</v>
      </c>
      <c r="H64" s="85">
        <v>0</v>
      </c>
      <c r="I64" s="85">
        <v>9.0023503043119527E-2</v>
      </c>
      <c r="J64" s="85">
        <v>0</v>
      </c>
      <c r="K64" s="85">
        <v>0</v>
      </c>
      <c r="L64" s="85">
        <v>0.10321688647187277</v>
      </c>
      <c r="M64" s="85">
        <v>0.10189256128714064</v>
      </c>
      <c r="N64" s="85">
        <v>0.36561950012949684</v>
      </c>
      <c r="O64" s="85">
        <v>0</v>
      </c>
      <c r="P64" s="85">
        <v>3.8082621268738959E-2</v>
      </c>
      <c r="Q64" s="85">
        <v>0</v>
      </c>
      <c r="R64" s="85">
        <v>0.80409151190699646</v>
      </c>
      <c r="S64" s="85">
        <v>6.2798883453656202</v>
      </c>
    </row>
    <row r="65" spans="1:19">
      <c r="A65" s="113" t="s">
        <v>756</v>
      </c>
      <c r="B65" s="114" t="s">
        <v>812</v>
      </c>
      <c r="C65" s="85">
        <v>0</v>
      </c>
      <c r="D65" s="85">
        <v>5.7371365982227029E-2</v>
      </c>
      <c r="E65" s="85">
        <v>0</v>
      </c>
      <c r="F65" s="85">
        <v>0</v>
      </c>
      <c r="G65" s="85">
        <v>0</v>
      </c>
      <c r="H65" s="85">
        <v>0.19989225604503247</v>
      </c>
      <c r="I65" s="85">
        <v>0</v>
      </c>
      <c r="J65" s="85">
        <v>0</v>
      </c>
      <c r="K65" s="85">
        <v>0</v>
      </c>
      <c r="L65" s="85">
        <v>0</v>
      </c>
      <c r="M65" s="85">
        <v>1.1239795105405959E-2</v>
      </c>
      <c r="N65" s="85">
        <v>0.11585139185603399</v>
      </c>
      <c r="O65" s="85">
        <v>0</v>
      </c>
      <c r="P65" s="85">
        <v>3.5057105817596357E-3</v>
      </c>
      <c r="Q65" s="85">
        <v>0</v>
      </c>
      <c r="R65" s="85">
        <v>1.1169622123490512</v>
      </c>
      <c r="S65" s="85">
        <v>1.5048227319195036</v>
      </c>
    </row>
    <row r="66" spans="1:19">
      <c r="A66" s="113" t="s">
        <v>756</v>
      </c>
      <c r="B66" s="114" t="s">
        <v>813</v>
      </c>
      <c r="C66" s="85">
        <v>0</v>
      </c>
      <c r="D66" s="85">
        <v>0</v>
      </c>
      <c r="E66" s="85">
        <v>0</v>
      </c>
      <c r="F66" s="85">
        <v>0</v>
      </c>
      <c r="G66" s="85">
        <v>0</v>
      </c>
      <c r="H66" s="85">
        <v>0</v>
      </c>
      <c r="I66" s="85">
        <v>8.1338823344308531E-3</v>
      </c>
      <c r="J66" s="85">
        <v>0</v>
      </c>
      <c r="K66" s="85">
        <v>0</v>
      </c>
      <c r="L66" s="85">
        <v>0</v>
      </c>
      <c r="M66" s="85">
        <v>8.8768459709723579E-2</v>
      </c>
      <c r="N66" s="85">
        <v>9.754504136179154E-2</v>
      </c>
      <c r="O66" s="85">
        <v>0</v>
      </c>
      <c r="P66" s="85">
        <v>0</v>
      </c>
      <c r="Q66" s="85">
        <v>4.4237170954433344E-4</v>
      </c>
      <c r="R66" s="85">
        <v>0.13940168048475954</v>
      </c>
      <c r="S66" s="85">
        <v>0.33429143560024954</v>
      </c>
    </row>
    <row r="67" spans="1:19">
      <c r="A67" s="113" t="s">
        <v>756</v>
      </c>
      <c r="B67" s="114" t="s">
        <v>814</v>
      </c>
      <c r="C67" s="85">
        <v>0</v>
      </c>
      <c r="D67" s="85">
        <v>0.10663493855734707</v>
      </c>
      <c r="E67" s="85">
        <v>0</v>
      </c>
      <c r="F67" s="85">
        <v>6.0205130847470816</v>
      </c>
      <c r="G67" s="85">
        <v>0.1391326972121476</v>
      </c>
      <c r="H67" s="85">
        <v>1.7465013599486241</v>
      </c>
      <c r="I67" s="85">
        <v>0</v>
      </c>
      <c r="J67" s="85">
        <v>0</v>
      </c>
      <c r="K67" s="85">
        <v>0</v>
      </c>
      <c r="L67" s="85">
        <v>0.26465253630324326</v>
      </c>
      <c r="M67" s="85">
        <v>2.8129119084386645E-2</v>
      </c>
      <c r="N67" s="85">
        <v>0.19718524185775443</v>
      </c>
      <c r="O67" s="85">
        <v>0</v>
      </c>
      <c r="P67" s="85">
        <v>2.0377422545278523E-3</v>
      </c>
      <c r="Q67" s="85">
        <v>0</v>
      </c>
      <c r="R67" s="85">
        <v>0.53331049318969548</v>
      </c>
      <c r="S67" s="85">
        <v>9.0380972131548134</v>
      </c>
    </row>
    <row r="68" spans="1:19">
      <c r="A68" s="113" t="s">
        <v>756</v>
      </c>
      <c r="B68" s="114" t="s">
        <v>815</v>
      </c>
      <c r="C68" s="85">
        <v>0</v>
      </c>
      <c r="D68" s="85">
        <v>0</v>
      </c>
      <c r="E68" s="85">
        <v>0</v>
      </c>
      <c r="F68" s="85">
        <v>0</v>
      </c>
      <c r="G68" s="85">
        <v>0.48838735604401684</v>
      </c>
      <c r="H68" s="85">
        <v>0.18021487445109585</v>
      </c>
      <c r="I68" s="85">
        <v>0</v>
      </c>
      <c r="J68" s="85">
        <v>0</v>
      </c>
      <c r="K68" s="85">
        <v>0</v>
      </c>
      <c r="L68" s="85">
        <v>0.11658798737625853</v>
      </c>
      <c r="M68" s="85">
        <v>2.2100912617174062E-2</v>
      </c>
      <c r="N68" s="85">
        <v>0.17620391957063841</v>
      </c>
      <c r="O68" s="85">
        <v>0</v>
      </c>
      <c r="P68" s="85">
        <v>4.2047466191362792E-3</v>
      </c>
      <c r="Q68" s="85">
        <v>7.3767054327304495E-3</v>
      </c>
      <c r="R68" s="85">
        <v>2.1320475058626656</v>
      </c>
      <c r="S68" s="85">
        <v>3.1271240079737197</v>
      </c>
    </row>
    <row r="69" spans="1:19">
      <c r="A69" s="113" t="s">
        <v>756</v>
      </c>
      <c r="B69" s="114" t="s">
        <v>816</v>
      </c>
      <c r="C69" s="85">
        <v>1.3499866244560049E-2</v>
      </c>
      <c r="D69" s="85">
        <v>0.24967802052961252</v>
      </c>
      <c r="E69" s="85">
        <v>0</v>
      </c>
      <c r="F69" s="85">
        <v>0</v>
      </c>
      <c r="G69" s="85">
        <v>0</v>
      </c>
      <c r="H69" s="85">
        <v>0</v>
      </c>
      <c r="I69" s="85">
        <v>0</v>
      </c>
      <c r="J69" s="85">
        <v>0</v>
      </c>
      <c r="K69" s="85">
        <v>7.7447059110145205E-4</v>
      </c>
      <c r="L69" s="85">
        <v>0.11314488959400726</v>
      </c>
      <c r="M69" s="85">
        <v>0.18981884681600958</v>
      </c>
      <c r="N69" s="85">
        <v>0.12466455542026322</v>
      </c>
      <c r="O69" s="85">
        <v>0.13455985243252055</v>
      </c>
      <c r="P69" s="85">
        <v>0</v>
      </c>
      <c r="Q69" s="85">
        <v>0</v>
      </c>
      <c r="R69" s="85">
        <v>2.1597667161974528</v>
      </c>
      <c r="S69" s="85">
        <v>2.9859072178255275</v>
      </c>
    </row>
    <row r="70" spans="1:19">
      <c r="A70" s="113" t="s">
        <v>756</v>
      </c>
      <c r="B70" s="114" t="s">
        <v>817</v>
      </c>
      <c r="C70" s="85">
        <v>0</v>
      </c>
      <c r="D70" s="85">
        <v>0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9.8900142382276294E-3</v>
      </c>
      <c r="L70" s="85">
        <v>0</v>
      </c>
      <c r="M70" s="85">
        <v>0.13609007811554918</v>
      </c>
      <c r="N70" s="85">
        <v>1.8658437101661818E-2</v>
      </c>
      <c r="O70" s="85">
        <v>0</v>
      </c>
      <c r="P70" s="85">
        <v>3.2170034966010036E-2</v>
      </c>
      <c r="Q70" s="85">
        <v>0</v>
      </c>
      <c r="R70" s="85">
        <v>1.2968991751432171</v>
      </c>
      <c r="S70" s="85">
        <v>1.4937077395646696</v>
      </c>
    </row>
    <row r="71" spans="1:19">
      <c r="A71" s="113" t="s">
        <v>756</v>
      </c>
      <c r="B71" s="114" t="s">
        <v>818</v>
      </c>
      <c r="C71" s="85">
        <v>0</v>
      </c>
      <c r="D71" s="85">
        <v>0.18817140512036912</v>
      </c>
      <c r="E71" s="85">
        <v>0</v>
      </c>
      <c r="F71" s="85">
        <v>0</v>
      </c>
      <c r="G71" s="85">
        <v>0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85">
        <v>0.1773487702821801</v>
      </c>
      <c r="N71" s="85">
        <v>5.8518481842814829E-2</v>
      </c>
      <c r="O71" s="85">
        <v>0</v>
      </c>
      <c r="P71" s="85">
        <v>0</v>
      </c>
      <c r="Q71" s="85">
        <v>0</v>
      </c>
      <c r="R71" s="85">
        <v>0.1948553338270429</v>
      </c>
      <c r="S71" s="85">
        <v>0.61889399107238319</v>
      </c>
    </row>
    <row r="72" spans="1:19">
      <c r="A72" s="113" t="s">
        <v>756</v>
      </c>
      <c r="B72" s="114" t="s">
        <v>819</v>
      </c>
      <c r="C72" s="85">
        <v>8.1845497013111251E-2</v>
      </c>
      <c r="D72" s="85">
        <v>0.19314805643754696</v>
      </c>
      <c r="E72" s="85">
        <v>0</v>
      </c>
      <c r="F72" s="85">
        <v>0</v>
      </c>
      <c r="G72" s="85">
        <v>0</v>
      </c>
      <c r="H72" s="85">
        <v>1.2611746273301634</v>
      </c>
      <c r="I72" s="85">
        <v>0</v>
      </c>
      <c r="J72" s="85">
        <v>1.3167602853833352E-3</v>
      </c>
      <c r="K72" s="85">
        <v>0</v>
      </c>
      <c r="L72" s="85">
        <v>0</v>
      </c>
      <c r="M72" s="85">
        <v>0.19129244421273284</v>
      </c>
      <c r="N72" s="85">
        <v>0.2044664025393006</v>
      </c>
      <c r="O72" s="85">
        <v>0</v>
      </c>
      <c r="P72" s="85">
        <v>2.8366342123644833E-2</v>
      </c>
      <c r="Q72" s="85">
        <v>3.0943199814880348E-3</v>
      </c>
      <c r="R72" s="85">
        <v>1.969447942071767</v>
      </c>
      <c r="S72" s="85">
        <v>3.9341523919951555</v>
      </c>
    </row>
    <row r="73" spans="1:19">
      <c r="A73" s="113" t="s">
        <v>756</v>
      </c>
      <c r="B73" s="114" t="s">
        <v>820</v>
      </c>
      <c r="C73" s="85">
        <v>0</v>
      </c>
      <c r="D73" s="85">
        <v>0</v>
      </c>
      <c r="E73" s="85">
        <v>0</v>
      </c>
      <c r="F73" s="85">
        <v>0</v>
      </c>
      <c r="G73" s="85">
        <v>0</v>
      </c>
      <c r="H73" s="85">
        <v>0</v>
      </c>
      <c r="I73" s="85">
        <v>0</v>
      </c>
      <c r="J73" s="85">
        <v>0</v>
      </c>
      <c r="K73" s="85">
        <v>0</v>
      </c>
      <c r="L73" s="85">
        <v>0.10356821326540433</v>
      </c>
      <c r="M73" s="85">
        <v>1.2218415104205294E-2</v>
      </c>
      <c r="N73" s="85">
        <v>0.23369336657095596</v>
      </c>
      <c r="O73" s="85">
        <v>0</v>
      </c>
      <c r="P73" s="85">
        <v>6.2161867006150506E-3</v>
      </c>
      <c r="Q73" s="85">
        <v>3.7450912102140327E-4</v>
      </c>
      <c r="R73" s="85">
        <v>2.9298560151159876</v>
      </c>
      <c r="S73" s="85">
        <v>3.2859267058781825</v>
      </c>
    </row>
    <row r="74" spans="1:19">
      <c r="A74" s="113" t="s">
        <v>756</v>
      </c>
      <c r="B74" s="114" t="s">
        <v>821</v>
      </c>
      <c r="C74" s="85">
        <v>0</v>
      </c>
      <c r="D74" s="85">
        <v>0</v>
      </c>
      <c r="E74" s="85">
        <v>0</v>
      </c>
      <c r="F74" s="85">
        <v>0</v>
      </c>
      <c r="G74" s="85">
        <v>1.6903732233678035</v>
      </c>
      <c r="H74" s="85">
        <v>1.4775328014619689</v>
      </c>
      <c r="I74" s="85">
        <v>0</v>
      </c>
      <c r="J74" s="85">
        <v>0</v>
      </c>
      <c r="K74" s="85">
        <v>0</v>
      </c>
      <c r="L74" s="85">
        <v>0</v>
      </c>
      <c r="M74" s="85">
        <v>0.46156717552610171</v>
      </c>
      <c r="N74" s="85">
        <v>0.13980788185718973</v>
      </c>
      <c r="O74" s="85">
        <v>0</v>
      </c>
      <c r="P74" s="85">
        <v>1.6281613418374918E-3</v>
      </c>
      <c r="Q74" s="85">
        <v>9.6406028448329864E-3</v>
      </c>
      <c r="R74" s="85">
        <v>0.13538485996305383</v>
      </c>
      <c r="S74" s="85">
        <v>3.9159347063628047</v>
      </c>
    </row>
    <row r="75" spans="1:19">
      <c r="A75" s="113" t="s">
        <v>756</v>
      </c>
      <c r="B75" s="114" t="s">
        <v>822</v>
      </c>
      <c r="C75" s="85">
        <v>0</v>
      </c>
      <c r="D75" s="85">
        <v>0.74201616100792722</v>
      </c>
      <c r="E75" s="85">
        <v>0</v>
      </c>
      <c r="F75" s="85">
        <v>0.5049667417435213</v>
      </c>
      <c r="G75" s="85">
        <v>0</v>
      </c>
      <c r="H75" s="85">
        <v>0</v>
      </c>
      <c r="I75" s="85">
        <v>0</v>
      </c>
      <c r="J75" s="85">
        <v>0</v>
      </c>
      <c r="K75" s="85">
        <v>0</v>
      </c>
      <c r="L75" s="85">
        <v>0.11001211434729719</v>
      </c>
      <c r="M75" s="85">
        <v>0.25882242755742935</v>
      </c>
      <c r="N75" s="85">
        <v>4.8975946861257835E-2</v>
      </c>
      <c r="O75" s="85">
        <v>0</v>
      </c>
      <c r="P75" s="85">
        <v>6.9583096951017498E-3</v>
      </c>
      <c r="Q75" s="85">
        <v>3.1132858200966368E-3</v>
      </c>
      <c r="R75" s="85">
        <v>0.15931843310416127</v>
      </c>
      <c r="S75" s="85">
        <v>1.8341834201367817</v>
      </c>
    </row>
    <row r="76" spans="1:19">
      <c r="A76" s="113" t="s">
        <v>756</v>
      </c>
      <c r="B76" s="112" t="s">
        <v>823</v>
      </c>
      <c r="C76" s="85">
        <v>0</v>
      </c>
      <c r="D76" s="85">
        <v>0.1121965733680339</v>
      </c>
      <c r="E76" s="85">
        <v>0</v>
      </c>
      <c r="F76" s="85">
        <v>0</v>
      </c>
      <c r="G76" s="85">
        <v>0</v>
      </c>
      <c r="H76" s="85">
        <v>0</v>
      </c>
      <c r="I76" s="85">
        <v>9.3158573957592028E-2</v>
      </c>
      <c r="J76" s="85">
        <v>0</v>
      </c>
      <c r="K76" s="85">
        <v>0</v>
      </c>
      <c r="L76" s="85">
        <v>0</v>
      </c>
      <c r="M76" s="85">
        <v>0.41843833349091142</v>
      </c>
      <c r="N76" s="85">
        <v>0.1099124564625944</v>
      </c>
      <c r="O76" s="85">
        <v>0</v>
      </c>
      <c r="P76" s="85">
        <v>2.5043897982612695E-2</v>
      </c>
      <c r="Q76" s="85">
        <v>3.4145730800730356E-4</v>
      </c>
      <c r="R76" s="85">
        <v>2.6803583062060738</v>
      </c>
      <c r="S76" s="85">
        <v>3.4394495987758233</v>
      </c>
    </row>
    <row r="77" spans="1:19">
      <c r="A77" s="113" t="s">
        <v>756</v>
      </c>
      <c r="B77" s="112" t="s">
        <v>824</v>
      </c>
      <c r="C77" s="85">
        <v>0</v>
      </c>
      <c r="D77" s="85">
        <v>0.29646963381830149</v>
      </c>
      <c r="E77" s="85">
        <v>0</v>
      </c>
      <c r="F77" s="85">
        <v>0.64991389060503124</v>
      </c>
      <c r="G77" s="85">
        <v>0</v>
      </c>
      <c r="H77" s="85">
        <v>0</v>
      </c>
      <c r="I77" s="85">
        <v>0</v>
      </c>
      <c r="J77" s="85">
        <v>0</v>
      </c>
      <c r="K77" s="85">
        <v>0</v>
      </c>
      <c r="L77" s="85">
        <v>0</v>
      </c>
      <c r="M77" s="85">
        <v>0.15182031275632824</v>
      </c>
      <c r="N77" s="85">
        <v>3.4434962186713491E-2</v>
      </c>
      <c r="O77" s="85">
        <v>0</v>
      </c>
      <c r="P77" s="85">
        <v>0</v>
      </c>
      <c r="Q77" s="85">
        <v>2.2750366949504386E-3</v>
      </c>
      <c r="R77" s="85">
        <v>9.5881245300731166E-2</v>
      </c>
      <c r="S77" s="85">
        <v>1.2307950813620607</v>
      </c>
    </row>
    <row r="78" spans="1:19">
      <c r="A78" s="113" t="s">
        <v>756</v>
      </c>
      <c r="B78" s="112" t="s">
        <v>825</v>
      </c>
      <c r="C78" s="85">
        <v>5.0185214451329202E-2</v>
      </c>
      <c r="D78" s="85">
        <v>0</v>
      </c>
      <c r="E78" s="85">
        <v>0</v>
      </c>
      <c r="F78" s="85">
        <v>0</v>
      </c>
      <c r="G78" s="85">
        <v>0</v>
      </c>
      <c r="H78" s="85">
        <v>0</v>
      </c>
      <c r="I78" s="85">
        <v>0</v>
      </c>
      <c r="J78" s="85">
        <v>0</v>
      </c>
      <c r="K78" s="85">
        <v>0</v>
      </c>
      <c r="L78" s="85">
        <v>0</v>
      </c>
      <c r="M78" s="85">
        <v>0.17988811462625831</v>
      </c>
      <c r="N78" s="85">
        <v>0.12783106668514321</v>
      </c>
      <c r="O78" s="85">
        <v>0</v>
      </c>
      <c r="P78" s="85">
        <v>1.1146276327500593E-2</v>
      </c>
      <c r="Q78" s="85">
        <v>0</v>
      </c>
      <c r="R78" s="85">
        <v>2.0240178156510069</v>
      </c>
      <c r="S78" s="85">
        <v>2.393068487741246</v>
      </c>
    </row>
    <row r="79" spans="1:19">
      <c r="A79" s="113" t="s">
        <v>756</v>
      </c>
      <c r="B79" s="112" t="s">
        <v>826</v>
      </c>
      <c r="C79" s="85">
        <v>0</v>
      </c>
      <c r="D79" s="85">
        <v>0</v>
      </c>
      <c r="E79" s="85">
        <v>0</v>
      </c>
      <c r="F79" s="85">
        <v>0</v>
      </c>
      <c r="G79" s="85">
        <v>0</v>
      </c>
      <c r="H79" s="85">
        <v>0</v>
      </c>
      <c r="I79" s="85">
        <v>0</v>
      </c>
      <c r="J79" s="85">
        <v>0</v>
      </c>
      <c r="K79" s="85">
        <v>0</v>
      </c>
      <c r="L79" s="85">
        <v>0</v>
      </c>
      <c r="M79" s="85">
        <v>6.0775905798169383E-3</v>
      </c>
      <c r="N79" s="85">
        <v>4.9618682154836335E-2</v>
      </c>
      <c r="O79" s="85">
        <v>0</v>
      </c>
      <c r="P79" s="85">
        <v>0</v>
      </c>
      <c r="Q79" s="85">
        <v>5.3049324549378912E-3</v>
      </c>
      <c r="R79" s="85">
        <v>0.70679563151176694</v>
      </c>
      <c r="S79" s="85">
        <v>0.76779683670135057</v>
      </c>
    </row>
    <row r="80" spans="1:19">
      <c r="A80" s="113" t="s">
        <v>756</v>
      </c>
      <c r="B80" s="112" t="s">
        <v>827</v>
      </c>
      <c r="C80" s="85">
        <v>5.0741229621825035E-2</v>
      </c>
      <c r="D80" s="85">
        <v>0</v>
      </c>
      <c r="E80" s="85">
        <v>0</v>
      </c>
      <c r="F80" s="85">
        <v>0</v>
      </c>
      <c r="G80" s="85">
        <v>0</v>
      </c>
      <c r="H80" s="85">
        <v>0</v>
      </c>
      <c r="I80" s="85">
        <v>6.8238454294246853E-2</v>
      </c>
      <c r="J80" s="85">
        <v>6.5377546003136163E-3</v>
      </c>
      <c r="K80" s="85">
        <v>0</v>
      </c>
      <c r="L80" s="85">
        <v>4.8855419295806168E-2</v>
      </c>
      <c r="M80" s="85">
        <v>0.10860757836384094</v>
      </c>
      <c r="N80" s="85">
        <v>0.23098315376278133</v>
      </c>
      <c r="O80" s="85">
        <v>0.13846990921633029</v>
      </c>
      <c r="P80" s="85">
        <v>6.1635928227397052E-3</v>
      </c>
      <c r="Q80" s="85">
        <v>2.0127065460337767E-3</v>
      </c>
      <c r="R80" s="85">
        <v>1.7476713464957925</v>
      </c>
      <c r="S80" s="85">
        <v>2.4082811450196999</v>
      </c>
    </row>
    <row r="81" spans="1:19">
      <c r="A81" s="113" t="s">
        <v>756</v>
      </c>
      <c r="B81" s="112" t="s">
        <v>828</v>
      </c>
      <c r="C81" s="85">
        <v>5.0039743715670493E-2</v>
      </c>
      <c r="D81" s="85">
        <v>0</v>
      </c>
      <c r="E81" s="85">
        <v>0</v>
      </c>
      <c r="F81" s="85">
        <v>0</v>
      </c>
      <c r="G81" s="85">
        <v>0</v>
      </c>
      <c r="H81" s="85">
        <v>0</v>
      </c>
      <c r="I81" s="85">
        <v>0</v>
      </c>
      <c r="J81" s="85">
        <v>0</v>
      </c>
      <c r="K81" s="85">
        <v>0</v>
      </c>
      <c r="L81" s="85">
        <v>7.4667488636841695E-2</v>
      </c>
      <c r="M81" s="85">
        <v>9.3234110737685505E-3</v>
      </c>
      <c r="N81" s="85">
        <v>1.7718526257340272E-2</v>
      </c>
      <c r="O81" s="85">
        <v>8.5266024409068053E-2</v>
      </c>
      <c r="P81" s="85">
        <v>3.8019303931309256E-3</v>
      </c>
      <c r="Q81" s="85">
        <v>2.6976166290829107E-4</v>
      </c>
      <c r="R81" s="85">
        <v>0.80230604052823651</v>
      </c>
      <c r="S81" s="85">
        <v>1.0433929266769724</v>
      </c>
    </row>
    <row r="82" spans="1:19">
      <c r="A82" s="113" t="s">
        <v>756</v>
      </c>
      <c r="B82" s="112" t="s">
        <v>829</v>
      </c>
      <c r="C82" s="85">
        <v>0</v>
      </c>
      <c r="D82" s="85">
        <v>0</v>
      </c>
      <c r="E82" s="85">
        <v>0</v>
      </c>
      <c r="F82" s="85">
        <v>0</v>
      </c>
      <c r="G82" s="85">
        <v>0</v>
      </c>
      <c r="H82" s="85">
        <v>0</v>
      </c>
      <c r="I82" s="85">
        <v>0</v>
      </c>
      <c r="J82" s="85">
        <v>0</v>
      </c>
      <c r="K82" s="85">
        <v>0</v>
      </c>
      <c r="L82" s="85">
        <v>0</v>
      </c>
      <c r="M82" s="85">
        <v>2.3208905354619613E-2</v>
      </c>
      <c r="N82" s="85">
        <v>6.8465639991819316E-2</v>
      </c>
      <c r="O82" s="85">
        <v>0</v>
      </c>
      <c r="P82" s="85">
        <v>0</v>
      </c>
      <c r="Q82" s="85">
        <v>1.3178760633881778E-2</v>
      </c>
      <c r="R82" s="85">
        <v>0.82292181452251612</v>
      </c>
      <c r="S82" s="85">
        <v>0.92777512050284372</v>
      </c>
    </row>
    <row r="83" spans="1:19">
      <c r="A83" s="113" t="s">
        <v>756</v>
      </c>
      <c r="B83" s="112" t="s">
        <v>830</v>
      </c>
      <c r="C83" s="85">
        <v>0</v>
      </c>
      <c r="D83" s="85">
        <v>0.18317396556229593</v>
      </c>
      <c r="E83" s="85">
        <v>0</v>
      </c>
      <c r="F83" s="85">
        <v>0</v>
      </c>
      <c r="G83" s="85">
        <v>0</v>
      </c>
      <c r="H83" s="85">
        <v>0</v>
      </c>
      <c r="I83" s="85">
        <v>0</v>
      </c>
      <c r="J83" s="85">
        <v>0</v>
      </c>
      <c r="K83" s="85">
        <v>0</v>
      </c>
      <c r="L83" s="85">
        <v>0</v>
      </c>
      <c r="M83" s="85">
        <v>2.4527028587270738E-2</v>
      </c>
      <c r="N83" s="85">
        <v>0.11775095916520772</v>
      </c>
      <c r="O83" s="85">
        <v>0</v>
      </c>
      <c r="P83" s="85">
        <v>3.2471842168554366E-3</v>
      </c>
      <c r="Q83" s="85">
        <v>5.1946411127916647E-3</v>
      </c>
      <c r="R83" s="85">
        <v>0.45963797394603034</v>
      </c>
      <c r="S83" s="85">
        <v>0.79353175259043951</v>
      </c>
    </row>
    <row r="84" spans="1:19">
      <c r="A84" s="113" t="s">
        <v>756</v>
      </c>
      <c r="B84" s="112" t="s">
        <v>831</v>
      </c>
      <c r="C84" s="85">
        <v>0</v>
      </c>
      <c r="D84" s="85">
        <v>0</v>
      </c>
      <c r="E84" s="85">
        <v>0</v>
      </c>
      <c r="F84" s="85">
        <v>0</v>
      </c>
      <c r="G84" s="85">
        <v>0</v>
      </c>
      <c r="H84" s="85">
        <v>0</v>
      </c>
      <c r="I84" s="85">
        <v>0</v>
      </c>
      <c r="J84" s="85">
        <v>0</v>
      </c>
      <c r="K84" s="85">
        <v>0</v>
      </c>
      <c r="L84" s="85">
        <v>0</v>
      </c>
      <c r="M84" s="85">
        <v>5.9473674946435295E-2</v>
      </c>
      <c r="N84" s="85">
        <v>9.1117765235334325E-2</v>
      </c>
      <c r="O84" s="85">
        <v>0</v>
      </c>
      <c r="P84" s="85">
        <v>0</v>
      </c>
      <c r="Q84" s="85">
        <v>0</v>
      </c>
      <c r="R84" s="85">
        <v>8.5616290801780792E-2</v>
      </c>
      <c r="S84" s="85">
        <v>0.2362077309835513</v>
      </c>
    </row>
    <row r="85" spans="1:19">
      <c r="A85" s="113" t="s">
        <v>756</v>
      </c>
      <c r="B85" s="112" t="s">
        <v>832</v>
      </c>
      <c r="C85" s="85">
        <v>0</v>
      </c>
      <c r="D85" s="85">
        <v>0</v>
      </c>
      <c r="E85" s="85">
        <v>0</v>
      </c>
      <c r="F85" s="85">
        <v>0</v>
      </c>
      <c r="G85" s="85">
        <v>0</v>
      </c>
      <c r="H85" s="85">
        <v>0</v>
      </c>
      <c r="I85" s="85">
        <v>0</v>
      </c>
      <c r="J85" s="85">
        <v>0</v>
      </c>
      <c r="K85" s="85">
        <v>0</v>
      </c>
      <c r="L85" s="85">
        <v>0</v>
      </c>
      <c r="M85" s="85">
        <v>5.5338635340785203E-2</v>
      </c>
      <c r="N85" s="85">
        <v>3.2998526092062441E-2</v>
      </c>
      <c r="O85" s="85">
        <v>2.7949961231237275E-3</v>
      </c>
      <c r="P85" s="85">
        <v>1.1927836817859916E-3</v>
      </c>
      <c r="Q85" s="85">
        <v>3.0170945746865602E-3</v>
      </c>
      <c r="R85" s="85">
        <v>0.7270586094817304</v>
      </c>
      <c r="S85" s="85">
        <v>0.82240064529418078</v>
      </c>
    </row>
    <row r="86" spans="1:19">
      <c r="A86" s="113" t="s">
        <v>756</v>
      </c>
      <c r="B86" s="112" t="s">
        <v>833</v>
      </c>
      <c r="C86" s="85">
        <v>0</v>
      </c>
      <c r="D86" s="85">
        <v>0</v>
      </c>
      <c r="E86" s="85">
        <v>0</v>
      </c>
      <c r="F86" s="85">
        <v>0</v>
      </c>
      <c r="G86" s="85">
        <v>0</v>
      </c>
      <c r="H86" s="85">
        <v>0</v>
      </c>
      <c r="I86" s="85">
        <v>3.8295415940347244E-2</v>
      </c>
      <c r="J86" s="85">
        <v>0</v>
      </c>
      <c r="K86" s="85">
        <v>0</v>
      </c>
      <c r="L86" s="85">
        <v>0</v>
      </c>
      <c r="M86" s="85">
        <v>2.8166353834970792E-2</v>
      </c>
      <c r="N86" s="85">
        <v>9.2465828899029212E-2</v>
      </c>
      <c r="O86" s="85">
        <v>0</v>
      </c>
      <c r="P86" s="85">
        <v>6.312347362709525E-3</v>
      </c>
      <c r="Q86" s="85">
        <v>0</v>
      </c>
      <c r="R86" s="85">
        <v>1.4016116702980668</v>
      </c>
      <c r="S86" s="85">
        <v>1.5668516163351285</v>
      </c>
    </row>
    <row r="87" spans="1:19">
      <c r="A87" s="113" t="s">
        <v>756</v>
      </c>
      <c r="B87" s="112" t="s">
        <v>834</v>
      </c>
      <c r="C87" s="85">
        <v>0</v>
      </c>
      <c r="D87" s="85">
        <v>0</v>
      </c>
      <c r="E87" s="85">
        <v>0</v>
      </c>
      <c r="F87" s="85">
        <v>0</v>
      </c>
      <c r="G87" s="85">
        <v>0</v>
      </c>
      <c r="H87" s="85">
        <v>0</v>
      </c>
      <c r="I87" s="85">
        <v>0</v>
      </c>
      <c r="J87" s="85">
        <v>0</v>
      </c>
      <c r="K87" s="85">
        <v>0</v>
      </c>
      <c r="L87" s="85">
        <v>3.2857472951305589E-2</v>
      </c>
      <c r="M87" s="85">
        <v>0.12286802972304978</v>
      </c>
      <c r="N87" s="85">
        <v>3.8935634157292398E-2</v>
      </c>
      <c r="O87" s="85">
        <v>0</v>
      </c>
      <c r="P87" s="85">
        <v>0</v>
      </c>
      <c r="Q87" s="85">
        <v>4.3394095592954735E-3</v>
      </c>
      <c r="R87" s="85">
        <v>2.0325605857109963E-2</v>
      </c>
      <c r="S87" s="85">
        <v>0.21932615224804408</v>
      </c>
    </row>
    <row r="88" spans="1:19">
      <c r="A88" s="113" t="s">
        <v>756</v>
      </c>
      <c r="B88" s="112" t="s">
        <v>835</v>
      </c>
      <c r="C88" s="85">
        <v>5.0352811263496944E-2</v>
      </c>
      <c r="D88" s="85">
        <v>5.504824121111529E-2</v>
      </c>
      <c r="E88" s="85">
        <v>0</v>
      </c>
      <c r="F88" s="85">
        <v>0</v>
      </c>
      <c r="G88" s="85">
        <v>0</v>
      </c>
      <c r="H88" s="85">
        <v>0</v>
      </c>
      <c r="I88" s="85">
        <v>3.5070952317702631E-2</v>
      </c>
      <c r="J88" s="85">
        <v>0</v>
      </c>
      <c r="K88" s="85">
        <v>1.6197312137185567E-2</v>
      </c>
      <c r="L88" s="85">
        <v>0</v>
      </c>
      <c r="M88" s="85">
        <v>1.1730435251350091E-2</v>
      </c>
      <c r="N88" s="85">
        <v>2.6897845100035234E-2</v>
      </c>
      <c r="O88" s="85">
        <v>0</v>
      </c>
      <c r="P88" s="85">
        <v>5.5098312419376572E-3</v>
      </c>
      <c r="Q88" s="85">
        <v>8.940445617383469E-3</v>
      </c>
      <c r="R88" s="85">
        <v>0.47423571477814619</v>
      </c>
      <c r="S88" s="85">
        <v>0.68398358891835187</v>
      </c>
    </row>
    <row r="89" spans="1:19">
      <c r="A89" s="113" t="s">
        <v>756</v>
      </c>
      <c r="B89" s="112" t="s">
        <v>836</v>
      </c>
      <c r="C89" s="85">
        <v>0</v>
      </c>
      <c r="D89" s="85">
        <v>0</v>
      </c>
      <c r="E89" s="85">
        <v>0</v>
      </c>
      <c r="F89" s="85">
        <v>0</v>
      </c>
      <c r="G89" s="85">
        <v>0</v>
      </c>
      <c r="H89" s="85">
        <v>0</v>
      </c>
      <c r="I89" s="85">
        <v>0</v>
      </c>
      <c r="J89" s="85">
        <v>0</v>
      </c>
      <c r="K89" s="85">
        <v>0</v>
      </c>
      <c r="L89" s="85">
        <v>0</v>
      </c>
      <c r="M89" s="85">
        <v>5.0411113474759794E-3</v>
      </c>
      <c r="N89" s="85">
        <v>5.1844980643418026E-2</v>
      </c>
      <c r="O89" s="85">
        <v>0</v>
      </c>
      <c r="P89" s="85">
        <v>0</v>
      </c>
      <c r="Q89" s="85">
        <v>4.0746826146456361E-3</v>
      </c>
      <c r="R89" s="85">
        <v>0.46160710209773015</v>
      </c>
      <c r="S89" s="85">
        <v>0.52256787670327753</v>
      </c>
    </row>
    <row r="90" spans="1:19">
      <c r="A90" s="113" t="s">
        <v>756</v>
      </c>
      <c r="B90" s="112" t="s">
        <v>837</v>
      </c>
      <c r="C90" s="85">
        <v>0</v>
      </c>
      <c r="D90" s="85">
        <v>0</v>
      </c>
      <c r="E90" s="85">
        <v>0</v>
      </c>
      <c r="F90" s="85">
        <v>0</v>
      </c>
      <c r="G90" s="85">
        <v>0</v>
      </c>
      <c r="H90" s="85">
        <v>7.9537602118520567E-2</v>
      </c>
      <c r="I90" s="85">
        <v>5.0644236543963106E-2</v>
      </c>
      <c r="J90" s="85">
        <v>0</v>
      </c>
      <c r="K90" s="85">
        <v>0</v>
      </c>
      <c r="L90" s="85">
        <v>0</v>
      </c>
      <c r="M90" s="85">
        <v>0.12055385468733792</v>
      </c>
      <c r="N90" s="85">
        <v>9.681123841862771E-2</v>
      </c>
      <c r="O90" s="85">
        <v>0</v>
      </c>
      <c r="P90" s="85">
        <v>0</v>
      </c>
      <c r="Q90" s="85">
        <v>0</v>
      </c>
      <c r="R90" s="85">
        <v>0.43308179931355539</v>
      </c>
      <c r="S90" s="85">
        <v>0.78062873108200392</v>
      </c>
    </row>
    <row r="91" spans="1:19">
      <c r="A91" s="113" t="s">
        <v>756</v>
      </c>
      <c r="B91" s="112" t="s">
        <v>838</v>
      </c>
      <c r="C91" s="85">
        <v>7.171393728504194E-2</v>
      </c>
      <c r="D91" s="85">
        <v>0</v>
      </c>
      <c r="E91" s="85">
        <v>0</v>
      </c>
      <c r="F91" s="85">
        <v>0</v>
      </c>
      <c r="G91" s="85">
        <v>0</v>
      </c>
      <c r="H91" s="85">
        <v>0</v>
      </c>
      <c r="I91" s="85">
        <v>6.1089095011784E-2</v>
      </c>
      <c r="J91" s="85">
        <v>0</v>
      </c>
      <c r="K91" s="85">
        <v>0</v>
      </c>
      <c r="L91" s="85">
        <v>0</v>
      </c>
      <c r="M91" s="85">
        <v>8.4997064222092078E-3</v>
      </c>
      <c r="N91" s="85">
        <v>0.20899959354747022</v>
      </c>
      <c r="O91" s="85">
        <v>0</v>
      </c>
      <c r="P91" s="85">
        <v>2.1544196516875891E-2</v>
      </c>
      <c r="Q91" s="85">
        <v>1.95338810807133E-4</v>
      </c>
      <c r="R91" s="85">
        <v>0.27771480522035574</v>
      </c>
      <c r="S91" s="85">
        <v>0.6497566728145614</v>
      </c>
    </row>
    <row r="92" spans="1:19">
      <c r="A92" s="113" t="s">
        <v>756</v>
      </c>
      <c r="B92" s="112" t="s">
        <v>839</v>
      </c>
      <c r="C92" s="85">
        <v>0</v>
      </c>
      <c r="D92" s="85">
        <v>0</v>
      </c>
      <c r="E92" s="85">
        <v>0</v>
      </c>
      <c r="F92" s="85">
        <v>1.9979002636764065</v>
      </c>
      <c r="G92" s="85">
        <v>0</v>
      </c>
      <c r="H92" s="85">
        <v>0</v>
      </c>
      <c r="I92" s="85">
        <v>0</v>
      </c>
      <c r="J92" s="85">
        <v>0</v>
      </c>
      <c r="K92" s="85">
        <v>0</v>
      </c>
      <c r="L92" s="85">
        <v>0.12577579553671026</v>
      </c>
      <c r="M92" s="85">
        <v>5.474051418016046E-3</v>
      </c>
      <c r="N92" s="85">
        <v>0</v>
      </c>
      <c r="O92" s="85">
        <v>8.4831460115386115E-2</v>
      </c>
      <c r="P92" s="85">
        <v>0</v>
      </c>
      <c r="Q92" s="85">
        <v>0</v>
      </c>
      <c r="R92" s="85">
        <v>7.629478316374616E-3</v>
      </c>
      <c r="S92" s="85">
        <v>2.221611049062858</v>
      </c>
    </row>
    <row r="93" spans="1:19">
      <c r="A93" s="113" t="s">
        <v>756</v>
      </c>
      <c r="B93" s="112" t="s">
        <v>840</v>
      </c>
      <c r="C93" s="85">
        <v>0</v>
      </c>
      <c r="D93" s="85">
        <v>0</v>
      </c>
      <c r="E93" s="85">
        <v>0</v>
      </c>
      <c r="F93" s="85">
        <v>0</v>
      </c>
      <c r="G93" s="85">
        <v>0</v>
      </c>
      <c r="H93" s="85">
        <v>0</v>
      </c>
      <c r="I93" s="85">
        <v>0</v>
      </c>
      <c r="J93" s="85">
        <v>0</v>
      </c>
      <c r="K93" s="85">
        <v>0</v>
      </c>
      <c r="L93" s="85">
        <v>0</v>
      </c>
      <c r="M93" s="85">
        <v>0.17333185301987442</v>
      </c>
      <c r="N93" s="85">
        <v>0.22271389475622261</v>
      </c>
      <c r="O93" s="85">
        <v>1.2450602120901433E-3</v>
      </c>
      <c r="P93" s="85">
        <v>2.007497134263736E-3</v>
      </c>
      <c r="Q93" s="85">
        <v>6.7269969895543125E-3</v>
      </c>
      <c r="R93" s="85">
        <v>0.54374427568343719</v>
      </c>
      <c r="S93" s="85">
        <v>0.94976957779545046</v>
      </c>
    </row>
    <row r="94" spans="1:19">
      <c r="A94" s="113" t="s">
        <v>756</v>
      </c>
      <c r="B94" s="112" t="s">
        <v>841</v>
      </c>
      <c r="C94" s="85">
        <v>0</v>
      </c>
      <c r="D94" s="85">
        <v>0</v>
      </c>
      <c r="E94" s="85">
        <v>0</v>
      </c>
      <c r="F94" s="85">
        <v>0</v>
      </c>
      <c r="G94" s="85">
        <v>1.1026348610443009</v>
      </c>
      <c r="H94" s="85">
        <v>0.60359227358163281</v>
      </c>
      <c r="I94" s="85">
        <v>3.405477875420837E-2</v>
      </c>
      <c r="J94" s="85">
        <v>0</v>
      </c>
      <c r="K94" s="85">
        <v>0</v>
      </c>
      <c r="L94" s="85">
        <v>0</v>
      </c>
      <c r="M94" s="85">
        <v>5.0097378343288312E-2</v>
      </c>
      <c r="N94" s="85">
        <v>0.13974148770579475</v>
      </c>
      <c r="O94" s="85">
        <v>0</v>
      </c>
      <c r="P94" s="85">
        <v>1.8016068933737195E-3</v>
      </c>
      <c r="Q94" s="85">
        <v>6.6463518001950439E-3</v>
      </c>
      <c r="R94" s="85">
        <v>2.826145881630282E-2</v>
      </c>
      <c r="S94" s="85">
        <v>1.9668301969390996</v>
      </c>
    </row>
    <row r="95" spans="1:19">
      <c r="A95" s="113" t="s">
        <v>756</v>
      </c>
      <c r="B95" s="112" t="s">
        <v>842</v>
      </c>
      <c r="C95" s="85">
        <v>0</v>
      </c>
      <c r="D95" s="85">
        <v>0</v>
      </c>
      <c r="E95" s="85">
        <v>0</v>
      </c>
      <c r="F95" s="85">
        <v>0</v>
      </c>
      <c r="G95" s="85">
        <v>0</v>
      </c>
      <c r="H95" s="85">
        <v>0</v>
      </c>
      <c r="I95" s="85">
        <v>2.9810213004317965E-2</v>
      </c>
      <c r="J95" s="85">
        <v>0</v>
      </c>
      <c r="K95" s="85">
        <v>0</v>
      </c>
      <c r="L95" s="85">
        <v>0</v>
      </c>
      <c r="M95" s="85">
        <v>2.8176975165475682E-2</v>
      </c>
      <c r="N95" s="85">
        <v>4.7986572428497354E-2</v>
      </c>
      <c r="O95" s="85">
        <v>0</v>
      </c>
      <c r="P95" s="85">
        <v>0</v>
      </c>
      <c r="Q95" s="85">
        <v>0</v>
      </c>
      <c r="R95" s="85">
        <v>0.90146950101588175</v>
      </c>
      <c r="S95" s="85">
        <v>1.0074432616141848</v>
      </c>
    </row>
    <row r="96" spans="1:19">
      <c r="A96" s="113" t="s">
        <v>756</v>
      </c>
      <c r="B96" s="112" t="s">
        <v>843</v>
      </c>
      <c r="C96" s="85">
        <v>0</v>
      </c>
      <c r="D96" s="85">
        <v>0</v>
      </c>
      <c r="E96" s="85">
        <v>0</v>
      </c>
      <c r="F96" s="85">
        <v>0</v>
      </c>
      <c r="G96" s="85">
        <v>0</v>
      </c>
      <c r="H96" s="85">
        <v>0.60485405011159799</v>
      </c>
      <c r="I96" s="85">
        <v>0</v>
      </c>
      <c r="J96" s="85">
        <v>0</v>
      </c>
      <c r="K96" s="85">
        <v>0</v>
      </c>
      <c r="L96" s="85">
        <v>0</v>
      </c>
      <c r="M96" s="85">
        <v>4.8044619755113871E-2</v>
      </c>
      <c r="N96" s="85">
        <v>1.4460360858452148E-2</v>
      </c>
      <c r="O96" s="85">
        <v>0</v>
      </c>
      <c r="P96" s="85">
        <v>1.5567407446380299E-2</v>
      </c>
      <c r="Q96" s="85">
        <v>0</v>
      </c>
      <c r="R96" s="85">
        <v>6.548499125030105E-2</v>
      </c>
      <c r="S96" s="85">
        <v>0.74841142942182159</v>
      </c>
    </row>
    <row r="97" spans="1:19">
      <c r="A97" s="113" t="s">
        <v>756</v>
      </c>
      <c r="B97" s="112" t="s">
        <v>844</v>
      </c>
      <c r="C97" s="85">
        <v>0</v>
      </c>
      <c r="D97" s="85">
        <v>0</v>
      </c>
      <c r="E97" s="85">
        <v>0</v>
      </c>
      <c r="F97" s="85">
        <v>0</v>
      </c>
      <c r="G97" s="85">
        <v>0</v>
      </c>
      <c r="H97" s="85">
        <v>0</v>
      </c>
      <c r="I97" s="85">
        <v>0</v>
      </c>
      <c r="J97" s="85">
        <v>0</v>
      </c>
      <c r="K97" s="85">
        <v>0</v>
      </c>
      <c r="L97" s="85">
        <v>1.2171402309743229E-2</v>
      </c>
      <c r="M97" s="85">
        <v>1.4728792702790372E-2</v>
      </c>
      <c r="N97" s="85">
        <v>3.0093884646545277E-2</v>
      </c>
      <c r="O97" s="85">
        <v>0</v>
      </c>
      <c r="P97" s="85">
        <v>0</v>
      </c>
      <c r="Q97" s="85">
        <v>6.1550260672970925E-3</v>
      </c>
      <c r="R97" s="85">
        <v>1.2344617997655405E-2</v>
      </c>
      <c r="S97" s="85">
        <v>7.5493723724065376E-2</v>
      </c>
    </row>
    <row r="98" spans="1:19">
      <c r="A98" s="113" t="s">
        <v>756</v>
      </c>
      <c r="B98" s="112" t="s">
        <v>845</v>
      </c>
      <c r="C98" s="85">
        <v>0</v>
      </c>
      <c r="D98" s="85">
        <v>0</v>
      </c>
      <c r="E98" s="85">
        <v>0</v>
      </c>
      <c r="F98" s="85">
        <v>0</v>
      </c>
      <c r="G98" s="85">
        <v>0</v>
      </c>
      <c r="H98" s="85">
        <v>0</v>
      </c>
      <c r="I98" s="85">
        <v>0</v>
      </c>
      <c r="J98" s="85">
        <v>0</v>
      </c>
      <c r="K98" s="85">
        <v>0</v>
      </c>
      <c r="L98" s="85">
        <v>0</v>
      </c>
      <c r="M98" s="85">
        <v>3.7177396155910536E-2</v>
      </c>
      <c r="N98" s="85">
        <v>5.7171503722884154E-2</v>
      </c>
      <c r="O98" s="85">
        <v>0</v>
      </c>
      <c r="P98" s="85">
        <v>1.462999071806359E-2</v>
      </c>
      <c r="Q98" s="85">
        <v>1.976739858834814E-3</v>
      </c>
      <c r="R98" s="85">
        <v>0.61159990919107088</v>
      </c>
      <c r="S98" s="85">
        <v>0.72255553964677688</v>
      </c>
    </row>
    <row r="99" spans="1:19">
      <c r="A99" s="113" t="s">
        <v>756</v>
      </c>
      <c r="B99" s="112" t="s">
        <v>846</v>
      </c>
      <c r="C99" s="85">
        <v>6.872072161554621E-2</v>
      </c>
      <c r="D99" s="85">
        <v>0</v>
      </c>
      <c r="E99" s="85">
        <v>0</v>
      </c>
      <c r="F99" s="85">
        <v>0</v>
      </c>
      <c r="G99" s="85">
        <v>0</v>
      </c>
      <c r="H99" s="85">
        <v>0</v>
      </c>
      <c r="I99" s="85">
        <v>0</v>
      </c>
      <c r="J99" s="85">
        <v>0</v>
      </c>
      <c r="K99" s="85">
        <v>0</v>
      </c>
      <c r="L99" s="85">
        <v>0</v>
      </c>
      <c r="M99" s="85">
        <v>0.17750135853642224</v>
      </c>
      <c r="N99" s="85">
        <v>0</v>
      </c>
      <c r="O99" s="85">
        <v>0.14636599343591894</v>
      </c>
      <c r="P99" s="85">
        <v>2.5528515920573147E-3</v>
      </c>
      <c r="Q99" s="85">
        <v>0</v>
      </c>
      <c r="R99" s="85">
        <v>0.28422308115823114</v>
      </c>
      <c r="S99" s="85">
        <v>0.67936400633817584</v>
      </c>
    </row>
    <row r="100" spans="1:19">
      <c r="A100" s="113" t="s">
        <v>756</v>
      </c>
      <c r="B100" s="112" t="s">
        <v>847</v>
      </c>
      <c r="C100" s="85">
        <v>0</v>
      </c>
      <c r="D100" s="85">
        <v>0</v>
      </c>
      <c r="E100" s="85">
        <v>0</v>
      </c>
      <c r="F100" s="85">
        <v>0</v>
      </c>
      <c r="G100" s="85">
        <v>0</v>
      </c>
      <c r="H100" s="85">
        <v>0</v>
      </c>
      <c r="I100" s="85">
        <v>0</v>
      </c>
      <c r="J100" s="85">
        <v>0</v>
      </c>
      <c r="K100" s="85">
        <v>0</v>
      </c>
      <c r="L100" s="85">
        <v>0</v>
      </c>
      <c r="M100" s="85">
        <v>1.9829001932652801E-2</v>
      </c>
      <c r="N100" s="85">
        <v>6.3235579671143682E-2</v>
      </c>
      <c r="O100" s="85">
        <v>0</v>
      </c>
      <c r="P100" s="85">
        <v>0</v>
      </c>
      <c r="Q100" s="85">
        <v>7.9093040983331531E-4</v>
      </c>
      <c r="R100" s="85">
        <v>0.24718875287834408</v>
      </c>
      <c r="S100" s="85">
        <v>0.33104426489194339</v>
      </c>
    </row>
    <row r="101" spans="1:19">
      <c r="A101" s="113" t="s">
        <v>756</v>
      </c>
      <c r="B101" s="112" t="s">
        <v>848</v>
      </c>
      <c r="C101" s="85">
        <v>3.6655888886878096E-2</v>
      </c>
      <c r="D101" s="85">
        <v>0.17539859889535991</v>
      </c>
      <c r="E101" s="85">
        <v>0</v>
      </c>
      <c r="F101" s="85">
        <v>0</v>
      </c>
      <c r="G101" s="85">
        <v>0</v>
      </c>
      <c r="H101" s="85">
        <v>0</v>
      </c>
      <c r="I101" s="85">
        <v>0</v>
      </c>
      <c r="J101" s="85">
        <v>0</v>
      </c>
      <c r="K101" s="85">
        <v>0</v>
      </c>
      <c r="L101" s="85">
        <v>0</v>
      </c>
      <c r="M101" s="85">
        <v>7.2434146267230659E-4</v>
      </c>
      <c r="N101" s="85">
        <v>4.8541187739369107E-2</v>
      </c>
      <c r="O101" s="85">
        <v>0</v>
      </c>
      <c r="P101" s="85">
        <v>0</v>
      </c>
      <c r="Q101" s="85">
        <v>0</v>
      </c>
      <c r="R101" s="85">
        <v>6.3172960588161686E-2</v>
      </c>
      <c r="S101" s="85">
        <v>0.32449297757244722</v>
      </c>
    </row>
    <row r="102" spans="1:19">
      <c r="A102" s="113" t="s">
        <v>756</v>
      </c>
      <c r="B102" s="112" t="s">
        <v>849</v>
      </c>
      <c r="C102" s="85">
        <v>0</v>
      </c>
      <c r="D102" s="85">
        <v>0</v>
      </c>
      <c r="E102" s="85">
        <v>0</v>
      </c>
      <c r="F102" s="85">
        <v>0</v>
      </c>
      <c r="G102" s="85">
        <v>0.41171054763958637</v>
      </c>
      <c r="H102" s="85">
        <v>0</v>
      </c>
      <c r="I102" s="85">
        <v>0</v>
      </c>
      <c r="J102" s="85">
        <v>0</v>
      </c>
      <c r="K102" s="85">
        <v>0</v>
      </c>
      <c r="L102" s="85">
        <v>0</v>
      </c>
      <c r="M102" s="85">
        <v>5.2153783298113154E-2</v>
      </c>
      <c r="N102" s="85">
        <v>2.4594311145218484E-2</v>
      </c>
      <c r="O102" s="85">
        <v>0</v>
      </c>
      <c r="P102" s="85">
        <v>9.8586059850127583E-3</v>
      </c>
      <c r="Q102" s="85">
        <v>0</v>
      </c>
      <c r="R102" s="85">
        <v>3.4032229369373113E-2</v>
      </c>
      <c r="S102" s="85">
        <v>0.53234947743729322</v>
      </c>
    </row>
    <row r="103" spans="1:19">
      <c r="A103" s="113" t="s">
        <v>756</v>
      </c>
      <c r="B103" s="112" t="s">
        <v>850</v>
      </c>
      <c r="C103" s="85">
        <v>0</v>
      </c>
      <c r="D103" s="85">
        <v>0</v>
      </c>
      <c r="E103" s="85">
        <v>0</v>
      </c>
      <c r="F103" s="85">
        <v>0</v>
      </c>
      <c r="G103" s="85">
        <v>1.0310256316039101</v>
      </c>
      <c r="H103" s="85">
        <v>0</v>
      </c>
      <c r="I103" s="85">
        <v>0</v>
      </c>
      <c r="J103" s="85">
        <v>0</v>
      </c>
      <c r="K103" s="85">
        <v>0</v>
      </c>
      <c r="L103" s="85">
        <v>0.11062313542681834</v>
      </c>
      <c r="M103" s="85">
        <v>3.4997435731209947E-3</v>
      </c>
      <c r="N103" s="85">
        <v>1.1661916860566279E-2</v>
      </c>
      <c r="O103" s="85">
        <v>4.9842074993922125E-5</v>
      </c>
      <c r="P103" s="85">
        <v>0</v>
      </c>
      <c r="Q103" s="85">
        <v>2.4389746019330971E-3</v>
      </c>
      <c r="R103" s="85">
        <v>0.15280323205915636</v>
      </c>
      <c r="S103" s="85">
        <v>1.3121024762004936</v>
      </c>
    </row>
    <row r="104" spans="1:19">
      <c r="A104" s="113" t="s">
        <v>756</v>
      </c>
      <c r="B104" s="112" t="s">
        <v>851</v>
      </c>
      <c r="C104" s="85">
        <v>0</v>
      </c>
      <c r="D104" s="85">
        <v>0</v>
      </c>
      <c r="E104" s="85">
        <v>0</v>
      </c>
      <c r="F104" s="85">
        <v>0</v>
      </c>
      <c r="G104" s="85">
        <v>0.99290831922278855</v>
      </c>
      <c r="H104" s="85">
        <v>0</v>
      </c>
      <c r="I104" s="85">
        <v>0</v>
      </c>
      <c r="J104" s="85">
        <v>0</v>
      </c>
      <c r="K104" s="85">
        <v>0</v>
      </c>
      <c r="L104" s="85">
        <v>0</v>
      </c>
      <c r="M104" s="85">
        <v>6.0138654260007307E-2</v>
      </c>
      <c r="N104" s="85">
        <v>5.0003969561696948E-2</v>
      </c>
      <c r="O104" s="85">
        <v>0</v>
      </c>
      <c r="P104" s="85">
        <v>0</v>
      </c>
      <c r="Q104" s="85">
        <v>0</v>
      </c>
      <c r="R104" s="85">
        <v>4.0953337630796227E-2</v>
      </c>
      <c r="S104" s="85">
        <v>1.1440042806752899</v>
      </c>
    </row>
    <row r="105" spans="1:19">
      <c r="A105" s="113" t="s">
        <v>756</v>
      </c>
      <c r="B105" s="112" t="s">
        <v>852</v>
      </c>
      <c r="C105" s="85">
        <v>4.7821481318977566E-2</v>
      </c>
      <c r="D105" s="85">
        <v>0</v>
      </c>
      <c r="E105" s="85">
        <v>0</v>
      </c>
      <c r="F105" s="85">
        <v>0</v>
      </c>
      <c r="G105" s="85">
        <v>0</v>
      </c>
      <c r="H105" s="85">
        <v>0.75431577146540008</v>
      </c>
      <c r="I105" s="85">
        <v>3.2149041085322683E-2</v>
      </c>
      <c r="J105" s="85">
        <v>1.5222640508380268E-2</v>
      </c>
      <c r="K105" s="85">
        <v>0</v>
      </c>
      <c r="L105" s="85">
        <v>0</v>
      </c>
      <c r="M105" s="85">
        <v>7.8649156098878237E-2</v>
      </c>
      <c r="N105" s="85">
        <v>5.280174450096986E-2</v>
      </c>
      <c r="O105" s="85">
        <v>0</v>
      </c>
      <c r="P105" s="85">
        <v>0</v>
      </c>
      <c r="Q105" s="85">
        <v>3.4666816866233685E-3</v>
      </c>
      <c r="R105" s="85">
        <v>7.6668257925703642E-2</v>
      </c>
      <c r="S105" s="85">
        <v>1.0610947745902592</v>
      </c>
    </row>
    <row r="106" spans="1:19">
      <c r="A106" s="113" t="s">
        <v>756</v>
      </c>
      <c r="B106" s="112" t="s">
        <v>853</v>
      </c>
      <c r="C106" s="85">
        <v>0</v>
      </c>
      <c r="D106" s="85">
        <v>0</v>
      </c>
      <c r="E106" s="85">
        <v>0</v>
      </c>
      <c r="F106" s="85">
        <v>0</v>
      </c>
      <c r="G106" s="85">
        <v>0</v>
      </c>
      <c r="H106" s="85">
        <v>0</v>
      </c>
      <c r="I106" s="85">
        <v>0</v>
      </c>
      <c r="J106" s="85">
        <v>0</v>
      </c>
      <c r="K106" s="85">
        <v>0</v>
      </c>
      <c r="L106" s="85">
        <v>4.6026601465794847E-2</v>
      </c>
      <c r="M106" s="85">
        <v>2.3550975180484102E-3</v>
      </c>
      <c r="N106" s="85">
        <v>4.3149000527717973E-2</v>
      </c>
      <c r="O106" s="85">
        <v>3.4954025400110167E-3</v>
      </c>
      <c r="P106" s="85">
        <v>0</v>
      </c>
      <c r="Q106" s="85">
        <v>0</v>
      </c>
      <c r="R106" s="85">
        <v>0.10448786496036178</v>
      </c>
      <c r="S106" s="85">
        <v>0.19951396701191015</v>
      </c>
    </row>
    <row r="107" spans="1:19">
      <c r="A107" s="113" t="s">
        <v>756</v>
      </c>
      <c r="B107" s="112" t="s">
        <v>854</v>
      </c>
      <c r="C107" s="85">
        <v>0</v>
      </c>
      <c r="D107" s="85">
        <v>0</v>
      </c>
      <c r="E107" s="85">
        <v>0</v>
      </c>
      <c r="F107" s="85">
        <v>0</v>
      </c>
      <c r="G107" s="85">
        <v>0</v>
      </c>
      <c r="H107" s="85">
        <v>0.70800222355438791</v>
      </c>
      <c r="I107" s="85">
        <v>0</v>
      </c>
      <c r="J107" s="85">
        <v>0</v>
      </c>
      <c r="K107" s="85">
        <v>0</v>
      </c>
      <c r="L107" s="85">
        <v>0</v>
      </c>
      <c r="M107" s="85">
        <v>0.15093960530604278</v>
      </c>
      <c r="N107" s="85">
        <v>7.3710061897995338E-2</v>
      </c>
      <c r="O107" s="85">
        <v>6.3807936484046035E-3</v>
      </c>
      <c r="P107" s="85">
        <v>0</v>
      </c>
      <c r="Q107" s="85">
        <v>2.0506798297587059E-3</v>
      </c>
      <c r="R107" s="85">
        <v>2.1100619741787341E-3</v>
      </c>
      <c r="S107" s="85">
        <v>0.94319342621076885</v>
      </c>
    </row>
    <row r="108" spans="1:19">
      <c r="A108" s="113" t="s">
        <v>756</v>
      </c>
      <c r="B108" s="112" t="s">
        <v>855</v>
      </c>
      <c r="C108" s="85">
        <v>0</v>
      </c>
      <c r="D108" s="85">
        <v>0</v>
      </c>
      <c r="E108" s="85">
        <v>0</v>
      </c>
      <c r="F108" s="85">
        <v>0</v>
      </c>
      <c r="G108" s="85">
        <v>0</v>
      </c>
      <c r="H108" s="85">
        <v>0</v>
      </c>
      <c r="I108" s="85">
        <v>0</v>
      </c>
      <c r="J108" s="85">
        <v>0</v>
      </c>
      <c r="K108" s="85">
        <v>0</v>
      </c>
      <c r="L108" s="85">
        <v>0</v>
      </c>
      <c r="M108" s="85">
        <v>4.9455663021875651E-3</v>
      </c>
      <c r="N108" s="85">
        <v>0</v>
      </c>
      <c r="O108" s="85">
        <v>0</v>
      </c>
      <c r="P108" s="85">
        <v>0</v>
      </c>
      <c r="Q108" s="85">
        <v>3.5718633037785663E-3</v>
      </c>
      <c r="R108" s="85">
        <v>9.8492738147797354E-3</v>
      </c>
      <c r="S108" s="85">
        <v>1.8366703420753083E-2</v>
      </c>
    </row>
    <row r="109" spans="1:19">
      <c r="A109" s="113" t="s">
        <v>756</v>
      </c>
      <c r="B109" s="112" t="s">
        <v>856</v>
      </c>
      <c r="C109" s="85">
        <v>0</v>
      </c>
      <c r="D109" s="85">
        <v>0</v>
      </c>
      <c r="E109" s="85">
        <v>0</v>
      </c>
      <c r="F109" s="85">
        <v>0</v>
      </c>
      <c r="G109" s="85">
        <v>0</v>
      </c>
      <c r="H109" s="85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9.2376100085136414E-3</v>
      </c>
      <c r="N109" s="85">
        <v>3.8345461788329871E-2</v>
      </c>
      <c r="O109" s="85">
        <v>8.078508457429634E-2</v>
      </c>
      <c r="P109" s="85">
        <v>7.2447143556436666E-4</v>
      </c>
      <c r="Q109" s="85">
        <v>0</v>
      </c>
      <c r="R109" s="85">
        <v>0.16966634920993329</v>
      </c>
      <c r="S109" s="85">
        <v>0.29875897701666077</v>
      </c>
    </row>
    <row r="110" spans="1:19">
      <c r="A110" s="113" t="s">
        <v>756</v>
      </c>
      <c r="B110" s="112" t="s">
        <v>857</v>
      </c>
      <c r="C110" s="85">
        <v>0</v>
      </c>
      <c r="D110" s="85">
        <v>0</v>
      </c>
      <c r="E110" s="85">
        <v>0</v>
      </c>
      <c r="F110" s="85">
        <v>0</v>
      </c>
      <c r="G110" s="85">
        <v>0</v>
      </c>
      <c r="H110" s="85">
        <v>0</v>
      </c>
      <c r="I110" s="85">
        <v>0</v>
      </c>
      <c r="J110" s="85">
        <v>0</v>
      </c>
      <c r="K110" s="85">
        <v>8.062386091540516E-3</v>
      </c>
      <c r="L110" s="85">
        <v>0.22201125496853846</v>
      </c>
      <c r="M110" s="85">
        <v>7.5012814572990472E-2</v>
      </c>
      <c r="N110" s="85">
        <v>2.3481689443331177E-2</v>
      </c>
      <c r="O110" s="85">
        <v>0</v>
      </c>
      <c r="P110" s="85">
        <v>0</v>
      </c>
      <c r="Q110" s="85">
        <v>0</v>
      </c>
      <c r="R110" s="85">
        <v>0</v>
      </c>
      <c r="S110" s="85">
        <v>0.3285681450764173</v>
      </c>
    </row>
    <row r="111" spans="1:19">
      <c r="A111" s="113" t="s">
        <v>756</v>
      </c>
      <c r="B111" s="112" t="s">
        <v>858</v>
      </c>
      <c r="C111" s="85">
        <v>0</v>
      </c>
      <c r="D111" s="85">
        <v>0</v>
      </c>
      <c r="E111" s="85">
        <v>0</v>
      </c>
      <c r="F111" s="85">
        <v>0.45175879853713496</v>
      </c>
      <c r="G111" s="85">
        <v>0</v>
      </c>
      <c r="H111" s="85">
        <v>0.62107167474460567</v>
      </c>
      <c r="I111" s="85">
        <v>0</v>
      </c>
      <c r="J111" s="85">
        <v>0</v>
      </c>
      <c r="K111" s="85">
        <v>0</v>
      </c>
      <c r="L111" s="85">
        <v>0</v>
      </c>
      <c r="M111" s="85">
        <v>2.0108964955516839E-2</v>
      </c>
      <c r="N111" s="85">
        <v>8.609076303708374E-2</v>
      </c>
      <c r="O111" s="85">
        <v>0</v>
      </c>
      <c r="P111" s="85">
        <v>1.1571041961256023E-2</v>
      </c>
      <c r="Q111" s="85">
        <v>4.5187076325098607E-3</v>
      </c>
      <c r="R111" s="85">
        <v>4.1384128891309047E-2</v>
      </c>
      <c r="S111" s="85">
        <v>1.2365040797593849</v>
      </c>
    </row>
    <row r="112" spans="1:19">
      <c r="A112" s="113" t="s">
        <v>756</v>
      </c>
      <c r="B112" s="112" t="s">
        <v>859</v>
      </c>
      <c r="C112" s="85">
        <v>0</v>
      </c>
      <c r="D112" s="85">
        <v>0</v>
      </c>
      <c r="E112" s="85">
        <v>0</v>
      </c>
      <c r="F112" s="85">
        <v>0</v>
      </c>
      <c r="G112" s="85">
        <v>0</v>
      </c>
      <c r="H112" s="85">
        <v>0</v>
      </c>
      <c r="I112" s="85">
        <v>0</v>
      </c>
      <c r="J112" s="85">
        <v>0</v>
      </c>
      <c r="K112" s="85">
        <v>8.9171145928279849E-3</v>
      </c>
      <c r="L112" s="85">
        <v>0</v>
      </c>
      <c r="M112" s="85">
        <v>1.9126092658806826E-2</v>
      </c>
      <c r="N112" s="85">
        <v>1.2361837451345892E-2</v>
      </c>
      <c r="O112" s="85">
        <v>0</v>
      </c>
      <c r="P112" s="85">
        <v>1.1378663136578426E-2</v>
      </c>
      <c r="Q112" s="85">
        <v>4.8747934546726213E-3</v>
      </c>
      <c r="R112" s="85">
        <v>0</v>
      </c>
      <c r="S112" s="85">
        <v>5.6658501294265307E-2</v>
      </c>
    </row>
    <row r="113" spans="1:19">
      <c r="A113" s="113" t="s">
        <v>756</v>
      </c>
      <c r="B113" s="112" t="s">
        <v>860</v>
      </c>
      <c r="C113" s="85">
        <v>0</v>
      </c>
      <c r="D113" s="85">
        <v>0</v>
      </c>
      <c r="E113" s="85">
        <v>0</v>
      </c>
      <c r="F113" s="85">
        <v>0</v>
      </c>
      <c r="G113" s="85">
        <v>0</v>
      </c>
      <c r="H113" s="85">
        <v>0</v>
      </c>
      <c r="I113" s="85">
        <v>0</v>
      </c>
      <c r="J113" s="85">
        <v>0</v>
      </c>
      <c r="K113" s="85">
        <v>8.2906287902733619E-3</v>
      </c>
      <c r="L113" s="85">
        <v>0</v>
      </c>
      <c r="M113" s="85">
        <v>3.56322578969408E-2</v>
      </c>
      <c r="N113" s="85">
        <v>0</v>
      </c>
      <c r="O113" s="85">
        <v>0</v>
      </c>
      <c r="P113" s="85">
        <v>8.3202154010902918E-4</v>
      </c>
      <c r="Q113" s="85">
        <v>0</v>
      </c>
      <c r="R113" s="85">
        <v>7.0487738802285094E-2</v>
      </c>
      <c r="S113" s="85">
        <v>0.11524264702958931</v>
      </c>
    </row>
    <row r="114" spans="1:19">
      <c r="A114" s="113" t="s">
        <v>756</v>
      </c>
      <c r="B114" s="112" t="s">
        <v>861</v>
      </c>
      <c r="C114" s="85">
        <v>0</v>
      </c>
      <c r="D114" s="85">
        <v>0</v>
      </c>
      <c r="E114" s="85">
        <v>0</v>
      </c>
      <c r="F114" s="85">
        <v>0</v>
      </c>
      <c r="G114" s="85">
        <v>0.98022361003916458</v>
      </c>
      <c r="H114" s="85">
        <v>0.68202321958356293</v>
      </c>
      <c r="I114" s="85">
        <v>0</v>
      </c>
      <c r="J114" s="85">
        <v>0</v>
      </c>
      <c r="K114" s="85">
        <v>0</v>
      </c>
      <c r="L114" s="85">
        <v>0</v>
      </c>
      <c r="M114" s="85">
        <v>4.696037350875315E-4</v>
      </c>
      <c r="N114" s="85">
        <v>1.5322103364972861E-2</v>
      </c>
      <c r="O114" s="85">
        <v>0</v>
      </c>
      <c r="P114" s="85">
        <v>0</v>
      </c>
      <c r="Q114" s="85">
        <v>2.9443312411971678E-3</v>
      </c>
      <c r="R114" s="85">
        <v>0.32192519839971112</v>
      </c>
      <c r="S114" s="85">
        <v>2.0029080663636876</v>
      </c>
    </row>
    <row r="115" spans="1:19">
      <c r="A115" s="113" t="s">
        <v>756</v>
      </c>
      <c r="B115" s="112" t="s">
        <v>862</v>
      </c>
      <c r="C115" s="85">
        <v>4.7823155328549083E-2</v>
      </c>
      <c r="D115" s="85">
        <v>0</v>
      </c>
      <c r="E115" s="85">
        <v>0</v>
      </c>
      <c r="F115" s="85">
        <v>1.5331790197159219</v>
      </c>
      <c r="G115" s="85">
        <v>0</v>
      </c>
      <c r="H115" s="85">
        <v>0</v>
      </c>
      <c r="I115" s="85">
        <v>0</v>
      </c>
      <c r="J115" s="85">
        <v>0</v>
      </c>
      <c r="K115" s="85">
        <v>0</v>
      </c>
      <c r="L115" s="85">
        <v>0</v>
      </c>
      <c r="M115" s="85">
        <v>1.0648850252739095E-3</v>
      </c>
      <c r="N115" s="85">
        <v>0</v>
      </c>
      <c r="O115" s="85">
        <v>0</v>
      </c>
      <c r="P115" s="85">
        <v>1.1514163464505567E-2</v>
      </c>
      <c r="Q115" s="85">
        <v>0</v>
      </c>
      <c r="R115" s="85">
        <v>8.6907364816113386E-4</v>
      </c>
      <c r="S115" s="85">
        <v>1.5944502971824477</v>
      </c>
    </row>
    <row r="116" spans="1:19">
      <c r="A116" s="113" t="s">
        <v>756</v>
      </c>
      <c r="B116" s="112" t="s">
        <v>863</v>
      </c>
      <c r="C116" s="85">
        <v>0</v>
      </c>
      <c r="D116" s="85">
        <v>0</v>
      </c>
      <c r="E116" s="85">
        <v>0</v>
      </c>
      <c r="F116" s="85">
        <v>0</v>
      </c>
      <c r="G116" s="85">
        <v>0</v>
      </c>
      <c r="H116" s="85">
        <v>0.13574495305225298</v>
      </c>
      <c r="I116" s="85">
        <v>0</v>
      </c>
      <c r="J116" s="85">
        <v>0</v>
      </c>
      <c r="K116" s="85">
        <v>8.0103937016471199E-3</v>
      </c>
      <c r="L116" s="85">
        <v>0</v>
      </c>
      <c r="M116" s="85">
        <v>0.10404690563586083</v>
      </c>
      <c r="N116" s="85">
        <v>5.5422525931551725E-2</v>
      </c>
      <c r="O116" s="85">
        <v>0</v>
      </c>
      <c r="P116" s="85">
        <v>0</v>
      </c>
      <c r="Q116" s="85">
        <v>0</v>
      </c>
      <c r="R116" s="85">
        <v>2.1064004161587491E-2</v>
      </c>
      <c r="S116" s="85">
        <v>0.32428878248288129</v>
      </c>
    </row>
    <row r="117" spans="1:19">
      <c r="A117" s="113" t="s">
        <v>756</v>
      </c>
      <c r="B117" s="112" t="s">
        <v>864</v>
      </c>
      <c r="C117" s="85">
        <v>0</v>
      </c>
      <c r="D117" s="85">
        <v>0</v>
      </c>
      <c r="E117" s="85">
        <v>0</v>
      </c>
      <c r="F117" s="85">
        <v>1.4912356725797178</v>
      </c>
      <c r="G117" s="85">
        <v>0.57544154149501381</v>
      </c>
      <c r="H117" s="85">
        <v>0</v>
      </c>
      <c r="I117" s="85">
        <v>0</v>
      </c>
      <c r="J117" s="85">
        <v>0</v>
      </c>
      <c r="K117" s="85">
        <v>0</v>
      </c>
      <c r="L117" s="85">
        <v>0</v>
      </c>
      <c r="M117" s="85">
        <v>0</v>
      </c>
      <c r="N117" s="85">
        <v>3.8791181420263499E-3</v>
      </c>
      <c r="O117" s="85">
        <v>0</v>
      </c>
      <c r="P117" s="85">
        <v>0</v>
      </c>
      <c r="Q117" s="85">
        <v>0</v>
      </c>
      <c r="R117" s="85">
        <v>0.16370376072400461</v>
      </c>
      <c r="S117" s="85">
        <v>2.2342600929407581</v>
      </c>
    </row>
    <row r="118" spans="1:19">
      <c r="A118" s="113" t="s">
        <v>756</v>
      </c>
      <c r="B118" s="112" t="s">
        <v>865</v>
      </c>
      <c r="C118" s="85">
        <v>0</v>
      </c>
      <c r="D118" s="85">
        <v>0</v>
      </c>
      <c r="E118" s="85">
        <v>0</v>
      </c>
      <c r="F118" s="85">
        <v>0</v>
      </c>
      <c r="G118" s="85">
        <v>0</v>
      </c>
      <c r="H118" s="85">
        <v>0</v>
      </c>
      <c r="I118" s="85">
        <v>0</v>
      </c>
      <c r="J118" s="85">
        <v>0</v>
      </c>
      <c r="K118" s="85">
        <v>0</v>
      </c>
      <c r="L118" s="85">
        <v>0</v>
      </c>
      <c r="M118" s="85">
        <v>7.7487271984217898E-3</v>
      </c>
      <c r="N118" s="85">
        <v>0</v>
      </c>
      <c r="O118" s="85">
        <v>0</v>
      </c>
      <c r="P118" s="85">
        <v>0</v>
      </c>
      <c r="Q118" s="85">
        <v>7.3430640164007799E-3</v>
      </c>
      <c r="R118" s="85">
        <v>0</v>
      </c>
      <c r="S118" s="85">
        <v>1.5091791214842942E-2</v>
      </c>
    </row>
    <row r="119" spans="1:19">
      <c r="A119" s="113" t="s">
        <v>756</v>
      </c>
      <c r="B119" s="112" t="s">
        <v>866</v>
      </c>
      <c r="C119" s="85">
        <v>0</v>
      </c>
      <c r="D119" s="85">
        <v>0</v>
      </c>
      <c r="E119" s="85">
        <v>0</v>
      </c>
      <c r="F119" s="85">
        <v>0</v>
      </c>
      <c r="G119" s="85">
        <v>0</v>
      </c>
      <c r="H119" s="85">
        <v>0</v>
      </c>
      <c r="I119" s="85">
        <v>0</v>
      </c>
      <c r="J119" s="85">
        <v>0</v>
      </c>
      <c r="K119" s="85">
        <v>9.15774377048377E-3</v>
      </c>
      <c r="L119" s="85">
        <v>0</v>
      </c>
      <c r="M119" s="85">
        <v>4.0281593931279502E-4</v>
      </c>
      <c r="N119" s="85">
        <v>7.5022352659024349E-3</v>
      </c>
      <c r="O119" s="85">
        <v>0</v>
      </c>
      <c r="P119" s="85">
        <v>0</v>
      </c>
      <c r="Q119" s="85">
        <v>0</v>
      </c>
      <c r="R119" s="85">
        <v>0.26168811829677452</v>
      </c>
      <c r="S119" s="85">
        <v>0.27875091327246082</v>
      </c>
    </row>
    <row r="120" spans="1:19">
      <c r="A120" s="113" t="s">
        <v>756</v>
      </c>
      <c r="B120" s="112" t="s">
        <v>867</v>
      </c>
      <c r="C120" s="85">
        <v>0</v>
      </c>
      <c r="D120" s="85">
        <v>0</v>
      </c>
      <c r="E120" s="85">
        <v>0</v>
      </c>
      <c r="F120" s="85">
        <v>0</v>
      </c>
      <c r="G120" s="85">
        <v>0</v>
      </c>
      <c r="H120" s="85">
        <v>0</v>
      </c>
      <c r="I120" s="85">
        <v>0</v>
      </c>
      <c r="J120" s="85">
        <v>0</v>
      </c>
      <c r="K120" s="85">
        <v>0</v>
      </c>
      <c r="L120" s="85">
        <v>0</v>
      </c>
      <c r="M120" s="85">
        <v>1.1833057654708767E-3</v>
      </c>
      <c r="N120" s="85">
        <v>1.5568372875325309E-3</v>
      </c>
      <c r="O120" s="85">
        <v>4.9130788259965641E-3</v>
      </c>
      <c r="P120" s="85">
        <v>0</v>
      </c>
      <c r="Q120" s="85">
        <v>0</v>
      </c>
      <c r="R120" s="85">
        <v>0</v>
      </c>
      <c r="S120" s="85">
        <v>7.653221878996419E-3</v>
      </c>
    </row>
    <row r="121" spans="1:19">
      <c r="A121" s="113" t="s">
        <v>756</v>
      </c>
      <c r="B121" s="112" t="s">
        <v>868</v>
      </c>
      <c r="C121" s="85">
        <v>0</v>
      </c>
      <c r="D121" s="85">
        <v>0</v>
      </c>
      <c r="E121" s="85">
        <v>0</v>
      </c>
      <c r="F121" s="85">
        <v>1.3819680689881899</v>
      </c>
      <c r="G121" s="85">
        <v>0</v>
      </c>
      <c r="H121" s="85">
        <v>0</v>
      </c>
      <c r="I121" s="85">
        <v>0</v>
      </c>
      <c r="J121" s="85">
        <v>0</v>
      </c>
      <c r="K121" s="85">
        <v>0</v>
      </c>
      <c r="L121" s="85">
        <v>0</v>
      </c>
      <c r="M121" s="85">
        <v>7.2241645540671584E-4</v>
      </c>
      <c r="N121" s="85">
        <v>1.7222522359643833E-2</v>
      </c>
      <c r="O121" s="85">
        <v>7.3465319709020704E-4</v>
      </c>
      <c r="P121" s="85">
        <v>0</v>
      </c>
      <c r="Q121" s="85">
        <v>1.5527693358327599E-4</v>
      </c>
      <c r="R121" s="85">
        <v>0</v>
      </c>
      <c r="S121" s="85">
        <v>1.4008029379338893</v>
      </c>
    </row>
    <row r="122" spans="1:19">
      <c r="A122" s="113" t="s">
        <v>756</v>
      </c>
      <c r="B122" s="112" t="s">
        <v>869</v>
      </c>
      <c r="C122" s="85">
        <v>0</v>
      </c>
      <c r="D122" s="85">
        <v>0</v>
      </c>
      <c r="E122" s="85">
        <v>0</v>
      </c>
      <c r="F122" s="85">
        <v>0</v>
      </c>
      <c r="G122" s="85">
        <v>0</v>
      </c>
      <c r="H122" s="85">
        <v>0</v>
      </c>
      <c r="I122" s="85">
        <v>0</v>
      </c>
      <c r="J122" s="85">
        <v>5.4413786784148037E-3</v>
      </c>
      <c r="K122" s="85">
        <v>6.7919102480104021E-3</v>
      </c>
      <c r="L122" s="85">
        <v>3.1021512999378942E-2</v>
      </c>
      <c r="M122" s="85">
        <v>6.3816536953709146E-4</v>
      </c>
      <c r="N122" s="85">
        <v>6.415062276980521E-3</v>
      </c>
      <c r="O122" s="85">
        <v>0</v>
      </c>
      <c r="P122" s="85">
        <v>9.87451875114842E-4</v>
      </c>
      <c r="Q122" s="85">
        <v>0</v>
      </c>
      <c r="R122" s="85">
        <v>1.6753490083942779E-3</v>
      </c>
      <c r="S122" s="85">
        <v>5.2970830455848272E-2</v>
      </c>
    </row>
    <row r="123" spans="1:19">
      <c r="A123" s="113" t="s">
        <v>756</v>
      </c>
      <c r="B123" s="112" t="s">
        <v>870</v>
      </c>
      <c r="C123" s="85">
        <v>0</v>
      </c>
      <c r="D123" s="85">
        <v>0</v>
      </c>
      <c r="E123" s="85">
        <v>0</v>
      </c>
      <c r="F123" s="85">
        <v>0</v>
      </c>
      <c r="G123" s="85">
        <v>0</v>
      </c>
      <c r="H123" s="85">
        <v>0.64406375147009953</v>
      </c>
      <c r="I123" s="85">
        <v>0</v>
      </c>
      <c r="J123" s="85">
        <v>0</v>
      </c>
      <c r="K123" s="85">
        <v>0</v>
      </c>
      <c r="L123" s="85">
        <v>3.3263825689629378E-2</v>
      </c>
      <c r="M123" s="85">
        <v>2.23235534554167E-3</v>
      </c>
      <c r="N123" s="85">
        <v>1.8340739068704259E-2</v>
      </c>
      <c r="O123" s="85">
        <v>0</v>
      </c>
      <c r="P123" s="85">
        <v>0</v>
      </c>
      <c r="Q123" s="85">
        <v>0</v>
      </c>
      <c r="R123" s="85">
        <v>4.0807092806375067E-2</v>
      </c>
      <c r="S123" s="85">
        <v>0.73870776438033658</v>
      </c>
    </row>
    <row r="124" spans="1:19">
      <c r="A124" s="113" t="s">
        <v>756</v>
      </c>
      <c r="B124" s="112" t="s">
        <v>871</v>
      </c>
      <c r="C124" s="85">
        <v>0</v>
      </c>
      <c r="D124" s="85">
        <v>0.16777119410834151</v>
      </c>
      <c r="E124" s="85">
        <v>0</v>
      </c>
      <c r="F124" s="85">
        <v>0</v>
      </c>
      <c r="G124" s="85">
        <v>0</v>
      </c>
      <c r="H124" s="85">
        <v>0</v>
      </c>
      <c r="I124" s="85">
        <v>7.5340978809528281E-3</v>
      </c>
      <c r="J124" s="85">
        <v>0</v>
      </c>
      <c r="K124" s="85">
        <v>0</v>
      </c>
      <c r="L124" s="85">
        <v>0</v>
      </c>
      <c r="M124" s="85">
        <v>1.0304107300691534E-2</v>
      </c>
      <c r="N124" s="85">
        <v>2.2584031096428703E-3</v>
      </c>
      <c r="O124" s="85">
        <v>0</v>
      </c>
      <c r="P124" s="85">
        <v>9.9228352731934866E-3</v>
      </c>
      <c r="Q124" s="85">
        <v>3.3021880864597675E-5</v>
      </c>
      <c r="R124" s="85">
        <v>0.26441520066750002</v>
      </c>
      <c r="S124" s="85">
        <v>0.46223886022119132</v>
      </c>
    </row>
    <row r="125" spans="1:19">
      <c r="A125" s="113" t="s">
        <v>756</v>
      </c>
      <c r="B125" s="112" t="s">
        <v>872</v>
      </c>
      <c r="C125" s="85">
        <v>0</v>
      </c>
      <c r="D125" s="85">
        <v>0</v>
      </c>
      <c r="E125" s="85">
        <v>0</v>
      </c>
      <c r="F125" s="85">
        <v>0</v>
      </c>
      <c r="G125" s="85">
        <v>0</v>
      </c>
      <c r="H125" s="85">
        <v>0</v>
      </c>
      <c r="I125" s="85">
        <v>0</v>
      </c>
      <c r="J125" s="85">
        <v>0</v>
      </c>
      <c r="K125" s="85">
        <v>0</v>
      </c>
      <c r="L125" s="85">
        <v>0</v>
      </c>
      <c r="M125" s="85">
        <v>3.6973872937400287E-3</v>
      </c>
      <c r="N125" s="85">
        <v>2.8012546811674532E-2</v>
      </c>
      <c r="O125" s="85">
        <v>0</v>
      </c>
      <c r="P125" s="85">
        <v>2.7664053998773253E-2</v>
      </c>
      <c r="Q125" s="85">
        <v>1.9867830777182127E-3</v>
      </c>
      <c r="R125" s="85">
        <v>0.20078149576251292</v>
      </c>
      <c r="S125" s="85">
        <v>0.2621422669444371</v>
      </c>
    </row>
    <row r="126" spans="1:19">
      <c r="A126" s="113" t="s">
        <v>756</v>
      </c>
      <c r="B126" s="112" t="s">
        <v>873</v>
      </c>
      <c r="C126" s="85">
        <v>0</v>
      </c>
      <c r="D126" s="85">
        <v>0</v>
      </c>
      <c r="E126" s="85">
        <v>0</v>
      </c>
      <c r="F126" s="85">
        <v>0</v>
      </c>
      <c r="G126" s="85">
        <v>0.60176790580575812</v>
      </c>
      <c r="H126" s="85">
        <v>0</v>
      </c>
      <c r="I126" s="85">
        <v>0</v>
      </c>
      <c r="J126" s="85">
        <v>0</v>
      </c>
      <c r="K126" s="85">
        <v>0</v>
      </c>
      <c r="L126" s="85">
        <v>3.0923892463583513E-2</v>
      </c>
      <c r="M126" s="85">
        <v>5.3644624786741701E-6</v>
      </c>
      <c r="N126" s="85">
        <v>0</v>
      </c>
      <c r="O126" s="85">
        <v>7.9265360133744078E-2</v>
      </c>
      <c r="P126" s="85">
        <v>1.2508714398079546E-3</v>
      </c>
      <c r="Q126" s="85">
        <v>0</v>
      </c>
      <c r="R126" s="85">
        <v>0.4237504070759428</v>
      </c>
      <c r="S126" s="85">
        <v>1.136963801381313</v>
      </c>
    </row>
    <row r="127" spans="1:19">
      <c r="A127" s="113" t="s">
        <v>756</v>
      </c>
      <c r="B127" s="112" t="s">
        <v>874</v>
      </c>
      <c r="C127" s="85">
        <v>0</v>
      </c>
      <c r="D127" s="85">
        <v>0.16420485693593712</v>
      </c>
      <c r="E127" s="85">
        <v>0</v>
      </c>
      <c r="F127" s="85">
        <v>0</v>
      </c>
      <c r="G127" s="85">
        <v>0</v>
      </c>
      <c r="H127" s="85">
        <v>0</v>
      </c>
      <c r="I127" s="85">
        <v>0</v>
      </c>
      <c r="J127" s="85">
        <v>0</v>
      </c>
      <c r="K127" s="85">
        <v>0</v>
      </c>
      <c r="L127" s="85">
        <v>3.1256003343481442E-2</v>
      </c>
      <c r="M127" s="85">
        <v>2.3264107463800698E-2</v>
      </c>
      <c r="N127" s="85">
        <v>1.4982753230263768E-4</v>
      </c>
      <c r="O127" s="85">
        <v>0</v>
      </c>
      <c r="P127" s="85">
        <v>1.3080589998739733E-2</v>
      </c>
      <c r="Q127" s="85">
        <v>0</v>
      </c>
      <c r="R127" s="85">
        <v>0.23836793719810601</v>
      </c>
      <c r="S127" s="85">
        <v>0.47032332247238173</v>
      </c>
    </row>
    <row r="128" spans="1:19">
      <c r="A128" s="113" t="s">
        <v>756</v>
      </c>
      <c r="B128" s="112" t="s">
        <v>875</v>
      </c>
      <c r="C128" s="85">
        <v>0</v>
      </c>
      <c r="D128" s="85">
        <v>0</v>
      </c>
      <c r="E128" s="85">
        <v>0</v>
      </c>
      <c r="F128" s="85">
        <v>0</v>
      </c>
      <c r="G128" s="85">
        <v>2.8973015288857624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2.3923991086032714E-2</v>
      </c>
      <c r="N128" s="85">
        <v>8.8431407775377835E-3</v>
      </c>
      <c r="O128" s="85">
        <v>0</v>
      </c>
      <c r="P128" s="85">
        <v>0</v>
      </c>
      <c r="Q128" s="85">
        <v>0</v>
      </c>
      <c r="R128" s="85">
        <v>1.1363657166640451E-2</v>
      </c>
      <c r="S128" s="85">
        <v>2.941432317915968</v>
      </c>
    </row>
    <row r="129" spans="1:19">
      <c r="A129" s="113" t="s">
        <v>756</v>
      </c>
      <c r="B129" s="112" t="s">
        <v>876</v>
      </c>
      <c r="C129" s="85">
        <v>5.8373678681614249E-2</v>
      </c>
      <c r="D129" s="85">
        <v>0</v>
      </c>
      <c r="E129" s="85">
        <v>0</v>
      </c>
      <c r="F129" s="85">
        <v>0</v>
      </c>
      <c r="G129" s="85">
        <v>0.94989600376482741</v>
      </c>
      <c r="H129" s="85">
        <v>0</v>
      </c>
      <c r="I129" s="85">
        <v>0</v>
      </c>
      <c r="J129" s="85">
        <v>0</v>
      </c>
      <c r="K129" s="85">
        <v>0</v>
      </c>
      <c r="L129" s="85">
        <v>0</v>
      </c>
      <c r="M129" s="85">
        <v>1.0482625015395541E-4</v>
      </c>
      <c r="N129" s="85">
        <v>6.1516776914980476E-2</v>
      </c>
      <c r="O129" s="85">
        <v>0</v>
      </c>
      <c r="P129" s="85">
        <v>0</v>
      </c>
      <c r="Q129" s="85">
        <v>0</v>
      </c>
      <c r="R129" s="85">
        <v>7.7075010928382426E-2</v>
      </c>
      <c r="S129" s="85">
        <v>1.1469662965399436</v>
      </c>
    </row>
    <row r="130" spans="1:19">
      <c r="A130" s="113" t="s">
        <v>756</v>
      </c>
      <c r="B130" s="112" t="s">
        <v>877</v>
      </c>
      <c r="C130" s="85">
        <v>0</v>
      </c>
      <c r="D130" s="85">
        <v>0</v>
      </c>
      <c r="E130" s="85">
        <v>0</v>
      </c>
      <c r="F130" s="85">
        <v>0</v>
      </c>
      <c r="G130" s="85">
        <v>0</v>
      </c>
      <c r="H130" s="85">
        <v>0</v>
      </c>
      <c r="I130" s="85">
        <v>2.8678987993460692E-2</v>
      </c>
      <c r="J130" s="85">
        <v>0</v>
      </c>
      <c r="K130" s="85">
        <v>0</v>
      </c>
      <c r="L130" s="85">
        <v>0.17336362606271694</v>
      </c>
      <c r="M130" s="85">
        <v>3.2647847202920133E-3</v>
      </c>
      <c r="N130" s="85">
        <v>5.6233264689939944E-3</v>
      </c>
      <c r="O130" s="85">
        <v>9.9781102831167368E-2</v>
      </c>
      <c r="P130" s="85">
        <v>0</v>
      </c>
      <c r="Q130" s="85">
        <v>0</v>
      </c>
      <c r="R130" s="85">
        <v>0.17172447178622008</v>
      </c>
      <c r="S130" s="85">
        <v>0.48243629986285441</v>
      </c>
    </row>
    <row r="131" spans="1:19">
      <c r="A131" s="113" t="s">
        <v>756</v>
      </c>
      <c r="B131" s="112" t="s">
        <v>878</v>
      </c>
      <c r="C131" s="85">
        <v>0</v>
      </c>
      <c r="D131" s="85">
        <v>0</v>
      </c>
      <c r="E131" s="85">
        <v>0</v>
      </c>
      <c r="F131" s="85">
        <v>0</v>
      </c>
      <c r="G131" s="85">
        <v>0</v>
      </c>
      <c r="H131" s="85">
        <v>0</v>
      </c>
      <c r="I131" s="85">
        <v>0</v>
      </c>
      <c r="J131" s="85">
        <v>0</v>
      </c>
      <c r="K131" s="85">
        <v>0</v>
      </c>
      <c r="L131" s="85">
        <v>0</v>
      </c>
      <c r="M131" s="85">
        <v>0</v>
      </c>
      <c r="N131" s="85">
        <v>4.8851550718680414E-3</v>
      </c>
      <c r="O131" s="85">
        <v>0</v>
      </c>
      <c r="P131" s="85">
        <v>3.699469773026598E-3</v>
      </c>
      <c r="Q131" s="85">
        <v>0</v>
      </c>
      <c r="R131" s="85">
        <v>5.1527895929424972E-2</v>
      </c>
      <c r="S131" s="85">
        <v>6.0112520774339373E-2</v>
      </c>
    </row>
    <row r="132" spans="1:19">
      <c r="A132" s="113" t="s">
        <v>756</v>
      </c>
      <c r="B132" s="112" t="s">
        <v>879</v>
      </c>
      <c r="C132" s="85">
        <v>0</v>
      </c>
      <c r="D132" s="85">
        <v>0.11124990656167189</v>
      </c>
      <c r="E132" s="85">
        <v>0</v>
      </c>
      <c r="F132" s="85">
        <v>0</v>
      </c>
      <c r="G132" s="85">
        <v>0</v>
      </c>
      <c r="H132" s="85">
        <v>0</v>
      </c>
      <c r="I132" s="85">
        <v>0</v>
      </c>
      <c r="J132" s="85">
        <v>0</v>
      </c>
      <c r="K132" s="85">
        <v>0</v>
      </c>
      <c r="L132" s="85">
        <v>0</v>
      </c>
      <c r="M132" s="85">
        <v>0</v>
      </c>
      <c r="N132" s="85">
        <v>0</v>
      </c>
      <c r="O132" s="85">
        <v>0</v>
      </c>
      <c r="P132" s="85">
        <v>3.6740280256130964E-2</v>
      </c>
      <c r="Q132" s="85">
        <v>0</v>
      </c>
      <c r="R132" s="85">
        <v>4.2850080024408044E-3</v>
      </c>
      <c r="S132" s="85">
        <v>0.15227519482021989</v>
      </c>
    </row>
    <row r="133" spans="1:19">
      <c r="A133" s="113" t="s">
        <v>756</v>
      </c>
      <c r="B133" s="112" t="s">
        <v>880</v>
      </c>
      <c r="C133" s="85">
        <v>0</v>
      </c>
      <c r="D133" s="85">
        <v>0</v>
      </c>
      <c r="E133" s="85">
        <v>0</v>
      </c>
      <c r="F133" s="85">
        <v>0</v>
      </c>
      <c r="G133" s="85">
        <v>1.5110416271086038</v>
      </c>
      <c r="H133" s="85">
        <v>3.8349830072185398E-2</v>
      </c>
      <c r="I133" s="85">
        <v>0</v>
      </c>
      <c r="J133" s="85">
        <v>0</v>
      </c>
      <c r="K133" s="85">
        <v>0</v>
      </c>
      <c r="L133" s="85">
        <v>0</v>
      </c>
      <c r="M133" s="85">
        <v>2.1903146217061575E-3</v>
      </c>
      <c r="N133" s="85">
        <v>0</v>
      </c>
      <c r="O133" s="85">
        <v>0</v>
      </c>
      <c r="P133" s="85">
        <v>0</v>
      </c>
      <c r="Q133" s="85">
        <v>5.0952569580911544E-3</v>
      </c>
      <c r="R133" s="85">
        <v>0.38779404105433457</v>
      </c>
      <c r="S133" s="85">
        <v>1.9444710698149379</v>
      </c>
    </row>
    <row r="134" spans="1:19">
      <c r="A134" s="113" t="s">
        <v>756</v>
      </c>
      <c r="B134" s="112" t="s">
        <v>881</v>
      </c>
      <c r="C134" s="85">
        <v>0</v>
      </c>
      <c r="D134" s="85">
        <v>0</v>
      </c>
      <c r="E134" s="85">
        <v>0</v>
      </c>
      <c r="F134" s="85">
        <v>0.34696400783720094</v>
      </c>
      <c r="G134" s="85">
        <v>0</v>
      </c>
      <c r="H134" s="85">
        <v>0</v>
      </c>
      <c r="I134" s="85">
        <v>0</v>
      </c>
      <c r="J134" s="85">
        <v>0</v>
      </c>
      <c r="K134" s="85">
        <v>0</v>
      </c>
      <c r="L134" s="85">
        <v>0</v>
      </c>
      <c r="M134" s="85">
        <v>1.1369938742368468E-2</v>
      </c>
      <c r="N134" s="85">
        <v>1.3667294459853707E-3</v>
      </c>
      <c r="O134" s="85">
        <v>0</v>
      </c>
      <c r="P134" s="85">
        <v>1.5419304777247733E-3</v>
      </c>
      <c r="Q134" s="85">
        <v>0</v>
      </c>
      <c r="R134" s="85">
        <v>0</v>
      </c>
      <c r="S134" s="85">
        <v>0.3612426065032821</v>
      </c>
    </row>
    <row r="135" spans="1:19">
      <c r="A135" s="113" t="s">
        <v>756</v>
      </c>
      <c r="B135" s="112" t="s">
        <v>882</v>
      </c>
      <c r="C135" s="85">
        <v>0</v>
      </c>
      <c r="D135" s="85">
        <v>0</v>
      </c>
      <c r="E135" s="85">
        <v>0</v>
      </c>
      <c r="F135" s="85">
        <v>0.77750588468639492</v>
      </c>
      <c r="G135" s="85">
        <v>0</v>
      </c>
      <c r="H135" s="85">
        <v>0</v>
      </c>
      <c r="I135" s="85">
        <v>0</v>
      </c>
      <c r="J135" s="85">
        <v>0</v>
      </c>
      <c r="K135" s="85">
        <v>0</v>
      </c>
      <c r="L135" s="85">
        <v>1.1014434792263383E-2</v>
      </c>
      <c r="M135" s="85">
        <v>5.7510756595675616E-3</v>
      </c>
      <c r="N135" s="85">
        <v>1.2881298371425487E-4</v>
      </c>
      <c r="O135" s="85">
        <v>0</v>
      </c>
      <c r="P135" s="85">
        <v>0</v>
      </c>
      <c r="Q135" s="85">
        <v>0</v>
      </c>
      <c r="R135" s="85">
        <v>0.16422530986864103</v>
      </c>
      <c r="S135" s="85">
        <v>0.95862551799055495</v>
      </c>
    </row>
    <row r="136" spans="1:19">
      <c r="A136" s="113" t="s">
        <v>756</v>
      </c>
      <c r="B136" s="112" t="s">
        <v>883</v>
      </c>
      <c r="C136" s="85">
        <v>0</v>
      </c>
      <c r="D136" s="85">
        <v>0</v>
      </c>
      <c r="E136" s="85">
        <v>0</v>
      </c>
      <c r="F136" s="85">
        <v>0</v>
      </c>
      <c r="G136" s="85">
        <v>0</v>
      </c>
      <c r="H136" s="85">
        <v>0</v>
      </c>
      <c r="I136" s="85">
        <v>0</v>
      </c>
      <c r="J136" s="85">
        <v>0</v>
      </c>
      <c r="K136" s="85">
        <v>0</v>
      </c>
      <c r="L136" s="85">
        <v>3.1102205090661084E-2</v>
      </c>
      <c r="M136" s="85">
        <v>1.0038161752490282E-4</v>
      </c>
      <c r="N136" s="85">
        <v>4.6221719493355629E-2</v>
      </c>
      <c r="O136" s="85">
        <v>1.271001993162324E-3</v>
      </c>
      <c r="P136" s="85">
        <v>0</v>
      </c>
      <c r="Q136" s="85">
        <v>0</v>
      </c>
      <c r="R136" s="85">
        <v>0</v>
      </c>
      <c r="S136" s="85">
        <v>7.8695308194710378E-2</v>
      </c>
    </row>
    <row r="137" spans="1:19">
      <c r="A137" s="113" t="s">
        <v>756</v>
      </c>
      <c r="B137" s="112" t="s">
        <v>884</v>
      </c>
      <c r="C137" s="85">
        <v>0</v>
      </c>
      <c r="D137" s="85">
        <v>0</v>
      </c>
      <c r="E137" s="85">
        <v>0</v>
      </c>
      <c r="F137" s="85">
        <v>0</v>
      </c>
      <c r="G137" s="85">
        <v>0</v>
      </c>
      <c r="H137" s="85">
        <v>0</v>
      </c>
      <c r="I137" s="85">
        <v>0</v>
      </c>
      <c r="J137" s="85">
        <v>0</v>
      </c>
      <c r="K137" s="85">
        <v>0</v>
      </c>
      <c r="L137" s="85">
        <v>0.14605820925148638</v>
      </c>
      <c r="M137" s="85">
        <v>8.2869708703547929E-3</v>
      </c>
      <c r="N137" s="85">
        <v>0</v>
      </c>
      <c r="O137" s="85">
        <v>7.4059575356291374E-2</v>
      </c>
      <c r="P137" s="85">
        <v>0</v>
      </c>
      <c r="Q137" s="85">
        <v>0</v>
      </c>
      <c r="R137" s="85">
        <v>4.3232351524693513E-2</v>
      </c>
      <c r="S137" s="85">
        <v>0.2716371070028174</v>
      </c>
    </row>
    <row r="138" spans="1:19">
      <c r="A138" s="113" t="s">
        <v>756</v>
      </c>
      <c r="B138" s="112" t="s">
        <v>885</v>
      </c>
      <c r="C138" s="85">
        <v>0</v>
      </c>
      <c r="D138" s="85">
        <v>0</v>
      </c>
      <c r="E138" s="85">
        <v>0</v>
      </c>
      <c r="F138" s="85">
        <v>0</v>
      </c>
      <c r="G138" s="85">
        <v>0</v>
      </c>
      <c r="H138" s="85">
        <v>0</v>
      </c>
      <c r="I138" s="85">
        <v>0</v>
      </c>
      <c r="J138" s="85">
        <v>0</v>
      </c>
      <c r="K138" s="85">
        <v>0</v>
      </c>
      <c r="L138" s="85">
        <v>0</v>
      </c>
      <c r="M138" s="85">
        <v>5.7273455774282667E-3</v>
      </c>
      <c r="N138" s="85">
        <v>0</v>
      </c>
      <c r="O138" s="85">
        <v>3.4228046214115349E-3</v>
      </c>
      <c r="P138" s="85">
        <v>0</v>
      </c>
      <c r="Q138" s="85">
        <v>0</v>
      </c>
      <c r="R138" s="85">
        <v>0.30718745693046401</v>
      </c>
      <c r="S138" s="85">
        <v>0.3163376071292987</v>
      </c>
    </row>
    <row r="139" spans="1:19">
      <c r="A139" s="113" t="s">
        <v>756</v>
      </c>
      <c r="B139" s="112" t="s">
        <v>886</v>
      </c>
      <c r="C139" s="85">
        <v>4.2844618077982344E-2</v>
      </c>
      <c r="D139" s="85">
        <v>0</v>
      </c>
      <c r="E139" s="85">
        <v>0</v>
      </c>
      <c r="F139" s="85">
        <v>0</v>
      </c>
      <c r="G139" s="85">
        <v>0</v>
      </c>
      <c r="H139" s="85">
        <v>0</v>
      </c>
      <c r="I139" s="85">
        <v>0</v>
      </c>
      <c r="J139" s="85">
        <v>0</v>
      </c>
      <c r="K139" s="85">
        <v>0</v>
      </c>
      <c r="L139" s="85">
        <v>0</v>
      </c>
      <c r="M139" s="85">
        <v>1.1147218219988986E-3</v>
      </c>
      <c r="N139" s="85">
        <v>1.4481247902509153E-4</v>
      </c>
      <c r="O139" s="85">
        <v>0</v>
      </c>
      <c r="P139" s="85">
        <v>6.7065232422949261E-3</v>
      </c>
      <c r="Q139" s="85">
        <v>0</v>
      </c>
      <c r="R139" s="85">
        <v>6.4261680391197729E-2</v>
      </c>
      <c r="S139" s="85">
        <v>0.11507235601251864</v>
      </c>
    </row>
    <row r="140" spans="1:19">
      <c r="A140" s="113" t="s">
        <v>756</v>
      </c>
      <c r="B140" s="112" t="s">
        <v>887</v>
      </c>
      <c r="C140" s="85">
        <v>0</v>
      </c>
      <c r="D140" s="85">
        <v>0</v>
      </c>
      <c r="E140" s="85">
        <v>0</v>
      </c>
      <c r="F140" s="85">
        <v>0</v>
      </c>
      <c r="G140" s="85">
        <v>0</v>
      </c>
      <c r="H140" s="85">
        <v>0</v>
      </c>
      <c r="I140" s="85">
        <v>0</v>
      </c>
      <c r="J140" s="85">
        <v>0</v>
      </c>
      <c r="K140" s="85">
        <v>0</v>
      </c>
      <c r="L140" s="85">
        <v>0</v>
      </c>
      <c r="M140" s="85">
        <v>5.4738396574549597E-5</v>
      </c>
      <c r="N140" s="85">
        <v>4.5420319667033304E-2</v>
      </c>
      <c r="O140" s="85">
        <v>0</v>
      </c>
      <c r="P140" s="85">
        <v>1.1481062808960107E-3</v>
      </c>
      <c r="Q140" s="85">
        <v>1.7240657556936712E-3</v>
      </c>
      <c r="R140" s="85">
        <v>4.6367860091862667E-3</v>
      </c>
      <c r="S140" s="85">
        <v>5.2984016109405729E-2</v>
      </c>
    </row>
    <row r="141" spans="1:19">
      <c r="A141" s="113" t="s">
        <v>756</v>
      </c>
      <c r="B141" s="112" t="s">
        <v>888</v>
      </c>
      <c r="C141" s="85">
        <v>1.5704689083084755E-2</v>
      </c>
      <c r="D141" s="85">
        <v>0</v>
      </c>
      <c r="E141" s="85">
        <v>0</v>
      </c>
      <c r="F141" s="85">
        <v>0</v>
      </c>
      <c r="G141" s="85">
        <v>0</v>
      </c>
      <c r="H141" s="85">
        <v>0</v>
      </c>
      <c r="I141" s="85">
        <v>0</v>
      </c>
      <c r="J141" s="85">
        <v>0</v>
      </c>
      <c r="K141" s="85">
        <v>8.6853939597332924E-3</v>
      </c>
      <c r="L141" s="85">
        <v>0</v>
      </c>
      <c r="M141" s="85">
        <v>2.6573422371409805E-3</v>
      </c>
      <c r="N141" s="85">
        <v>2.462173467598916E-4</v>
      </c>
      <c r="O141" s="85">
        <v>0</v>
      </c>
      <c r="P141" s="85">
        <v>0</v>
      </c>
      <c r="Q141" s="85">
        <v>0</v>
      </c>
      <c r="R141" s="85">
        <v>8.0383997161419529E-3</v>
      </c>
      <c r="S141" s="85">
        <v>3.5332042342844261E-2</v>
      </c>
    </row>
    <row r="142" spans="1:19">
      <c r="A142" s="113" t="s">
        <v>756</v>
      </c>
      <c r="B142" s="112" t="s">
        <v>889</v>
      </c>
      <c r="C142" s="85">
        <v>0</v>
      </c>
      <c r="D142" s="85">
        <v>0</v>
      </c>
      <c r="E142" s="85">
        <v>0</v>
      </c>
      <c r="F142" s="85">
        <v>0</v>
      </c>
      <c r="G142" s="85">
        <v>0</v>
      </c>
      <c r="H142" s="85">
        <v>0.58011147335223967</v>
      </c>
      <c r="I142" s="85">
        <v>0</v>
      </c>
      <c r="J142" s="85">
        <v>0</v>
      </c>
      <c r="K142" s="85">
        <v>0</v>
      </c>
      <c r="L142" s="85">
        <v>0</v>
      </c>
      <c r="M142" s="85">
        <v>1.9161960967828406E-3</v>
      </c>
      <c r="N142" s="85">
        <v>3.5312137116467746E-2</v>
      </c>
      <c r="O142" s="85">
        <v>0</v>
      </c>
      <c r="P142" s="85">
        <v>0</v>
      </c>
      <c r="Q142" s="85">
        <v>0</v>
      </c>
      <c r="R142" s="85">
        <v>0.38872587842359962</v>
      </c>
      <c r="S142" s="85">
        <v>1.0060656849890677</v>
      </c>
    </row>
    <row r="143" spans="1:19">
      <c r="A143" s="113" t="s">
        <v>756</v>
      </c>
      <c r="B143" s="112" t="s">
        <v>890</v>
      </c>
      <c r="C143" s="85">
        <v>0</v>
      </c>
      <c r="D143" s="85">
        <v>0</v>
      </c>
      <c r="E143" s="85">
        <v>0</v>
      </c>
      <c r="F143" s="85">
        <v>0</v>
      </c>
      <c r="G143" s="85">
        <v>0</v>
      </c>
      <c r="H143" s="85">
        <v>0</v>
      </c>
      <c r="I143" s="85">
        <v>0</v>
      </c>
      <c r="J143" s="85">
        <v>8.5070581688275262E-3</v>
      </c>
      <c r="K143" s="85">
        <v>0</v>
      </c>
      <c r="L143" s="85">
        <v>1.6755534083529255E-2</v>
      </c>
      <c r="M143" s="85">
        <v>4.6587306662253525E-3</v>
      </c>
      <c r="N143" s="85">
        <v>5.5289117050874026E-3</v>
      </c>
      <c r="O143" s="85">
        <v>0</v>
      </c>
      <c r="P143" s="85">
        <v>0</v>
      </c>
      <c r="Q143" s="85">
        <v>9.0243085449009941E-4</v>
      </c>
      <c r="R143" s="85">
        <v>4.2924227461128339E-2</v>
      </c>
      <c r="S143" s="85">
        <v>7.9276892939304844E-2</v>
      </c>
    </row>
    <row r="144" spans="1:19">
      <c r="A144" s="113" t="s">
        <v>756</v>
      </c>
      <c r="B144" s="112" t="s">
        <v>891</v>
      </c>
      <c r="C144" s="85">
        <v>0</v>
      </c>
      <c r="D144" s="85">
        <v>0.2049582763403861</v>
      </c>
      <c r="E144" s="85">
        <v>0</v>
      </c>
      <c r="F144" s="85">
        <v>0</v>
      </c>
      <c r="G144" s="85">
        <v>0</v>
      </c>
      <c r="H144" s="85">
        <v>0</v>
      </c>
      <c r="I144" s="85">
        <v>0</v>
      </c>
      <c r="J144" s="85">
        <v>0</v>
      </c>
      <c r="K144" s="85">
        <v>0</v>
      </c>
      <c r="L144" s="85">
        <v>0</v>
      </c>
      <c r="M144" s="85">
        <v>5.3252508198315951E-3</v>
      </c>
      <c r="N144" s="85">
        <v>0</v>
      </c>
      <c r="O144" s="85">
        <v>0</v>
      </c>
      <c r="P144" s="85">
        <v>0</v>
      </c>
      <c r="Q144" s="85">
        <v>0</v>
      </c>
      <c r="R144" s="85">
        <v>0.8505947947974164</v>
      </c>
      <c r="S144" s="85">
        <v>1.060878321957631</v>
      </c>
    </row>
    <row r="145" spans="1:19">
      <c r="A145" s="113" t="s">
        <v>756</v>
      </c>
      <c r="B145" s="112" t="s">
        <v>892</v>
      </c>
      <c r="C145" s="85">
        <v>0</v>
      </c>
      <c r="D145" s="85">
        <v>0</v>
      </c>
      <c r="E145" s="85">
        <v>0</v>
      </c>
      <c r="F145" s="85">
        <v>0</v>
      </c>
      <c r="G145" s="85">
        <v>0</v>
      </c>
      <c r="H145" s="85">
        <v>0</v>
      </c>
      <c r="I145" s="85">
        <v>0</v>
      </c>
      <c r="J145" s="85">
        <v>0</v>
      </c>
      <c r="K145" s="85">
        <v>0</v>
      </c>
      <c r="L145" s="85">
        <v>0</v>
      </c>
      <c r="M145" s="85">
        <v>1.2130766478248844E-3</v>
      </c>
      <c r="N145" s="85">
        <v>2.5436724767802232E-3</v>
      </c>
      <c r="O145" s="85">
        <v>0</v>
      </c>
      <c r="P145" s="85">
        <v>1.1858786418787681E-2</v>
      </c>
      <c r="Q145" s="85">
        <v>4.0756082709687003E-3</v>
      </c>
      <c r="R145" s="85">
        <v>9.357987738525253E-3</v>
      </c>
      <c r="S145" s="85">
        <v>2.9049131552881136E-2</v>
      </c>
    </row>
    <row r="146" spans="1:19">
      <c r="A146" s="113" t="s">
        <v>756</v>
      </c>
      <c r="B146" s="112" t="s">
        <v>893</v>
      </c>
      <c r="C146" s="85">
        <v>0</v>
      </c>
      <c r="D146" s="85">
        <v>0</v>
      </c>
      <c r="E146" s="85">
        <v>0</v>
      </c>
      <c r="F146" s="85">
        <v>0</v>
      </c>
      <c r="G146" s="85">
        <v>0</v>
      </c>
      <c r="H146" s="85">
        <v>0</v>
      </c>
      <c r="I146" s="85">
        <v>0</v>
      </c>
      <c r="J146" s="85">
        <v>0</v>
      </c>
      <c r="K146" s="85">
        <v>0</v>
      </c>
      <c r="L146" s="85">
        <v>0</v>
      </c>
      <c r="M146" s="85">
        <v>0</v>
      </c>
      <c r="N146" s="85">
        <v>1.0090604074408205E-2</v>
      </c>
      <c r="O146" s="85">
        <v>0</v>
      </c>
      <c r="P146" s="85">
        <v>1.352822325857872E-3</v>
      </c>
      <c r="Q146" s="85">
        <v>1.5325286888062672E-4</v>
      </c>
      <c r="R146" s="85">
        <v>3.65215758177726E-2</v>
      </c>
      <c r="S146" s="85">
        <v>4.8118255086905037E-2</v>
      </c>
    </row>
    <row r="147" spans="1:19">
      <c r="A147" s="113" t="s">
        <v>756</v>
      </c>
      <c r="B147" s="112" t="s">
        <v>894</v>
      </c>
      <c r="C147" s="85">
        <v>0</v>
      </c>
      <c r="D147" s="85">
        <v>0</v>
      </c>
      <c r="E147" s="85">
        <v>0</v>
      </c>
      <c r="F147" s="85">
        <v>0</v>
      </c>
      <c r="G147" s="85">
        <v>0</v>
      </c>
      <c r="H147" s="85">
        <v>7.5737822381142905E-2</v>
      </c>
      <c r="I147" s="85">
        <v>0</v>
      </c>
      <c r="J147" s="85">
        <v>0</v>
      </c>
      <c r="K147" s="85">
        <v>0</v>
      </c>
      <c r="L147" s="85">
        <v>0</v>
      </c>
      <c r="M147" s="85">
        <v>1.3058810634005269E-2</v>
      </c>
      <c r="N147" s="85">
        <v>5.2335767976216196E-2</v>
      </c>
      <c r="O147" s="85">
        <v>0</v>
      </c>
      <c r="P147" s="85">
        <v>2.8784172914302353E-3</v>
      </c>
      <c r="Q147" s="85">
        <v>0</v>
      </c>
      <c r="R147" s="85">
        <v>0.93783526606148371</v>
      </c>
      <c r="S147" s="85">
        <v>1.0818460843442779</v>
      </c>
    </row>
    <row r="148" spans="1:19">
      <c r="A148" s="113" t="s">
        <v>756</v>
      </c>
      <c r="B148" s="112" t="s">
        <v>895</v>
      </c>
      <c r="C148" s="85">
        <v>0</v>
      </c>
      <c r="D148" s="85">
        <v>0</v>
      </c>
      <c r="E148" s="85">
        <v>0</v>
      </c>
      <c r="F148" s="85">
        <v>0</v>
      </c>
      <c r="G148" s="85">
        <v>0</v>
      </c>
      <c r="H148" s="85">
        <v>0</v>
      </c>
      <c r="I148" s="85">
        <v>0</v>
      </c>
      <c r="J148" s="85">
        <v>1.8666544431789757E-2</v>
      </c>
      <c r="K148" s="85">
        <v>0</v>
      </c>
      <c r="L148" s="85">
        <v>0</v>
      </c>
      <c r="M148" s="85">
        <v>6.8039401457662407E-3</v>
      </c>
      <c r="N148" s="85">
        <v>3.9362246891765373E-2</v>
      </c>
      <c r="O148" s="85">
        <v>0</v>
      </c>
      <c r="P148" s="85">
        <v>2.717542346118984E-4</v>
      </c>
      <c r="Q148" s="85">
        <v>7.7058998225227326E-3</v>
      </c>
      <c r="R148" s="85">
        <v>0.17376493655194736</v>
      </c>
      <c r="S148" s="85">
        <v>0.24657532207839949</v>
      </c>
    </row>
    <row r="149" spans="1:19">
      <c r="A149" s="113" t="s">
        <v>756</v>
      </c>
      <c r="B149" s="112" t="s">
        <v>896</v>
      </c>
      <c r="C149" s="85">
        <v>0</v>
      </c>
      <c r="D149" s="85">
        <v>0</v>
      </c>
      <c r="E149" s="85">
        <v>0</v>
      </c>
      <c r="F149" s="85">
        <v>0</v>
      </c>
      <c r="G149" s="85">
        <v>0</v>
      </c>
      <c r="H149" s="85">
        <v>0</v>
      </c>
      <c r="I149" s="85">
        <v>0</v>
      </c>
      <c r="J149" s="85">
        <v>0</v>
      </c>
      <c r="K149" s="85">
        <v>1.2279971301699666E-2</v>
      </c>
      <c r="L149" s="85">
        <v>0</v>
      </c>
      <c r="M149" s="85">
        <v>7.3143293974631263E-4</v>
      </c>
      <c r="N149" s="85">
        <v>8.3594212645305532E-2</v>
      </c>
      <c r="O149" s="85">
        <v>0</v>
      </c>
      <c r="P149" s="85">
        <v>0</v>
      </c>
      <c r="Q149" s="85">
        <v>0</v>
      </c>
      <c r="R149" s="85">
        <v>0</v>
      </c>
      <c r="S149" s="85">
        <v>9.6605616886762391E-2</v>
      </c>
    </row>
    <row r="150" spans="1:19">
      <c r="A150" s="113" t="s">
        <v>756</v>
      </c>
      <c r="B150" s="112" t="s">
        <v>897</v>
      </c>
      <c r="C150" s="85">
        <v>0</v>
      </c>
      <c r="D150" s="85">
        <v>0</v>
      </c>
      <c r="E150" s="85">
        <v>0</v>
      </c>
      <c r="F150" s="85">
        <v>0</v>
      </c>
      <c r="G150" s="85">
        <v>0</v>
      </c>
      <c r="H150" s="85">
        <v>0</v>
      </c>
      <c r="I150" s="85">
        <v>0</v>
      </c>
      <c r="J150" s="85">
        <v>0</v>
      </c>
      <c r="K150" s="85">
        <v>0</v>
      </c>
      <c r="L150" s="85">
        <v>3.4436716368827724E-2</v>
      </c>
      <c r="M150" s="85">
        <v>1.8453836656817657E-4</v>
      </c>
      <c r="N150" s="85">
        <v>0</v>
      </c>
      <c r="O150" s="85">
        <v>0</v>
      </c>
      <c r="P150" s="85">
        <v>0</v>
      </c>
      <c r="Q150" s="85">
        <v>1.9015491472939572E-3</v>
      </c>
      <c r="R150" s="85">
        <v>0</v>
      </c>
      <c r="S150" s="85">
        <v>3.6522803882661492E-2</v>
      </c>
    </row>
    <row r="151" spans="1:19">
      <c r="A151" s="113" t="s">
        <v>756</v>
      </c>
      <c r="B151" s="112" t="s">
        <v>898</v>
      </c>
      <c r="C151" s="85">
        <v>0</v>
      </c>
      <c r="D151" s="85">
        <v>0</v>
      </c>
      <c r="E151" s="85">
        <v>0</v>
      </c>
      <c r="F151" s="85">
        <v>0</v>
      </c>
      <c r="G151" s="85">
        <v>0</v>
      </c>
      <c r="H151" s="85">
        <v>0</v>
      </c>
      <c r="I151" s="85">
        <v>0</v>
      </c>
      <c r="J151" s="85">
        <v>7.8417954000403051E-3</v>
      </c>
      <c r="K151" s="85">
        <v>0</v>
      </c>
      <c r="L151" s="85">
        <v>0</v>
      </c>
      <c r="M151" s="85">
        <v>1.5988815136758205E-5</v>
      </c>
      <c r="N151" s="85">
        <v>7.2177000055440033E-4</v>
      </c>
      <c r="O151" s="85">
        <v>0</v>
      </c>
      <c r="P151" s="85">
        <v>0</v>
      </c>
      <c r="Q151" s="85">
        <v>0</v>
      </c>
      <c r="R151" s="85">
        <v>5.2521340701474628E-2</v>
      </c>
      <c r="S151" s="85">
        <v>6.1100894917217374E-2</v>
      </c>
    </row>
    <row r="152" spans="1:19">
      <c r="A152" s="113" t="s">
        <v>756</v>
      </c>
      <c r="B152" s="112" t="s">
        <v>899</v>
      </c>
      <c r="C152" s="85">
        <v>0</v>
      </c>
      <c r="D152" s="85">
        <v>0</v>
      </c>
      <c r="E152" s="85">
        <v>0</v>
      </c>
      <c r="F152" s="85">
        <v>0</v>
      </c>
      <c r="G152" s="85">
        <v>0</v>
      </c>
      <c r="H152" s="85">
        <v>0</v>
      </c>
      <c r="I152" s="85">
        <v>0</v>
      </c>
      <c r="J152" s="85">
        <v>0</v>
      </c>
      <c r="K152" s="85">
        <v>6.2419917976912487E-3</v>
      </c>
      <c r="L152" s="85">
        <v>0</v>
      </c>
      <c r="M152" s="85">
        <v>0</v>
      </c>
      <c r="N152" s="85">
        <v>6.7451668822915423E-3</v>
      </c>
      <c r="O152" s="85">
        <v>0</v>
      </c>
      <c r="P152" s="85">
        <v>0</v>
      </c>
      <c r="Q152" s="85">
        <v>0</v>
      </c>
      <c r="R152" s="85">
        <v>0.21022504322570512</v>
      </c>
      <c r="S152" s="85">
        <v>0.22321220190571012</v>
      </c>
    </row>
    <row r="153" spans="1:19">
      <c r="A153" s="113" t="s">
        <v>756</v>
      </c>
      <c r="B153" s="112" t="s">
        <v>900</v>
      </c>
      <c r="C153" s="85">
        <v>0</v>
      </c>
      <c r="D153" s="85">
        <v>0</v>
      </c>
      <c r="E153" s="85">
        <v>0</v>
      </c>
      <c r="F153" s="85">
        <v>0</v>
      </c>
      <c r="G153" s="85">
        <v>0.89423089417041979</v>
      </c>
      <c r="H153" s="85">
        <v>0</v>
      </c>
      <c r="I153" s="85">
        <v>0</v>
      </c>
      <c r="J153" s="85">
        <v>0</v>
      </c>
      <c r="K153" s="85">
        <v>0</v>
      </c>
      <c r="L153" s="85">
        <v>0</v>
      </c>
      <c r="M153" s="85">
        <v>3.5525161411786854E-4</v>
      </c>
      <c r="N153" s="85">
        <v>8.3883235223154884E-2</v>
      </c>
      <c r="O153" s="85">
        <v>0</v>
      </c>
      <c r="P153" s="85">
        <v>0</v>
      </c>
      <c r="Q153" s="85">
        <v>0</v>
      </c>
      <c r="R153" s="85">
        <v>0.62072915104502613</v>
      </c>
      <c r="S153" s="85">
        <v>1.5991985320526965</v>
      </c>
    </row>
    <row r="154" spans="1:19">
      <c r="A154" s="113" t="s">
        <v>756</v>
      </c>
      <c r="B154" s="112" t="s">
        <v>901</v>
      </c>
      <c r="C154" s="85">
        <v>0</v>
      </c>
      <c r="D154" s="85">
        <v>0</v>
      </c>
      <c r="E154" s="85">
        <v>0</v>
      </c>
      <c r="F154" s="85">
        <v>0</v>
      </c>
      <c r="G154" s="85">
        <v>0</v>
      </c>
      <c r="H154" s="85">
        <v>0</v>
      </c>
      <c r="I154" s="85">
        <v>0</v>
      </c>
      <c r="J154" s="85">
        <v>0</v>
      </c>
      <c r="K154" s="85">
        <v>0</v>
      </c>
      <c r="L154" s="85">
        <v>0</v>
      </c>
      <c r="M154" s="85">
        <v>0</v>
      </c>
      <c r="N154" s="85">
        <v>0</v>
      </c>
      <c r="O154" s="85">
        <v>0</v>
      </c>
      <c r="P154" s="85">
        <v>0</v>
      </c>
      <c r="Q154" s="85">
        <v>0</v>
      </c>
      <c r="R154" s="85">
        <v>0.23007116522401816</v>
      </c>
      <c r="S154" s="85">
        <v>0.23007116522401816</v>
      </c>
    </row>
    <row r="155" spans="1:19">
      <c r="A155" s="113" t="s">
        <v>756</v>
      </c>
      <c r="B155" s="112" t="s">
        <v>902</v>
      </c>
      <c r="C155" s="85">
        <v>0</v>
      </c>
      <c r="D155" s="85">
        <v>0</v>
      </c>
      <c r="E155" s="85">
        <v>0</v>
      </c>
      <c r="F155" s="85">
        <v>0.48397492556976118</v>
      </c>
      <c r="G155" s="85">
        <v>0</v>
      </c>
      <c r="H155" s="85">
        <v>0</v>
      </c>
      <c r="I155" s="85">
        <v>0</v>
      </c>
      <c r="J155" s="85">
        <v>0</v>
      </c>
      <c r="K155" s="85">
        <v>0</v>
      </c>
      <c r="L155" s="85">
        <v>0</v>
      </c>
      <c r="M155" s="85">
        <v>6.1159713768077495E-5</v>
      </c>
      <c r="N155" s="85">
        <v>0</v>
      </c>
      <c r="O155" s="85">
        <v>0</v>
      </c>
      <c r="P155" s="85">
        <v>2.4461004780815809E-3</v>
      </c>
      <c r="Q155" s="85">
        <v>5.1419767233080171E-3</v>
      </c>
      <c r="R155" s="85">
        <v>0</v>
      </c>
      <c r="S155" s="85">
        <v>0.49162416248492491</v>
      </c>
    </row>
    <row r="156" spans="1:19">
      <c r="A156" s="113" t="s">
        <v>756</v>
      </c>
      <c r="B156" s="112" t="s">
        <v>903</v>
      </c>
      <c r="C156" s="85">
        <v>0</v>
      </c>
      <c r="D156" s="85">
        <v>0</v>
      </c>
      <c r="E156" s="85">
        <v>0</v>
      </c>
      <c r="F156" s="85">
        <v>0</v>
      </c>
      <c r="G156" s="85">
        <v>0</v>
      </c>
      <c r="H156" s="85">
        <v>0</v>
      </c>
      <c r="I156" s="85">
        <v>0</v>
      </c>
      <c r="J156" s="85">
        <v>0</v>
      </c>
      <c r="K156" s="85">
        <v>0</v>
      </c>
      <c r="L156" s="85">
        <v>0</v>
      </c>
      <c r="M156" s="85">
        <v>2.2701894800736255E-4</v>
      </c>
      <c r="N156" s="85">
        <v>3.0704543081299107E-3</v>
      </c>
      <c r="O156" s="85">
        <v>0</v>
      </c>
      <c r="P156" s="85">
        <v>0</v>
      </c>
      <c r="Q156" s="85">
        <v>0</v>
      </c>
      <c r="R156" s="85">
        <v>2.0383401997406736E-2</v>
      </c>
      <c r="S156" s="85">
        <v>2.3680875253546674E-2</v>
      </c>
    </row>
    <row r="157" spans="1:19">
      <c r="A157" s="113" t="s">
        <v>756</v>
      </c>
      <c r="B157" s="112" t="s">
        <v>904</v>
      </c>
      <c r="C157" s="85">
        <v>0</v>
      </c>
      <c r="D157" s="85">
        <v>0</v>
      </c>
      <c r="E157" s="85">
        <v>0</v>
      </c>
      <c r="F157" s="85">
        <v>0</v>
      </c>
      <c r="G157" s="85">
        <v>0</v>
      </c>
      <c r="H157" s="85">
        <v>0</v>
      </c>
      <c r="I157" s="85">
        <v>0</v>
      </c>
      <c r="J157" s="85">
        <v>0</v>
      </c>
      <c r="K157" s="85">
        <v>0</v>
      </c>
      <c r="L157" s="85">
        <v>0</v>
      </c>
      <c r="M157" s="85">
        <v>3.5607576364666826E-3</v>
      </c>
      <c r="N157" s="85">
        <v>3.3022620533254887E-2</v>
      </c>
      <c r="O157" s="85">
        <v>0</v>
      </c>
      <c r="P157" s="85">
        <v>1.2339888758441386E-3</v>
      </c>
      <c r="Q157" s="85">
        <v>1.6881170003080759E-3</v>
      </c>
      <c r="R157" s="85">
        <v>0.10357374981435896</v>
      </c>
      <c r="S157" s="85">
        <v>0.14307923386022026</v>
      </c>
    </row>
    <row r="158" spans="1:19">
      <c r="A158" s="113" t="s">
        <v>756</v>
      </c>
      <c r="B158" s="112" t="s">
        <v>905</v>
      </c>
      <c r="C158" s="85">
        <v>0</v>
      </c>
      <c r="D158" s="85">
        <v>0</v>
      </c>
      <c r="E158" s="85">
        <v>0</v>
      </c>
      <c r="F158" s="85">
        <v>0</v>
      </c>
      <c r="G158" s="85">
        <v>0</v>
      </c>
      <c r="H158" s="85">
        <v>0</v>
      </c>
      <c r="I158" s="85">
        <v>0</v>
      </c>
      <c r="J158" s="85">
        <v>0</v>
      </c>
      <c r="K158" s="85">
        <v>0</v>
      </c>
      <c r="L158" s="85">
        <v>0</v>
      </c>
      <c r="M158" s="85">
        <v>1.0008664678480272E-3</v>
      </c>
      <c r="N158" s="85">
        <v>3.5207641425571978E-3</v>
      </c>
      <c r="O158" s="85">
        <v>0</v>
      </c>
      <c r="P158" s="85">
        <v>0</v>
      </c>
      <c r="Q158" s="85">
        <v>0</v>
      </c>
      <c r="R158" s="85">
        <v>0</v>
      </c>
      <c r="S158" s="85">
        <v>4.5216306104123305E-3</v>
      </c>
    </row>
    <row r="159" spans="1:19">
      <c r="A159" s="113" t="s">
        <v>756</v>
      </c>
      <c r="B159" s="112" t="s">
        <v>906</v>
      </c>
      <c r="C159" s="85">
        <v>0</v>
      </c>
      <c r="D159" s="85">
        <v>0</v>
      </c>
      <c r="E159" s="85">
        <v>0</v>
      </c>
      <c r="F159" s="85">
        <v>0</v>
      </c>
      <c r="G159" s="85">
        <v>0</v>
      </c>
      <c r="H159" s="85">
        <v>0.19294564479002219</v>
      </c>
      <c r="I159" s="85">
        <v>0</v>
      </c>
      <c r="J159" s="85">
        <v>0</v>
      </c>
      <c r="K159" s="85">
        <v>0</v>
      </c>
      <c r="L159" s="85">
        <v>0</v>
      </c>
      <c r="M159" s="85">
        <v>0</v>
      </c>
      <c r="N159" s="85">
        <v>0</v>
      </c>
      <c r="O159" s="85">
        <v>0</v>
      </c>
      <c r="P159" s="85">
        <v>0</v>
      </c>
      <c r="Q159" s="85">
        <v>0</v>
      </c>
      <c r="R159" s="85">
        <v>0</v>
      </c>
      <c r="S159" s="85">
        <v>0.19294564479000087</v>
      </c>
    </row>
    <row r="160" spans="1:19">
      <c r="A160" s="113" t="s">
        <v>756</v>
      </c>
      <c r="B160" s="112" t="s">
        <v>907</v>
      </c>
      <c r="C160" s="85">
        <v>0</v>
      </c>
      <c r="D160" s="85">
        <v>0</v>
      </c>
      <c r="E160" s="85">
        <v>0</v>
      </c>
      <c r="F160" s="85">
        <v>0</v>
      </c>
      <c r="G160" s="85">
        <v>0</v>
      </c>
      <c r="H160" s="85">
        <v>0</v>
      </c>
      <c r="I160" s="85">
        <v>0</v>
      </c>
      <c r="J160" s="85">
        <v>0</v>
      </c>
      <c r="K160" s="85">
        <v>0</v>
      </c>
      <c r="L160" s="85">
        <v>0</v>
      </c>
      <c r="M160" s="85">
        <v>7.5272473710175092E-4</v>
      </c>
      <c r="N160" s="85">
        <v>2.3994433893419043E-2</v>
      </c>
      <c r="O160" s="85">
        <v>0</v>
      </c>
      <c r="P160" s="85">
        <v>1.1163784372487662E-3</v>
      </c>
      <c r="Q160" s="85">
        <v>5.9035987786326682E-3</v>
      </c>
      <c r="R160" s="85">
        <v>0</v>
      </c>
      <c r="S160" s="85">
        <v>3.1767135846450856E-2</v>
      </c>
    </row>
    <row r="161" spans="1:19">
      <c r="A161" s="113" t="s">
        <v>756</v>
      </c>
      <c r="B161" s="112" t="s">
        <v>908</v>
      </c>
      <c r="C161" s="85">
        <v>4.3062963602988669E-2</v>
      </c>
      <c r="D161" s="85">
        <v>0.10931257335106537</v>
      </c>
      <c r="E161" s="85">
        <v>0</v>
      </c>
      <c r="F161" s="85">
        <v>0</v>
      </c>
      <c r="G161" s="85">
        <v>0.95517438730487569</v>
      </c>
      <c r="H161" s="85">
        <v>0.11409377333081494</v>
      </c>
      <c r="I161" s="85">
        <v>0</v>
      </c>
      <c r="J161" s="85">
        <v>1.4067662658879806E-2</v>
      </c>
      <c r="K161" s="85">
        <v>1.1887813028415323E-2</v>
      </c>
      <c r="L161" s="85">
        <v>0.19425962417064246</v>
      </c>
      <c r="M161" s="85">
        <v>0.19394615208439347</v>
      </c>
      <c r="N161" s="85">
        <v>0.39489957592503711</v>
      </c>
      <c r="O161" s="85">
        <v>0.11078232489356354</v>
      </c>
      <c r="P161" s="85">
        <v>9.9510277479349929E-2</v>
      </c>
      <c r="Q161" s="85">
        <v>3.4924466127321446E-2</v>
      </c>
      <c r="R161" s="85">
        <v>4.7436129238132878</v>
      </c>
      <c r="S161" s="85">
        <v>7.0195345177706088</v>
      </c>
    </row>
    <row r="162" spans="1:19">
      <c r="A162" s="113" t="s">
        <v>756</v>
      </c>
      <c r="B162" s="112" t="s">
        <v>909</v>
      </c>
      <c r="C162" s="85">
        <v>4.5876384988434493E-2</v>
      </c>
      <c r="D162" s="85">
        <v>6.6218260922939365E-2</v>
      </c>
      <c r="E162" s="85">
        <v>0</v>
      </c>
      <c r="F162" s="85">
        <v>0.79220611143071551</v>
      </c>
      <c r="G162" s="85">
        <v>0.30306113441835336</v>
      </c>
      <c r="H162" s="85">
        <v>0.18854904386710558</v>
      </c>
      <c r="I162" s="85">
        <v>0</v>
      </c>
      <c r="J162" s="85">
        <v>2.0475300912018476E-2</v>
      </c>
      <c r="K162" s="85">
        <v>0</v>
      </c>
      <c r="L162" s="85">
        <v>3.411645172666411E-2</v>
      </c>
      <c r="M162" s="85">
        <v>5.470260616960676E-2</v>
      </c>
      <c r="N162" s="85">
        <v>0.12846779155482846</v>
      </c>
      <c r="O162" s="85">
        <v>0</v>
      </c>
      <c r="P162" s="85">
        <v>8.8898190283533074E-2</v>
      </c>
      <c r="Q162" s="85">
        <v>6.8923530315788684E-3</v>
      </c>
      <c r="R162" s="85">
        <v>1.0210087750287187</v>
      </c>
      <c r="S162" s="85">
        <v>2.7504724043345163</v>
      </c>
    </row>
    <row r="163" spans="1:19">
      <c r="A163" s="113" t="s">
        <v>756</v>
      </c>
      <c r="B163" s="112" t="s">
        <v>910</v>
      </c>
      <c r="C163" s="85">
        <v>0</v>
      </c>
      <c r="D163" s="85">
        <v>0.15614275611530548</v>
      </c>
      <c r="E163" s="85">
        <v>0</v>
      </c>
      <c r="F163" s="85">
        <v>3.4055736344541359</v>
      </c>
      <c r="G163" s="85">
        <v>1.1435273376406769</v>
      </c>
      <c r="H163" s="85">
        <v>0.1765344158661577</v>
      </c>
      <c r="I163" s="85">
        <v>2.1313593153165278E-2</v>
      </c>
      <c r="J163" s="85">
        <v>5.0349275835899349E-3</v>
      </c>
      <c r="K163" s="85">
        <v>0</v>
      </c>
      <c r="L163" s="85">
        <v>1.3114129545211295E-2</v>
      </c>
      <c r="M163" s="85">
        <v>4.5566706659540657E-2</v>
      </c>
      <c r="N163" s="85">
        <v>0.13507622377026607</v>
      </c>
      <c r="O163" s="85">
        <v>1.2106881676379189E-3</v>
      </c>
      <c r="P163" s="85">
        <v>3.6429007950839809E-2</v>
      </c>
      <c r="Q163" s="85">
        <v>3.298242260711598E-3</v>
      </c>
      <c r="R163" s="85">
        <v>0.77782927434785165</v>
      </c>
      <c r="S163" s="85">
        <v>5.9206509375150915</v>
      </c>
    </row>
    <row r="164" spans="1:19">
      <c r="A164" s="113" t="s">
        <v>756</v>
      </c>
      <c r="B164" s="112" t="s">
        <v>911</v>
      </c>
      <c r="C164" s="85">
        <v>3.6602397375884888E-2</v>
      </c>
      <c r="D164" s="85">
        <v>0</v>
      </c>
      <c r="E164" s="85">
        <v>0</v>
      </c>
      <c r="F164" s="85">
        <v>0</v>
      </c>
      <c r="G164" s="85">
        <v>0</v>
      </c>
      <c r="H164" s="85">
        <v>0</v>
      </c>
      <c r="I164" s="85">
        <v>0</v>
      </c>
      <c r="J164" s="85">
        <v>6.7481913040334518E-3</v>
      </c>
      <c r="K164" s="85">
        <v>1.4231428633213777E-2</v>
      </c>
      <c r="L164" s="85">
        <v>8.1331881397166406E-3</v>
      </c>
      <c r="M164" s="85">
        <v>1.9686167186435455E-2</v>
      </c>
      <c r="N164" s="85">
        <v>1.0390551621469513E-2</v>
      </c>
      <c r="O164" s="85">
        <v>2.0376923377345424E-3</v>
      </c>
      <c r="P164" s="85">
        <v>3.396519754057592E-2</v>
      </c>
      <c r="Q164" s="85">
        <v>5.3849062891407617E-3</v>
      </c>
      <c r="R164" s="85">
        <v>0.41311561789581219</v>
      </c>
      <c r="S164" s="85">
        <v>0.55029533832401967</v>
      </c>
    </row>
    <row r="165" spans="1:19">
      <c r="A165" s="113" t="s">
        <v>756</v>
      </c>
      <c r="B165" s="112" t="s">
        <v>912</v>
      </c>
      <c r="C165" s="85">
        <v>0</v>
      </c>
      <c r="D165" s="85">
        <v>0</v>
      </c>
      <c r="E165" s="85">
        <v>0</v>
      </c>
      <c r="F165" s="85">
        <v>0</v>
      </c>
      <c r="G165" s="85">
        <v>0.11800589800099459</v>
      </c>
      <c r="H165" s="85">
        <v>0</v>
      </c>
      <c r="I165" s="85">
        <v>0</v>
      </c>
      <c r="J165" s="85">
        <v>0</v>
      </c>
      <c r="K165" s="85">
        <v>0</v>
      </c>
      <c r="L165" s="85">
        <v>1.3989002009324292E-2</v>
      </c>
      <c r="M165" s="85">
        <v>1.5858764395005664E-2</v>
      </c>
      <c r="N165" s="85">
        <v>1.071888486417194E-2</v>
      </c>
      <c r="O165" s="85">
        <v>0</v>
      </c>
      <c r="P165" s="85">
        <v>3.3927028865954334E-3</v>
      </c>
      <c r="Q165" s="85">
        <v>3.1468463134583791E-3</v>
      </c>
      <c r="R165" s="85">
        <v>8.8145539598698974E-2</v>
      </c>
      <c r="S165" s="85">
        <v>0.25325763806824853</v>
      </c>
    </row>
    <row r="166" spans="1:19">
      <c r="A166" s="113" t="s">
        <v>756</v>
      </c>
      <c r="B166" s="112" t="s">
        <v>913</v>
      </c>
      <c r="C166" s="85">
        <v>0</v>
      </c>
      <c r="D166" s="85">
        <v>0</v>
      </c>
      <c r="E166" s="85">
        <v>0</v>
      </c>
      <c r="F166" s="85">
        <v>0.14993462789541567</v>
      </c>
      <c r="G166" s="85">
        <v>0</v>
      </c>
      <c r="H166" s="85">
        <v>0.2192823420235257</v>
      </c>
      <c r="I166" s="85">
        <v>0</v>
      </c>
      <c r="J166" s="85">
        <v>0</v>
      </c>
      <c r="K166" s="85">
        <v>3.1682542228516353E-3</v>
      </c>
      <c r="L166" s="85">
        <v>0</v>
      </c>
      <c r="M166" s="85">
        <v>1.6520149023659059E-2</v>
      </c>
      <c r="N166" s="85">
        <v>1.9201145252960572E-3</v>
      </c>
      <c r="O166" s="85">
        <v>9.3111261867262485E-3</v>
      </c>
      <c r="P166" s="85">
        <v>1.0407433393533005E-2</v>
      </c>
      <c r="Q166" s="85">
        <v>1.2740075796397465E-3</v>
      </c>
      <c r="R166" s="85">
        <v>0.27252608861451222</v>
      </c>
      <c r="S166" s="85">
        <v>0.6843441434651254</v>
      </c>
    </row>
    <row r="167" spans="1:19">
      <c r="A167" s="113" t="s">
        <v>756</v>
      </c>
      <c r="B167" s="112" t="s">
        <v>914</v>
      </c>
      <c r="C167" s="85">
        <v>0</v>
      </c>
      <c r="D167" s="85">
        <v>0</v>
      </c>
      <c r="E167" s="85">
        <v>0</v>
      </c>
      <c r="F167" s="85">
        <v>0</v>
      </c>
      <c r="G167" s="85">
        <v>0</v>
      </c>
      <c r="H167" s="85">
        <v>0</v>
      </c>
      <c r="I167" s="85">
        <v>0</v>
      </c>
      <c r="J167" s="85">
        <v>0</v>
      </c>
      <c r="K167" s="85">
        <v>0</v>
      </c>
      <c r="L167" s="85">
        <v>0</v>
      </c>
      <c r="M167" s="85">
        <v>5.3909428499565593E-4</v>
      </c>
      <c r="N167" s="85">
        <v>6.9843416880814857E-3</v>
      </c>
      <c r="O167" s="85">
        <v>9.5501900522640959E-3</v>
      </c>
      <c r="P167" s="85">
        <v>1.215327541656297E-2</v>
      </c>
      <c r="Q167" s="85">
        <v>4.7361102352016515E-3</v>
      </c>
      <c r="R167" s="85">
        <v>8.7582554848594896E-2</v>
      </c>
      <c r="S167" s="85">
        <v>0.12154556652569681</v>
      </c>
    </row>
    <row r="168" spans="1:19">
      <c r="A168" s="113" t="s">
        <v>756</v>
      </c>
      <c r="B168" s="112" t="s">
        <v>915</v>
      </c>
      <c r="C168" s="85">
        <v>0</v>
      </c>
      <c r="D168" s="85">
        <v>0</v>
      </c>
      <c r="E168" s="85">
        <v>0</v>
      </c>
      <c r="F168" s="85">
        <v>0</v>
      </c>
      <c r="G168" s="85">
        <v>0</v>
      </c>
      <c r="H168" s="85">
        <v>0</v>
      </c>
      <c r="I168" s="85">
        <v>0</v>
      </c>
      <c r="J168" s="85">
        <v>0</v>
      </c>
      <c r="K168" s="85">
        <v>0</v>
      </c>
      <c r="L168" s="85">
        <v>0</v>
      </c>
      <c r="M168" s="85">
        <v>6.370326092353551E-3</v>
      </c>
      <c r="N168" s="85">
        <v>5.8309468336157799E-2</v>
      </c>
      <c r="O168" s="85">
        <v>0</v>
      </c>
      <c r="P168" s="85">
        <v>5.4344090846449866E-3</v>
      </c>
      <c r="Q168" s="85">
        <v>1.239116928247852E-3</v>
      </c>
      <c r="R168" s="85">
        <v>0.15652107671199644</v>
      </c>
      <c r="S168" s="85">
        <v>0.22787439715341407</v>
      </c>
    </row>
    <row r="169" spans="1:19">
      <c r="A169" s="113" t="s">
        <v>756</v>
      </c>
      <c r="B169" s="112" t="s">
        <v>916</v>
      </c>
      <c r="C169" s="85">
        <v>0</v>
      </c>
      <c r="D169" s="85">
        <v>0</v>
      </c>
      <c r="E169" s="85">
        <v>0</v>
      </c>
      <c r="F169" s="85">
        <v>0</v>
      </c>
      <c r="G169" s="85">
        <v>0.39098226191163477</v>
      </c>
      <c r="H169" s="85">
        <v>0</v>
      </c>
      <c r="I169" s="85">
        <v>0</v>
      </c>
      <c r="J169" s="85">
        <v>0</v>
      </c>
      <c r="K169" s="85">
        <v>0</v>
      </c>
      <c r="L169" s="85">
        <v>0</v>
      </c>
      <c r="M169" s="85">
        <v>6.659580912575791E-4</v>
      </c>
      <c r="N169" s="85">
        <v>2.2219482178021721E-2</v>
      </c>
      <c r="O169" s="85">
        <v>0</v>
      </c>
      <c r="P169" s="85">
        <v>1.1874990658644613E-4</v>
      </c>
      <c r="Q169" s="85">
        <v>8.6458415288320767E-4</v>
      </c>
      <c r="R169" s="85">
        <v>1.6352340313503078E-2</v>
      </c>
      <c r="S169" s="85">
        <v>0.43120337655389562</v>
      </c>
    </row>
    <row r="170" spans="1:19">
      <c r="A170" s="113" t="s">
        <v>756</v>
      </c>
      <c r="B170" s="112" t="s">
        <v>917</v>
      </c>
      <c r="C170" s="85">
        <v>0</v>
      </c>
      <c r="D170" s="85">
        <v>0</v>
      </c>
      <c r="E170" s="85">
        <v>0</v>
      </c>
      <c r="F170" s="85">
        <v>8.8709344637997845E-2</v>
      </c>
      <c r="G170" s="85">
        <v>0.55281914822626987</v>
      </c>
      <c r="H170" s="85">
        <v>0.136209247243265</v>
      </c>
      <c r="I170" s="85">
        <v>0</v>
      </c>
      <c r="J170" s="85">
        <v>3.7585397546594235E-3</v>
      </c>
      <c r="K170" s="85">
        <v>0</v>
      </c>
      <c r="L170" s="85">
        <v>0</v>
      </c>
      <c r="M170" s="85">
        <v>9.3890145995878527E-4</v>
      </c>
      <c r="N170" s="85">
        <v>0</v>
      </c>
      <c r="O170" s="85">
        <v>0</v>
      </c>
      <c r="P170" s="85">
        <v>2.5797498406681107E-3</v>
      </c>
      <c r="Q170" s="85">
        <v>1.4723759930929115E-4</v>
      </c>
      <c r="R170" s="85">
        <v>7.1539250755989769E-3</v>
      </c>
      <c r="S170" s="85">
        <v>0.79231609383774071</v>
      </c>
    </row>
    <row r="171" spans="1:19">
      <c r="A171" s="113" t="s">
        <v>756</v>
      </c>
      <c r="B171" s="112" t="s">
        <v>918</v>
      </c>
      <c r="C171" s="85">
        <v>0</v>
      </c>
      <c r="D171" s="85">
        <v>0</v>
      </c>
      <c r="E171" s="85">
        <v>0</v>
      </c>
      <c r="F171" s="85">
        <v>0</v>
      </c>
      <c r="G171" s="85">
        <v>1.218427991739226</v>
      </c>
      <c r="H171" s="85">
        <v>0</v>
      </c>
      <c r="I171" s="85">
        <v>0</v>
      </c>
      <c r="J171" s="85">
        <v>2.8210545038007684E-3</v>
      </c>
      <c r="K171" s="85">
        <v>0</v>
      </c>
      <c r="L171" s="85">
        <v>0</v>
      </c>
      <c r="M171" s="85">
        <v>2.716213289453151E-4</v>
      </c>
      <c r="N171" s="85">
        <v>0</v>
      </c>
      <c r="O171" s="85">
        <v>4.507652136787943E-3</v>
      </c>
      <c r="P171" s="85">
        <v>0</v>
      </c>
      <c r="Q171" s="85">
        <v>5.6505343095775151E-4</v>
      </c>
      <c r="R171" s="85">
        <v>0</v>
      </c>
      <c r="S171" s="85">
        <v>1.226593373139707</v>
      </c>
    </row>
    <row r="172" spans="1:19">
      <c r="A172" s="113" t="s">
        <v>756</v>
      </c>
      <c r="B172" s="112" t="s">
        <v>919</v>
      </c>
      <c r="C172" s="85">
        <v>0</v>
      </c>
      <c r="D172" s="85">
        <v>0</v>
      </c>
      <c r="E172" s="85">
        <v>0</v>
      </c>
      <c r="F172" s="85">
        <v>0</v>
      </c>
      <c r="G172" s="85">
        <v>0</v>
      </c>
      <c r="H172" s="85">
        <v>0</v>
      </c>
      <c r="I172" s="85">
        <v>0</v>
      </c>
      <c r="J172" s="85">
        <v>0</v>
      </c>
      <c r="K172" s="85">
        <v>0</v>
      </c>
      <c r="L172" s="85">
        <v>0</v>
      </c>
      <c r="M172" s="85">
        <v>1.5154141866933202E-3</v>
      </c>
      <c r="N172" s="85">
        <v>0</v>
      </c>
      <c r="O172" s="85">
        <v>0</v>
      </c>
      <c r="P172" s="85">
        <v>1.945878180378835E-3</v>
      </c>
      <c r="Q172" s="85">
        <v>2.1438636319485171E-3</v>
      </c>
      <c r="R172" s="85">
        <v>0</v>
      </c>
      <c r="S172" s="85">
        <v>5.6051559990351052E-3</v>
      </c>
    </row>
    <row r="173" spans="1:19">
      <c r="A173" s="113" t="s">
        <v>756</v>
      </c>
      <c r="B173" s="112" t="s">
        <v>920</v>
      </c>
      <c r="C173" s="85">
        <v>0</v>
      </c>
      <c r="D173" s="85">
        <v>0</v>
      </c>
      <c r="E173" s="85">
        <v>0</v>
      </c>
      <c r="F173" s="85">
        <v>0</v>
      </c>
      <c r="G173" s="85">
        <v>0</v>
      </c>
      <c r="H173" s="85">
        <v>0</v>
      </c>
      <c r="I173" s="85">
        <v>0</v>
      </c>
      <c r="J173" s="85">
        <v>0</v>
      </c>
      <c r="K173" s="85">
        <v>0</v>
      </c>
      <c r="L173" s="85">
        <v>0</v>
      </c>
      <c r="M173" s="85">
        <v>3.5992286074204571E-5</v>
      </c>
      <c r="N173" s="85">
        <v>0</v>
      </c>
      <c r="O173" s="85">
        <v>0</v>
      </c>
      <c r="P173" s="85">
        <v>1.8928362792025588E-4</v>
      </c>
      <c r="Q173" s="85">
        <v>0</v>
      </c>
      <c r="R173" s="85">
        <v>9.619621504953102E-3</v>
      </c>
      <c r="S173" s="85">
        <v>9.8448974189579985E-3</v>
      </c>
    </row>
    <row r="174" spans="1:19">
      <c r="A174" s="113" t="s">
        <v>756</v>
      </c>
      <c r="B174" s="112" t="s">
        <v>921</v>
      </c>
      <c r="C174" s="85">
        <v>0</v>
      </c>
      <c r="D174" s="85">
        <v>0</v>
      </c>
      <c r="E174" s="85">
        <v>0</v>
      </c>
      <c r="F174" s="85">
        <v>0</v>
      </c>
      <c r="G174" s="85">
        <v>1.0913592019101728</v>
      </c>
      <c r="H174" s="85">
        <v>0</v>
      </c>
      <c r="I174" s="85">
        <v>0</v>
      </c>
      <c r="J174" s="85">
        <v>0</v>
      </c>
      <c r="K174" s="85">
        <v>3.7861879373257967E-3</v>
      </c>
      <c r="L174" s="85">
        <v>0</v>
      </c>
      <c r="M174" s="85">
        <v>2.2316493994445352E-4</v>
      </c>
      <c r="N174" s="85">
        <v>1.6726460033353874E-3</v>
      </c>
      <c r="O174" s="85">
        <v>0</v>
      </c>
      <c r="P174" s="85">
        <v>5.8483879418637086E-3</v>
      </c>
      <c r="Q174" s="85">
        <v>0</v>
      </c>
      <c r="R174" s="85">
        <v>0</v>
      </c>
      <c r="S174" s="85">
        <v>1.1028895887326371</v>
      </c>
    </row>
    <row r="175" spans="1:19">
      <c r="A175" s="113" t="s">
        <v>756</v>
      </c>
      <c r="B175" s="112" t="s">
        <v>922</v>
      </c>
      <c r="C175" s="85">
        <v>0</v>
      </c>
      <c r="D175" s="85">
        <v>0</v>
      </c>
      <c r="E175" s="85">
        <v>0</v>
      </c>
      <c r="F175" s="85">
        <v>0</v>
      </c>
      <c r="G175" s="85">
        <v>0</v>
      </c>
      <c r="H175" s="85">
        <v>0</v>
      </c>
      <c r="I175" s="85">
        <v>0</v>
      </c>
      <c r="J175" s="85">
        <v>0</v>
      </c>
      <c r="K175" s="85">
        <v>0</v>
      </c>
      <c r="L175" s="85">
        <v>0</v>
      </c>
      <c r="M175" s="85">
        <v>0</v>
      </c>
      <c r="N175" s="85">
        <v>0</v>
      </c>
      <c r="O175" s="85">
        <v>0</v>
      </c>
      <c r="P175" s="85">
        <v>1.3917468903490438E-4</v>
      </c>
      <c r="Q175" s="85">
        <v>1.9366969917555821E-5</v>
      </c>
      <c r="R175" s="85">
        <v>4.5156613233075404E-2</v>
      </c>
      <c r="S175" s="85">
        <v>4.5315154892023202E-2</v>
      </c>
    </row>
    <row r="176" spans="1:19">
      <c r="A176" s="113" t="s">
        <v>756</v>
      </c>
      <c r="B176" s="112" t="s">
        <v>923</v>
      </c>
      <c r="C176" s="85">
        <v>0</v>
      </c>
      <c r="D176" s="85">
        <v>0</v>
      </c>
      <c r="E176" s="85">
        <v>0</v>
      </c>
      <c r="F176" s="85">
        <v>0</v>
      </c>
      <c r="G176" s="85">
        <v>0</v>
      </c>
      <c r="H176" s="85">
        <v>0</v>
      </c>
      <c r="I176" s="85">
        <v>0</v>
      </c>
      <c r="J176" s="85">
        <v>0</v>
      </c>
      <c r="K176" s="85">
        <v>0</v>
      </c>
      <c r="L176" s="85">
        <v>0</v>
      </c>
      <c r="M176" s="85">
        <v>6.8473857855977371E-4</v>
      </c>
      <c r="N176" s="85">
        <v>2.1226723297438355E-2</v>
      </c>
      <c r="O176" s="85">
        <v>0</v>
      </c>
      <c r="P176" s="85">
        <v>0</v>
      </c>
      <c r="Q176" s="85">
        <v>0</v>
      </c>
      <c r="R176" s="85">
        <v>0</v>
      </c>
      <c r="S176" s="85">
        <v>2.1911461876015892E-2</v>
      </c>
    </row>
    <row r="177" spans="1:19">
      <c r="A177" s="113" t="s">
        <v>756</v>
      </c>
      <c r="B177" s="112" t="s">
        <v>924</v>
      </c>
      <c r="C177" s="85">
        <v>0</v>
      </c>
      <c r="D177" s="85">
        <v>0</v>
      </c>
      <c r="E177" s="85">
        <v>0</v>
      </c>
      <c r="F177" s="85">
        <v>0</v>
      </c>
      <c r="G177" s="85">
        <v>0</v>
      </c>
      <c r="H177" s="85">
        <v>0</v>
      </c>
      <c r="I177" s="85">
        <v>0</v>
      </c>
      <c r="J177" s="85">
        <v>2.1277418705880069E-3</v>
      </c>
      <c r="K177" s="85">
        <v>0</v>
      </c>
      <c r="L177" s="85">
        <v>0</v>
      </c>
      <c r="M177" s="85">
        <v>0</v>
      </c>
      <c r="N177" s="85">
        <v>0</v>
      </c>
      <c r="O177" s="85">
        <v>0</v>
      </c>
      <c r="P177" s="85">
        <v>0</v>
      </c>
      <c r="Q177" s="85">
        <v>0</v>
      </c>
      <c r="R177" s="85">
        <v>0</v>
      </c>
      <c r="S177" s="85">
        <v>2.1277418705665241E-3</v>
      </c>
    </row>
    <row r="178" spans="1:19">
      <c r="A178" s="113" t="s">
        <v>756</v>
      </c>
      <c r="B178" s="112" t="s">
        <v>925</v>
      </c>
      <c r="C178" s="85">
        <v>0</v>
      </c>
      <c r="D178" s="85">
        <v>0</v>
      </c>
      <c r="E178" s="85">
        <v>0</v>
      </c>
      <c r="F178" s="85">
        <v>8.8709344637997845E-2</v>
      </c>
      <c r="G178" s="85">
        <v>0</v>
      </c>
      <c r="H178" s="85">
        <v>0</v>
      </c>
      <c r="I178" s="85">
        <v>0</v>
      </c>
      <c r="J178" s="85">
        <v>0</v>
      </c>
      <c r="K178" s="85">
        <v>0</v>
      </c>
      <c r="L178" s="85">
        <v>0</v>
      </c>
      <c r="M178" s="85">
        <v>6.2316740820023142E-5</v>
      </c>
      <c r="N178" s="85">
        <v>0</v>
      </c>
      <c r="O178" s="85">
        <v>0</v>
      </c>
      <c r="P178" s="85">
        <v>0</v>
      </c>
      <c r="Q178" s="85">
        <v>1.79838788366804E-4</v>
      </c>
      <c r="R178" s="85">
        <v>0</v>
      </c>
      <c r="S178" s="85">
        <v>8.8951500167155473E-2</v>
      </c>
    </row>
    <row r="179" spans="1:19">
      <c r="A179" s="113" t="s">
        <v>756</v>
      </c>
      <c r="B179" s="112" t="s">
        <v>926</v>
      </c>
      <c r="C179" s="85">
        <v>0</v>
      </c>
      <c r="D179" s="85">
        <v>0</v>
      </c>
      <c r="E179" s="85">
        <v>0</v>
      </c>
      <c r="F179" s="85">
        <v>0</v>
      </c>
      <c r="G179" s="85">
        <v>0</v>
      </c>
      <c r="H179" s="85">
        <v>0</v>
      </c>
      <c r="I179" s="85">
        <v>0</v>
      </c>
      <c r="J179" s="85">
        <v>0</v>
      </c>
      <c r="K179" s="85">
        <v>2.2870949802900886E-3</v>
      </c>
      <c r="L179" s="85">
        <v>1.9507460744017102E-3</v>
      </c>
      <c r="M179" s="85">
        <v>1.7261392516854102E-4</v>
      </c>
      <c r="N179" s="85">
        <v>1.6666082589227749E-2</v>
      </c>
      <c r="O179" s="85">
        <v>0</v>
      </c>
      <c r="P179" s="85">
        <v>2.4121951117791474E-3</v>
      </c>
      <c r="Q179" s="85">
        <v>8.9226023786392883E-4</v>
      </c>
      <c r="R179" s="85">
        <v>0.10930561250842175</v>
      </c>
      <c r="S179" s="85">
        <v>0.13368660542715816</v>
      </c>
    </row>
    <row r="180" spans="1:19">
      <c r="A180" s="113" t="s">
        <v>756</v>
      </c>
      <c r="B180" s="112" t="s">
        <v>48</v>
      </c>
      <c r="C180" s="85">
        <v>0</v>
      </c>
      <c r="D180" s="85">
        <v>0</v>
      </c>
      <c r="E180" s="85">
        <v>0</v>
      </c>
      <c r="F180" s="85">
        <v>0</v>
      </c>
      <c r="G180" s="85">
        <v>0</v>
      </c>
      <c r="H180" s="85">
        <v>0</v>
      </c>
      <c r="I180" s="85">
        <v>0</v>
      </c>
      <c r="J180" s="85">
        <v>0</v>
      </c>
      <c r="K180" s="85">
        <v>0</v>
      </c>
      <c r="L180" s="85">
        <v>0</v>
      </c>
      <c r="M180" s="85">
        <v>1.0620021219587272E-4</v>
      </c>
      <c r="N180" s="85">
        <v>5.7072924071821518E-3</v>
      </c>
      <c r="O180" s="85">
        <v>0</v>
      </c>
      <c r="P180" s="85">
        <v>2.8385272614882551E-3</v>
      </c>
      <c r="Q180" s="85">
        <v>2.8351507109736218E-4</v>
      </c>
      <c r="R180" s="85">
        <v>3.20704811121999E-2</v>
      </c>
      <c r="S180" s="85">
        <v>4.1006016064159212E-2</v>
      </c>
    </row>
    <row r="181" spans="1:19">
      <c r="A181" s="113" t="s">
        <v>756</v>
      </c>
      <c r="B181" s="112" t="s">
        <v>927</v>
      </c>
      <c r="C181" s="85">
        <v>0</v>
      </c>
      <c r="D181" s="85">
        <v>0</v>
      </c>
      <c r="E181" s="85">
        <v>0</v>
      </c>
      <c r="F181" s="85">
        <v>0</v>
      </c>
      <c r="G181" s="85">
        <v>0</v>
      </c>
      <c r="H181" s="85">
        <v>0</v>
      </c>
      <c r="I181" s="85">
        <v>0</v>
      </c>
      <c r="J181" s="85">
        <v>0</v>
      </c>
      <c r="K181" s="85">
        <v>0</v>
      </c>
      <c r="L181" s="85">
        <v>0</v>
      </c>
      <c r="M181" s="85">
        <v>6.1179340474559751E-5</v>
      </c>
      <c r="N181" s="85">
        <v>0</v>
      </c>
      <c r="O181" s="85">
        <v>0</v>
      </c>
      <c r="P181" s="85">
        <v>0</v>
      </c>
      <c r="Q181" s="85">
        <v>0</v>
      </c>
      <c r="R181" s="85">
        <v>3.8652396486327234E-4</v>
      </c>
      <c r="S181" s="85">
        <v>4.4770330535470748E-4</v>
      </c>
    </row>
    <row r="182" spans="1:19">
      <c r="A182" s="113" t="s">
        <v>756</v>
      </c>
      <c r="B182" s="112" t="s">
        <v>928</v>
      </c>
      <c r="C182" s="85">
        <v>0</v>
      </c>
      <c r="D182" s="85">
        <v>0</v>
      </c>
      <c r="E182" s="85">
        <v>0</v>
      </c>
      <c r="F182" s="85">
        <v>0</v>
      </c>
      <c r="G182" s="85">
        <v>0</v>
      </c>
      <c r="H182" s="85">
        <v>0</v>
      </c>
      <c r="I182" s="85">
        <v>0</v>
      </c>
      <c r="J182" s="85">
        <v>0</v>
      </c>
      <c r="K182" s="85">
        <v>0</v>
      </c>
      <c r="L182" s="85">
        <v>0</v>
      </c>
      <c r="M182" s="85">
        <v>0</v>
      </c>
      <c r="N182" s="85">
        <v>2.9496768536745321E-3</v>
      </c>
      <c r="O182" s="85">
        <v>4.2302191254346422E-3</v>
      </c>
      <c r="P182" s="85">
        <v>5.7250322171187307E-5</v>
      </c>
      <c r="Q182" s="85">
        <v>0</v>
      </c>
      <c r="R182" s="85">
        <v>4.3087060421669321E-3</v>
      </c>
      <c r="S182" s="85">
        <v>1.1545852343459728E-2</v>
      </c>
    </row>
    <row r="183" spans="1:19">
      <c r="A183" s="113" t="s">
        <v>756</v>
      </c>
      <c r="B183" s="112" t="s">
        <v>929</v>
      </c>
      <c r="C183" s="85">
        <v>0</v>
      </c>
      <c r="D183" s="85">
        <v>0</v>
      </c>
      <c r="E183" s="85">
        <v>0</v>
      </c>
      <c r="F183" s="85">
        <v>2.1228540851065958E-2</v>
      </c>
      <c r="G183" s="85">
        <v>0</v>
      </c>
      <c r="H183" s="85">
        <v>0</v>
      </c>
      <c r="I183" s="85">
        <v>0</v>
      </c>
      <c r="J183" s="85">
        <v>0</v>
      </c>
      <c r="K183" s="85">
        <v>0</v>
      </c>
      <c r="L183" s="85">
        <v>0</v>
      </c>
      <c r="M183" s="85">
        <v>1.7814035253138627E-5</v>
      </c>
      <c r="N183" s="85">
        <v>6.6666324816111455E-6</v>
      </c>
      <c r="O183" s="85">
        <v>1.7134541206487164E-4</v>
      </c>
      <c r="P183" s="85">
        <v>8.1399740863186132E-5</v>
      </c>
      <c r="Q183" s="85">
        <v>1.4660383386039255E-4</v>
      </c>
      <c r="R183" s="85">
        <v>1.4183453925085132E-3</v>
      </c>
      <c r="S183" s="85">
        <v>2.3070715898086291E-2</v>
      </c>
    </row>
    <row r="184" spans="1:19">
      <c r="A184" s="113" t="s">
        <v>756</v>
      </c>
      <c r="B184" s="112" t="s">
        <v>930</v>
      </c>
      <c r="C184" s="85">
        <v>0</v>
      </c>
      <c r="D184" s="85">
        <v>0</v>
      </c>
      <c r="E184" s="85">
        <v>0</v>
      </c>
      <c r="F184" s="85">
        <v>0</v>
      </c>
      <c r="G184" s="85">
        <v>0</v>
      </c>
      <c r="H184" s="85">
        <v>0</v>
      </c>
      <c r="I184" s="85">
        <v>0</v>
      </c>
      <c r="J184" s="85">
        <v>0</v>
      </c>
      <c r="K184" s="85">
        <v>0</v>
      </c>
      <c r="L184" s="85">
        <v>0</v>
      </c>
      <c r="M184" s="85">
        <v>1.5551390651680208E-5</v>
      </c>
      <c r="N184" s="85">
        <v>6.2638564664041496E-5</v>
      </c>
      <c r="O184" s="85">
        <v>0</v>
      </c>
      <c r="P184" s="85">
        <v>0</v>
      </c>
      <c r="Q184" s="85">
        <v>0</v>
      </c>
      <c r="R184" s="85">
        <v>1.6124148313849673E-3</v>
      </c>
      <c r="S184" s="85">
        <v>1.6906047866882545E-3</v>
      </c>
    </row>
    <row r="185" spans="1:19">
      <c r="A185" s="113" t="s">
        <v>756</v>
      </c>
      <c r="B185" s="112" t="s">
        <v>931</v>
      </c>
      <c r="C185" s="85">
        <v>0</v>
      </c>
      <c r="D185" s="85">
        <v>0</v>
      </c>
      <c r="E185" s="85">
        <v>0</v>
      </c>
      <c r="F185" s="85">
        <v>0</v>
      </c>
      <c r="G185" s="85">
        <v>0</v>
      </c>
      <c r="H185" s="85">
        <v>0</v>
      </c>
      <c r="I185" s="85">
        <v>0</v>
      </c>
      <c r="J185" s="85">
        <v>0</v>
      </c>
      <c r="K185" s="85">
        <v>0</v>
      </c>
      <c r="L185" s="85">
        <v>0</v>
      </c>
      <c r="M185" s="85">
        <v>0</v>
      </c>
      <c r="N185" s="85">
        <v>0</v>
      </c>
      <c r="O185" s="85">
        <v>0</v>
      </c>
      <c r="P185" s="85">
        <v>0</v>
      </c>
      <c r="Q185" s="85">
        <v>0</v>
      </c>
      <c r="R185" s="85">
        <v>0</v>
      </c>
      <c r="S185" s="85">
        <v>0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29.42578125" style="11" customWidth="1"/>
    <col min="2" max="2" width="24.7109375" style="11" customWidth="1"/>
    <col min="3" max="3" width="9.140625" style="11"/>
    <col min="4" max="4" width="46.42578125" style="11" customWidth="1"/>
    <col min="5" max="5" width="23.28515625" style="11" customWidth="1"/>
    <col min="6" max="16384" width="9.140625" style="11"/>
  </cols>
  <sheetData>
    <row r="1" spans="1:5" ht="15.75" thickBot="1">
      <c r="A1" s="115" t="s">
        <v>932</v>
      </c>
      <c r="B1" s="116" t="s">
        <v>716</v>
      </c>
      <c r="D1" s="117" t="s">
        <v>933</v>
      </c>
      <c r="E1" s="117" t="s">
        <v>934</v>
      </c>
    </row>
    <row r="2" spans="1:5">
      <c r="D2" s="118" t="s">
        <v>707</v>
      </c>
      <c r="E2" s="119" t="s">
        <v>935</v>
      </c>
    </row>
    <row r="3" spans="1:5">
      <c r="A3" s="11" t="s">
        <v>936</v>
      </c>
      <c r="B3" s="11" t="str">
        <f>VLOOKUP(B1,D2:E18,2,FALSE)</f>
        <v>L</v>
      </c>
      <c r="D3" s="118" t="s">
        <v>708</v>
      </c>
      <c r="E3" s="119" t="s">
        <v>937</v>
      </c>
    </row>
    <row r="4" spans="1:5">
      <c r="D4" s="118" t="s">
        <v>709</v>
      </c>
      <c r="E4" s="119" t="s">
        <v>938</v>
      </c>
    </row>
    <row r="5" spans="1:5">
      <c r="D5" s="118" t="s">
        <v>710</v>
      </c>
      <c r="E5" s="119" t="s">
        <v>939</v>
      </c>
    </row>
    <row r="6" spans="1:5">
      <c r="D6" s="118" t="s">
        <v>711</v>
      </c>
      <c r="E6" s="119" t="s">
        <v>940</v>
      </c>
    </row>
    <row r="7" spans="1:5">
      <c r="D7" s="118" t="s">
        <v>712</v>
      </c>
      <c r="E7" s="119" t="s">
        <v>941</v>
      </c>
    </row>
    <row r="8" spans="1:5">
      <c r="D8" s="118" t="s">
        <v>713</v>
      </c>
      <c r="E8" s="119" t="s">
        <v>942</v>
      </c>
    </row>
    <row r="9" spans="1:5">
      <c r="D9" s="118" t="s">
        <v>714</v>
      </c>
      <c r="E9" s="119" t="s">
        <v>943</v>
      </c>
    </row>
    <row r="10" spans="1:5">
      <c r="D10" s="118" t="s">
        <v>715</v>
      </c>
      <c r="E10" s="119" t="s">
        <v>944</v>
      </c>
    </row>
    <row r="11" spans="1:5">
      <c r="D11" s="118" t="s">
        <v>716</v>
      </c>
      <c r="E11" s="119" t="s">
        <v>945</v>
      </c>
    </row>
    <row r="12" spans="1:5">
      <c r="D12" s="120" t="s">
        <v>718</v>
      </c>
      <c r="E12" s="119" t="s">
        <v>946</v>
      </c>
    </row>
    <row r="13" spans="1:5">
      <c r="D13" s="120" t="s">
        <v>719</v>
      </c>
      <c r="E13" s="119" t="s">
        <v>947</v>
      </c>
    </row>
    <row r="14" spans="1:5">
      <c r="D14" s="120" t="s">
        <v>720</v>
      </c>
      <c r="E14" s="119" t="s">
        <v>948</v>
      </c>
    </row>
    <row r="15" spans="1:5">
      <c r="D15" s="120" t="s">
        <v>721</v>
      </c>
      <c r="E15" s="119" t="s">
        <v>949</v>
      </c>
    </row>
    <row r="16" spans="1:5">
      <c r="D16" s="120" t="s">
        <v>722</v>
      </c>
      <c r="E16" s="119" t="s">
        <v>950</v>
      </c>
    </row>
    <row r="17" spans="4:5">
      <c r="D17" s="120" t="s">
        <v>723</v>
      </c>
      <c r="E17" s="119" t="s">
        <v>951</v>
      </c>
    </row>
    <row r="18" spans="4:5">
      <c r="D18" s="121" t="s">
        <v>725</v>
      </c>
      <c r="E18" s="119" t="s">
        <v>952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A7" workbookViewId="0">
      <selection activeCell="A41" sqref="A41:B41"/>
    </sheetView>
  </sheetViews>
  <sheetFormatPr defaultRowHeight="15"/>
  <cols>
    <col min="1" max="1" width="26.7109375" customWidth="1"/>
  </cols>
  <sheetData>
    <row r="1" spans="1:35" s="6" customFormat="1">
      <c r="A1" s="6" t="s">
        <v>23</v>
      </c>
    </row>
    <row r="2" spans="1:35" s="10" customFormat="1">
      <c r="A2" s="10" t="s">
        <v>22</v>
      </c>
    </row>
    <row r="3" spans="1:35" s="10" customFormat="1">
      <c r="B3" s="10">
        <v>2017</v>
      </c>
      <c r="C3" s="10">
        <v>2018</v>
      </c>
      <c r="D3" s="10">
        <v>2019</v>
      </c>
      <c r="E3" s="10">
        <v>2020</v>
      </c>
      <c r="F3" s="10">
        <v>2021</v>
      </c>
      <c r="G3" s="10">
        <v>2022</v>
      </c>
      <c r="H3" s="10">
        <v>2023</v>
      </c>
      <c r="I3" s="10">
        <v>2024</v>
      </c>
      <c r="J3" s="10">
        <v>2025</v>
      </c>
      <c r="K3" s="10">
        <v>2026</v>
      </c>
      <c r="L3" s="10">
        <v>2027</v>
      </c>
      <c r="M3" s="10">
        <v>2028</v>
      </c>
      <c r="N3" s="10">
        <v>2029</v>
      </c>
      <c r="O3" s="10">
        <v>2030</v>
      </c>
      <c r="P3" s="10">
        <v>2031</v>
      </c>
      <c r="Q3" s="10">
        <v>2032</v>
      </c>
      <c r="R3" s="10">
        <v>2033</v>
      </c>
      <c r="S3" s="10">
        <v>2034</v>
      </c>
      <c r="T3" s="10">
        <v>2035</v>
      </c>
      <c r="U3" s="10">
        <v>2036</v>
      </c>
      <c r="V3" s="10">
        <v>2037</v>
      </c>
      <c r="W3" s="10">
        <v>2038</v>
      </c>
      <c r="X3" s="10">
        <v>2039</v>
      </c>
      <c r="Y3" s="10">
        <v>2040</v>
      </c>
      <c r="Z3" s="10">
        <v>2041</v>
      </c>
      <c r="AA3" s="10">
        <v>2042</v>
      </c>
      <c r="AB3" s="10">
        <v>2043</v>
      </c>
      <c r="AC3" s="10">
        <v>2044</v>
      </c>
      <c r="AD3" s="10">
        <v>2045</v>
      </c>
      <c r="AE3" s="10">
        <v>2046</v>
      </c>
      <c r="AF3" s="10">
        <v>2047</v>
      </c>
      <c r="AG3" s="10">
        <v>2048</v>
      </c>
      <c r="AH3" s="10">
        <v>2049</v>
      </c>
      <c r="AI3" s="10">
        <v>2050</v>
      </c>
    </row>
    <row r="4" spans="1:35" s="10" customFormat="1">
      <c r="A4" s="10" t="s">
        <v>4</v>
      </c>
      <c r="B4" s="9">
        <v>342151.10916428501</v>
      </c>
      <c r="C4" s="9">
        <v>684302.21832857095</v>
      </c>
      <c r="D4" s="9">
        <v>1026453.32749285</v>
      </c>
      <c r="E4" s="9">
        <v>1368604.43665714</v>
      </c>
      <c r="F4" s="9">
        <v>1710755.5458214199</v>
      </c>
      <c r="G4" s="9">
        <v>2052906.65498571</v>
      </c>
      <c r="H4" s="9">
        <v>2395057.7641500002</v>
      </c>
      <c r="I4" s="9">
        <v>2737208.8733142801</v>
      </c>
      <c r="J4" s="9">
        <v>3079359.9824785702</v>
      </c>
      <c r="K4" s="9">
        <v>3421511.0916428501</v>
      </c>
      <c r="L4" s="9">
        <v>3763662.2008071402</v>
      </c>
      <c r="M4" s="9">
        <v>4105813.3099714201</v>
      </c>
      <c r="N4" s="9">
        <v>4447964.4191357102</v>
      </c>
      <c r="O4" s="9">
        <v>5068905.3209523801</v>
      </c>
      <c r="P4" s="9">
        <v>5347695.1136047598</v>
      </c>
      <c r="Q4" s="9">
        <v>5626484.9062571405</v>
      </c>
      <c r="R4" s="9">
        <v>5905274.6989095202</v>
      </c>
      <c r="S4" s="9">
        <v>6184064.4915618999</v>
      </c>
      <c r="T4" s="9">
        <v>6462854.2842142796</v>
      </c>
      <c r="U4" s="9">
        <v>6741644.0768666603</v>
      </c>
      <c r="V4" s="9">
        <v>7020433.86951904</v>
      </c>
      <c r="W4" s="9">
        <v>7299223.6621714197</v>
      </c>
      <c r="X4" s="9">
        <v>7578013.4548238097</v>
      </c>
      <c r="Y4" s="9">
        <v>7856803.2474761903</v>
      </c>
      <c r="Z4" s="9">
        <v>8135593.0401285701</v>
      </c>
      <c r="AA4" s="9">
        <v>8414382.8327809498</v>
      </c>
      <c r="AB4" s="9">
        <v>8693172.6254333295</v>
      </c>
      <c r="AC4" s="9">
        <v>8971962.4180857092</v>
      </c>
      <c r="AD4" s="9">
        <v>9250752.2107380908</v>
      </c>
      <c r="AE4" s="9">
        <v>9529542.0033904705</v>
      </c>
      <c r="AF4" s="9">
        <v>9808331.7960428502</v>
      </c>
      <c r="AG4" s="9">
        <v>10087121.5886952</v>
      </c>
      <c r="AH4" s="9">
        <v>10365911.3813476</v>
      </c>
      <c r="AI4" s="9">
        <v>10644701.174000001</v>
      </c>
    </row>
    <row r="5" spans="1:35" s="10" customFormat="1">
      <c r="A5" s="10" t="s">
        <v>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</row>
    <row r="6" spans="1:35" s="10" customFormat="1">
      <c r="A6" s="10" t="s">
        <v>5</v>
      </c>
      <c r="B6" s="9">
        <v>684648.215389285</v>
      </c>
      <c r="C6" s="9">
        <v>1369296.43077857</v>
      </c>
      <c r="D6" s="9">
        <v>2053944.6461678499</v>
      </c>
      <c r="E6" s="9">
        <v>2738592.86155714</v>
      </c>
      <c r="F6" s="9">
        <v>3423241.0769464201</v>
      </c>
      <c r="G6" s="9">
        <v>4107889.29233571</v>
      </c>
      <c r="H6" s="9">
        <v>4792537.5077250004</v>
      </c>
      <c r="I6" s="9">
        <v>5477185.72311428</v>
      </c>
      <c r="J6" s="9">
        <v>6161833.9385035699</v>
      </c>
      <c r="K6" s="9">
        <v>6846482.1538928496</v>
      </c>
      <c r="L6" s="9">
        <v>7531130.3692821404</v>
      </c>
      <c r="M6" s="9">
        <v>8215778.58467142</v>
      </c>
      <c r="N6" s="9">
        <v>8900426.8000607099</v>
      </c>
      <c r="O6" s="9">
        <v>9937926.2618099898</v>
      </c>
      <c r="P6" s="9">
        <v>10290777.508169999</v>
      </c>
      <c r="Q6" s="9">
        <v>10643628.75453</v>
      </c>
      <c r="R6" s="9">
        <v>10996480.00089</v>
      </c>
      <c r="S6" s="9">
        <v>11349331.24725</v>
      </c>
      <c r="T6" s="9">
        <v>11702182.49361</v>
      </c>
      <c r="U6" s="9">
        <v>12055033.73997</v>
      </c>
      <c r="V6" s="9">
        <v>12407884.986330001</v>
      </c>
      <c r="W6" s="9">
        <v>12760736.232690001</v>
      </c>
      <c r="X6" s="9">
        <v>13113587.479049999</v>
      </c>
      <c r="Y6" s="9">
        <v>13466438.725409999</v>
      </c>
      <c r="Z6" s="9">
        <v>13819289.97177</v>
      </c>
      <c r="AA6" s="9">
        <v>14172141.21813</v>
      </c>
      <c r="AB6" s="9">
        <v>14524992.46449</v>
      </c>
      <c r="AC6" s="9">
        <v>14877843.71085</v>
      </c>
      <c r="AD6" s="9">
        <v>15230694.957210001</v>
      </c>
      <c r="AE6" s="9">
        <v>15583546.203570001</v>
      </c>
      <c r="AF6" s="9">
        <v>15936397.449929999</v>
      </c>
      <c r="AG6" s="9">
        <v>16289248.696289999</v>
      </c>
      <c r="AH6" s="9">
        <v>16642099.94265</v>
      </c>
      <c r="AI6" s="9">
        <v>16994951.189010002</v>
      </c>
    </row>
    <row r="7" spans="1:35" s="10" customFormat="1">
      <c r="A7" s="10" t="s">
        <v>6</v>
      </c>
      <c r="B7" s="9">
        <v>1924810.9353</v>
      </c>
      <c r="C7" s="9">
        <v>3849621.8705999898</v>
      </c>
      <c r="D7" s="9">
        <v>5774432.8058999898</v>
      </c>
      <c r="E7" s="9">
        <v>7699243.7411999898</v>
      </c>
      <c r="F7" s="9">
        <v>9624054.6765000001</v>
      </c>
      <c r="G7" s="9">
        <v>11548865.6118</v>
      </c>
      <c r="H7" s="9">
        <v>13473676.5471</v>
      </c>
      <c r="I7" s="9">
        <v>15398487.4824</v>
      </c>
      <c r="J7" s="9">
        <v>17323298.4177</v>
      </c>
      <c r="K7" s="9">
        <v>19248109.353</v>
      </c>
      <c r="L7" s="9">
        <v>21172920.2883</v>
      </c>
      <c r="M7" s="9">
        <v>23097731.2236</v>
      </c>
      <c r="N7" s="9">
        <v>25022542.1589</v>
      </c>
      <c r="O7" s="9">
        <v>27939354.4202266</v>
      </c>
      <c r="P7" s="9">
        <v>28931355.7462533</v>
      </c>
      <c r="Q7" s="9">
        <v>29923357.072280001</v>
      </c>
      <c r="R7" s="9">
        <v>30915358.398306601</v>
      </c>
      <c r="S7" s="9">
        <v>31907359.724333301</v>
      </c>
      <c r="T7" s="9">
        <v>32899361.050360002</v>
      </c>
      <c r="U7" s="9">
        <v>33891362.376386598</v>
      </c>
      <c r="V7" s="9">
        <v>34883363.702413298</v>
      </c>
      <c r="W7" s="9">
        <v>35875365.028439999</v>
      </c>
      <c r="X7" s="9">
        <v>36867366.354466602</v>
      </c>
      <c r="Y7" s="9">
        <v>37859367.680493303</v>
      </c>
      <c r="Z7" s="9">
        <v>38851369.006520003</v>
      </c>
      <c r="AA7" s="9">
        <v>39843370.332546599</v>
      </c>
      <c r="AB7" s="9">
        <v>40835371.6585733</v>
      </c>
      <c r="AC7" s="9">
        <v>41827372.9846</v>
      </c>
      <c r="AD7" s="9">
        <v>42819374.310626604</v>
      </c>
      <c r="AE7" s="9">
        <v>43811375.636653297</v>
      </c>
      <c r="AF7" s="9">
        <v>44803376.962679997</v>
      </c>
      <c r="AG7" s="9">
        <v>45795378.288706601</v>
      </c>
      <c r="AH7" s="9">
        <v>46787379.614733301</v>
      </c>
      <c r="AI7" s="9">
        <v>47779380.940760002</v>
      </c>
    </row>
    <row r="8" spans="1:35" s="10" customFormat="1">
      <c r="A8" s="10" t="s">
        <v>7</v>
      </c>
      <c r="B8" s="9">
        <v>1283592.7714285699</v>
      </c>
      <c r="C8" s="9">
        <v>2567185.5428571398</v>
      </c>
      <c r="D8" s="9">
        <v>3850778.31428571</v>
      </c>
      <c r="E8" s="9">
        <v>5134371.0857142797</v>
      </c>
      <c r="F8" s="9">
        <v>6417963.8571428498</v>
      </c>
      <c r="G8" s="9">
        <v>7701556.62857142</v>
      </c>
      <c r="H8" s="9">
        <v>8985149.4000000004</v>
      </c>
      <c r="I8" s="9">
        <v>10268742.1714285</v>
      </c>
      <c r="J8" s="9">
        <v>11552334.9428571</v>
      </c>
      <c r="K8" s="9">
        <v>12835927.7142857</v>
      </c>
      <c r="L8" s="9">
        <v>14119520.485714201</v>
      </c>
      <c r="M8" s="9">
        <v>15403113.257142801</v>
      </c>
      <c r="N8" s="9">
        <v>16686706.028571401</v>
      </c>
      <c r="O8" s="9">
        <v>18826027.314285699</v>
      </c>
      <c r="P8" s="9">
        <v>19681755.828571402</v>
      </c>
      <c r="Q8" s="9">
        <v>20537484.3428571</v>
      </c>
      <c r="R8" s="9">
        <v>21393212.857142799</v>
      </c>
      <c r="S8" s="9">
        <v>22248941.371428501</v>
      </c>
      <c r="T8" s="9">
        <v>23104669.885714199</v>
      </c>
      <c r="U8" s="9">
        <v>23960398.399999999</v>
      </c>
      <c r="V8" s="9">
        <v>24816126.914285701</v>
      </c>
      <c r="W8" s="9">
        <v>25671855.428571399</v>
      </c>
      <c r="X8" s="9">
        <v>26527583.942857102</v>
      </c>
      <c r="Y8" s="9">
        <v>27383312.4571428</v>
      </c>
      <c r="Z8" s="9">
        <v>28239040.971428499</v>
      </c>
      <c r="AA8" s="9">
        <v>29094769.485714201</v>
      </c>
      <c r="AB8" s="9">
        <v>29950498</v>
      </c>
      <c r="AC8" s="9">
        <v>30806226.514285699</v>
      </c>
      <c r="AD8" s="9">
        <v>31661955.028571401</v>
      </c>
      <c r="AE8" s="9">
        <v>32517683.542857099</v>
      </c>
      <c r="AF8" s="9">
        <v>33373412.057142802</v>
      </c>
      <c r="AG8" s="9">
        <v>34229140.5714285</v>
      </c>
      <c r="AH8" s="9">
        <v>35084869.085714199</v>
      </c>
      <c r="AI8" s="9">
        <v>35940597.600000001</v>
      </c>
    </row>
    <row r="9" spans="1:35" s="10" customFormat="1">
      <c r="A9" s="10" t="s">
        <v>8</v>
      </c>
      <c r="B9" s="9">
        <v>4234463.8231499996</v>
      </c>
      <c r="C9" s="9">
        <v>8468927.6462999899</v>
      </c>
      <c r="D9" s="9">
        <v>12703391.469450001</v>
      </c>
      <c r="E9" s="9">
        <v>16937855.292599998</v>
      </c>
      <c r="F9" s="9">
        <v>21172319.11575</v>
      </c>
      <c r="G9" s="9">
        <v>25406782.938900001</v>
      </c>
      <c r="H9" s="9">
        <v>29641246.762049999</v>
      </c>
      <c r="I9" s="9">
        <v>33875710.585199997</v>
      </c>
      <c r="J9" s="9">
        <v>38110174.408349998</v>
      </c>
      <c r="K9" s="9">
        <v>42344638.2315</v>
      </c>
      <c r="L9" s="9">
        <v>46579102.054650001</v>
      </c>
      <c r="M9" s="9">
        <v>50813565.877800003</v>
      </c>
      <c r="N9" s="9">
        <v>55048029.700949997</v>
      </c>
      <c r="O9" s="9">
        <v>61464834.475380003</v>
      </c>
      <c r="P9" s="9">
        <v>63647175.426660001</v>
      </c>
      <c r="Q9" s="9">
        <v>65829516.377939999</v>
      </c>
      <c r="R9" s="9">
        <v>68011857.329219997</v>
      </c>
      <c r="S9" s="9">
        <v>70194198.280499995</v>
      </c>
      <c r="T9" s="9">
        <v>72376539.231779993</v>
      </c>
      <c r="U9" s="9">
        <v>74558880.183060005</v>
      </c>
      <c r="V9" s="9">
        <v>76741221.134340003</v>
      </c>
      <c r="W9" s="9">
        <v>78923562.085620001</v>
      </c>
      <c r="X9" s="9">
        <v>81105903.036899999</v>
      </c>
      <c r="Y9" s="9">
        <v>83288243.988179997</v>
      </c>
      <c r="Z9" s="9">
        <v>85470584.939459994</v>
      </c>
      <c r="AA9" s="9">
        <v>87652925.890740007</v>
      </c>
      <c r="AB9" s="9">
        <v>89835266.842020005</v>
      </c>
      <c r="AC9" s="9">
        <v>92017607.793300003</v>
      </c>
      <c r="AD9" s="9">
        <v>94199948.744580001</v>
      </c>
      <c r="AE9" s="9">
        <v>96382289.695859998</v>
      </c>
      <c r="AF9" s="9">
        <v>98564630.647139996</v>
      </c>
      <c r="AG9" s="9">
        <v>100746971.59841999</v>
      </c>
      <c r="AH9" s="9">
        <v>102929312.54970001</v>
      </c>
      <c r="AI9" s="9">
        <v>105111653.50098</v>
      </c>
    </row>
    <row r="10" spans="1:35" s="10" customFormat="1">
      <c r="A10" s="10" t="s">
        <v>9</v>
      </c>
      <c r="B10" s="9">
        <v>13542365.474285699</v>
      </c>
      <c r="C10" s="9">
        <v>27084730.948571399</v>
      </c>
      <c r="D10" s="9">
        <v>40627096.422857098</v>
      </c>
      <c r="E10" s="9">
        <v>54169461.897142798</v>
      </c>
      <c r="F10" s="9">
        <v>67711827.371428505</v>
      </c>
      <c r="G10" s="9">
        <v>81254192.845714301</v>
      </c>
      <c r="H10" s="9">
        <v>94796558.319999993</v>
      </c>
      <c r="I10" s="9">
        <v>108338923.794285</v>
      </c>
      <c r="J10" s="9">
        <v>121881289.268571</v>
      </c>
      <c r="K10" s="9">
        <v>135423654.74285701</v>
      </c>
      <c r="L10" s="9">
        <v>148966020.21714199</v>
      </c>
      <c r="M10" s="9">
        <v>162508385.69142801</v>
      </c>
      <c r="N10" s="9">
        <v>176050751.165714</v>
      </c>
      <c r="O10" s="9">
        <v>189593116.63999999</v>
      </c>
      <c r="P10" s="9">
        <v>189593116.63999999</v>
      </c>
      <c r="Q10" s="9">
        <v>189593116.63999999</v>
      </c>
      <c r="R10" s="9">
        <v>189593116.63999999</v>
      </c>
      <c r="S10" s="9">
        <v>189593116.63999999</v>
      </c>
      <c r="T10" s="9">
        <v>189593116.63999999</v>
      </c>
      <c r="U10" s="9">
        <v>189593116.63999999</v>
      </c>
      <c r="V10" s="9">
        <v>189593116.63999999</v>
      </c>
      <c r="W10" s="9">
        <v>189593116.63999999</v>
      </c>
      <c r="X10" s="9">
        <v>189593116.63999999</v>
      </c>
      <c r="Y10" s="9">
        <v>189593116.63999999</v>
      </c>
      <c r="Z10" s="9">
        <v>189593116.63999999</v>
      </c>
      <c r="AA10" s="9">
        <v>189593116.63999999</v>
      </c>
      <c r="AB10" s="9">
        <v>189593116.63999999</v>
      </c>
      <c r="AC10" s="9">
        <v>189593116.63999999</v>
      </c>
      <c r="AD10" s="9">
        <v>189593116.63999999</v>
      </c>
      <c r="AE10" s="9">
        <v>189593116.63999999</v>
      </c>
      <c r="AF10" s="9">
        <v>189593116.63999999</v>
      </c>
      <c r="AG10" s="9">
        <v>189593116.63999999</v>
      </c>
      <c r="AH10" s="9">
        <v>189593116.63999999</v>
      </c>
      <c r="AI10" s="9">
        <v>189593116.63999999</v>
      </c>
    </row>
    <row r="11" spans="1:35" s="10" customFormat="1">
      <c r="A11" s="10" t="s">
        <v>10</v>
      </c>
      <c r="B11" s="9">
        <v>12575846.348999999</v>
      </c>
      <c r="C11" s="9">
        <v>25151692.697999999</v>
      </c>
      <c r="D11" s="9">
        <v>37727539.046999998</v>
      </c>
      <c r="E11" s="9">
        <v>50303385.395999901</v>
      </c>
      <c r="F11" s="9">
        <v>62879231.744999997</v>
      </c>
      <c r="G11" s="9">
        <v>75455078.093999997</v>
      </c>
      <c r="H11" s="9">
        <v>88030924.442999899</v>
      </c>
      <c r="I11" s="9">
        <v>100606770.792</v>
      </c>
      <c r="J11" s="9">
        <v>113182617.141</v>
      </c>
      <c r="K11" s="9">
        <v>125758463.48999999</v>
      </c>
      <c r="L11" s="9">
        <v>138334309.83899999</v>
      </c>
      <c r="M11" s="9">
        <v>150910156.18799999</v>
      </c>
      <c r="N11" s="9">
        <v>163486002.537</v>
      </c>
      <c r="O11" s="9">
        <v>187494436.47600001</v>
      </c>
      <c r="P11" s="9">
        <v>198927024.06600001</v>
      </c>
      <c r="Q11" s="9">
        <v>210359611.65599999</v>
      </c>
      <c r="R11" s="9">
        <v>221792199.24599999</v>
      </c>
      <c r="S11" s="9">
        <v>233224786.836</v>
      </c>
      <c r="T11" s="9">
        <v>244657374.426</v>
      </c>
      <c r="U11" s="9">
        <v>256089962.016</v>
      </c>
      <c r="V11" s="9">
        <v>267522549.60600001</v>
      </c>
      <c r="W11" s="9">
        <v>278955137.19599998</v>
      </c>
      <c r="X11" s="9">
        <v>290387724.78600001</v>
      </c>
      <c r="Y11" s="9">
        <v>301820312.37599999</v>
      </c>
      <c r="Z11" s="9">
        <v>313252899.96600002</v>
      </c>
      <c r="AA11" s="9">
        <v>324685487.55599999</v>
      </c>
      <c r="AB11" s="9">
        <v>336118075.14600003</v>
      </c>
      <c r="AC11" s="9">
        <v>347550662.73599899</v>
      </c>
      <c r="AD11" s="9">
        <v>358983250.32599998</v>
      </c>
      <c r="AE11" s="9">
        <v>370415837.91600001</v>
      </c>
      <c r="AF11" s="9">
        <v>381848425.50599903</v>
      </c>
      <c r="AG11" s="9">
        <v>393281013.09600002</v>
      </c>
      <c r="AH11" s="9">
        <v>404713600.68599999</v>
      </c>
      <c r="AI11" s="9">
        <v>416146188.27600002</v>
      </c>
    </row>
    <row r="12" spans="1:35" s="10" customFormat="1">
      <c r="A12" s="10" t="s">
        <v>11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</row>
    <row r="13" spans="1:35" s="10" customFormat="1">
      <c r="A13" s="10" t="s">
        <v>12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</row>
    <row r="14" spans="1:35" s="10" customFormat="1">
      <c r="A14" s="10" t="s">
        <v>13</v>
      </c>
      <c r="B14" s="9">
        <v>8122745.96639999</v>
      </c>
      <c r="C14" s="9">
        <v>17683805.64528</v>
      </c>
      <c r="D14" s="9">
        <v>28700765.827920001</v>
      </c>
      <c r="E14" s="9">
        <v>40800941.568000004</v>
      </c>
      <c r="F14" s="9">
        <v>54087884.082000002</v>
      </c>
      <c r="G14" s="9">
        <v>68627836.504800007</v>
      </c>
      <c r="H14" s="9">
        <v>84430042.804800004</v>
      </c>
      <c r="I14" s="9">
        <v>101503793.29536</v>
      </c>
      <c r="J14" s="9">
        <v>119858424.678</v>
      </c>
      <c r="K14" s="9">
        <v>137546651.2536</v>
      </c>
      <c r="L14" s="9">
        <v>156129903.19872001</v>
      </c>
      <c r="M14" s="9">
        <v>175613956.75296</v>
      </c>
      <c r="N14" s="9">
        <v>196004613.71088001</v>
      </c>
      <c r="O14" s="9">
        <v>220100015.30605701</v>
      </c>
      <c r="P14" s="9">
        <v>224679913.531771</v>
      </c>
      <c r="Q14" s="9">
        <v>229260947.326765</v>
      </c>
      <c r="R14" s="9">
        <v>233842088.17602199</v>
      </c>
      <c r="S14" s="9">
        <v>238422329.89695999</v>
      </c>
      <c r="T14" s="9">
        <v>243000687.980571</v>
      </c>
      <c r="U14" s="9">
        <v>247683676.79359999</v>
      </c>
      <c r="V14" s="9">
        <v>252354804.45008001</v>
      </c>
      <c r="W14" s="9">
        <v>257013032.04534799</v>
      </c>
      <c r="X14" s="9">
        <v>261657348.52969101</v>
      </c>
      <c r="Y14" s="9">
        <v>266286770.28205699</v>
      </c>
      <c r="Z14" s="9">
        <v>270244296.57778198</v>
      </c>
      <c r="AA14" s="9">
        <v>274175513.75122201</v>
      </c>
      <c r="AB14" s="9">
        <v>278079723.72640002</v>
      </c>
      <c r="AC14" s="9">
        <v>281956253.63300502</v>
      </c>
      <c r="AD14" s="9">
        <v>285804455.471542</v>
      </c>
      <c r="AE14" s="9">
        <v>289027192.58934802</v>
      </c>
      <c r="AF14" s="9">
        <v>292214805.20146197</v>
      </c>
      <c r="AG14" s="9">
        <v>295366913.949714</v>
      </c>
      <c r="AH14" s="9">
        <v>298483161.35364503</v>
      </c>
      <c r="AI14" s="9">
        <v>301563209.35680002</v>
      </c>
    </row>
    <row r="15" spans="1:35" s="10" customFormat="1">
      <c r="A15" s="10" t="s">
        <v>14</v>
      </c>
      <c r="B15" s="9">
        <v>19166689.000799999</v>
      </c>
      <c r="C15" s="9">
        <v>39726875.338559903</v>
      </c>
      <c r="D15" s="9">
        <v>62871251.677919902</v>
      </c>
      <c r="E15" s="9">
        <v>87619078.079999998</v>
      </c>
      <c r="F15" s="9">
        <v>114217546.176</v>
      </c>
      <c r="G15" s="9">
        <v>142718514.79679999</v>
      </c>
      <c r="H15" s="9">
        <v>173172615.63839999</v>
      </c>
      <c r="I15" s="9">
        <v>205544265.63839999</v>
      </c>
      <c r="J15" s="9">
        <v>239162607.37439999</v>
      </c>
      <c r="K15" s="9">
        <v>271355978.44800001</v>
      </c>
      <c r="L15" s="9">
        <v>304723631.12400001</v>
      </c>
      <c r="M15" s="9">
        <v>339287206.72320002</v>
      </c>
      <c r="N15" s="9">
        <v>375070990.60079998</v>
      </c>
      <c r="O15" s="9">
        <v>417397271.07200003</v>
      </c>
      <c r="P15" s="9">
        <v>423836219.70719999</v>
      </c>
      <c r="Q15" s="9">
        <v>430366550.9472</v>
      </c>
      <c r="R15" s="9">
        <v>436994129.96274197</v>
      </c>
      <c r="S15" s="9">
        <v>443724928.52662802</v>
      </c>
      <c r="T15" s="9">
        <v>450565036.97142798</v>
      </c>
      <c r="U15" s="9">
        <v>458175111.27359998</v>
      </c>
      <c r="V15" s="9">
        <v>465908871.59177101</v>
      </c>
      <c r="W15" s="9">
        <v>473773258.12937099</v>
      </c>
      <c r="X15" s="9">
        <v>481775369.75199997</v>
      </c>
      <c r="Y15" s="9">
        <v>489922473.06057101</v>
      </c>
      <c r="Z15" s="9">
        <v>497510563.237028</v>
      </c>
      <c r="AA15" s="9">
        <v>505255035.44502801</v>
      </c>
      <c r="AB15" s="9">
        <v>513163170.68480003</v>
      </c>
      <c r="AC15" s="9">
        <v>521242445.2992</v>
      </c>
      <c r="AD15" s="9">
        <v>529500539.51771402</v>
      </c>
      <c r="AE15" s="9">
        <v>537425897.38239896</v>
      </c>
      <c r="AF15" s="9">
        <v>545542092.16868496</v>
      </c>
      <c r="AG15" s="9">
        <v>553857057.22102797</v>
      </c>
      <c r="AH15" s="9">
        <v>562378968.25897098</v>
      </c>
      <c r="AI15" s="9">
        <v>571116254.97599995</v>
      </c>
    </row>
    <row r="16" spans="1:35" s="10" customFormat="1">
      <c r="A16" s="10" t="s">
        <v>15</v>
      </c>
      <c r="B16" s="9">
        <v>6385475.4796799999</v>
      </c>
      <c r="C16" s="9">
        <v>12801064.21056</v>
      </c>
      <c r="D16" s="9">
        <v>19794565.92024</v>
      </c>
      <c r="E16" s="9">
        <v>27119289.525120001</v>
      </c>
      <c r="F16" s="9">
        <v>34700373.356399998</v>
      </c>
      <c r="G16" s="9">
        <v>42614632.487519898</v>
      </c>
      <c r="H16" s="9">
        <v>50878438.238880001</v>
      </c>
      <c r="I16" s="9">
        <v>59482083.162239999</v>
      </c>
      <c r="J16" s="9">
        <v>68235102.308880001</v>
      </c>
      <c r="K16" s="9">
        <v>76456794.131999999</v>
      </c>
      <c r="L16" s="9">
        <v>84829577.231519997</v>
      </c>
      <c r="M16" s="9">
        <v>93360686.546879902</v>
      </c>
      <c r="N16" s="9">
        <v>102057691.9752</v>
      </c>
      <c r="O16" s="9">
        <v>112353893.788342</v>
      </c>
      <c r="P16" s="9">
        <v>114246184.960182</v>
      </c>
      <c r="Q16" s="9">
        <v>116163164.837622</v>
      </c>
      <c r="R16" s="9">
        <v>118106514.426902</v>
      </c>
      <c r="S16" s="9">
        <v>120077946.30655999</v>
      </c>
      <c r="T16" s="9">
        <v>122079207.22971401</v>
      </c>
      <c r="U16" s="9">
        <v>123890685.71008</v>
      </c>
      <c r="V16" s="9">
        <v>125734978.44992</v>
      </c>
      <c r="W16" s="9">
        <v>127613789.557302</v>
      </c>
      <c r="X16" s="9">
        <v>129528861.776205</v>
      </c>
      <c r="Y16" s="9">
        <v>131481978.56274199</v>
      </c>
      <c r="Z16" s="9">
        <v>133378382.27965701</v>
      </c>
      <c r="AA16" s="9">
        <v>135316029.77462801</v>
      </c>
      <c r="AB16" s="9">
        <v>137296768.09119999</v>
      </c>
      <c r="AC16" s="9">
        <v>139322493.32832</v>
      </c>
      <c r="AD16" s="9">
        <v>141395154.08857101</v>
      </c>
      <c r="AE16" s="9">
        <v>143611917.923017</v>
      </c>
      <c r="AF16" s="9">
        <v>145880416.176891</v>
      </c>
      <c r="AG16" s="9">
        <v>148202850.826377</v>
      </c>
      <c r="AH16" s="9">
        <v>150581491.06022799</v>
      </c>
      <c r="AI16" s="9">
        <v>153018675.95519999</v>
      </c>
    </row>
    <row r="17" spans="1:35" s="10" customFormat="1">
      <c r="A17" s="10" t="s">
        <v>16</v>
      </c>
      <c r="B17" s="9">
        <v>4474817.6025599996</v>
      </c>
      <c r="C17" s="9">
        <v>8636657.2963199895</v>
      </c>
      <c r="D17" s="9">
        <v>12414405.144239999</v>
      </c>
      <c r="E17" s="9">
        <v>15763072.340159999</v>
      </c>
      <c r="F17" s="9">
        <v>18893627.038800001</v>
      </c>
      <c r="G17" s="9">
        <v>21696003.614879999</v>
      </c>
      <c r="H17" s="9">
        <v>24163734.641759999</v>
      </c>
      <c r="I17" s="9">
        <v>26290019.888639901</v>
      </c>
      <c r="J17" s="9">
        <v>28058335.355519999</v>
      </c>
      <c r="K17" s="9">
        <v>30013060.140000001</v>
      </c>
      <c r="L17" s="9">
        <v>31719278.384640001</v>
      </c>
      <c r="M17" s="9">
        <v>33172583.754239999</v>
      </c>
      <c r="N17" s="9">
        <v>34370206.752959996</v>
      </c>
      <c r="O17" s="9">
        <v>35754270.116114199</v>
      </c>
      <c r="P17" s="9">
        <v>34682639.526605703</v>
      </c>
      <c r="Q17" s="9">
        <v>33584665.826057099</v>
      </c>
      <c r="R17" s="9">
        <v>32462063.577097099</v>
      </c>
      <c r="S17" s="9">
        <v>31318596.2013257</v>
      </c>
      <c r="T17" s="9">
        <v>30148745.096571401</v>
      </c>
      <c r="U17" s="9">
        <v>29354890.177280001</v>
      </c>
      <c r="V17" s="9">
        <v>28540899.106422801</v>
      </c>
      <c r="W17" s="9">
        <v>27710820.512639999</v>
      </c>
      <c r="X17" s="9">
        <v>26863252.652297098</v>
      </c>
      <c r="Y17" s="9">
        <v>25997609.7725714</v>
      </c>
      <c r="Z17" s="9">
        <v>25392406.109005701</v>
      </c>
      <c r="AA17" s="9">
        <v>24777567.806171399</v>
      </c>
      <c r="AB17" s="9">
        <v>24150745.79104</v>
      </c>
      <c r="AC17" s="9">
        <v>23513633.4371657</v>
      </c>
      <c r="AD17" s="9">
        <v>22866514.360800002</v>
      </c>
      <c r="AE17" s="9">
        <v>22492996.200777099</v>
      </c>
      <c r="AF17" s="9">
        <v>22112583.960960001</v>
      </c>
      <c r="AG17" s="9">
        <v>21723129.583085701</v>
      </c>
      <c r="AH17" s="9">
        <v>21326763.499748498</v>
      </c>
      <c r="AI17" s="9">
        <v>20922695.577599999</v>
      </c>
    </row>
    <row r="18" spans="1:35" s="10" customFormat="1">
      <c r="A18" s="10" t="s">
        <v>17</v>
      </c>
      <c r="B18" s="9">
        <v>2519321.0155199999</v>
      </c>
      <c r="C18" s="9">
        <v>5239927.7827199996</v>
      </c>
      <c r="D18" s="9">
        <v>8154727.5916799903</v>
      </c>
      <c r="E18" s="9">
        <v>11260363.746239999</v>
      </c>
      <c r="F18" s="9">
        <v>14573215.6668</v>
      </c>
      <c r="G18" s="9">
        <v>18157423.281119999</v>
      </c>
      <c r="H18" s="9">
        <v>21967793.704080001</v>
      </c>
      <c r="I18" s="9">
        <v>26085005.00928</v>
      </c>
      <c r="J18" s="9">
        <v>30465033.755040001</v>
      </c>
      <c r="K18" s="9">
        <v>35166107.599200003</v>
      </c>
      <c r="L18" s="9">
        <v>40141527.52104</v>
      </c>
      <c r="M18" s="9">
        <v>45407400.266879901</v>
      </c>
      <c r="N18" s="9">
        <v>50922145.329120003</v>
      </c>
      <c r="O18" s="9">
        <v>57432545.700114198</v>
      </c>
      <c r="P18" s="9">
        <v>59652648.109577097</v>
      </c>
      <c r="Q18" s="9">
        <v>61856352.220799997</v>
      </c>
      <c r="R18" s="9">
        <v>64081605.003817096</v>
      </c>
      <c r="S18" s="9">
        <v>66356426.816365696</v>
      </c>
      <c r="T18" s="9">
        <v>68651459.832000002</v>
      </c>
      <c r="U18" s="9">
        <v>71216340.092800006</v>
      </c>
      <c r="V18" s="9">
        <v>73817468.475817099</v>
      </c>
      <c r="W18" s="9">
        <v>76454675.234742805</v>
      </c>
      <c r="X18" s="9">
        <v>79127790.755314201</v>
      </c>
      <c r="Y18" s="9">
        <v>81836645.557257101</v>
      </c>
      <c r="Z18" s="9">
        <v>84859390.111748502</v>
      </c>
      <c r="AA18" s="9">
        <v>87922981.254582807</v>
      </c>
      <c r="AB18" s="9">
        <v>91027225.392319903</v>
      </c>
      <c r="AC18" s="9">
        <v>94171929.121782795</v>
      </c>
      <c r="AD18" s="9">
        <v>97356899.270399898</v>
      </c>
      <c r="AE18" s="9">
        <v>101007787.355428</v>
      </c>
      <c r="AF18" s="9">
        <v>104706382.75508501</v>
      </c>
      <c r="AG18" s="9">
        <v>108452457.19241101</v>
      </c>
      <c r="AH18" s="9">
        <v>112245782.54432</v>
      </c>
      <c r="AI18" s="9">
        <v>116086130.88</v>
      </c>
    </row>
    <row r="19" spans="1:35" s="10" customFormat="1">
      <c r="A19" s="10" t="s">
        <v>18</v>
      </c>
      <c r="B19" s="9">
        <v>641057.68223999999</v>
      </c>
      <c r="C19" s="9">
        <v>1306147.7707199999</v>
      </c>
      <c r="D19" s="9">
        <v>2000236.9521600001</v>
      </c>
      <c r="E19" s="9">
        <v>2720125.8691199999</v>
      </c>
      <c r="F19" s="9">
        <v>3453332.2379999999</v>
      </c>
      <c r="G19" s="9">
        <v>4209285.1132799899</v>
      </c>
      <c r="H19" s="9">
        <v>4989655.7474399898</v>
      </c>
      <c r="I19" s="9">
        <v>5793525.0432000002</v>
      </c>
      <c r="J19" s="9">
        <v>6602505.7413600003</v>
      </c>
      <c r="K19" s="9">
        <v>7402535.3951999899</v>
      </c>
      <c r="L19" s="9">
        <v>8218042.0344000002</v>
      </c>
      <c r="M19" s="9">
        <v>9049720.7491199896</v>
      </c>
      <c r="N19" s="9">
        <v>9898301.0599199999</v>
      </c>
      <c r="O19" s="9">
        <v>10902867.732571401</v>
      </c>
      <c r="P19" s="9">
        <v>11052103.9006171</v>
      </c>
      <c r="Q19" s="9">
        <v>11203716.315291399</v>
      </c>
      <c r="R19" s="9">
        <v>11357845.94672</v>
      </c>
      <c r="S19" s="9">
        <v>11514636.2616685</v>
      </c>
      <c r="T19" s="9">
        <v>11674233.5794285</v>
      </c>
      <c r="U19" s="9">
        <v>11847090.45504</v>
      </c>
      <c r="V19" s="9">
        <v>12023084.2223085</v>
      </c>
      <c r="W19" s="9">
        <v>12202377.6523885</v>
      </c>
      <c r="X19" s="9">
        <v>12385137.102445699</v>
      </c>
      <c r="Y19" s="9">
        <v>12571532.8185142</v>
      </c>
      <c r="Z19" s="9">
        <v>12772871.630331401</v>
      </c>
      <c r="AA19" s="9">
        <v>12978257.481508501</v>
      </c>
      <c r="AB19" s="9">
        <v>13187882.360160001</v>
      </c>
      <c r="AC19" s="9">
        <v>13401943.287634199</v>
      </c>
      <c r="AD19" s="9">
        <v>13620642.7141714</v>
      </c>
      <c r="AE19" s="9">
        <v>13856286.970240001</v>
      </c>
      <c r="AF19" s="9">
        <v>14097085.2534857</v>
      </c>
      <c r="AG19" s="9">
        <v>14343268.078628501</v>
      </c>
      <c r="AH19" s="9">
        <v>14595072.919862799</v>
      </c>
      <c r="AI19" s="9">
        <v>14852744.486400001</v>
      </c>
    </row>
    <row r="20" spans="1:35" s="10" customFormat="1">
      <c r="A20" s="10" t="s">
        <v>19</v>
      </c>
      <c r="B20" s="9">
        <v>283776.28992000001</v>
      </c>
      <c r="C20" s="9">
        <v>563723.88479999895</v>
      </c>
      <c r="D20" s="9">
        <v>839875.92983999895</v>
      </c>
      <c r="E20" s="9">
        <v>1112279.1350400001</v>
      </c>
      <c r="F20" s="9">
        <v>1380446.9064</v>
      </c>
      <c r="G20" s="9">
        <v>1644583.176</v>
      </c>
      <c r="H20" s="9">
        <v>1904652.2627999999</v>
      </c>
      <c r="I20" s="9">
        <v>2160618.3129599998</v>
      </c>
      <c r="J20" s="9">
        <v>2412445.2717599999</v>
      </c>
      <c r="K20" s="9">
        <v>2660703.9191999999</v>
      </c>
      <c r="L20" s="9">
        <v>2904891.4699200001</v>
      </c>
      <c r="M20" s="9">
        <v>3144976.6838399898</v>
      </c>
      <c r="N20" s="9">
        <v>3380928.1740000001</v>
      </c>
      <c r="O20" s="9">
        <v>3659136.3154285699</v>
      </c>
      <c r="P20" s="9">
        <v>3640480.41323428</v>
      </c>
      <c r="Q20" s="9">
        <v>3621010.5811200002</v>
      </c>
      <c r="R20" s="9">
        <v>3600748.1957942802</v>
      </c>
      <c r="S20" s="9">
        <v>3579714.2293942799</v>
      </c>
      <c r="T20" s="9">
        <v>3557929.284</v>
      </c>
      <c r="U20" s="9">
        <v>3533171.2607999998</v>
      </c>
      <c r="V20" s="9">
        <v>3507768.5519542801</v>
      </c>
      <c r="W20" s="9">
        <v>3481742.37147428</v>
      </c>
      <c r="X20" s="9">
        <v>3455113.5677714199</v>
      </c>
      <c r="Y20" s="9">
        <v>3427902.4608</v>
      </c>
      <c r="Z20" s="9">
        <v>3398459.1591771399</v>
      </c>
      <c r="AA20" s="9">
        <v>3368535.7301028501</v>
      </c>
      <c r="AB20" s="9">
        <v>3338152.2944</v>
      </c>
      <c r="AC20" s="9">
        <v>3307328.5408457099</v>
      </c>
      <c r="AD20" s="9">
        <v>3276083.69942857</v>
      </c>
      <c r="AE20" s="9">
        <v>3243419.6810971401</v>
      </c>
      <c r="AF20" s="9">
        <v>3210424.1148342802</v>
      </c>
      <c r="AG20" s="9">
        <v>3177115.4077714202</v>
      </c>
      <c r="AH20" s="9">
        <v>3143511.38870857</v>
      </c>
      <c r="AI20" s="9">
        <v>3109629.5424000002</v>
      </c>
    </row>
    <row r="21" spans="1:35" s="10" customFormat="1">
      <c r="A21" s="10" t="s">
        <v>20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</row>
    <row r="22" spans="1:35" s="10" customFormat="1">
      <c r="A22" s="10" t="s">
        <v>21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</row>
    <row r="24" spans="1:35" s="12" customFormat="1">
      <c r="A24" s="12" t="s">
        <v>24</v>
      </c>
    </row>
    <row r="25" spans="1:35" s="10" customFormat="1">
      <c r="B25" s="10">
        <v>2017</v>
      </c>
      <c r="C25" s="10">
        <v>2018</v>
      </c>
      <c r="D25" s="10">
        <v>2019</v>
      </c>
      <c r="E25" s="10">
        <v>2020</v>
      </c>
      <c r="F25" s="10">
        <v>2021</v>
      </c>
      <c r="G25" s="10">
        <v>2022</v>
      </c>
      <c r="H25" s="10">
        <v>2023</v>
      </c>
      <c r="I25" s="10">
        <v>2024</v>
      </c>
      <c r="J25" s="10">
        <v>2025</v>
      </c>
      <c r="K25" s="10">
        <v>2026</v>
      </c>
      <c r="L25" s="10">
        <v>2027</v>
      </c>
      <c r="M25" s="10">
        <v>2028</v>
      </c>
      <c r="N25" s="10">
        <v>2029</v>
      </c>
      <c r="O25" s="10">
        <v>2030</v>
      </c>
      <c r="P25" s="10">
        <v>2031</v>
      </c>
      <c r="Q25" s="10">
        <v>2032</v>
      </c>
      <c r="R25" s="10">
        <v>2033</v>
      </c>
      <c r="S25" s="10">
        <v>2034</v>
      </c>
      <c r="T25" s="10">
        <v>2035</v>
      </c>
      <c r="U25" s="10">
        <v>2036</v>
      </c>
      <c r="V25" s="10">
        <v>2037</v>
      </c>
      <c r="W25" s="10">
        <v>2038</v>
      </c>
      <c r="X25" s="10">
        <v>2039</v>
      </c>
      <c r="Y25" s="10">
        <v>2040</v>
      </c>
      <c r="Z25" s="10">
        <v>2041</v>
      </c>
      <c r="AA25" s="10">
        <v>2042</v>
      </c>
      <c r="AB25" s="10">
        <v>2043</v>
      </c>
      <c r="AC25" s="10">
        <v>2044</v>
      </c>
      <c r="AD25" s="10">
        <v>2045</v>
      </c>
      <c r="AE25" s="10">
        <v>2046</v>
      </c>
      <c r="AF25" s="10">
        <v>2047</v>
      </c>
      <c r="AG25" s="10">
        <v>2048</v>
      </c>
      <c r="AH25" s="10">
        <v>2049</v>
      </c>
      <c r="AI25" s="10">
        <v>2050</v>
      </c>
    </row>
    <row r="26" spans="1:35" s="10" customFormat="1">
      <c r="A26" s="10" t="s">
        <v>4</v>
      </c>
      <c r="B26" s="7">
        <f>IFERROR(B4/'CA Reduction Potential'!B47,0)</f>
        <v>9.9999999999995239</v>
      </c>
      <c r="C26" s="7">
        <f>IFERROR(C4/'CA Reduction Potential'!C47,0)</f>
        <v>9.9999999999995381</v>
      </c>
      <c r="D26" s="7">
        <f>IFERROR(D4/'CA Reduction Potential'!D47,0)</f>
        <v>9.9999999999994742</v>
      </c>
      <c r="E26" s="7">
        <f>IFERROR(E4/'CA Reduction Potential'!E47,0)</f>
        <v>9.9999999999995239</v>
      </c>
      <c r="F26" s="7">
        <f>IFERROR(F4/'CA Reduction Potential'!F47,0)</f>
        <v>9.9999999999994937</v>
      </c>
      <c r="G26" s="7">
        <f>IFERROR(G4/'CA Reduction Potential'!G47,0)</f>
        <v>9.9999999999995683</v>
      </c>
      <c r="H26" s="7">
        <f>IFERROR(H4/'CA Reduction Potential'!H47,0)</f>
        <v>9.9999999999999734</v>
      </c>
      <c r="I26" s="7">
        <f>IFERROR(I4/'CA Reduction Potential'!I47,0)</f>
        <v>9.9999999999999325</v>
      </c>
      <c r="J26" s="7">
        <f>IFERROR(J4/'CA Reduction Potential'!J47,0)</f>
        <v>9.9999999999999041</v>
      </c>
      <c r="K26" s="7">
        <f>IFERROR(K4/'CA Reduction Potential'!K47,0)</f>
        <v>9.9999999999998508</v>
      </c>
      <c r="L26" s="7">
        <f>IFERROR(L4/'CA Reduction Potential'!L47,0)</f>
        <v>9.9999999999998348</v>
      </c>
      <c r="M26" s="7">
        <f>IFERROR(M4/'CA Reduction Potential'!M47,0)</f>
        <v>9.9999999999997957</v>
      </c>
      <c r="N26" s="7">
        <f>IFERROR(N4/'CA Reduction Potential'!N47,0)</f>
        <v>9.9999999999997868</v>
      </c>
      <c r="O26" s="7">
        <f>IFERROR(O4/'CA Reduction Potential'!O47,0)</f>
        <v>9.999999999999952</v>
      </c>
      <c r="P26" s="7">
        <f>IFERROR(P4/'CA Reduction Potential'!P47,0)</f>
        <v>9.9999999999999165</v>
      </c>
      <c r="Q26" s="7">
        <f>IFERROR(Q4/'CA Reduction Potential'!Q47,0)</f>
        <v>9.9999999999998863</v>
      </c>
      <c r="R26" s="7">
        <f>IFERROR(R4/'CA Reduction Potential'!R47,0)</f>
        <v>9.9999999999998561</v>
      </c>
      <c r="S26" s="7">
        <f>IFERROR(S4/'CA Reduction Potential'!S47,0)</f>
        <v>9.9999999999999947</v>
      </c>
      <c r="T26" s="7">
        <f>IFERROR(T4/'CA Reduction Potential'!T47,0)</f>
        <v>9.9999999999999645</v>
      </c>
      <c r="U26" s="7">
        <f>IFERROR(U4/'CA Reduction Potential'!U47,0)</f>
        <v>9.9999999999999361</v>
      </c>
      <c r="V26" s="7">
        <f>IFERROR(V4/'CA Reduction Potential'!V47,0)</f>
        <v>9.9999999999999094</v>
      </c>
      <c r="W26" s="7">
        <f>IFERROR(W4/'CA Reduction Potential'!W47,0)</f>
        <v>9.9999999999998845</v>
      </c>
      <c r="X26" s="7">
        <f>IFERROR(X4/'CA Reduction Potential'!X47,0)</f>
        <v>9.9999999999998757</v>
      </c>
      <c r="Y26" s="7">
        <f>IFERROR(Y4/'CA Reduction Potential'!Y47,0)</f>
        <v>9.9999999999999858</v>
      </c>
      <c r="Z26" s="7">
        <f>IFERROR(Z4/'CA Reduction Potential'!Z47,0)</f>
        <v>9.9999999999999609</v>
      </c>
      <c r="AA26" s="7">
        <f>IFERROR(AA4/'CA Reduction Potential'!AA47,0)</f>
        <v>9.9999999999999378</v>
      </c>
      <c r="AB26" s="7">
        <f>IFERROR(AB4/'CA Reduction Potential'!AB47,0)</f>
        <v>9.9999999999999165</v>
      </c>
      <c r="AC26" s="7">
        <f>IFERROR(AC4/'CA Reduction Potential'!AC47,0)</f>
        <v>9.999999999999897</v>
      </c>
      <c r="AD26" s="7">
        <f>IFERROR(AD4/'CA Reduction Potential'!AD47,0)</f>
        <v>9.9999999999999893</v>
      </c>
      <c r="AE26" s="7">
        <f>IFERROR(AE4/'CA Reduction Potential'!AE47,0)</f>
        <v>9.999999999999968</v>
      </c>
      <c r="AF26" s="7">
        <f>IFERROR(AF4/'CA Reduction Potential'!AF47,0)</f>
        <v>9.9999999999999485</v>
      </c>
      <c r="AG26" s="7">
        <f>IFERROR(AG4/'CA Reduction Potential'!AG47,0)</f>
        <v>9.9999999999999005</v>
      </c>
      <c r="AH26" s="7">
        <f>IFERROR(AH4/'CA Reduction Potential'!AH47,0)</f>
        <v>9.9999999999999023</v>
      </c>
      <c r="AI26" s="7">
        <f>IFERROR(AI4/'CA Reduction Potential'!AI47,0)</f>
        <v>10.000000000000002</v>
      </c>
    </row>
    <row r="27" spans="1:35" s="10" customFormat="1">
      <c r="A27" s="10" t="s">
        <v>1</v>
      </c>
      <c r="B27" s="7">
        <f>IFERROR(B5/'CA Reduction Potential'!B48,0)</f>
        <v>0</v>
      </c>
      <c r="C27" s="7">
        <f>IFERROR(C5/'CA Reduction Potential'!C48,0)</f>
        <v>0</v>
      </c>
      <c r="D27" s="7">
        <f>IFERROR(D5/'CA Reduction Potential'!D48,0)</f>
        <v>0</v>
      </c>
      <c r="E27" s="7">
        <f>IFERROR(E5/'CA Reduction Potential'!E48,0)</f>
        <v>0</v>
      </c>
      <c r="F27" s="7">
        <f>IFERROR(F5/'CA Reduction Potential'!F48,0)</f>
        <v>0</v>
      </c>
      <c r="G27" s="7">
        <f>IFERROR(G5/'CA Reduction Potential'!G48,0)</f>
        <v>0</v>
      </c>
      <c r="H27" s="7">
        <f>IFERROR(H5/'CA Reduction Potential'!H48,0)</f>
        <v>0</v>
      </c>
      <c r="I27" s="7">
        <f>IFERROR(I5/'CA Reduction Potential'!I48,0)</f>
        <v>0</v>
      </c>
      <c r="J27" s="7">
        <f>IFERROR(J5/'CA Reduction Potential'!J48,0)</f>
        <v>0</v>
      </c>
      <c r="K27" s="7">
        <f>IFERROR(K5/'CA Reduction Potential'!K48,0)</f>
        <v>0</v>
      </c>
      <c r="L27" s="7">
        <f>IFERROR(L5/'CA Reduction Potential'!L48,0)</f>
        <v>0</v>
      </c>
      <c r="M27" s="7">
        <f>IFERROR(M5/'CA Reduction Potential'!M48,0)</f>
        <v>0</v>
      </c>
      <c r="N27" s="7">
        <f>IFERROR(N5/'CA Reduction Potential'!N48,0)</f>
        <v>0</v>
      </c>
      <c r="O27" s="7">
        <f>IFERROR(O5/'CA Reduction Potential'!O48,0)</f>
        <v>0</v>
      </c>
      <c r="P27" s="7">
        <f>IFERROR(P5/'CA Reduction Potential'!P48,0)</f>
        <v>0</v>
      </c>
      <c r="Q27" s="7">
        <f>IFERROR(Q5/'CA Reduction Potential'!Q48,0)</f>
        <v>0</v>
      </c>
      <c r="R27" s="7">
        <f>IFERROR(R5/'CA Reduction Potential'!R48,0)</f>
        <v>0</v>
      </c>
      <c r="S27" s="7">
        <f>IFERROR(S5/'CA Reduction Potential'!S48,0)</f>
        <v>0</v>
      </c>
      <c r="T27" s="7">
        <f>IFERROR(T5/'CA Reduction Potential'!T48,0)</f>
        <v>0</v>
      </c>
      <c r="U27" s="7">
        <f>IFERROR(U5/'CA Reduction Potential'!U48,0)</f>
        <v>0</v>
      </c>
      <c r="V27" s="7">
        <f>IFERROR(V5/'CA Reduction Potential'!V48,0)</f>
        <v>0</v>
      </c>
      <c r="W27" s="7">
        <f>IFERROR(W5/'CA Reduction Potential'!W48,0)</f>
        <v>0</v>
      </c>
      <c r="X27" s="7">
        <f>IFERROR(X5/'CA Reduction Potential'!X48,0)</f>
        <v>0</v>
      </c>
      <c r="Y27" s="7">
        <f>IFERROR(Y5/'CA Reduction Potential'!Y48,0)</f>
        <v>0</v>
      </c>
      <c r="Z27" s="7">
        <f>IFERROR(Z5/'CA Reduction Potential'!Z48,0)</f>
        <v>0</v>
      </c>
      <c r="AA27" s="7">
        <f>IFERROR(AA5/'CA Reduction Potential'!AA48,0)</f>
        <v>0</v>
      </c>
      <c r="AB27" s="7">
        <f>IFERROR(AB5/'CA Reduction Potential'!AB48,0)</f>
        <v>0</v>
      </c>
      <c r="AC27" s="7">
        <f>IFERROR(AC5/'CA Reduction Potential'!AC48,0)</f>
        <v>0</v>
      </c>
      <c r="AD27" s="7">
        <f>IFERROR(AD5/'CA Reduction Potential'!AD48,0)</f>
        <v>0</v>
      </c>
      <c r="AE27" s="7">
        <f>IFERROR(AE5/'CA Reduction Potential'!AE48,0)</f>
        <v>0</v>
      </c>
      <c r="AF27" s="7">
        <f>IFERROR(AF5/'CA Reduction Potential'!AF48,0)</f>
        <v>0</v>
      </c>
      <c r="AG27" s="7">
        <f>IFERROR(AG5/'CA Reduction Potential'!AG48,0)</f>
        <v>0</v>
      </c>
      <c r="AH27" s="7">
        <f>IFERROR(AH5/'CA Reduction Potential'!AH48,0)</f>
        <v>0</v>
      </c>
      <c r="AI27" s="7">
        <f>IFERROR(AI5/'CA Reduction Potential'!AI48,0)</f>
        <v>0</v>
      </c>
    </row>
    <row r="28" spans="1:35" s="10" customFormat="1">
      <c r="A28" s="10" t="s">
        <v>5</v>
      </c>
      <c r="B28" s="7">
        <f>IFERROR(B6/'CA Reduction Potential'!B49,0)</f>
        <v>32.999999999998693</v>
      </c>
      <c r="C28" s="7">
        <f>IFERROR(C6/'CA Reduction Potential'!C49,0)</f>
        <v>32.999999999999432</v>
      </c>
      <c r="D28" s="7">
        <f>IFERROR(D6/'CA Reduction Potential'!D49,0)</f>
        <v>32.999999999999595</v>
      </c>
      <c r="E28" s="7">
        <f>IFERROR(E6/'CA Reduction Potential'!E49,0)</f>
        <v>32.999999999999801</v>
      </c>
      <c r="F28" s="7">
        <f>IFERROR(F6/'CA Reduction Potential'!F49,0)</f>
        <v>32.999999999999829</v>
      </c>
      <c r="G28" s="7">
        <f>IFERROR(G6/'CA Reduction Potential'!G49,0)</f>
        <v>32.999999999999943</v>
      </c>
      <c r="H28" s="7">
        <f>IFERROR(H6/'CA Reduction Potential'!H49,0)</f>
        <v>32.999999999999787</v>
      </c>
      <c r="I28" s="7">
        <f>IFERROR(I6/'CA Reduction Potential'!I49,0)</f>
        <v>32.999999999999801</v>
      </c>
      <c r="J28" s="7">
        <f>IFERROR(J6/'CA Reduction Potential'!J49,0)</f>
        <v>32.999999999999872</v>
      </c>
      <c r="K28" s="7">
        <f>IFERROR(K6/'CA Reduction Potential'!K49,0)</f>
        <v>32.999999999999886</v>
      </c>
      <c r="L28" s="7">
        <f>IFERROR(L6/'CA Reduction Potential'!L49,0)</f>
        <v>32.999999999999936</v>
      </c>
      <c r="M28" s="7">
        <f>IFERROR(M6/'CA Reduction Potential'!M49,0)</f>
        <v>32.999999999999936</v>
      </c>
      <c r="N28" s="7">
        <f>IFERROR(N6/'CA Reduction Potential'!N49,0)</f>
        <v>32.999999999999972</v>
      </c>
      <c r="O28" s="7">
        <f>IFERROR(O6/'CA Reduction Potential'!O49,0)</f>
        <v>32.992857142857112</v>
      </c>
      <c r="P28" s="7">
        <f>IFERROR(P6/'CA Reduction Potential'!P49,0)</f>
        <v>32.986206896551728</v>
      </c>
      <c r="Q28" s="7">
        <f>IFERROR(Q6/'CA Reduction Potential'!Q49,0)</f>
        <v>32.980000000000004</v>
      </c>
      <c r="R28" s="7">
        <f>IFERROR(R6/'CA Reduction Potential'!R49,0)</f>
        <v>32.974193548387099</v>
      </c>
      <c r="S28" s="7">
        <f>IFERROR(S6/'CA Reduction Potential'!S49,0)</f>
        <v>32.96875</v>
      </c>
      <c r="T28" s="7">
        <f>IFERROR(T6/'CA Reduction Potential'!T49,0)</f>
        <v>32.963636363636368</v>
      </c>
      <c r="U28" s="7">
        <f>IFERROR(U6/'CA Reduction Potential'!U49,0)</f>
        <v>32.958823529411774</v>
      </c>
      <c r="V28" s="7">
        <f>IFERROR(V6/'CA Reduction Potential'!V49,0)</f>
        <v>32.954285714285724</v>
      </c>
      <c r="W28" s="7">
        <f>IFERROR(W6/'CA Reduction Potential'!W49,0)</f>
        <v>32.95000000000001</v>
      </c>
      <c r="X28" s="7">
        <f>IFERROR(X6/'CA Reduction Potential'!X49,0)</f>
        <v>32.945945945945951</v>
      </c>
      <c r="Y28" s="7">
        <f>IFERROR(Y6/'CA Reduction Potential'!Y49,0)</f>
        <v>32.942105263157899</v>
      </c>
      <c r="Z28" s="7">
        <f>IFERROR(Z6/'CA Reduction Potential'!Z49,0)</f>
        <v>32.938461538461546</v>
      </c>
      <c r="AA28" s="7">
        <f>IFERROR(AA6/'CA Reduction Potential'!AA49,0)</f>
        <v>32.935000000000002</v>
      </c>
      <c r="AB28" s="7">
        <f>IFERROR(AB6/'CA Reduction Potential'!AB49,0)</f>
        <v>32.931707317073176</v>
      </c>
      <c r="AC28" s="7">
        <f>IFERROR(AC6/'CA Reduction Potential'!AC49,0)</f>
        <v>32.928571428571438</v>
      </c>
      <c r="AD28" s="7">
        <f>IFERROR(AD6/'CA Reduction Potential'!AD49,0)</f>
        <v>32.925581395348843</v>
      </c>
      <c r="AE28" s="7">
        <f>IFERROR(AE6/'CA Reduction Potential'!AE49,0)</f>
        <v>32.922727272727279</v>
      </c>
      <c r="AF28" s="7">
        <f>IFERROR(AF6/'CA Reduction Potential'!AF49,0)</f>
        <v>32.92</v>
      </c>
      <c r="AG28" s="7">
        <f>IFERROR(AG6/'CA Reduction Potential'!AG49,0)</f>
        <v>32.917391304347831</v>
      </c>
      <c r="AH28" s="7">
        <f>IFERROR(AH6/'CA Reduction Potential'!AH49,0)</f>
        <v>32.914893617021278</v>
      </c>
      <c r="AI28" s="7">
        <f>IFERROR(AI6/'CA Reduction Potential'!AI49,0)</f>
        <v>32.912500000000009</v>
      </c>
    </row>
    <row r="29" spans="1:35" s="10" customFormat="1">
      <c r="A29" s="10" t="s">
        <v>6</v>
      </c>
      <c r="B29" s="7">
        <f>IFERROR(B7/'CA Reduction Potential'!B50,0)</f>
        <v>33.000000000000071</v>
      </c>
      <c r="C29" s="7">
        <f>IFERROR(C7/'CA Reduction Potential'!C50,0)</f>
        <v>32.999999999999915</v>
      </c>
      <c r="D29" s="7">
        <f>IFERROR(D7/'CA Reduction Potential'!D50,0)</f>
        <v>32.999999999999964</v>
      </c>
      <c r="E29" s="7">
        <f>IFERROR(E7/'CA Reduction Potential'!E50,0)</f>
        <v>32.999999999999957</v>
      </c>
      <c r="F29" s="7">
        <f>IFERROR(F7/'CA Reduction Potential'!F50,0)</f>
        <v>33.000000000000014</v>
      </c>
      <c r="G29" s="7">
        <f>IFERROR(G7/'CA Reduction Potential'!G50,0)</f>
        <v>33</v>
      </c>
      <c r="H29" s="7">
        <f>IFERROR(H7/'CA Reduction Potential'!H50,0)</f>
        <v>33.000000000000014</v>
      </c>
      <c r="I29" s="7">
        <f>IFERROR(I7/'CA Reduction Potential'!I50,0)</f>
        <v>33</v>
      </c>
      <c r="J29" s="7">
        <f>IFERROR(J7/'CA Reduction Potential'!J50,0)</f>
        <v>33.000000000000007</v>
      </c>
      <c r="K29" s="7">
        <f>IFERROR(K7/'CA Reduction Potential'!K50,0)</f>
        <v>33</v>
      </c>
      <c r="L29" s="7">
        <f>IFERROR(L7/'CA Reduction Potential'!L50,0)</f>
        <v>33.000000000000007</v>
      </c>
      <c r="M29" s="7">
        <f>IFERROR(M7/'CA Reduction Potential'!M50,0)</f>
        <v>33</v>
      </c>
      <c r="N29" s="7">
        <f>IFERROR(N7/'CA Reduction Potential'!N50,0)</f>
        <v>33.000000000000007</v>
      </c>
      <c r="O29" s="7">
        <f>IFERROR(O7/'CA Reduction Potential'!O50,0)</f>
        <v>32.992857142857055</v>
      </c>
      <c r="P29" s="7">
        <f>IFERROR(P7/'CA Reduction Potential'!P50,0)</f>
        <v>32.986206896551664</v>
      </c>
      <c r="Q29" s="7">
        <f>IFERROR(Q7/'CA Reduction Potential'!Q50,0)</f>
        <v>32.980000000000004</v>
      </c>
      <c r="R29" s="7">
        <f>IFERROR(R7/'CA Reduction Potential'!R50,0)</f>
        <v>32.974193548387021</v>
      </c>
      <c r="S29" s="7">
        <f>IFERROR(S7/'CA Reduction Potential'!S50,0)</f>
        <v>32.968749999999943</v>
      </c>
      <c r="T29" s="7">
        <f>IFERROR(T7/'CA Reduction Potential'!T50,0)</f>
        <v>32.963636363636368</v>
      </c>
      <c r="U29" s="7">
        <f>IFERROR(U7/'CA Reduction Potential'!U50,0)</f>
        <v>32.958823529411688</v>
      </c>
      <c r="V29" s="7">
        <f>IFERROR(V7/'CA Reduction Potential'!V50,0)</f>
        <v>32.954285714285668</v>
      </c>
      <c r="W29" s="7">
        <f>IFERROR(W7/'CA Reduction Potential'!W50,0)</f>
        <v>32.949999999999996</v>
      </c>
      <c r="X29" s="7">
        <f>IFERROR(X7/'CA Reduction Potential'!X50,0)</f>
        <v>32.945945945945887</v>
      </c>
      <c r="Y29" s="7">
        <f>IFERROR(Y7/'CA Reduction Potential'!Y50,0)</f>
        <v>32.942105263157849</v>
      </c>
      <c r="Z29" s="7">
        <f>IFERROR(Z7/'CA Reduction Potential'!Z50,0)</f>
        <v>32.938461538461517</v>
      </c>
      <c r="AA29" s="7">
        <f>IFERROR(AA7/'CA Reduction Potential'!AA50,0)</f>
        <v>32.934999999999938</v>
      </c>
      <c r="AB29" s="7">
        <f>IFERROR(AB7/'CA Reduction Potential'!AB50,0)</f>
        <v>32.931707317073126</v>
      </c>
      <c r="AC29" s="7">
        <f>IFERROR(AC7/'CA Reduction Potential'!AC50,0)</f>
        <v>32.928571428571431</v>
      </c>
      <c r="AD29" s="7">
        <f>IFERROR(AD7/'CA Reduction Potential'!AD50,0)</f>
        <v>32.925581395348779</v>
      </c>
      <c r="AE29" s="7">
        <f>IFERROR(AE7/'CA Reduction Potential'!AE50,0)</f>
        <v>32.922727272727229</v>
      </c>
      <c r="AF29" s="7">
        <f>IFERROR(AF7/'CA Reduction Potential'!AF50,0)</f>
        <v>32.919999999999973</v>
      </c>
      <c r="AG29" s="7">
        <f>IFERROR(AG7/'CA Reduction Potential'!AG50,0)</f>
        <v>32.917391304347774</v>
      </c>
      <c r="AH29" s="7">
        <f>IFERROR(AH7/'CA Reduction Potential'!AH50,0)</f>
        <v>32.914893617021242</v>
      </c>
      <c r="AI29" s="7">
        <f>IFERROR(AI7/'CA Reduction Potential'!AI50,0)</f>
        <v>32.912500000000001</v>
      </c>
    </row>
    <row r="30" spans="1:35" s="10" customFormat="1">
      <c r="A30" s="10" t="s">
        <v>7</v>
      </c>
      <c r="B30" s="7">
        <f>IFERROR(B8/'CA Reduction Potential'!B51,0)</f>
        <v>50.000000000000782</v>
      </c>
      <c r="C30" s="7">
        <f>IFERROR(C8/'CA Reduction Potential'!C51,0)</f>
        <v>50.000000000000782</v>
      </c>
      <c r="D30" s="7">
        <f>IFERROR(D8/'CA Reduction Potential'!D51,0)</f>
        <v>50.000000000000099</v>
      </c>
      <c r="E30" s="7">
        <f>IFERROR(E8/'CA Reduction Potential'!E51,0)</f>
        <v>50.00000000000027</v>
      </c>
      <c r="F30" s="7">
        <f>IFERROR(F8/'CA Reduction Potential'!F51,0)</f>
        <v>50.000000000000014</v>
      </c>
      <c r="G30" s="7">
        <f>IFERROR(G8/'CA Reduction Potential'!G51,0)</f>
        <v>50.000000000000142</v>
      </c>
      <c r="H30" s="7">
        <f>IFERROR(H8/'CA Reduction Potential'!H51,0)</f>
        <v>50</v>
      </c>
      <c r="I30" s="7">
        <f>IFERROR(I8/'CA Reduction Potential'!I51,0)</f>
        <v>49.999999999999751</v>
      </c>
      <c r="J30" s="7">
        <f>IFERROR(J8/'CA Reduction Potential'!J51,0)</f>
        <v>50</v>
      </c>
      <c r="K30" s="7">
        <f>IFERROR(K8/'CA Reduction Potential'!K51,0)</f>
        <v>49.999999999999986</v>
      </c>
      <c r="L30" s="7">
        <f>IFERROR(L8/'CA Reduction Potential'!L51,0)</f>
        <v>49.999999999999815</v>
      </c>
      <c r="M30" s="7">
        <f>IFERROR(M8/'CA Reduction Potential'!M51,0)</f>
        <v>49.999999999999844</v>
      </c>
      <c r="N30" s="7">
        <f>IFERROR(N8/'CA Reduction Potential'!N51,0)</f>
        <v>50.000000000000007</v>
      </c>
      <c r="O30" s="7">
        <f>IFERROR(O8/'CA Reduction Potential'!O51,0)</f>
        <v>49.999999999999993</v>
      </c>
      <c r="P30" s="7">
        <f>IFERROR(P8/'CA Reduction Potential'!P51,0)</f>
        <v>50</v>
      </c>
      <c r="Q30" s="7">
        <f>IFERROR(Q8/'CA Reduction Potential'!Q51,0)</f>
        <v>50</v>
      </c>
      <c r="R30" s="7">
        <f>IFERROR(R8/'CA Reduction Potential'!R51,0)</f>
        <v>49.999999999999879</v>
      </c>
      <c r="S30" s="7">
        <f>IFERROR(S8/'CA Reduction Potential'!S51,0)</f>
        <v>49.999999999999886</v>
      </c>
      <c r="T30" s="7">
        <f>IFERROR(T8/'CA Reduction Potential'!T51,0)</f>
        <v>49.999999999999893</v>
      </c>
      <c r="U30" s="7">
        <f>IFERROR(U8/'CA Reduction Potential'!U51,0)</f>
        <v>50.000000000000099</v>
      </c>
      <c r="V30" s="7">
        <f>IFERROR(V8/'CA Reduction Potential'!V51,0)</f>
        <v>50</v>
      </c>
      <c r="W30" s="7">
        <f>IFERROR(W8/'CA Reduction Potential'!W51,0)</f>
        <v>50</v>
      </c>
      <c r="X30" s="7">
        <f>IFERROR(X8/'CA Reduction Potential'!X51,0)</f>
        <v>50.000000000000007</v>
      </c>
      <c r="Y30" s="7">
        <f>IFERROR(Y8/'CA Reduction Potential'!Y51,0)</f>
        <v>49.999999999999908</v>
      </c>
      <c r="Z30" s="7">
        <f>IFERROR(Z8/'CA Reduction Potential'!Z51,0)</f>
        <v>49.999999999999908</v>
      </c>
      <c r="AA30" s="7">
        <f>IFERROR(AA8/'CA Reduction Potential'!AA51,0)</f>
        <v>49.999999999999915</v>
      </c>
      <c r="AB30" s="7">
        <f>IFERROR(AB8/'CA Reduction Potential'!AB51,0)</f>
        <v>50.000000000000078</v>
      </c>
      <c r="AC30" s="7">
        <f>IFERROR(AC8/'CA Reduction Potential'!AC51,0)</f>
        <v>50</v>
      </c>
      <c r="AD30" s="7">
        <f>IFERROR(AD8/'CA Reduction Potential'!AD51,0)</f>
        <v>50.000000000000007</v>
      </c>
      <c r="AE30" s="7">
        <f>IFERROR(AE8/'CA Reduction Potential'!AE51,0)</f>
        <v>50</v>
      </c>
      <c r="AF30" s="7">
        <f>IFERROR(AF8/'CA Reduction Potential'!AF51,0)</f>
        <v>49.999999999999929</v>
      </c>
      <c r="AG30" s="7">
        <f>IFERROR(AG8/'CA Reduction Potential'!AG51,0)</f>
        <v>49.999999999999929</v>
      </c>
      <c r="AH30" s="7">
        <f>IFERROR(AH8/'CA Reduction Potential'!AH51,0)</f>
        <v>49.999999999999929</v>
      </c>
      <c r="AI30" s="7">
        <f>IFERROR(AI8/'CA Reduction Potential'!AI51,0)</f>
        <v>50</v>
      </c>
    </row>
    <row r="31" spans="1:35" s="10" customFormat="1">
      <c r="A31" s="10" t="s">
        <v>8</v>
      </c>
      <c r="B31" s="7">
        <f>IFERROR(B9/'CA Reduction Potential'!B52,0)</f>
        <v>33.000000000000007</v>
      </c>
      <c r="C31" s="7">
        <f>IFERROR(C9/'CA Reduction Potential'!C52,0)</f>
        <v>32.999999999999972</v>
      </c>
      <c r="D31" s="7">
        <f>IFERROR(D9/'CA Reduction Potential'!D52,0)</f>
        <v>32.999999999999972</v>
      </c>
      <c r="E31" s="7">
        <f>IFERROR(E9/'CA Reduction Potential'!E52,0)</f>
        <v>32.999999999999979</v>
      </c>
      <c r="F31" s="7">
        <f>IFERROR(F9/'CA Reduction Potential'!F52,0)</f>
        <v>32.999999999999986</v>
      </c>
      <c r="G31" s="7">
        <f>IFERROR(G9/'CA Reduction Potential'!G52,0)</f>
        <v>32.999999999999993</v>
      </c>
      <c r="H31" s="7">
        <f>IFERROR(H9/'CA Reduction Potential'!H52,0)</f>
        <v>32.999999999999993</v>
      </c>
      <c r="I31" s="7">
        <f>IFERROR(I9/'CA Reduction Potential'!I52,0)</f>
        <v>32.999999999999993</v>
      </c>
      <c r="J31" s="7">
        <f>IFERROR(J9/'CA Reduction Potential'!J52,0)</f>
        <v>32.999999999999993</v>
      </c>
      <c r="K31" s="7">
        <f>IFERROR(K9/'CA Reduction Potential'!K52,0)</f>
        <v>33</v>
      </c>
      <c r="L31" s="7">
        <f>IFERROR(L9/'CA Reduction Potential'!L52,0)</f>
        <v>33</v>
      </c>
      <c r="M31" s="7">
        <f>IFERROR(M9/'CA Reduction Potential'!M52,0)</f>
        <v>33</v>
      </c>
      <c r="N31" s="7">
        <f>IFERROR(N9/'CA Reduction Potential'!N52,0)</f>
        <v>33</v>
      </c>
      <c r="O31" s="7">
        <f>IFERROR(O9/'CA Reduction Potential'!O52,0)</f>
        <v>32.99285714285714</v>
      </c>
      <c r="P31" s="7">
        <f>IFERROR(P9/'CA Reduction Potential'!P52,0)</f>
        <v>32.986206896551721</v>
      </c>
      <c r="Q31" s="7">
        <f>IFERROR(Q9/'CA Reduction Potential'!Q52,0)</f>
        <v>32.979999999999997</v>
      </c>
      <c r="R31" s="7">
        <f>IFERROR(R9/'CA Reduction Potential'!R52,0)</f>
        <v>32.974193548387092</v>
      </c>
      <c r="S31" s="7">
        <f>IFERROR(S9/'CA Reduction Potential'!S52,0)</f>
        <v>32.968749999999993</v>
      </c>
      <c r="T31" s="7">
        <f>IFERROR(T9/'CA Reduction Potential'!T52,0)</f>
        <v>32.963636363636354</v>
      </c>
      <c r="U31" s="7">
        <f>IFERROR(U9/'CA Reduction Potential'!U52,0)</f>
        <v>32.958823529411767</v>
      </c>
      <c r="V31" s="7">
        <f>IFERROR(V9/'CA Reduction Potential'!V52,0)</f>
        <v>32.95428571428571</v>
      </c>
      <c r="W31" s="7">
        <f>IFERROR(W9/'CA Reduction Potential'!W52,0)</f>
        <v>32.949999999999996</v>
      </c>
      <c r="X31" s="7">
        <f>IFERROR(X9/'CA Reduction Potential'!X52,0)</f>
        <v>32.945945945945944</v>
      </c>
      <c r="Y31" s="7">
        <f>IFERROR(Y9/'CA Reduction Potential'!Y52,0)</f>
        <v>32.942105263157892</v>
      </c>
      <c r="Z31" s="7">
        <f>IFERROR(Z9/'CA Reduction Potential'!Z52,0)</f>
        <v>32.938461538461532</v>
      </c>
      <c r="AA31" s="7">
        <f>IFERROR(AA9/'CA Reduction Potential'!AA52,0)</f>
        <v>32.935000000000002</v>
      </c>
      <c r="AB31" s="7">
        <f>IFERROR(AB9/'CA Reduction Potential'!AB52,0)</f>
        <v>32.931707317073169</v>
      </c>
      <c r="AC31" s="7">
        <f>IFERROR(AC9/'CA Reduction Potential'!AC52,0)</f>
        <v>32.928571428571431</v>
      </c>
      <c r="AD31" s="7">
        <f>IFERROR(AD9/'CA Reduction Potential'!AD52,0)</f>
        <v>32.925581395348836</v>
      </c>
      <c r="AE31" s="7">
        <f>IFERROR(AE9/'CA Reduction Potential'!AE52,0)</f>
        <v>32.922727272727272</v>
      </c>
      <c r="AF31" s="7">
        <f>IFERROR(AF9/'CA Reduction Potential'!AF52,0)</f>
        <v>32.92</v>
      </c>
      <c r="AG31" s="7">
        <f>IFERROR(AG9/'CA Reduction Potential'!AG52,0)</f>
        <v>32.917391304347824</v>
      </c>
      <c r="AH31" s="7">
        <f>IFERROR(AH9/'CA Reduction Potential'!AH52,0)</f>
        <v>32.914893617021278</v>
      </c>
      <c r="AI31" s="7">
        <f>IFERROR(AI9/'CA Reduction Potential'!AI52,0)</f>
        <v>32.912500000000001</v>
      </c>
    </row>
    <row r="32" spans="1:35" s="10" customFormat="1">
      <c r="A32" s="10" t="s">
        <v>9</v>
      </c>
      <c r="B32" s="7">
        <f>IFERROR(B10/'CA Reduction Potential'!B53,0)</f>
        <v>99.999999999969404</v>
      </c>
      <c r="C32" s="7">
        <f>IFERROR(C10/'CA Reduction Potential'!C53,0)</f>
        <v>99.999999999968722</v>
      </c>
      <c r="D32" s="7">
        <f>IFERROR(D10/'CA Reduction Potential'!D53,0)</f>
        <v>99.99999999999325</v>
      </c>
      <c r="E32" s="7">
        <f>IFERROR(E10/'CA Reduction Potential'!E53,0)</f>
        <v>99.99999999998694</v>
      </c>
      <c r="F32" s="7">
        <f>IFERROR(F10/'CA Reduction Potential'!F53,0)</f>
        <v>99.999999999998025</v>
      </c>
      <c r="G32" s="7">
        <f>IFERROR(G10/'CA Reduction Potential'!G53,0)</f>
        <v>99.99999999999315</v>
      </c>
      <c r="H32" s="7">
        <f>IFERROR(H10/'CA Reduction Potential'!H53,0)</f>
        <v>100.00000000000017</v>
      </c>
      <c r="I32" s="7">
        <f>IFERROR(I10/'CA Reduction Potential'!I53,0)</f>
        <v>99.999999999995509</v>
      </c>
      <c r="J32" s="7">
        <f>IFERROR(J10/'CA Reduction Potential'!J53,0)</f>
        <v>99.99999999999271</v>
      </c>
      <c r="K32" s="7">
        <f>IFERROR(K10/'CA Reduction Potential'!K53,0)</f>
        <v>99.999999999997897</v>
      </c>
      <c r="L32" s="7">
        <f>IFERROR(L10/'CA Reduction Potential'!L53,0)</f>
        <v>99.999999999994699</v>
      </c>
      <c r="M32" s="7">
        <f>IFERROR(M10/'CA Reduction Potential'!M53,0)</f>
        <v>99.999999999998863</v>
      </c>
      <c r="N32" s="7">
        <f>IFERROR(N10/'CA Reduction Potential'!N53,0)</f>
        <v>99.999999999996646</v>
      </c>
      <c r="O32" s="7">
        <f>IFERROR(O10/'CA Reduction Potential'!O53,0)</f>
        <v>100.00000000000007</v>
      </c>
      <c r="P32" s="7">
        <f>IFERROR(P10/'CA Reduction Potential'!P53,0)</f>
        <v>100.00000000000007</v>
      </c>
      <c r="Q32" s="7">
        <f>IFERROR(Q10/'CA Reduction Potential'!Q53,0)</f>
        <v>100.00000000000007</v>
      </c>
      <c r="R32" s="7">
        <f>IFERROR(R10/'CA Reduction Potential'!R53,0)</f>
        <v>100.00000000000007</v>
      </c>
      <c r="S32" s="7">
        <f>IFERROR(S10/'CA Reduction Potential'!S53,0)</f>
        <v>100.00000000000007</v>
      </c>
      <c r="T32" s="7">
        <f>IFERROR(T10/'CA Reduction Potential'!T53,0)</f>
        <v>100.00000000000007</v>
      </c>
      <c r="U32" s="7">
        <f>IFERROR(U10/'CA Reduction Potential'!U53,0)</f>
        <v>100.00000000000007</v>
      </c>
      <c r="V32" s="7">
        <f>IFERROR(V10/'CA Reduction Potential'!V53,0)</f>
        <v>100.00000000000007</v>
      </c>
      <c r="W32" s="7">
        <f>IFERROR(W10/'CA Reduction Potential'!W53,0)</f>
        <v>100.00000000000007</v>
      </c>
      <c r="X32" s="7">
        <f>IFERROR(X10/'CA Reduction Potential'!X53,0)</f>
        <v>100.00000000000007</v>
      </c>
      <c r="Y32" s="7">
        <f>IFERROR(Y10/'CA Reduction Potential'!Y53,0)</f>
        <v>100.00000000000007</v>
      </c>
      <c r="Z32" s="7">
        <f>IFERROR(Z10/'CA Reduction Potential'!Z53,0)</f>
        <v>100.00000000000007</v>
      </c>
      <c r="AA32" s="7">
        <f>IFERROR(AA10/'CA Reduction Potential'!AA53,0)</f>
        <v>100.00000000000007</v>
      </c>
      <c r="AB32" s="7">
        <f>IFERROR(AB10/'CA Reduction Potential'!AB53,0)</f>
        <v>100.00000000000007</v>
      </c>
      <c r="AC32" s="7">
        <f>IFERROR(AC10/'CA Reduction Potential'!AC53,0)</f>
        <v>100.00000000000007</v>
      </c>
      <c r="AD32" s="7">
        <f>IFERROR(AD10/'CA Reduction Potential'!AD53,0)</f>
        <v>100.00000000000007</v>
      </c>
      <c r="AE32" s="7">
        <f>IFERROR(AE10/'CA Reduction Potential'!AE53,0)</f>
        <v>100.00000000000007</v>
      </c>
      <c r="AF32" s="7">
        <f>IFERROR(AF10/'CA Reduction Potential'!AF53,0)</f>
        <v>100.00000000000007</v>
      </c>
      <c r="AG32" s="7">
        <f>IFERROR(AG10/'CA Reduction Potential'!AG53,0)</f>
        <v>100.00000000000007</v>
      </c>
      <c r="AH32" s="7">
        <f>IFERROR(AH10/'CA Reduction Potential'!AH53,0)</f>
        <v>100.00000000000007</v>
      </c>
      <c r="AI32" s="7">
        <f>IFERROR(AI10/'CA Reduction Potential'!AI53,0)</f>
        <v>100.00000000000007</v>
      </c>
    </row>
    <row r="33" spans="1:35" s="10" customFormat="1">
      <c r="A33" s="10" t="s">
        <v>10</v>
      </c>
      <c r="B33" s="7">
        <f>IFERROR(B11/'CA Reduction Potential'!B54,0)</f>
        <v>100</v>
      </c>
      <c r="C33" s="7">
        <f>IFERROR(C11/'CA Reduction Potential'!C54,0)</f>
        <v>100</v>
      </c>
      <c r="D33" s="7">
        <f>IFERROR(D11/'CA Reduction Potential'!D54,0)</f>
        <v>100</v>
      </c>
      <c r="E33" s="7">
        <f>IFERROR(E11/'CA Reduction Potential'!E54,0)</f>
        <v>99.999999999999801</v>
      </c>
      <c r="F33" s="7">
        <f>IFERROR(F11/'CA Reduction Potential'!F54,0)</f>
        <v>100</v>
      </c>
      <c r="G33" s="7">
        <f>IFERROR(G11/'CA Reduction Potential'!G54,0)</f>
        <v>100</v>
      </c>
      <c r="H33" s="7">
        <f>IFERROR(H11/'CA Reduction Potential'!H54,0)</f>
        <v>99.999999999999886</v>
      </c>
      <c r="I33" s="7">
        <f>IFERROR(I11/'CA Reduction Potential'!I54,0)</f>
        <v>100</v>
      </c>
      <c r="J33" s="7">
        <f>IFERROR(J11/'CA Reduction Potential'!J54,0)</f>
        <v>100</v>
      </c>
      <c r="K33" s="7">
        <f>IFERROR(K11/'CA Reduction Potential'!K54,0)</f>
        <v>100</v>
      </c>
      <c r="L33" s="7">
        <f>IFERROR(L11/'CA Reduction Potential'!L54,0)</f>
        <v>100</v>
      </c>
      <c r="M33" s="7">
        <f>IFERROR(M11/'CA Reduction Potential'!M54,0)</f>
        <v>100</v>
      </c>
      <c r="N33" s="7">
        <f>IFERROR(N11/'CA Reduction Potential'!N54,0)</f>
        <v>100</v>
      </c>
      <c r="O33" s="7">
        <f>IFERROR(O11/'CA Reduction Potential'!O54,0)</f>
        <v>99.999999999999986</v>
      </c>
      <c r="P33" s="7">
        <f>IFERROR(P11/'CA Reduction Potential'!P54,0)</f>
        <v>100.00000000000003</v>
      </c>
      <c r="Q33" s="7">
        <f>IFERROR(Q11/'CA Reduction Potential'!Q54,0)</f>
        <v>100</v>
      </c>
      <c r="R33" s="7">
        <f>IFERROR(R11/'CA Reduction Potential'!R54,0)</f>
        <v>99.999999999999986</v>
      </c>
      <c r="S33" s="7">
        <f>IFERROR(S11/'CA Reduction Potential'!S54,0)</f>
        <v>100.00000000000001</v>
      </c>
      <c r="T33" s="7">
        <f>IFERROR(T11/'CA Reduction Potential'!T54,0)</f>
        <v>100</v>
      </c>
      <c r="U33" s="7">
        <f>IFERROR(U11/'CA Reduction Potential'!U54,0)</f>
        <v>99.999999999999986</v>
      </c>
      <c r="V33" s="7">
        <f>IFERROR(V11/'CA Reduction Potential'!V54,0)</f>
        <v>100.00000000000001</v>
      </c>
      <c r="W33" s="7">
        <f>IFERROR(W11/'CA Reduction Potential'!W54,0)</f>
        <v>99.999999999999986</v>
      </c>
      <c r="X33" s="7">
        <f>IFERROR(X11/'CA Reduction Potential'!X54,0)</f>
        <v>99.999999999999986</v>
      </c>
      <c r="Y33" s="7">
        <f>IFERROR(Y11/'CA Reduction Potential'!Y54,0)</f>
        <v>100</v>
      </c>
      <c r="Z33" s="7">
        <f>IFERROR(Z11/'CA Reduction Potential'!Z54,0)</f>
        <v>100</v>
      </c>
      <c r="AA33" s="7">
        <f>IFERROR(AA11/'CA Reduction Potential'!AA54,0)</f>
        <v>99.999999999999986</v>
      </c>
      <c r="AB33" s="7">
        <f>IFERROR(AB11/'CA Reduction Potential'!AB54,0)</f>
        <v>100.00000000000001</v>
      </c>
      <c r="AC33" s="7">
        <f>IFERROR(AC11/'CA Reduction Potential'!AC54,0)</f>
        <v>99.999999999999702</v>
      </c>
      <c r="AD33" s="7">
        <f>IFERROR(AD11/'CA Reduction Potential'!AD54,0)</f>
        <v>100</v>
      </c>
      <c r="AE33" s="7">
        <f>IFERROR(AE11/'CA Reduction Potential'!AE54,0)</f>
        <v>100</v>
      </c>
      <c r="AF33" s="7">
        <f>IFERROR(AF11/'CA Reduction Potential'!AF54,0)</f>
        <v>99.999999999999744</v>
      </c>
      <c r="AG33" s="7">
        <f>IFERROR(AG11/'CA Reduction Potential'!AG54,0)</f>
        <v>100</v>
      </c>
      <c r="AH33" s="7">
        <f>IFERROR(AH11/'CA Reduction Potential'!AH54,0)</f>
        <v>100</v>
      </c>
      <c r="AI33" s="7">
        <f>IFERROR(AI11/'CA Reduction Potential'!AI54,0)</f>
        <v>100</v>
      </c>
    </row>
    <row r="34" spans="1:35" s="10" customFormat="1">
      <c r="A34" s="10" t="s">
        <v>11</v>
      </c>
      <c r="B34" s="7">
        <f>IFERROR(B12/'CA Reduction Potential'!B55,0)</f>
        <v>0</v>
      </c>
      <c r="C34" s="7">
        <f>IFERROR(C12/'CA Reduction Potential'!C55,0)</f>
        <v>0</v>
      </c>
      <c r="D34" s="7">
        <f>IFERROR(D12/'CA Reduction Potential'!D55,0)</f>
        <v>0</v>
      </c>
      <c r="E34" s="7">
        <f>IFERROR(E12/'CA Reduction Potential'!E55,0)</f>
        <v>0</v>
      </c>
      <c r="F34" s="7">
        <f>IFERROR(F12/'CA Reduction Potential'!F55,0)</f>
        <v>0</v>
      </c>
      <c r="G34" s="7">
        <f>IFERROR(G12/'CA Reduction Potential'!G55,0)</f>
        <v>0</v>
      </c>
      <c r="H34" s="7">
        <f>IFERROR(H12/'CA Reduction Potential'!H55,0)</f>
        <v>0</v>
      </c>
      <c r="I34" s="7">
        <f>IFERROR(I12/'CA Reduction Potential'!I55,0)</f>
        <v>0</v>
      </c>
      <c r="J34" s="7">
        <f>IFERROR(J12/'CA Reduction Potential'!J55,0)</f>
        <v>0</v>
      </c>
      <c r="K34" s="7">
        <f>IFERROR(K12/'CA Reduction Potential'!K55,0)</f>
        <v>0</v>
      </c>
      <c r="L34" s="7">
        <f>IFERROR(L12/'CA Reduction Potential'!L55,0)</f>
        <v>0</v>
      </c>
      <c r="M34" s="7">
        <f>IFERROR(M12/'CA Reduction Potential'!M55,0)</f>
        <v>0</v>
      </c>
      <c r="N34" s="7">
        <f>IFERROR(N12/'CA Reduction Potential'!N55,0)</f>
        <v>0</v>
      </c>
      <c r="O34" s="7">
        <f>IFERROR(O12/'CA Reduction Potential'!O55,0)</f>
        <v>0</v>
      </c>
      <c r="P34" s="7">
        <f>IFERROR(P12/'CA Reduction Potential'!P55,0)</f>
        <v>0</v>
      </c>
      <c r="Q34" s="7">
        <f>IFERROR(Q12/'CA Reduction Potential'!Q55,0)</f>
        <v>0</v>
      </c>
      <c r="R34" s="7">
        <f>IFERROR(R12/'CA Reduction Potential'!R55,0)</f>
        <v>0</v>
      </c>
      <c r="S34" s="7">
        <f>IFERROR(S12/'CA Reduction Potential'!S55,0)</f>
        <v>0</v>
      </c>
      <c r="T34" s="7">
        <f>IFERROR(T12/'CA Reduction Potential'!T55,0)</f>
        <v>0</v>
      </c>
      <c r="U34" s="7">
        <f>IFERROR(U12/'CA Reduction Potential'!U55,0)</f>
        <v>0</v>
      </c>
      <c r="V34" s="7">
        <f>IFERROR(V12/'CA Reduction Potential'!V55,0)</f>
        <v>0</v>
      </c>
      <c r="W34" s="7">
        <f>IFERROR(W12/'CA Reduction Potential'!W55,0)</f>
        <v>0</v>
      </c>
      <c r="X34" s="7">
        <f>IFERROR(X12/'CA Reduction Potential'!X55,0)</f>
        <v>0</v>
      </c>
      <c r="Y34" s="7">
        <f>IFERROR(Y12/'CA Reduction Potential'!Y55,0)</f>
        <v>0</v>
      </c>
      <c r="Z34" s="7">
        <f>IFERROR(Z12/'CA Reduction Potential'!Z55,0)</f>
        <v>0</v>
      </c>
      <c r="AA34" s="7">
        <f>IFERROR(AA12/'CA Reduction Potential'!AA55,0)</f>
        <v>0</v>
      </c>
      <c r="AB34" s="7">
        <f>IFERROR(AB12/'CA Reduction Potential'!AB55,0)</f>
        <v>0</v>
      </c>
      <c r="AC34" s="7">
        <f>IFERROR(AC12/'CA Reduction Potential'!AC55,0)</f>
        <v>0</v>
      </c>
      <c r="AD34" s="7">
        <f>IFERROR(AD12/'CA Reduction Potential'!AD55,0)</f>
        <v>0</v>
      </c>
      <c r="AE34" s="7">
        <f>IFERROR(AE12/'CA Reduction Potential'!AE55,0)</f>
        <v>0</v>
      </c>
      <c r="AF34" s="7">
        <f>IFERROR(AF12/'CA Reduction Potential'!AF55,0)</f>
        <v>0</v>
      </c>
      <c r="AG34" s="7">
        <f>IFERROR(AG12/'CA Reduction Potential'!AG55,0)</f>
        <v>0</v>
      </c>
      <c r="AH34" s="7">
        <f>IFERROR(AH12/'CA Reduction Potential'!AH55,0)</f>
        <v>0</v>
      </c>
      <c r="AI34" s="7">
        <f>IFERROR(AI12/'CA Reduction Potential'!AI55,0)</f>
        <v>0</v>
      </c>
    </row>
    <row r="35" spans="1:35" s="10" customFormat="1">
      <c r="A35" s="10" t="s">
        <v>12</v>
      </c>
      <c r="B35" s="7">
        <f>IFERROR(B13/'CA Reduction Potential'!B56,0)</f>
        <v>0</v>
      </c>
      <c r="C35" s="7">
        <f>IFERROR(C13/'CA Reduction Potential'!C56,0)</f>
        <v>0</v>
      </c>
      <c r="D35" s="7">
        <f>IFERROR(D13/'CA Reduction Potential'!D56,0)</f>
        <v>0</v>
      </c>
      <c r="E35" s="7">
        <f>IFERROR(E13/'CA Reduction Potential'!E56,0)</f>
        <v>0</v>
      </c>
      <c r="F35" s="7">
        <f>IFERROR(F13/'CA Reduction Potential'!F56,0)</f>
        <v>0</v>
      </c>
      <c r="G35" s="7">
        <f>IFERROR(G13/'CA Reduction Potential'!G56,0)</f>
        <v>0</v>
      </c>
      <c r="H35" s="7">
        <f>IFERROR(H13/'CA Reduction Potential'!H56,0)</f>
        <v>0</v>
      </c>
      <c r="I35" s="7">
        <f>IFERROR(I13/'CA Reduction Potential'!I56,0)</f>
        <v>0</v>
      </c>
      <c r="J35" s="7">
        <f>IFERROR(J13/'CA Reduction Potential'!J56,0)</f>
        <v>0</v>
      </c>
      <c r="K35" s="7">
        <f>IFERROR(K13/'CA Reduction Potential'!K56,0)</f>
        <v>0</v>
      </c>
      <c r="L35" s="7">
        <f>IFERROR(L13/'CA Reduction Potential'!L56,0)</f>
        <v>0</v>
      </c>
      <c r="M35" s="7">
        <f>IFERROR(M13/'CA Reduction Potential'!M56,0)</f>
        <v>0</v>
      </c>
      <c r="N35" s="7">
        <f>IFERROR(N13/'CA Reduction Potential'!N56,0)</f>
        <v>0</v>
      </c>
      <c r="O35" s="7">
        <f>IFERROR(O13/'CA Reduction Potential'!O56,0)</f>
        <v>0</v>
      </c>
      <c r="P35" s="7">
        <f>IFERROR(P13/'CA Reduction Potential'!P56,0)</f>
        <v>0</v>
      </c>
      <c r="Q35" s="7">
        <f>IFERROR(Q13/'CA Reduction Potential'!Q56,0)</f>
        <v>0</v>
      </c>
      <c r="R35" s="7">
        <f>IFERROR(R13/'CA Reduction Potential'!R56,0)</f>
        <v>0</v>
      </c>
      <c r="S35" s="7">
        <f>IFERROR(S13/'CA Reduction Potential'!S56,0)</f>
        <v>0</v>
      </c>
      <c r="T35" s="7">
        <f>IFERROR(T13/'CA Reduction Potential'!T56,0)</f>
        <v>0</v>
      </c>
      <c r="U35" s="7">
        <f>IFERROR(U13/'CA Reduction Potential'!U56,0)</f>
        <v>0</v>
      </c>
      <c r="V35" s="7">
        <f>IFERROR(V13/'CA Reduction Potential'!V56,0)</f>
        <v>0</v>
      </c>
      <c r="W35" s="7">
        <f>IFERROR(W13/'CA Reduction Potential'!W56,0)</f>
        <v>0</v>
      </c>
      <c r="X35" s="7">
        <f>IFERROR(X13/'CA Reduction Potential'!X56,0)</f>
        <v>0</v>
      </c>
      <c r="Y35" s="7">
        <f>IFERROR(Y13/'CA Reduction Potential'!Y56,0)</f>
        <v>0</v>
      </c>
      <c r="Z35" s="7">
        <f>IFERROR(Z13/'CA Reduction Potential'!Z56,0)</f>
        <v>0</v>
      </c>
      <c r="AA35" s="7">
        <f>IFERROR(AA13/'CA Reduction Potential'!AA56,0)</f>
        <v>0</v>
      </c>
      <c r="AB35" s="7">
        <f>IFERROR(AB13/'CA Reduction Potential'!AB56,0)</f>
        <v>0</v>
      </c>
      <c r="AC35" s="7">
        <f>IFERROR(AC13/'CA Reduction Potential'!AC56,0)</f>
        <v>0</v>
      </c>
      <c r="AD35" s="7">
        <f>IFERROR(AD13/'CA Reduction Potential'!AD56,0)</f>
        <v>0</v>
      </c>
      <c r="AE35" s="7">
        <f>IFERROR(AE13/'CA Reduction Potential'!AE56,0)</f>
        <v>0</v>
      </c>
      <c r="AF35" s="7">
        <f>IFERROR(AF13/'CA Reduction Potential'!AF56,0)</f>
        <v>0</v>
      </c>
      <c r="AG35" s="7">
        <f>IFERROR(AG13/'CA Reduction Potential'!AG56,0)</f>
        <v>0</v>
      </c>
      <c r="AH35" s="7">
        <f>IFERROR(AH13/'CA Reduction Potential'!AH56,0)</f>
        <v>0</v>
      </c>
      <c r="AI35" s="7">
        <f>IFERROR(AI13/'CA Reduction Potential'!AI56,0)</f>
        <v>0</v>
      </c>
    </row>
    <row r="36" spans="1:35" s="10" customFormat="1">
      <c r="A36" s="10" t="s">
        <v>13</v>
      </c>
      <c r="B36" s="7">
        <f>IFERROR(B14/'CA Reduction Potential'!B57,0)</f>
        <v>47.999999999999865</v>
      </c>
      <c r="C36" s="7">
        <f>IFERROR(C14/'CA Reduction Potential'!C57,0)</f>
        <v>47.999999999999993</v>
      </c>
      <c r="D36" s="7">
        <f>IFERROR(D14/'CA Reduction Potential'!D57,0)</f>
        <v>48.000000000000007</v>
      </c>
      <c r="E36" s="7">
        <f>IFERROR(E14/'CA Reduction Potential'!E57,0)</f>
        <v>47.999999999999986</v>
      </c>
      <c r="F36" s="7">
        <f>IFERROR(F14/'CA Reduction Potential'!F57,0)</f>
        <v>48.000000000000007</v>
      </c>
      <c r="G36" s="7">
        <f>IFERROR(G14/'CA Reduction Potential'!G57,0)</f>
        <v>48.000000000000007</v>
      </c>
      <c r="H36" s="7">
        <f>IFERROR(H14/'CA Reduction Potential'!H57,0)</f>
        <v>48.000000000000007</v>
      </c>
      <c r="I36" s="7">
        <f>IFERROR(I14/'CA Reduction Potential'!I57,0)</f>
        <v>48.000000000000007</v>
      </c>
      <c r="J36" s="7">
        <f>IFERROR(J14/'CA Reduction Potential'!J57,0)</f>
        <v>48</v>
      </c>
      <c r="K36" s="7">
        <f>IFERROR(K14/'CA Reduction Potential'!K57,0)</f>
        <v>48</v>
      </c>
      <c r="L36" s="7">
        <f>IFERROR(L14/'CA Reduction Potential'!L57,0)</f>
        <v>48</v>
      </c>
      <c r="M36" s="7">
        <f>IFERROR(M14/'CA Reduction Potential'!M57,0)</f>
        <v>48</v>
      </c>
      <c r="N36" s="7">
        <f>IFERROR(N14/'CA Reduction Potential'!N57,0)</f>
        <v>48</v>
      </c>
      <c r="O36" s="7">
        <f>IFERROR(O14/'CA Reduction Potential'!O57,0)</f>
        <v>48.000000000000036</v>
      </c>
      <c r="P36" s="7">
        <f>IFERROR(P14/'CA Reduction Potential'!P57,0)</f>
        <v>47.999999999999858</v>
      </c>
      <c r="Q36" s="7">
        <f>IFERROR(Q14/'CA Reduction Potential'!Q57,0)</f>
        <v>47.999999999999815</v>
      </c>
      <c r="R36" s="7">
        <f>IFERROR(R14/'CA Reduction Potential'!R57,0)</f>
        <v>47.999999999999915</v>
      </c>
      <c r="S36" s="7">
        <f>IFERROR(S14/'CA Reduction Potential'!S57,0)</f>
        <v>47.999999999999936</v>
      </c>
      <c r="T36" s="7">
        <f>IFERROR(T14/'CA Reduction Potential'!T57,0)</f>
        <v>47.999999999999829</v>
      </c>
      <c r="U36" s="7">
        <f>IFERROR(U14/'CA Reduction Potential'!U57,0)</f>
        <v>47.999999999999972</v>
      </c>
      <c r="V36" s="7">
        <f>IFERROR(V14/'CA Reduction Potential'!V57,0)</f>
        <v>47.999999999999972</v>
      </c>
      <c r="W36" s="7">
        <f>IFERROR(W14/'CA Reduction Potential'!W57,0)</f>
        <v>47.999999999999886</v>
      </c>
      <c r="X36" s="7">
        <f>IFERROR(X14/'CA Reduction Potential'!X57,0)</f>
        <v>47.999999999999915</v>
      </c>
      <c r="Y36" s="7">
        <f>IFERROR(Y14/'CA Reduction Potential'!Y57,0)</f>
        <v>47.99999999999995</v>
      </c>
      <c r="Z36" s="7">
        <f>IFERROR(Z14/'CA Reduction Potential'!Z57,0)</f>
        <v>47.999999999999787</v>
      </c>
      <c r="AA36" s="7">
        <f>IFERROR(AA14/'CA Reduction Potential'!AA57,0)</f>
        <v>47.999999999999787</v>
      </c>
      <c r="AB36" s="7">
        <f>IFERROR(AB14/'CA Reduction Potential'!AB57,0)</f>
        <v>47.99999999999995</v>
      </c>
      <c r="AC36" s="7">
        <f>IFERROR(AC14/'CA Reduction Potential'!AC57,0)</f>
        <v>47.999999999999851</v>
      </c>
      <c r="AD36" s="7">
        <f>IFERROR(AD14/'CA Reduction Potential'!AD57,0)</f>
        <v>47.999999999999822</v>
      </c>
      <c r="AE36" s="7">
        <f>IFERROR(AE14/'CA Reduction Potential'!AE57,0)</f>
        <v>47.999999999999893</v>
      </c>
      <c r="AF36" s="7">
        <f>IFERROR(AF14/'CA Reduction Potential'!AF57,0)</f>
        <v>47.999999999999801</v>
      </c>
      <c r="AG36" s="7">
        <f>IFERROR(AG14/'CA Reduction Potential'!AG57,0)</f>
        <v>47.999999999999886</v>
      </c>
      <c r="AH36" s="7">
        <f>IFERROR(AH14/'CA Reduction Potential'!AH57,0)</f>
        <v>47.999999999999879</v>
      </c>
      <c r="AI36" s="7">
        <f>IFERROR(AI14/'CA Reduction Potential'!AI57,0)</f>
        <v>48.000000000000007</v>
      </c>
    </row>
    <row r="37" spans="1:35" s="10" customFormat="1">
      <c r="A37" s="10" t="s">
        <v>14</v>
      </c>
      <c r="B37" s="7">
        <f>IFERROR(B15/'CA Reduction Potential'!B58,0)</f>
        <v>48.000000000001229</v>
      </c>
      <c r="C37" s="7">
        <f>IFERROR(C15/'CA Reduction Potential'!C58,0)</f>
        <v>47.999999999999922</v>
      </c>
      <c r="D37" s="7">
        <f>IFERROR(D15/'CA Reduction Potential'!D58,0)</f>
        <v>48.000000000000277</v>
      </c>
      <c r="E37" s="7">
        <f>IFERROR(E15/'CA Reduction Potential'!E58,0)</f>
        <v>48</v>
      </c>
      <c r="F37" s="7">
        <f>IFERROR(F15/'CA Reduction Potential'!F58,0)</f>
        <v>47.999999999999993</v>
      </c>
      <c r="G37" s="7">
        <f>IFERROR(G15/'CA Reduction Potential'!G58,0)</f>
        <v>48</v>
      </c>
      <c r="H37" s="7">
        <f>IFERROR(H15/'CA Reduction Potential'!H58,0)</f>
        <v>47.999999999999986</v>
      </c>
      <c r="I37" s="7">
        <f>IFERROR(I15/'CA Reduction Potential'!I58,0)</f>
        <v>48</v>
      </c>
      <c r="J37" s="7">
        <f>IFERROR(J15/'CA Reduction Potential'!J58,0)</f>
        <v>48</v>
      </c>
      <c r="K37" s="7">
        <f>IFERROR(K15/'CA Reduction Potential'!K58,0)</f>
        <v>47.999999999999922</v>
      </c>
      <c r="L37" s="7">
        <f>IFERROR(L15/'CA Reduction Potential'!L58,0)</f>
        <v>48</v>
      </c>
      <c r="M37" s="7">
        <f>IFERROR(M15/'CA Reduction Potential'!M58,0)</f>
        <v>48</v>
      </c>
      <c r="N37" s="7">
        <f>IFERROR(N15/'CA Reduction Potential'!N58,0)</f>
        <v>47.999999999999936</v>
      </c>
      <c r="O37" s="7">
        <f>IFERROR(O15/'CA Reduction Potential'!O58,0)</f>
        <v>47.999999999999979</v>
      </c>
      <c r="P37" s="7">
        <f>IFERROR(P15/'CA Reduction Potential'!P58,0)</f>
        <v>47.999999999999993</v>
      </c>
      <c r="Q37" s="7">
        <f>IFERROR(Q15/'CA Reduction Potential'!Q58,0)</f>
        <v>47.999999999999943</v>
      </c>
      <c r="R37" s="7">
        <f>IFERROR(R15/'CA Reduction Potential'!R58,0)</f>
        <v>47.999999999999844</v>
      </c>
      <c r="S37" s="7">
        <f>IFERROR(S15/'CA Reduction Potential'!S58,0)</f>
        <v>47.999999999999893</v>
      </c>
      <c r="T37" s="7">
        <f>IFERROR(T15/'CA Reduction Potential'!T58,0)</f>
        <v>47.999999999999929</v>
      </c>
      <c r="U37" s="7">
        <f>IFERROR(U15/'CA Reduction Potential'!U58,0)</f>
        <v>48</v>
      </c>
      <c r="V37" s="7">
        <f>IFERROR(V15/'CA Reduction Potential'!V58,0)</f>
        <v>47.999999999999915</v>
      </c>
      <c r="W37" s="7">
        <f>IFERROR(W15/'CA Reduction Potential'!W58,0)</f>
        <v>47.999999999999915</v>
      </c>
      <c r="X37" s="7">
        <f>IFERROR(X15/'CA Reduction Potential'!X58,0)</f>
        <v>47.999999999999964</v>
      </c>
      <c r="Y37" s="7">
        <f>IFERROR(Y15/'CA Reduction Potential'!Y58,0)</f>
        <v>47.999999999999936</v>
      </c>
      <c r="Z37" s="7">
        <f>IFERROR(Z15/'CA Reduction Potential'!Z58,0)</f>
        <v>47.999999999999929</v>
      </c>
      <c r="AA37" s="7">
        <f>IFERROR(AA15/'CA Reduction Potential'!AA58,0)</f>
        <v>47.999999999999929</v>
      </c>
      <c r="AB37" s="7">
        <f>IFERROR(AB15/'CA Reduction Potential'!AB58,0)</f>
        <v>47.999999999999986</v>
      </c>
      <c r="AC37" s="7">
        <f>IFERROR(AC15/'CA Reduction Potential'!AC58,0)</f>
        <v>48.000000000000007</v>
      </c>
      <c r="AD37" s="7">
        <f>IFERROR(AD15/'CA Reduction Potential'!AD58,0)</f>
        <v>47.999999999999943</v>
      </c>
      <c r="AE37" s="7">
        <f>IFERROR(AE15/'CA Reduction Potential'!AE58,0)</f>
        <v>47.999999999999886</v>
      </c>
      <c r="AF37" s="7">
        <f>IFERROR(AF15/'CA Reduction Potential'!AF58,0)</f>
        <v>47.999999999999915</v>
      </c>
      <c r="AG37" s="7">
        <f>IFERROR(AG15/'CA Reduction Potential'!AG58,0)</f>
        <v>47.999999999999915</v>
      </c>
      <c r="AH37" s="7">
        <f>IFERROR(AH15/'CA Reduction Potential'!AH58,0)</f>
        <v>47.99999999999995</v>
      </c>
      <c r="AI37" s="7">
        <f>IFERROR(AI15/'CA Reduction Potential'!AI58,0)</f>
        <v>47.999999999999993</v>
      </c>
    </row>
    <row r="38" spans="1:35" s="10" customFormat="1">
      <c r="A38" s="10" t="s">
        <v>15</v>
      </c>
      <c r="B38" s="7">
        <f>IFERROR(B16/'CA Reduction Potential'!B59,0)</f>
        <v>48.000000000000043</v>
      </c>
      <c r="C38" s="7">
        <f>IFERROR(C16/'CA Reduction Potential'!C59,0)</f>
        <v>47.999999999999964</v>
      </c>
      <c r="D38" s="7">
        <f>IFERROR(D16/'CA Reduction Potential'!D59,0)</f>
        <v>48.000000000000021</v>
      </c>
      <c r="E38" s="7">
        <f>IFERROR(E16/'CA Reduction Potential'!E59,0)</f>
        <v>48.000000000000007</v>
      </c>
      <c r="F38" s="7">
        <f>IFERROR(F16/'CA Reduction Potential'!F59,0)</f>
        <v>48</v>
      </c>
      <c r="G38" s="7">
        <f>IFERROR(G16/'CA Reduction Potential'!G59,0)</f>
        <v>47.999999999999893</v>
      </c>
      <c r="H38" s="7">
        <f>IFERROR(H16/'CA Reduction Potential'!H59,0)</f>
        <v>48</v>
      </c>
      <c r="I38" s="7">
        <f>IFERROR(I16/'CA Reduction Potential'!I59,0)</f>
        <v>47.999999999999993</v>
      </c>
      <c r="J38" s="7">
        <f>IFERROR(J16/'CA Reduction Potential'!J59,0)</f>
        <v>48.000000000000007</v>
      </c>
      <c r="K38" s="7">
        <f>IFERROR(K16/'CA Reduction Potential'!K59,0)</f>
        <v>48</v>
      </c>
      <c r="L38" s="7">
        <f>IFERROR(L16/'CA Reduction Potential'!L59,0)</f>
        <v>48</v>
      </c>
      <c r="M38" s="7">
        <f>IFERROR(M16/'CA Reduction Potential'!M59,0)</f>
        <v>47.99999999999995</v>
      </c>
      <c r="N38" s="7">
        <f>IFERROR(N16/'CA Reduction Potential'!N59,0)</f>
        <v>48</v>
      </c>
      <c r="O38" s="7">
        <f>IFERROR(O16/'CA Reduction Potential'!O59,0)</f>
        <v>47.999999999999552</v>
      </c>
      <c r="P38" s="7">
        <f>IFERROR(P16/'CA Reduction Potential'!P59,0)</f>
        <v>47.999999999999496</v>
      </c>
      <c r="Q38" s="7">
        <f>IFERROR(Q16/'CA Reduction Potential'!Q59,0)</f>
        <v>47.999999999999517</v>
      </c>
      <c r="R38" s="7">
        <f>IFERROR(R16/'CA Reduction Potential'!R59,0)</f>
        <v>47.999999999999638</v>
      </c>
      <c r="S38" s="7">
        <f>IFERROR(S16/'CA Reduction Potential'!S59,0)</f>
        <v>47.999999999999936</v>
      </c>
      <c r="T38" s="7">
        <f>IFERROR(T16/'CA Reduction Potential'!T59,0)</f>
        <v>47.99999999999978</v>
      </c>
      <c r="U38" s="7">
        <f>IFERROR(U16/'CA Reduction Potential'!U59,0)</f>
        <v>47.999999999999872</v>
      </c>
      <c r="V38" s="7">
        <f>IFERROR(V16/'CA Reduction Potential'!V59,0)</f>
        <v>47.999999999999936</v>
      </c>
      <c r="W38" s="7">
        <f>IFERROR(W16/'CA Reduction Potential'!W59,0)</f>
        <v>47.999999999999552</v>
      </c>
      <c r="X38" s="7">
        <f>IFERROR(X16/'CA Reduction Potential'!X59,0)</f>
        <v>47.999999999999602</v>
      </c>
      <c r="Y38" s="7">
        <f>IFERROR(Y16/'CA Reduction Potential'!Y59,0)</f>
        <v>47.99999999999968</v>
      </c>
      <c r="Z38" s="7">
        <f>IFERROR(Z16/'CA Reduction Potential'!Z59,0)</f>
        <v>47.999999999999901</v>
      </c>
      <c r="AA38" s="7">
        <f>IFERROR(AA16/'CA Reduction Potential'!AA59,0)</f>
        <v>47.999999999999723</v>
      </c>
      <c r="AB38" s="7">
        <f>IFERROR(AB16/'CA Reduction Potential'!AB59,0)</f>
        <v>47.999999999999986</v>
      </c>
      <c r="AC38" s="7">
        <f>IFERROR(AC16/'CA Reduction Potential'!AC59,0)</f>
        <v>47.999999999999986</v>
      </c>
      <c r="AD38" s="7">
        <f>IFERROR(AD16/'CA Reduction Potential'!AD59,0)</f>
        <v>47.999999999999844</v>
      </c>
      <c r="AE38" s="7">
        <f>IFERROR(AE16/'CA Reduction Potential'!AE59,0)</f>
        <v>47.999999999999929</v>
      </c>
      <c r="AF38" s="7">
        <f>IFERROR(AF16/'CA Reduction Potential'!AF59,0)</f>
        <v>47.999999999999851</v>
      </c>
      <c r="AG38" s="7">
        <f>IFERROR(AG16/'CA Reduction Potential'!AG59,0)</f>
        <v>47.999999999999943</v>
      </c>
      <c r="AH38" s="7">
        <f>IFERROR(AH16/'CA Reduction Potential'!AH59,0)</f>
        <v>47.999999999999801</v>
      </c>
      <c r="AI38" s="7">
        <f>IFERROR(AI16/'CA Reduction Potential'!AI59,0)</f>
        <v>47.999999999999979</v>
      </c>
    </row>
    <row r="39" spans="1:35" s="10" customFormat="1">
      <c r="A39" s="10" t="s">
        <v>16</v>
      </c>
      <c r="B39" s="7">
        <f>IFERROR(B17/'CA Reduction Potential'!B60,0)</f>
        <v>47.999999999999972</v>
      </c>
      <c r="C39" s="7">
        <f>IFERROR(C17/'CA Reduction Potential'!C60,0)</f>
        <v>47.999999999999908</v>
      </c>
      <c r="D39" s="7">
        <f>IFERROR(D17/'CA Reduction Potential'!D60,0)</f>
        <v>47.999999999999986</v>
      </c>
      <c r="E39" s="7">
        <f>IFERROR(E17/'CA Reduction Potential'!E60,0)</f>
        <v>47.999999999999993</v>
      </c>
      <c r="F39" s="7">
        <f>IFERROR(F17/'CA Reduction Potential'!F60,0)</f>
        <v>48</v>
      </c>
      <c r="G39" s="7">
        <f>IFERROR(G17/'CA Reduction Potential'!G60,0)</f>
        <v>48</v>
      </c>
      <c r="H39" s="7">
        <f>IFERROR(H17/'CA Reduction Potential'!H60,0)</f>
        <v>47.999999999999993</v>
      </c>
      <c r="I39" s="7">
        <f>IFERROR(I17/'CA Reduction Potential'!I60,0)</f>
        <v>47.999999999999723</v>
      </c>
      <c r="J39" s="7">
        <f>IFERROR(J17/'CA Reduction Potential'!J60,0)</f>
        <v>47.999999999999922</v>
      </c>
      <c r="K39" s="7">
        <f>IFERROR(K17/'CA Reduction Potential'!K60,0)</f>
        <v>48.000000000000007</v>
      </c>
      <c r="L39" s="7">
        <f>IFERROR(L17/'CA Reduction Potential'!L60,0)</f>
        <v>48.000000000000007</v>
      </c>
      <c r="M39" s="7">
        <f>IFERROR(M17/'CA Reduction Potential'!M60,0)</f>
        <v>48</v>
      </c>
      <c r="N39" s="7">
        <f>IFERROR(N17/'CA Reduction Potential'!N60,0)</f>
        <v>47.999999999999993</v>
      </c>
      <c r="O39" s="7">
        <f>IFERROR(O17/'CA Reduction Potential'!O60,0)</f>
        <v>47.999999999999858</v>
      </c>
      <c r="P39" s="7">
        <f>IFERROR(P17/'CA Reduction Potential'!P60,0)</f>
        <v>47.999999999999993</v>
      </c>
      <c r="Q39" s="7">
        <f>IFERROR(Q17/'CA Reduction Potential'!Q60,0)</f>
        <v>47.999999999999872</v>
      </c>
      <c r="R39" s="7">
        <f>IFERROR(R17/'CA Reduction Potential'!R60,0)</f>
        <v>47.999999999999915</v>
      </c>
      <c r="S39" s="7">
        <f>IFERROR(S17/'CA Reduction Potential'!S60,0)</f>
        <v>47.999999999999957</v>
      </c>
      <c r="T39" s="7">
        <f>IFERROR(T17/'CA Reduction Potential'!T60,0)</f>
        <v>47.999999999999915</v>
      </c>
      <c r="U39" s="7">
        <f>IFERROR(U17/'CA Reduction Potential'!U60,0)</f>
        <v>47.999999999999979</v>
      </c>
      <c r="V39" s="7">
        <f>IFERROR(V17/'CA Reduction Potential'!V60,0)</f>
        <v>47.999999999999886</v>
      </c>
      <c r="W39" s="7">
        <f>IFERROR(W17/'CA Reduction Potential'!W60,0)</f>
        <v>47.999999999999993</v>
      </c>
      <c r="X39" s="7">
        <f>IFERROR(X17/'CA Reduction Potential'!X60,0)</f>
        <v>47.999999999999851</v>
      </c>
      <c r="Y39" s="7">
        <f>IFERROR(Y17/'CA Reduction Potential'!Y60,0)</f>
        <v>47.999999999999922</v>
      </c>
      <c r="Z39" s="7">
        <f>IFERROR(Z17/'CA Reduction Potential'!Z60,0)</f>
        <v>47.999999999999943</v>
      </c>
      <c r="AA39" s="7">
        <f>IFERROR(AA17/'CA Reduction Potential'!AA60,0)</f>
        <v>47.999999999999865</v>
      </c>
      <c r="AB39" s="7">
        <f>IFERROR(AB17/'CA Reduction Potential'!AB60,0)</f>
        <v>47.999999999999943</v>
      </c>
      <c r="AC39" s="7">
        <f>IFERROR(AC17/'CA Reduction Potential'!AC60,0)</f>
        <v>47.999999999999943</v>
      </c>
      <c r="AD39" s="7">
        <f>IFERROR(AD17/'CA Reduction Potential'!AD60,0)</f>
        <v>48.000000000000014</v>
      </c>
      <c r="AE39" s="7">
        <f>IFERROR(AE17/'CA Reduction Potential'!AE60,0)</f>
        <v>47.999999999999858</v>
      </c>
      <c r="AF39" s="7">
        <f>IFERROR(AF17/'CA Reduction Potential'!AF60,0)</f>
        <v>48.000000000000007</v>
      </c>
      <c r="AG39" s="7">
        <f>IFERROR(AG17/'CA Reduction Potential'!AG60,0)</f>
        <v>47.999999999999972</v>
      </c>
      <c r="AH39" s="7">
        <f>IFERROR(AH17/'CA Reduction Potential'!AH60,0)</f>
        <v>47.999999999999901</v>
      </c>
      <c r="AI39" s="7">
        <f>IFERROR(AI17/'CA Reduction Potential'!AI60,0)</f>
        <v>48.000000000000007</v>
      </c>
    </row>
    <row r="40" spans="1:35" s="10" customFormat="1">
      <c r="A40" s="10" t="s">
        <v>17</v>
      </c>
      <c r="B40" s="7">
        <f>IFERROR(B18/'CA Reduction Potential'!B61,0)</f>
        <v>48.000000000000156</v>
      </c>
      <c r="C40" s="7">
        <f>IFERROR(C18/'CA Reduction Potential'!C61,0)</f>
        <v>47.999999999999929</v>
      </c>
      <c r="D40" s="7">
        <f>IFERROR(D18/'CA Reduction Potential'!D61,0)</f>
        <v>47.999999999999979</v>
      </c>
      <c r="E40" s="7">
        <f>IFERROR(E18/'CA Reduction Potential'!E61,0)</f>
        <v>48.000000000000007</v>
      </c>
      <c r="F40" s="7">
        <f>IFERROR(F18/'CA Reduction Potential'!F61,0)</f>
        <v>47.999999999999993</v>
      </c>
      <c r="G40" s="7">
        <f>IFERROR(G18/'CA Reduction Potential'!G61,0)</f>
        <v>48</v>
      </c>
      <c r="H40" s="7">
        <f>IFERROR(H18/'CA Reduction Potential'!H61,0)</f>
        <v>48.000000000000007</v>
      </c>
      <c r="I40" s="7">
        <f>IFERROR(I18/'CA Reduction Potential'!I61,0)</f>
        <v>47.999999999999993</v>
      </c>
      <c r="J40" s="7">
        <f>IFERROR(J18/'CA Reduction Potential'!J61,0)</f>
        <v>47.999999999999936</v>
      </c>
      <c r="K40" s="7">
        <f>IFERROR(K18/'CA Reduction Potential'!K61,0)</f>
        <v>48.000000000000007</v>
      </c>
      <c r="L40" s="7">
        <f>IFERROR(L18/'CA Reduction Potential'!L61,0)</f>
        <v>48</v>
      </c>
      <c r="M40" s="7">
        <f>IFERROR(M18/'CA Reduction Potential'!M61,0)</f>
        <v>47.999999999999901</v>
      </c>
      <c r="N40" s="7">
        <f>IFERROR(N18/'CA Reduction Potential'!N61,0)</f>
        <v>47.999999999999964</v>
      </c>
      <c r="O40" s="7">
        <f>IFERROR(O18/'CA Reduction Potential'!O61,0)</f>
        <v>47.999999999999929</v>
      </c>
      <c r="P40" s="7">
        <f>IFERROR(P18/'CA Reduction Potential'!P61,0)</f>
        <v>47.999999999999936</v>
      </c>
      <c r="Q40" s="7">
        <f>IFERROR(Q18/'CA Reduction Potential'!Q61,0)</f>
        <v>47.999999999999993</v>
      </c>
      <c r="R40" s="7">
        <f>IFERROR(R18/'CA Reduction Potential'!R61,0)</f>
        <v>47.999999999999957</v>
      </c>
      <c r="S40" s="7">
        <f>IFERROR(S18/'CA Reduction Potential'!S61,0)</f>
        <v>47.999999999999979</v>
      </c>
      <c r="T40" s="7">
        <f>IFERROR(T18/'CA Reduction Potential'!T61,0)</f>
        <v>47.999999999999972</v>
      </c>
      <c r="U40" s="7">
        <f>IFERROR(U18/'CA Reduction Potential'!U61,0)</f>
        <v>47.999999999999979</v>
      </c>
      <c r="V40" s="7">
        <f>IFERROR(V18/'CA Reduction Potential'!V61,0)</f>
        <v>47.999999999999957</v>
      </c>
      <c r="W40" s="7">
        <f>IFERROR(W18/'CA Reduction Potential'!W61,0)</f>
        <v>47.999999999999964</v>
      </c>
      <c r="X40" s="7">
        <f>IFERROR(X18/'CA Reduction Potential'!X61,0)</f>
        <v>47.999999999999929</v>
      </c>
      <c r="Y40" s="7">
        <f>IFERROR(Y18/'CA Reduction Potential'!Y61,0)</f>
        <v>47.999999999999957</v>
      </c>
      <c r="Z40" s="7">
        <f>IFERROR(Z18/'CA Reduction Potential'!Z61,0)</f>
        <v>47.99999999999995</v>
      </c>
      <c r="AA40" s="7">
        <f>IFERROR(AA18/'CA Reduction Potential'!AA61,0)</f>
        <v>47.999999999999972</v>
      </c>
      <c r="AB40" s="7">
        <f>IFERROR(AB18/'CA Reduction Potential'!AB61,0)</f>
        <v>47.999999999999943</v>
      </c>
      <c r="AC40" s="7">
        <f>IFERROR(AC18/'CA Reduction Potential'!AC61,0)</f>
        <v>47.999999999999957</v>
      </c>
      <c r="AD40" s="7">
        <f>IFERROR(AD18/'CA Reduction Potential'!AD61,0)</f>
        <v>47.999999999999922</v>
      </c>
      <c r="AE40" s="7">
        <f>IFERROR(AE18/'CA Reduction Potential'!AE61,0)</f>
        <v>47.999999999999716</v>
      </c>
      <c r="AF40" s="7">
        <f>IFERROR(AF18/'CA Reduction Potential'!AF61,0)</f>
        <v>47.999999999999673</v>
      </c>
      <c r="AG40" s="7">
        <f>IFERROR(AG18/'CA Reduction Potential'!AG61,0)</f>
        <v>47.999999999999801</v>
      </c>
      <c r="AH40" s="7">
        <f>IFERROR(AH18/'CA Reduction Potential'!AH61,0)</f>
        <v>48</v>
      </c>
      <c r="AI40" s="7">
        <f>IFERROR(AI18/'CA Reduction Potential'!AI61,0)</f>
        <v>47.999999999999972</v>
      </c>
    </row>
    <row r="41" spans="1:35" s="10" customFormat="1">
      <c r="A41" s="10" t="s">
        <v>18</v>
      </c>
      <c r="B41" s="7">
        <f>IFERROR(B19/'CA Reduction Potential'!B62,0)</f>
        <v>48</v>
      </c>
      <c r="C41" s="7">
        <f>IFERROR(C19/'CA Reduction Potential'!C62,0)</f>
        <v>48.000000000000014</v>
      </c>
      <c r="D41" s="7">
        <f>IFERROR(D19/'CA Reduction Potential'!D62,0)</f>
        <v>47.999999999999986</v>
      </c>
      <c r="E41" s="7">
        <f>IFERROR(E19/'CA Reduction Potential'!E62,0)</f>
        <v>48.000000000000021</v>
      </c>
      <c r="F41" s="7">
        <f>IFERROR(F19/'CA Reduction Potential'!F62,0)</f>
        <v>48.000000000000007</v>
      </c>
      <c r="G41" s="7">
        <f>IFERROR(G19/'CA Reduction Potential'!G62,0)</f>
        <v>47.999999999999893</v>
      </c>
      <c r="H41" s="7">
        <f>IFERROR(H19/'CA Reduction Potential'!H62,0)</f>
        <v>47.999999999999922</v>
      </c>
      <c r="I41" s="7">
        <f>IFERROR(I19/'CA Reduction Potential'!I62,0)</f>
        <v>47.999999999999993</v>
      </c>
      <c r="J41" s="7">
        <f>IFERROR(J19/'CA Reduction Potential'!J62,0)</f>
        <v>47.999999999999993</v>
      </c>
      <c r="K41" s="7">
        <f>IFERROR(K19/'CA Reduction Potential'!K62,0)</f>
        <v>47.999999999999929</v>
      </c>
      <c r="L41" s="7">
        <f>IFERROR(L19/'CA Reduction Potential'!L62,0)</f>
        <v>48</v>
      </c>
      <c r="M41" s="7">
        <f>IFERROR(M19/'CA Reduction Potential'!M62,0)</f>
        <v>47.999999999999943</v>
      </c>
      <c r="N41" s="7">
        <f>IFERROR(N19/'CA Reduction Potential'!N62,0)</f>
        <v>48</v>
      </c>
      <c r="O41" s="7">
        <f>IFERROR(O19/'CA Reduction Potential'!O62,0)</f>
        <v>47.999999999999829</v>
      </c>
      <c r="P41" s="7">
        <f>IFERROR(P19/'CA Reduction Potential'!P62,0)</f>
        <v>47.999999999999716</v>
      </c>
      <c r="Q41" s="7">
        <f>IFERROR(Q19/'CA Reduction Potential'!Q62,0)</f>
        <v>47.999999999999751</v>
      </c>
      <c r="R41" s="7">
        <f>IFERROR(R19/'CA Reduction Potential'!R62,0)</f>
        <v>47.999999999999943</v>
      </c>
      <c r="S41" s="7">
        <f>IFERROR(S19/'CA Reduction Potential'!S62,0)</f>
        <v>47.999999999999616</v>
      </c>
      <c r="T41" s="7">
        <f>IFERROR(T19/'CA Reduction Potential'!T62,0)</f>
        <v>47.999999999999623</v>
      </c>
      <c r="U41" s="7">
        <f>IFERROR(U19/'CA Reduction Potential'!U62,0)</f>
        <v>48</v>
      </c>
      <c r="V41" s="7">
        <f>IFERROR(V19/'CA Reduction Potential'!V62,0)</f>
        <v>47.999999999999574</v>
      </c>
      <c r="W41" s="7">
        <f>IFERROR(W19/'CA Reduction Potential'!W62,0)</f>
        <v>47.999999999999638</v>
      </c>
      <c r="X41" s="7">
        <f>IFERROR(X19/'CA Reduction Potential'!X62,0)</f>
        <v>47.999999999999879</v>
      </c>
      <c r="Y41" s="7">
        <f>IFERROR(Y19/'CA Reduction Potential'!Y62,0)</f>
        <v>47.999999999999602</v>
      </c>
      <c r="Z41" s="7">
        <f>IFERROR(Z19/'CA Reduction Potential'!Z62,0)</f>
        <v>47.999999999999879</v>
      </c>
      <c r="AA41" s="7">
        <f>IFERROR(AA19/'CA Reduction Potential'!AA62,0)</f>
        <v>47.99999999999973</v>
      </c>
      <c r="AB41" s="7">
        <f>IFERROR(AB19/'CA Reduction Potential'!AB62,0)</f>
        <v>48</v>
      </c>
      <c r="AC41" s="7">
        <f>IFERROR(AC19/'CA Reduction Potential'!AC62,0)</f>
        <v>47.999999999999694</v>
      </c>
      <c r="AD41" s="7">
        <f>IFERROR(AD19/'CA Reduction Potential'!AD62,0)</f>
        <v>47.999999999999886</v>
      </c>
      <c r="AE41" s="7">
        <f>IFERROR(AE19/'CA Reduction Potential'!AE62,0)</f>
        <v>47.999999999999986</v>
      </c>
      <c r="AF41" s="7">
        <f>IFERROR(AF19/'CA Reduction Potential'!AF62,0)</f>
        <v>47.999999999999936</v>
      </c>
      <c r="AG41" s="7">
        <f>IFERROR(AG19/'CA Reduction Potential'!AG62,0)</f>
        <v>47.999999999999758</v>
      </c>
      <c r="AH41" s="7">
        <f>IFERROR(AH19/'CA Reduction Potential'!AH62,0)</f>
        <v>47.999999999999801</v>
      </c>
      <c r="AI41" s="7">
        <f>IFERROR(AI19/'CA Reduction Potential'!AI62,0)</f>
        <v>47.999999999999979</v>
      </c>
    </row>
    <row r="42" spans="1:35" s="10" customFormat="1">
      <c r="A42" s="10" t="s">
        <v>19</v>
      </c>
      <c r="B42" s="7">
        <f>IFERROR(B20/'CA Reduction Potential'!B63,0)</f>
        <v>47.999999999999943</v>
      </c>
      <c r="C42" s="7">
        <f>IFERROR(C20/'CA Reduction Potential'!C63,0)</f>
        <v>47.999999999999901</v>
      </c>
      <c r="D42" s="7">
        <f>IFERROR(D20/'CA Reduction Potential'!D63,0)</f>
        <v>47.99999999999995</v>
      </c>
      <c r="E42" s="7">
        <f>IFERROR(E20/'CA Reduction Potential'!E63,0)</f>
        <v>48.000000000000007</v>
      </c>
      <c r="F42" s="7">
        <f>IFERROR(F20/'CA Reduction Potential'!F63,0)</f>
        <v>47.999999999999837</v>
      </c>
      <c r="G42" s="7">
        <f>IFERROR(G20/'CA Reduction Potential'!G63,0)</f>
        <v>48</v>
      </c>
      <c r="H42" s="7">
        <f>IFERROR(H20/'CA Reduction Potential'!H63,0)</f>
        <v>47.999999999999879</v>
      </c>
      <c r="I42" s="7">
        <f>IFERROR(I20/'CA Reduction Potential'!I63,0)</f>
        <v>47.999999999999986</v>
      </c>
      <c r="J42" s="7">
        <f>IFERROR(J20/'CA Reduction Potential'!J63,0)</f>
        <v>47.999999999999901</v>
      </c>
      <c r="K42" s="7">
        <f>IFERROR(K20/'CA Reduction Potential'!K63,0)</f>
        <v>47.999999999999915</v>
      </c>
      <c r="L42" s="7">
        <f>IFERROR(L20/'CA Reduction Potential'!L63,0)</f>
        <v>48.000000000000007</v>
      </c>
      <c r="M42" s="7">
        <f>IFERROR(M20/'CA Reduction Potential'!M63,0)</f>
        <v>47.999999999999844</v>
      </c>
      <c r="N42" s="7">
        <f>IFERROR(N20/'CA Reduction Potential'!N63,0)</f>
        <v>47.999999999999936</v>
      </c>
      <c r="O42" s="7">
        <f>IFERROR(O20/'CA Reduction Potential'!O63,0)</f>
        <v>47.99999999999995</v>
      </c>
      <c r="P42" s="7">
        <f>IFERROR(P20/'CA Reduction Potential'!P63,0)</f>
        <v>47.999999999999893</v>
      </c>
      <c r="Q42" s="7">
        <f>IFERROR(Q20/'CA Reduction Potential'!Q63,0)</f>
        <v>48</v>
      </c>
      <c r="R42" s="7">
        <f>IFERROR(R20/'CA Reduction Potential'!R63,0)</f>
        <v>47.999999999999893</v>
      </c>
      <c r="S42" s="7">
        <f>IFERROR(S20/'CA Reduction Potential'!S63,0)</f>
        <v>47.999999999999865</v>
      </c>
      <c r="T42" s="7">
        <f>IFERROR(T20/'CA Reduction Potential'!T63,0)</f>
        <v>48</v>
      </c>
      <c r="U42" s="7">
        <f>IFERROR(U20/'CA Reduction Potential'!U63,0)</f>
        <v>48</v>
      </c>
      <c r="V42" s="7">
        <f>IFERROR(V20/'CA Reduction Potential'!V63,0)</f>
        <v>47.999999999999879</v>
      </c>
      <c r="W42" s="7">
        <f>IFERROR(W20/'CA Reduction Potential'!W63,0)</f>
        <v>47.999999999999915</v>
      </c>
      <c r="X42" s="7">
        <f>IFERROR(X20/'CA Reduction Potential'!X63,0)</f>
        <v>47.999999999999844</v>
      </c>
      <c r="Y42" s="7">
        <f>IFERROR(Y20/'CA Reduction Potential'!Y63,0)</f>
        <v>48.000000000000007</v>
      </c>
      <c r="Z42" s="7">
        <f>IFERROR(Z20/'CA Reduction Potential'!Z63,0)</f>
        <v>47.999999999999929</v>
      </c>
      <c r="AA42" s="7">
        <f>IFERROR(AA20/'CA Reduction Potential'!AA63,0)</f>
        <v>47.999999999999886</v>
      </c>
      <c r="AB42" s="7">
        <f>IFERROR(AB20/'CA Reduction Potential'!AB63,0)</f>
        <v>47.999999999999979</v>
      </c>
      <c r="AC42" s="7">
        <f>IFERROR(AC20/'CA Reduction Potential'!AC63,0)</f>
        <v>47.999999999999872</v>
      </c>
      <c r="AD42" s="7">
        <f>IFERROR(AD20/'CA Reduction Potential'!AD63,0)</f>
        <v>47.999999999999943</v>
      </c>
      <c r="AE42" s="7">
        <f>IFERROR(AE20/'CA Reduction Potential'!AE63,0)</f>
        <v>48.000000000000007</v>
      </c>
      <c r="AF42" s="7">
        <f>IFERROR(AF20/'CA Reduction Potential'!AF63,0)</f>
        <v>47.999999999999979</v>
      </c>
      <c r="AG42" s="7">
        <f>IFERROR(AG20/'CA Reduction Potential'!AG63,0)</f>
        <v>47.999999999999893</v>
      </c>
      <c r="AH42" s="7">
        <f>IFERROR(AH20/'CA Reduction Potential'!AH63,0)</f>
        <v>47.999999999999936</v>
      </c>
      <c r="AI42" s="7">
        <f>IFERROR(AI20/'CA Reduction Potential'!AI63,0)</f>
        <v>48.000000000000007</v>
      </c>
    </row>
    <row r="43" spans="1:35" s="10" customFormat="1">
      <c r="A43" s="10" t="s">
        <v>20</v>
      </c>
      <c r="B43" s="7">
        <f>IFERROR(B21/'CA Reduction Potential'!B64,0)</f>
        <v>0</v>
      </c>
      <c r="C43" s="7">
        <f>IFERROR(C21/'CA Reduction Potential'!C64,0)</f>
        <v>0</v>
      </c>
      <c r="D43" s="7">
        <f>IFERROR(D21/'CA Reduction Potential'!D64,0)</f>
        <v>0</v>
      </c>
      <c r="E43" s="7">
        <f>IFERROR(E21/'CA Reduction Potential'!E64,0)</f>
        <v>0</v>
      </c>
      <c r="F43" s="7">
        <f>IFERROR(F21/'CA Reduction Potential'!F64,0)</f>
        <v>0</v>
      </c>
      <c r="G43" s="7">
        <f>IFERROR(G21/'CA Reduction Potential'!G64,0)</f>
        <v>0</v>
      </c>
      <c r="H43" s="7">
        <f>IFERROR(H21/'CA Reduction Potential'!H64,0)</f>
        <v>0</v>
      </c>
      <c r="I43" s="7">
        <f>IFERROR(I21/'CA Reduction Potential'!I64,0)</f>
        <v>0</v>
      </c>
      <c r="J43" s="7">
        <f>IFERROR(J21/'CA Reduction Potential'!J64,0)</f>
        <v>0</v>
      </c>
      <c r="K43" s="7">
        <f>IFERROR(K21/'CA Reduction Potential'!K64,0)</f>
        <v>0</v>
      </c>
      <c r="L43" s="7">
        <f>IFERROR(L21/'CA Reduction Potential'!L64,0)</f>
        <v>0</v>
      </c>
      <c r="M43" s="7">
        <f>IFERROR(M21/'CA Reduction Potential'!M64,0)</f>
        <v>0</v>
      </c>
      <c r="N43" s="7">
        <f>IFERROR(N21/'CA Reduction Potential'!N64,0)</f>
        <v>0</v>
      </c>
      <c r="O43" s="7">
        <f>IFERROR(O21/'CA Reduction Potential'!O64,0)</f>
        <v>0</v>
      </c>
      <c r="P43" s="7">
        <f>IFERROR(P21/'CA Reduction Potential'!P64,0)</f>
        <v>0</v>
      </c>
      <c r="Q43" s="7">
        <f>IFERROR(Q21/'CA Reduction Potential'!Q64,0)</f>
        <v>0</v>
      </c>
      <c r="R43" s="7">
        <f>IFERROR(R21/'CA Reduction Potential'!R64,0)</f>
        <v>0</v>
      </c>
      <c r="S43" s="7">
        <f>IFERROR(S21/'CA Reduction Potential'!S64,0)</f>
        <v>0</v>
      </c>
      <c r="T43" s="7">
        <f>IFERROR(T21/'CA Reduction Potential'!T64,0)</f>
        <v>0</v>
      </c>
      <c r="U43" s="7">
        <f>IFERROR(U21/'CA Reduction Potential'!U64,0)</f>
        <v>0</v>
      </c>
      <c r="V43" s="7">
        <f>IFERROR(V21/'CA Reduction Potential'!V64,0)</f>
        <v>0</v>
      </c>
      <c r="W43" s="7">
        <f>IFERROR(W21/'CA Reduction Potential'!W64,0)</f>
        <v>0</v>
      </c>
      <c r="X43" s="7">
        <f>IFERROR(X21/'CA Reduction Potential'!X64,0)</f>
        <v>0</v>
      </c>
      <c r="Y43" s="7">
        <f>IFERROR(Y21/'CA Reduction Potential'!Y64,0)</f>
        <v>0</v>
      </c>
      <c r="Z43" s="7">
        <f>IFERROR(Z21/'CA Reduction Potential'!Z64,0)</f>
        <v>0</v>
      </c>
      <c r="AA43" s="7">
        <f>IFERROR(AA21/'CA Reduction Potential'!AA64,0)</f>
        <v>0</v>
      </c>
      <c r="AB43" s="7">
        <f>IFERROR(AB21/'CA Reduction Potential'!AB64,0)</f>
        <v>0</v>
      </c>
      <c r="AC43" s="7">
        <f>IFERROR(AC21/'CA Reduction Potential'!AC64,0)</f>
        <v>0</v>
      </c>
      <c r="AD43" s="7">
        <f>IFERROR(AD21/'CA Reduction Potential'!AD64,0)</f>
        <v>0</v>
      </c>
      <c r="AE43" s="7">
        <f>IFERROR(AE21/'CA Reduction Potential'!AE64,0)</f>
        <v>0</v>
      </c>
      <c r="AF43" s="7">
        <f>IFERROR(AF21/'CA Reduction Potential'!AF64,0)</f>
        <v>0</v>
      </c>
      <c r="AG43" s="7">
        <f>IFERROR(AG21/'CA Reduction Potential'!AG64,0)</f>
        <v>0</v>
      </c>
      <c r="AH43" s="7">
        <f>IFERROR(AH21/'CA Reduction Potential'!AH64,0)</f>
        <v>0</v>
      </c>
      <c r="AI43" s="7">
        <f>IFERROR(AI21/'CA Reduction Potential'!AI64,0)</f>
        <v>0</v>
      </c>
    </row>
    <row r="44" spans="1:35" s="10" customFormat="1">
      <c r="A44" s="10" t="s">
        <v>21</v>
      </c>
      <c r="B44" s="7">
        <f>IFERROR(B22/'CA Reduction Potential'!B65,0)</f>
        <v>0</v>
      </c>
      <c r="C44" s="7">
        <f>IFERROR(C22/'CA Reduction Potential'!C65,0)</f>
        <v>0</v>
      </c>
      <c r="D44" s="7">
        <f>IFERROR(D22/'CA Reduction Potential'!D65,0)</f>
        <v>0</v>
      </c>
      <c r="E44" s="7">
        <f>IFERROR(E22/'CA Reduction Potential'!E65,0)</f>
        <v>0</v>
      </c>
      <c r="F44" s="7">
        <f>IFERROR(F22/'CA Reduction Potential'!F65,0)</f>
        <v>0</v>
      </c>
      <c r="G44" s="7">
        <f>IFERROR(G22/'CA Reduction Potential'!G65,0)</f>
        <v>0</v>
      </c>
      <c r="H44" s="7">
        <f>IFERROR(H22/'CA Reduction Potential'!H65,0)</f>
        <v>0</v>
      </c>
      <c r="I44" s="7">
        <f>IFERROR(I22/'CA Reduction Potential'!I65,0)</f>
        <v>0</v>
      </c>
      <c r="J44" s="7">
        <f>IFERROR(J22/'CA Reduction Potential'!J65,0)</f>
        <v>0</v>
      </c>
      <c r="K44" s="7">
        <f>IFERROR(K22/'CA Reduction Potential'!K65,0)</f>
        <v>0</v>
      </c>
      <c r="L44" s="7">
        <f>IFERROR(L22/'CA Reduction Potential'!L65,0)</f>
        <v>0</v>
      </c>
      <c r="M44" s="7">
        <f>IFERROR(M22/'CA Reduction Potential'!M65,0)</f>
        <v>0</v>
      </c>
      <c r="N44" s="7">
        <f>IFERROR(N22/'CA Reduction Potential'!N65,0)</f>
        <v>0</v>
      </c>
      <c r="O44" s="7">
        <f>IFERROR(O22/'CA Reduction Potential'!O65,0)</f>
        <v>0</v>
      </c>
      <c r="P44" s="7">
        <f>IFERROR(P22/'CA Reduction Potential'!P65,0)</f>
        <v>0</v>
      </c>
      <c r="Q44" s="7">
        <f>IFERROR(Q22/'CA Reduction Potential'!Q65,0)</f>
        <v>0</v>
      </c>
      <c r="R44" s="7">
        <f>IFERROR(R22/'CA Reduction Potential'!R65,0)</f>
        <v>0</v>
      </c>
      <c r="S44" s="7">
        <f>IFERROR(S22/'CA Reduction Potential'!S65,0)</f>
        <v>0</v>
      </c>
      <c r="T44" s="7">
        <f>IFERROR(T22/'CA Reduction Potential'!T65,0)</f>
        <v>0</v>
      </c>
      <c r="U44" s="7">
        <f>IFERROR(U22/'CA Reduction Potential'!U65,0)</f>
        <v>0</v>
      </c>
      <c r="V44" s="7">
        <f>IFERROR(V22/'CA Reduction Potential'!V65,0)</f>
        <v>0</v>
      </c>
      <c r="W44" s="7">
        <f>IFERROR(W22/'CA Reduction Potential'!W65,0)</f>
        <v>0</v>
      </c>
      <c r="X44" s="7">
        <f>IFERROR(X22/'CA Reduction Potential'!X65,0)</f>
        <v>0</v>
      </c>
      <c r="Y44" s="7">
        <f>IFERROR(Y22/'CA Reduction Potential'!Y65,0)</f>
        <v>0</v>
      </c>
      <c r="Z44" s="7">
        <f>IFERROR(Z22/'CA Reduction Potential'!Z65,0)</f>
        <v>0</v>
      </c>
      <c r="AA44" s="7">
        <f>IFERROR(AA22/'CA Reduction Potential'!AA65,0)</f>
        <v>0</v>
      </c>
      <c r="AB44" s="7">
        <f>IFERROR(AB22/'CA Reduction Potential'!AB65,0)</f>
        <v>0</v>
      </c>
      <c r="AC44" s="7">
        <f>IFERROR(AC22/'CA Reduction Potential'!AC65,0)</f>
        <v>0</v>
      </c>
      <c r="AD44" s="7">
        <f>IFERROR(AD22/'CA Reduction Potential'!AD65,0)</f>
        <v>0</v>
      </c>
      <c r="AE44" s="7">
        <f>IFERROR(AE22/'CA Reduction Potential'!AE65,0)</f>
        <v>0</v>
      </c>
      <c r="AF44" s="7">
        <f>IFERROR(AF22/'CA Reduction Potential'!AF65,0)</f>
        <v>0</v>
      </c>
      <c r="AG44" s="7">
        <f>IFERROR(AG22/'CA Reduction Potential'!AG65,0)</f>
        <v>0</v>
      </c>
      <c r="AH44" s="7">
        <f>IFERROR(AH22/'CA Reduction Potential'!AH65,0)</f>
        <v>0</v>
      </c>
      <c r="AI44" s="7">
        <f>IFERROR(AI22/'CA Reduction Potential'!AI65,0)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workbookViewId="0">
      <selection activeCell="B12" sqref="B12"/>
    </sheetView>
  </sheetViews>
  <sheetFormatPr defaultRowHeight="15"/>
  <cols>
    <col min="1" max="1" width="40.140625" style="11" bestFit="1" customWidth="1"/>
    <col min="2" max="16384" width="9.140625" style="11"/>
  </cols>
  <sheetData>
    <row r="1" spans="1:37">
      <c r="A1" s="11" t="s">
        <v>690</v>
      </c>
      <c r="C1" s="11" t="s">
        <v>691</v>
      </c>
    </row>
    <row r="2" spans="1:37">
      <c r="B2" s="11">
        <v>2015</v>
      </c>
      <c r="C2" s="11">
        <v>2016</v>
      </c>
      <c r="D2" s="11">
        <f>C2+1</f>
        <v>2017</v>
      </c>
      <c r="E2" s="11">
        <f t="shared" ref="E2:AK2" si="0">D2+1</f>
        <v>2018</v>
      </c>
      <c r="F2" s="11">
        <f t="shared" si="0"/>
        <v>2019</v>
      </c>
      <c r="G2" s="11">
        <f t="shared" si="0"/>
        <v>2020</v>
      </c>
      <c r="H2" s="11">
        <f t="shared" si="0"/>
        <v>2021</v>
      </c>
      <c r="I2" s="11">
        <f t="shared" si="0"/>
        <v>2022</v>
      </c>
      <c r="J2" s="11">
        <f t="shared" si="0"/>
        <v>2023</v>
      </c>
      <c r="K2" s="11">
        <f t="shared" si="0"/>
        <v>2024</v>
      </c>
      <c r="L2" s="11">
        <f t="shared" si="0"/>
        <v>2025</v>
      </c>
      <c r="M2" s="11">
        <f t="shared" si="0"/>
        <v>2026</v>
      </c>
      <c r="N2" s="11">
        <f t="shared" si="0"/>
        <v>2027</v>
      </c>
      <c r="O2" s="11">
        <f t="shared" si="0"/>
        <v>2028</v>
      </c>
      <c r="P2" s="11">
        <f t="shared" si="0"/>
        <v>2029</v>
      </c>
      <c r="Q2" s="11">
        <f t="shared" si="0"/>
        <v>2030</v>
      </c>
      <c r="R2" s="11">
        <f t="shared" si="0"/>
        <v>2031</v>
      </c>
      <c r="S2" s="11">
        <f t="shared" si="0"/>
        <v>2032</v>
      </c>
      <c r="T2" s="11">
        <f t="shared" si="0"/>
        <v>2033</v>
      </c>
      <c r="U2" s="11">
        <f t="shared" si="0"/>
        <v>2034</v>
      </c>
      <c r="V2" s="11">
        <f t="shared" si="0"/>
        <v>2035</v>
      </c>
      <c r="W2" s="11">
        <f t="shared" si="0"/>
        <v>2036</v>
      </c>
      <c r="X2" s="11">
        <f t="shared" si="0"/>
        <v>2037</v>
      </c>
      <c r="Y2" s="11">
        <f t="shared" si="0"/>
        <v>2038</v>
      </c>
      <c r="Z2" s="11">
        <f t="shared" si="0"/>
        <v>2039</v>
      </c>
      <c r="AA2" s="11">
        <f t="shared" si="0"/>
        <v>2040</v>
      </c>
      <c r="AB2" s="11">
        <f t="shared" si="0"/>
        <v>2041</v>
      </c>
      <c r="AC2" s="11">
        <f t="shared" si="0"/>
        <v>2042</v>
      </c>
      <c r="AD2" s="11">
        <f t="shared" si="0"/>
        <v>2043</v>
      </c>
      <c r="AE2" s="11">
        <f t="shared" si="0"/>
        <v>2044</v>
      </c>
      <c r="AF2" s="11">
        <f t="shared" si="0"/>
        <v>2045</v>
      </c>
      <c r="AG2" s="11">
        <f t="shared" si="0"/>
        <v>2046</v>
      </c>
      <c r="AH2" s="11">
        <f t="shared" si="0"/>
        <v>2047</v>
      </c>
      <c r="AI2" s="11">
        <f t="shared" si="0"/>
        <v>2048</v>
      </c>
      <c r="AJ2" s="11">
        <f t="shared" si="0"/>
        <v>2049</v>
      </c>
      <c r="AK2" s="11">
        <f t="shared" si="0"/>
        <v>2050</v>
      </c>
    </row>
    <row r="3" spans="1:37">
      <c r="A3" s="11" t="s">
        <v>4</v>
      </c>
      <c r="B3" s="9">
        <v>5322350.5870000003</v>
      </c>
      <c r="C3" s="9">
        <v>5322350.5870000003</v>
      </c>
      <c r="D3" s="9">
        <v>5322350.5870000003</v>
      </c>
      <c r="E3" s="9">
        <v>5322350.5870000003</v>
      </c>
      <c r="F3" s="9">
        <v>5322350.5870000003</v>
      </c>
      <c r="G3" s="9">
        <v>5322350.5870000003</v>
      </c>
      <c r="H3" s="9">
        <v>5322350.5870000003</v>
      </c>
      <c r="I3" s="9">
        <v>5322350.5870000003</v>
      </c>
      <c r="J3" s="9">
        <v>5322350.5870000003</v>
      </c>
      <c r="K3" s="9">
        <v>5322350.5870000003</v>
      </c>
      <c r="L3" s="9">
        <v>5322350.5870000003</v>
      </c>
      <c r="M3" s="9">
        <v>5322350.5870000003</v>
      </c>
      <c r="N3" s="9">
        <v>5322350.5870000003</v>
      </c>
      <c r="O3" s="9">
        <v>5322350.5870000003</v>
      </c>
      <c r="P3" s="9">
        <v>5322350.5870000003</v>
      </c>
      <c r="Q3" s="9">
        <v>5322350.5870000003</v>
      </c>
      <c r="R3" s="9">
        <v>5322350.5870000003</v>
      </c>
      <c r="S3" s="9">
        <v>5322350.5870000003</v>
      </c>
      <c r="T3" s="9">
        <v>5322350.5870000003</v>
      </c>
      <c r="U3" s="9">
        <v>5322350.5870000003</v>
      </c>
      <c r="V3" s="9">
        <v>5322350.5870000003</v>
      </c>
      <c r="W3" s="9">
        <v>5322350.5870000003</v>
      </c>
      <c r="X3" s="9">
        <v>5322350.5870000003</v>
      </c>
      <c r="Y3" s="9">
        <v>5322350.5870000003</v>
      </c>
      <c r="Z3" s="9">
        <v>5322350.5870000003</v>
      </c>
      <c r="AA3" s="9">
        <v>5322350.5870000003</v>
      </c>
      <c r="AB3" s="9">
        <v>5322350.5870000003</v>
      </c>
      <c r="AC3" s="9">
        <v>5322350.5870000003</v>
      </c>
      <c r="AD3" s="9">
        <v>5322350.5870000003</v>
      </c>
      <c r="AE3" s="9">
        <v>5322350.5870000003</v>
      </c>
      <c r="AF3" s="9">
        <v>5322350.5870000003</v>
      </c>
      <c r="AG3" s="9">
        <v>5322350.5870000003</v>
      </c>
      <c r="AH3" s="9">
        <v>5322350.5870000003</v>
      </c>
      <c r="AI3" s="9">
        <v>5322350.5870000003</v>
      </c>
      <c r="AJ3" s="9">
        <v>5322350.5870000003</v>
      </c>
      <c r="AK3" s="9">
        <v>5322350.5870000003</v>
      </c>
    </row>
    <row r="4" spans="1:37">
      <c r="A4" s="11" t="s">
        <v>1</v>
      </c>
      <c r="B4" s="9">
        <v>10730879.810000001</v>
      </c>
      <c r="C4" s="9">
        <v>10730879.810000001</v>
      </c>
      <c r="D4" s="9">
        <v>10730879.810000001</v>
      </c>
      <c r="E4" s="9">
        <v>10730879.810000001</v>
      </c>
      <c r="F4" s="9">
        <v>10730879.810000001</v>
      </c>
      <c r="G4" s="9">
        <v>10730879.810000001</v>
      </c>
      <c r="H4" s="9">
        <v>10730879.810000001</v>
      </c>
      <c r="I4" s="9">
        <v>10730879.810000001</v>
      </c>
      <c r="J4" s="9">
        <v>10730879.810000001</v>
      </c>
      <c r="K4" s="9">
        <v>10730879.810000001</v>
      </c>
      <c r="L4" s="9">
        <v>10730879.810000001</v>
      </c>
      <c r="M4" s="9">
        <v>10730879.810000001</v>
      </c>
      <c r="N4" s="9">
        <v>10730879.810000001</v>
      </c>
      <c r="O4" s="9">
        <v>10730879.810000001</v>
      </c>
      <c r="P4" s="9">
        <v>10730879.810000001</v>
      </c>
      <c r="Q4" s="9">
        <v>10730879.810000001</v>
      </c>
      <c r="R4" s="9">
        <v>10730879.810000001</v>
      </c>
      <c r="S4" s="9">
        <v>10730879.810000001</v>
      </c>
      <c r="T4" s="9">
        <v>10730879.810000001</v>
      </c>
      <c r="U4" s="9">
        <v>10730879.810000001</v>
      </c>
      <c r="V4" s="9">
        <v>10730879.810000001</v>
      </c>
      <c r="W4" s="9">
        <v>10730879.810000001</v>
      </c>
      <c r="X4" s="9">
        <v>10730879.810000001</v>
      </c>
      <c r="Y4" s="9">
        <v>10730879.810000001</v>
      </c>
      <c r="Z4" s="9">
        <v>10730879.810000001</v>
      </c>
      <c r="AA4" s="9">
        <v>10730879.810000001</v>
      </c>
      <c r="AB4" s="9">
        <v>10730879.810000001</v>
      </c>
      <c r="AC4" s="9">
        <v>10730879.810000001</v>
      </c>
      <c r="AD4" s="9">
        <v>10730879.810000001</v>
      </c>
      <c r="AE4" s="9">
        <v>10730879.810000001</v>
      </c>
      <c r="AF4" s="9">
        <v>10730879.810000001</v>
      </c>
      <c r="AG4" s="9">
        <v>10730879.810000001</v>
      </c>
      <c r="AH4" s="9">
        <v>10730879.810000001</v>
      </c>
      <c r="AI4" s="9">
        <v>10730879.810000001</v>
      </c>
      <c r="AJ4" s="9">
        <v>10730879.810000001</v>
      </c>
      <c r="AK4" s="9">
        <v>10730879.810000001</v>
      </c>
    </row>
    <row r="5" spans="1:37">
      <c r="A5" s="11" t="s">
        <v>5</v>
      </c>
      <c r="B5" s="9">
        <v>645459.59699999995</v>
      </c>
      <c r="C5" s="9">
        <v>645459.59699999995</v>
      </c>
      <c r="D5" s="9">
        <v>645459.59699999995</v>
      </c>
      <c r="E5" s="9">
        <v>645459.59699999995</v>
      </c>
      <c r="F5" s="9">
        <v>645459.59699999995</v>
      </c>
      <c r="G5" s="9">
        <v>645459.59699999995</v>
      </c>
      <c r="H5" s="9">
        <v>645459.59699999995</v>
      </c>
      <c r="I5" s="9">
        <v>645459.59699999995</v>
      </c>
      <c r="J5" s="9">
        <v>645459.59699999995</v>
      </c>
      <c r="K5" s="9">
        <v>645459.59699999995</v>
      </c>
      <c r="L5" s="9">
        <v>645459.59699999995</v>
      </c>
      <c r="M5" s="9">
        <v>645459.59699999995</v>
      </c>
      <c r="N5" s="9">
        <v>645459.59699999995</v>
      </c>
      <c r="O5" s="9">
        <v>645459.59699999995</v>
      </c>
      <c r="P5" s="9">
        <v>645459.59699999995</v>
      </c>
      <c r="Q5" s="9">
        <v>645459.59699999995</v>
      </c>
      <c r="R5" s="9">
        <v>645459.59699999995</v>
      </c>
      <c r="S5" s="9">
        <v>645459.59699999995</v>
      </c>
      <c r="T5" s="9">
        <v>645459.59699999995</v>
      </c>
      <c r="U5" s="9">
        <v>645459.59699999995</v>
      </c>
      <c r="V5" s="9">
        <v>645459.59699999995</v>
      </c>
      <c r="W5" s="9">
        <v>645459.59699999995</v>
      </c>
      <c r="X5" s="9">
        <v>645459.59699999995</v>
      </c>
      <c r="Y5" s="9">
        <v>645459.59699999995</v>
      </c>
      <c r="Z5" s="9">
        <v>645459.59699999995</v>
      </c>
      <c r="AA5" s="9">
        <v>645459.59699999995</v>
      </c>
      <c r="AB5" s="9">
        <v>645459.59699999995</v>
      </c>
      <c r="AC5" s="9">
        <v>645459.59699999995</v>
      </c>
      <c r="AD5" s="9">
        <v>645459.59699999995</v>
      </c>
      <c r="AE5" s="9">
        <v>645459.59699999995</v>
      </c>
      <c r="AF5" s="9">
        <v>645459.59699999995</v>
      </c>
      <c r="AG5" s="9">
        <v>645459.59699999995</v>
      </c>
      <c r="AH5" s="9">
        <v>645459.59699999995</v>
      </c>
      <c r="AI5" s="9">
        <v>645459.59699999995</v>
      </c>
      <c r="AJ5" s="9">
        <v>645459.59699999995</v>
      </c>
      <c r="AK5" s="9">
        <v>645459.59699999995</v>
      </c>
    </row>
    <row r="6" spans="1:37">
      <c r="A6" s="11" t="s">
        <v>6</v>
      </c>
      <c r="B6" s="9">
        <v>1814636.5719999999</v>
      </c>
      <c r="C6" s="9">
        <v>1814636.5719999999</v>
      </c>
      <c r="D6" s="9">
        <v>1814636.5719999999</v>
      </c>
      <c r="E6" s="9">
        <v>1814636.5719999999</v>
      </c>
      <c r="F6" s="9">
        <v>1814636.5719999999</v>
      </c>
      <c r="G6" s="9">
        <v>1814636.5719999999</v>
      </c>
      <c r="H6" s="9">
        <v>1814636.5719999999</v>
      </c>
      <c r="I6" s="9">
        <v>1814636.5719999999</v>
      </c>
      <c r="J6" s="9">
        <v>1814636.5719999999</v>
      </c>
      <c r="K6" s="9">
        <v>1814636.5719999999</v>
      </c>
      <c r="L6" s="9">
        <v>1814636.5719999999</v>
      </c>
      <c r="M6" s="9">
        <v>1814636.5719999999</v>
      </c>
      <c r="N6" s="9">
        <v>1814636.5719999999</v>
      </c>
      <c r="O6" s="9">
        <v>1814636.5719999999</v>
      </c>
      <c r="P6" s="9">
        <v>1814636.5719999999</v>
      </c>
      <c r="Q6" s="9">
        <v>1814636.5719999999</v>
      </c>
      <c r="R6" s="9">
        <v>1814636.5719999999</v>
      </c>
      <c r="S6" s="9">
        <v>1814636.5719999999</v>
      </c>
      <c r="T6" s="9">
        <v>1814636.5719999999</v>
      </c>
      <c r="U6" s="9">
        <v>1814636.5719999999</v>
      </c>
      <c r="V6" s="9">
        <v>1814636.5719999999</v>
      </c>
      <c r="W6" s="9">
        <v>1814636.5719999999</v>
      </c>
      <c r="X6" s="9">
        <v>1814636.5719999999</v>
      </c>
      <c r="Y6" s="9">
        <v>1814636.5719999999</v>
      </c>
      <c r="Z6" s="9">
        <v>1814636.5719999999</v>
      </c>
      <c r="AA6" s="9">
        <v>1814636.5719999999</v>
      </c>
      <c r="AB6" s="9">
        <v>1814636.5719999999</v>
      </c>
      <c r="AC6" s="9">
        <v>1814636.5719999999</v>
      </c>
      <c r="AD6" s="9">
        <v>1814636.5719999999</v>
      </c>
      <c r="AE6" s="9">
        <v>1814636.5719999999</v>
      </c>
      <c r="AF6" s="9">
        <v>1814636.5719999999</v>
      </c>
      <c r="AG6" s="9">
        <v>1814636.5719999999</v>
      </c>
      <c r="AH6" s="9">
        <v>1814636.5719999999</v>
      </c>
      <c r="AI6" s="9">
        <v>1814636.5719999999</v>
      </c>
      <c r="AJ6" s="9">
        <v>1814636.5719999999</v>
      </c>
      <c r="AK6" s="9">
        <v>1814636.5719999999</v>
      </c>
    </row>
    <row r="7" spans="1:37">
      <c r="A7" s="11" t="s">
        <v>7</v>
      </c>
      <c r="B7" s="9">
        <v>898514.93999999901</v>
      </c>
      <c r="C7" s="9">
        <v>898514.93999999901</v>
      </c>
      <c r="D7" s="9">
        <v>898514.93999999901</v>
      </c>
      <c r="E7" s="9">
        <v>898514.93999999901</v>
      </c>
      <c r="F7" s="9">
        <v>898514.93999999901</v>
      </c>
      <c r="G7" s="9">
        <v>898514.93999999901</v>
      </c>
      <c r="H7" s="9">
        <v>898514.93999999901</v>
      </c>
      <c r="I7" s="9">
        <v>898514.93999999901</v>
      </c>
      <c r="J7" s="9">
        <v>898514.93999999901</v>
      </c>
      <c r="K7" s="9">
        <v>898514.93999999901</v>
      </c>
      <c r="L7" s="9">
        <v>898514.93999999901</v>
      </c>
      <c r="M7" s="9">
        <v>898514.93999999901</v>
      </c>
      <c r="N7" s="9">
        <v>898514.93999999901</v>
      </c>
      <c r="O7" s="9">
        <v>898514.93999999901</v>
      </c>
      <c r="P7" s="9">
        <v>898514.93999999901</v>
      </c>
      <c r="Q7" s="9">
        <v>898514.93999999901</v>
      </c>
      <c r="R7" s="9">
        <v>898514.93999999901</v>
      </c>
      <c r="S7" s="9">
        <v>898514.93999999901</v>
      </c>
      <c r="T7" s="9">
        <v>898514.93999999901</v>
      </c>
      <c r="U7" s="9">
        <v>898514.93999999901</v>
      </c>
      <c r="V7" s="9">
        <v>898514.93999999901</v>
      </c>
      <c r="W7" s="9">
        <v>898514.93999999901</v>
      </c>
      <c r="X7" s="9">
        <v>898514.93999999901</v>
      </c>
      <c r="Y7" s="9">
        <v>898514.93999999901</v>
      </c>
      <c r="Z7" s="9">
        <v>898514.93999999901</v>
      </c>
      <c r="AA7" s="9">
        <v>898514.93999999901</v>
      </c>
      <c r="AB7" s="9">
        <v>898514.93999999901</v>
      </c>
      <c r="AC7" s="9">
        <v>898514.93999999901</v>
      </c>
      <c r="AD7" s="9">
        <v>898514.93999999901</v>
      </c>
      <c r="AE7" s="9">
        <v>898514.93999999901</v>
      </c>
      <c r="AF7" s="9">
        <v>898514.93999999901</v>
      </c>
      <c r="AG7" s="9">
        <v>898514.93999999901</v>
      </c>
      <c r="AH7" s="9">
        <v>898514.93999999901</v>
      </c>
      <c r="AI7" s="9">
        <v>898514.93999999901</v>
      </c>
      <c r="AJ7" s="9">
        <v>898514.93999999901</v>
      </c>
      <c r="AK7" s="9">
        <v>898514.93999999901</v>
      </c>
    </row>
    <row r="8" spans="1:37">
      <c r="A8" s="11" t="s">
        <v>8</v>
      </c>
      <c r="B8" s="9">
        <v>3992087.1060000001</v>
      </c>
      <c r="C8" s="9">
        <v>3992087.1060000001</v>
      </c>
      <c r="D8" s="9">
        <v>3992087.1060000001</v>
      </c>
      <c r="E8" s="9">
        <v>3992087.1060000001</v>
      </c>
      <c r="F8" s="9">
        <v>3992087.1060000001</v>
      </c>
      <c r="G8" s="9">
        <v>3992087.1060000001</v>
      </c>
      <c r="H8" s="9">
        <v>3992087.1060000001</v>
      </c>
      <c r="I8" s="9">
        <v>3992087.1060000001</v>
      </c>
      <c r="J8" s="9">
        <v>3992087.1060000001</v>
      </c>
      <c r="K8" s="9">
        <v>3992087.1060000001</v>
      </c>
      <c r="L8" s="9">
        <v>3992087.1060000001</v>
      </c>
      <c r="M8" s="9">
        <v>3992087.1060000001</v>
      </c>
      <c r="N8" s="9">
        <v>3992087.1060000001</v>
      </c>
      <c r="O8" s="9">
        <v>3992087.1060000001</v>
      </c>
      <c r="P8" s="9">
        <v>3992087.1060000001</v>
      </c>
      <c r="Q8" s="9">
        <v>3992087.1060000001</v>
      </c>
      <c r="R8" s="9">
        <v>3992087.1060000001</v>
      </c>
      <c r="S8" s="9">
        <v>3992087.1060000001</v>
      </c>
      <c r="T8" s="9">
        <v>3992087.1060000001</v>
      </c>
      <c r="U8" s="9">
        <v>3992087.1060000001</v>
      </c>
      <c r="V8" s="9">
        <v>3992087.1060000001</v>
      </c>
      <c r="W8" s="9">
        <v>3992087.1060000001</v>
      </c>
      <c r="X8" s="9">
        <v>3992087.1060000001</v>
      </c>
      <c r="Y8" s="9">
        <v>3992087.1060000001</v>
      </c>
      <c r="Z8" s="9">
        <v>3992087.1060000001</v>
      </c>
      <c r="AA8" s="9">
        <v>3992087.1060000001</v>
      </c>
      <c r="AB8" s="9">
        <v>3992087.1060000001</v>
      </c>
      <c r="AC8" s="9">
        <v>3992087.1060000001</v>
      </c>
      <c r="AD8" s="9">
        <v>3992087.1060000001</v>
      </c>
      <c r="AE8" s="9">
        <v>3992087.1060000001</v>
      </c>
      <c r="AF8" s="9">
        <v>3992087.1060000001</v>
      </c>
      <c r="AG8" s="9">
        <v>3992087.1060000001</v>
      </c>
      <c r="AH8" s="9">
        <v>3992087.1060000001</v>
      </c>
      <c r="AI8" s="9">
        <v>3992087.1060000001</v>
      </c>
      <c r="AJ8" s="9">
        <v>3992087.1060000001</v>
      </c>
      <c r="AK8" s="9">
        <v>3992087.1060000001</v>
      </c>
    </row>
    <row r="9" spans="1:37">
      <c r="A9" s="11" t="s">
        <v>9</v>
      </c>
      <c r="B9" s="9">
        <v>11849569.789999999</v>
      </c>
      <c r="C9" s="9">
        <v>11849569.789999999</v>
      </c>
      <c r="D9" s="9">
        <v>11849569.789999999</v>
      </c>
      <c r="E9" s="9">
        <v>11849569.789999999</v>
      </c>
      <c r="F9" s="9">
        <v>11849569.789999999</v>
      </c>
      <c r="G9" s="9">
        <v>11849569.789999999</v>
      </c>
      <c r="H9" s="9">
        <v>11849569.789999999</v>
      </c>
      <c r="I9" s="9">
        <v>11849569.789999999</v>
      </c>
      <c r="J9" s="9">
        <v>11849569.789999999</v>
      </c>
      <c r="K9" s="9">
        <v>11849569.789999999</v>
      </c>
      <c r="L9" s="9">
        <v>11849569.789999999</v>
      </c>
      <c r="M9" s="9">
        <v>11849569.789999999</v>
      </c>
      <c r="N9" s="9">
        <v>11849569.789999999</v>
      </c>
      <c r="O9" s="9">
        <v>11849569.789999999</v>
      </c>
      <c r="P9" s="9">
        <v>11849569.789999999</v>
      </c>
      <c r="Q9" s="9">
        <v>11849569.789999999</v>
      </c>
      <c r="R9" s="9">
        <v>11849569.789999999</v>
      </c>
      <c r="S9" s="9">
        <v>11849569.789999999</v>
      </c>
      <c r="T9" s="9">
        <v>11849569.789999999</v>
      </c>
      <c r="U9" s="9">
        <v>11849569.789999999</v>
      </c>
      <c r="V9" s="9">
        <v>11849569.789999999</v>
      </c>
      <c r="W9" s="9">
        <v>11849569.789999999</v>
      </c>
      <c r="X9" s="9">
        <v>11849569.789999999</v>
      </c>
      <c r="Y9" s="9">
        <v>11849569.789999999</v>
      </c>
      <c r="Z9" s="9">
        <v>11849569.789999999</v>
      </c>
      <c r="AA9" s="9">
        <v>11849569.789999999</v>
      </c>
      <c r="AB9" s="9">
        <v>11849569.789999999</v>
      </c>
      <c r="AC9" s="9">
        <v>11849569.789999999</v>
      </c>
      <c r="AD9" s="9">
        <v>11849569.789999999</v>
      </c>
      <c r="AE9" s="9">
        <v>11849569.789999999</v>
      </c>
      <c r="AF9" s="9">
        <v>11849569.789999999</v>
      </c>
      <c r="AG9" s="9">
        <v>11849569.789999999</v>
      </c>
      <c r="AH9" s="9">
        <v>11849569.789999999</v>
      </c>
      <c r="AI9" s="9">
        <v>11849569.789999999</v>
      </c>
      <c r="AJ9" s="9">
        <v>11849569.789999999</v>
      </c>
      <c r="AK9" s="9">
        <v>11849569.789999999</v>
      </c>
    </row>
    <row r="10" spans="1:37">
      <c r="A10" s="11" t="s">
        <v>10</v>
      </c>
      <c r="B10" s="9">
        <v>8002811.3130000001</v>
      </c>
      <c r="C10" s="9">
        <v>8002811.3130000001</v>
      </c>
      <c r="D10" s="9">
        <v>8002811.3130000001</v>
      </c>
      <c r="E10" s="9">
        <v>8002811.3130000001</v>
      </c>
      <c r="F10" s="9">
        <v>8002811.3130000001</v>
      </c>
      <c r="G10" s="9">
        <v>8002811.3130000001</v>
      </c>
      <c r="H10" s="9">
        <v>8002811.3130000001</v>
      </c>
      <c r="I10" s="9">
        <v>8002811.3130000001</v>
      </c>
      <c r="J10" s="9">
        <v>8002811.3130000001</v>
      </c>
      <c r="K10" s="9">
        <v>8002811.3130000001</v>
      </c>
      <c r="L10" s="9">
        <v>8002811.3130000001</v>
      </c>
      <c r="M10" s="9">
        <v>8002811.3130000001</v>
      </c>
      <c r="N10" s="9">
        <v>8002811.3130000001</v>
      </c>
      <c r="O10" s="9">
        <v>8002811.3130000001</v>
      </c>
      <c r="P10" s="9">
        <v>8002811.3130000001</v>
      </c>
      <c r="Q10" s="9">
        <v>8002811.3130000001</v>
      </c>
      <c r="R10" s="9">
        <v>8002811.3130000001</v>
      </c>
      <c r="S10" s="9">
        <v>8002811.3130000001</v>
      </c>
      <c r="T10" s="9">
        <v>8002811.3130000001</v>
      </c>
      <c r="U10" s="9">
        <v>8002811.3130000001</v>
      </c>
      <c r="V10" s="9">
        <v>8002811.3130000001</v>
      </c>
      <c r="W10" s="9">
        <v>8002811.3130000001</v>
      </c>
      <c r="X10" s="9">
        <v>8002811.3130000001</v>
      </c>
      <c r="Y10" s="9">
        <v>8002811.3130000001</v>
      </c>
      <c r="Z10" s="9">
        <v>8002811.3130000001</v>
      </c>
      <c r="AA10" s="9">
        <v>8002811.3130000001</v>
      </c>
      <c r="AB10" s="9">
        <v>8002811.3130000001</v>
      </c>
      <c r="AC10" s="9">
        <v>8002811.3130000001</v>
      </c>
      <c r="AD10" s="9">
        <v>8002811.3130000001</v>
      </c>
      <c r="AE10" s="9">
        <v>8002811.3130000001</v>
      </c>
      <c r="AF10" s="9">
        <v>8002811.3130000001</v>
      </c>
      <c r="AG10" s="9">
        <v>8002811.3130000001</v>
      </c>
      <c r="AH10" s="9">
        <v>8002811.3130000001</v>
      </c>
      <c r="AI10" s="9">
        <v>8002811.3130000001</v>
      </c>
      <c r="AJ10" s="9">
        <v>8002811.3130000001</v>
      </c>
      <c r="AK10" s="9">
        <v>8002811.3130000001</v>
      </c>
    </row>
    <row r="11" spans="1:37">
      <c r="A11" s="11" t="s">
        <v>11</v>
      </c>
      <c r="B11" s="9">
        <v>11963525.82</v>
      </c>
      <c r="C11" s="9">
        <v>11963525.82</v>
      </c>
      <c r="D11" s="9">
        <v>11963525.82</v>
      </c>
      <c r="E11" s="9">
        <v>11963525.82</v>
      </c>
      <c r="F11" s="9">
        <v>11963525.82</v>
      </c>
      <c r="G11" s="9">
        <v>11963525.82</v>
      </c>
      <c r="H11" s="9">
        <v>11963525.82</v>
      </c>
      <c r="I11" s="9">
        <v>11963525.82</v>
      </c>
      <c r="J11" s="9">
        <v>11963525.82</v>
      </c>
      <c r="K11" s="9">
        <v>11963525.82</v>
      </c>
      <c r="L11" s="9">
        <v>11963525.82</v>
      </c>
      <c r="M11" s="9">
        <v>11963525.82</v>
      </c>
      <c r="N11" s="9">
        <v>11963525.82</v>
      </c>
      <c r="O11" s="9">
        <v>11963525.82</v>
      </c>
      <c r="P11" s="9">
        <v>11963525.82</v>
      </c>
      <c r="Q11" s="9">
        <v>11963525.82</v>
      </c>
      <c r="R11" s="9">
        <v>11963525.82</v>
      </c>
      <c r="S11" s="9">
        <v>11963525.82</v>
      </c>
      <c r="T11" s="9">
        <v>11963525.82</v>
      </c>
      <c r="U11" s="9">
        <v>11963525.82</v>
      </c>
      <c r="V11" s="9">
        <v>11963525.82</v>
      </c>
      <c r="W11" s="9">
        <v>11963525.82</v>
      </c>
      <c r="X11" s="9">
        <v>11963525.82</v>
      </c>
      <c r="Y11" s="9">
        <v>11963525.82</v>
      </c>
      <c r="Z11" s="9">
        <v>11963525.82</v>
      </c>
      <c r="AA11" s="9">
        <v>11963525.82</v>
      </c>
      <c r="AB11" s="9">
        <v>11963525.82</v>
      </c>
      <c r="AC11" s="9">
        <v>11963525.82</v>
      </c>
      <c r="AD11" s="9">
        <v>11963525.82</v>
      </c>
      <c r="AE11" s="9">
        <v>11963525.82</v>
      </c>
      <c r="AF11" s="9">
        <v>11963525.82</v>
      </c>
      <c r="AG11" s="9">
        <v>11963525.82</v>
      </c>
      <c r="AH11" s="9">
        <v>11963525.82</v>
      </c>
      <c r="AI11" s="9">
        <v>11963525.82</v>
      </c>
      <c r="AJ11" s="9">
        <v>11963525.82</v>
      </c>
      <c r="AK11" s="9">
        <v>11963525.82</v>
      </c>
    </row>
    <row r="12" spans="1:37">
      <c r="A12" s="11" t="s">
        <v>12</v>
      </c>
      <c r="B12" s="9">
        <v>1034712.414</v>
      </c>
      <c r="C12" s="9">
        <v>1034712.414</v>
      </c>
      <c r="D12" s="9">
        <v>1034712.414</v>
      </c>
      <c r="E12" s="9">
        <v>1034712.414</v>
      </c>
      <c r="F12" s="9">
        <v>1034712.414</v>
      </c>
      <c r="G12" s="9">
        <v>1034712.414</v>
      </c>
      <c r="H12" s="9">
        <v>1034712.414</v>
      </c>
      <c r="I12" s="9">
        <v>1034712.414</v>
      </c>
      <c r="J12" s="9">
        <v>1034712.414</v>
      </c>
      <c r="K12" s="9">
        <v>1034712.414</v>
      </c>
      <c r="L12" s="9">
        <v>1034712.414</v>
      </c>
      <c r="M12" s="9">
        <v>1034712.414</v>
      </c>
      <c r="N12" s="9">
        <v>1034712.414</v>
      </c>
      <c r="O12" s="9">
        <v>1034712.414</v>
      </c>
      <c r="P12" s="9">
        <v>1034712.414</v>
      </c>
      <c r="Q12" s="9">
        <v>1034712.414</v>
      </c>
      <c r="R12" s="9">
        <v>1034712.414</v>
      </c>
      <c r="S12" s="9">
        <v>1034712.414</v>
      </c>
      <c r="T12" s="9">
        <v>1034712.414</v>
      </c>
      <c r="U12" s="9">
        <v>1034712.414</v>
      </c>
      <c r="V12" s="9">
        <v>1034712.414</v>
      </c>
      <c r="W12" s="9">
        <v>1034712.414</v>
      </c>
      <c r="X12" s="9">
        <v>1034712.414</v>
      </c>
      <c r="Y12" s="9">
        <v>1034712.414</v>
      </c>
      <c r="Z12" s="9">
        <v>1034712.414</v>
      </c>
      <c r="AA12" s="9">
        <v>1034712.414</v>
      </c>
      <c r="AB12" s="9">
        <v>1034712.414</v>
      </c>
      <c r="AC12" s="9">
        <v>1034712.414</v>
      </c>
      <c r="AD12" s="9">
        <v>1034712.414</v>
      </c>
      <c r="AE12" s="9">
        <v>1034712.414</v>
      </c>
      <c r="AF12" s="9">
        <v>1034712.414</v>
      </c>
      <c r="AG12" s="9">
        <v>1034712.414</v>
      </c>
      <c r="AH12" s="9">
        <v>1034712.414</v>
      </c>
      <c r="AI12" s="9">
        <v>1034712.414</v>
      </c>
      <c r="AJ12" s="9">
        <v>1034712.414</v>
      </c>
      <c r="AK12" s="9">
        <v>1034712.414</v>
      </c>
    </row>
    <row r="13" spans="1:37">
      <c r="A13" s="11" t="s">
        <v>13</v>
      </c>
      <c r="B13" s="9">
        <v>3109106.639</v>
      </c>
      <c r="C13" s="9">
        <v>3416581.6639999999</v>
      </c>
      <c r="D13" s="9">
        <v>3760530.54</v>
      </c>
      <c r="E13" s="9">
        <v>4093473.5290000001</v>
      </c>
      <c r="F13" s="9">
        <v>4429130.5290000001</v>
      </c>
      <c r="G13" s="9">
        <v>4722331.2</v>
      </c>
      <c r="H13" s="9">
        <v>5008137.415</v>
      </c>
      <c r="I13" s="9">
        <v>5295357.7549999999</v>
      </c>
      <c r="J13" s="9">
        <v>5583997.54</v>
      </c>
      <c r="K13" s="9">
        <v>5874062.1119999997</v>
      </c>
      <c r="L13" s="9">
        <v>6165556.8250000002</v>
      </c>
      <c r="M13" s="9">
        <v>6367900.5209999997</v>
      </c>
      <c r="N13" s="9">
        <v>6571123.8720000004</v>
      </c>
      <c r="O13" s="9">
        <v>6775229.8130000001</v>
      </c>
      <c r="P13" s="9">
        <v>6980221.2860000003</v>
      </c>
      <c r="Q13" s="9">
        <v>7186101.24599999</v>
      </c>
      <c r="R13" s="9">
        <v>7243733.3949999996</v>
      </c>
      <c r="S13" s="9">
        <v>7299975.5789999999</v>
      </c>
      <c r="T13" s="9">
        <v>7354846.4109999901</v>
      </c>
      <c r="U13" s="9">
        <v>7408364.2989999996</v>
      </c>
      <c r="V13" s="9">
        <v>7460547.4380000001</v>
      </c>
      <c r="W13" s="9">
        <v>7514674.6600000001</v>
      </c>
      <c r="X13" s="9">
        <v>7567184.8490000004</v>
      </c>
      <c r="Y13" s="9">
        <v>7618103.0839999998</v>
      </c>
      <c r="Z13" s="9">
        <v>7667454.1179999998</v>
      </c>
      <c r="AA13" s="9">
        <v>7715262.3839999996</v>
      </c>
      <c r="AB13" s="9">
        <v>7742755.7139999997</v>
      </c>
      <c r="AC13" s="9">
        <v>7768898.1390000004</v>
      </c>
      <c r="AD13" s="9">
        <v>7793714.2300000004</v>
      </c>
      <c r="AE13" s="9">
        <v>7817228.1979999999</v>
      </c>
      <c r="AF13" s="9">
        <v>7839463.9040000001</v>
      </c>
      <c r="AG13" s="9">
        <v>7844255.3820000002</v>
      </c>
      <c r="AH13" s="9">
        <v>7848003.5159999998</v>
      </c>
      <c r="AI13" s="9">
        <v>7850730.5499999998</v>
      </c>
      <c r="AJ13" s="9">
        <v>7852458.3940000003</v>
      </c>
      <c r="AK13" s="9">
        <v>7853208.5769999996</v>
      </c>
    </row>
    <row r="14" spans="1:37">
      <c r="A14" s="11" t="s">
        <v>14</v>
      </c>
      <c r="B14" s="9">
        <v>8194903.0650000004</v>
      </c>
      <c r="C14" s="9">
        <v>8305102.733</v>
      </c>
      <c r="D14" s="9">
        <v>8873467.1299999896</v>
      </c>
      <c r="E14" s="9">
        <v>9196035.9579999894</v>
      </c>
      <c r="F14" s="9">
        <v>9702353.6539999899</v>
      </c>
      <c r="G14" s="11">
        <v>10141097</v>
      </c>
      <c r="H14" s="9">
        <v>10575698.720000001</v>
      </c>
      <c r="I14" s="9">
        <v>11012231.08</v>
      </c>
      <c r="J14" s="9">
        <v>11453215.32</v>
      </c>
      <c r="K14" s="9">
        <v>11894922.779999999</v>
      </c>
      <c r="L14" s="9">
        <v>12302603.26</v>
      </c>
      <c r="M14" s="9">
        <v>12562776.779999999</v>
      </c>
      <c r="N14" s="9">
        <v>12825068.65</v>
      </c>
      <c r="O14" s="9">
        <v>13089784.210000001</v>
      </c>
      <c r="P14" s="9">
        <v>13357229.01</v>
      </c>
      <c r="Q14" s="9">
        <v>13627709.41</v>
      </c>
      <c r="R14" s="9">
        <v>13664579.67</v>
      </c>
      <c r="S14" s="9">
        <v>13703447.310000001</v>
      </c>
      <c r="T14" s="9">
        <v>13744423.57</v>
      </c>
      <c r="U14" s="9">
        <v>13787617.630000001</v>
      </c>
      <c r="V14" s="9">
        <v>13833137.1</v>
      </c>
      <c r="W14" s="9">
        <v>13900943.91</v>
      </c>
      <c r="X14" s="9">
        <v>13970879.460000001</v>
      </c>
      <c r="Y14" s="9">
        <v>14043075.91</v>
      </c>
      <c r="Z14" s="9">
        <v>14117664.050000001</v>
      </c>
      <c r="AA14" s="9">
        <v>14194773.640000001</v>
      </c>
      <c r="AB14" s="9">
        <v>14254150.060000001</v>
      </c>
      <c r="AC14" s="9">
        <v>14316650.130000001</v>
      </c>
      <c r="AD14" s="9">
        <v>14382375.859999999</v>
      </c>
      <c r="AE14" s="9">
        <v>14451430.279999999</v>
      </c>
      <c r="AF14" s="9">
        <v>14523917.619999999</v>
      </c>
      <c r="AG14" s="9">
        <v>14585845.539999999</v>
      </c>
      <c r="AH14" s="9">
        <v>14651606.220000001</v>
      </c>
      <c r="AI14" s="9">
        <v>14721291.77</v>
      </c>
      <c r="AJ14" s="9">
        <v>14794996.91</v>
      </c>
      <c r="AK14" s="9">
        <v>14872819.140000001</v>
      </c>
    </row>
    <row r="15" spans="1:37">
      <c r="A15" s="11" t="s">
        <v>15</v>
      </c>
      <c r="B15" s="9">
        <v>2902738.4369999999</v>
      </c>
      <c r="C15" s="9">
        <v>2916241.0630000001</v>
      </c>
      <c r="D15" s="9">
        <v>2956238.648</v>
      </c>
      <c r="E15" s="9">
        <v>2963209.3080000002</v>
      </c>
      <c r="F15" s="9">
        <v>3054716.963</v>
      </c>
      <c r="G15" s="9">
        <v>3138806.6579999998</v>
      </c>
      <c r="H15" s="9">
        <v>3212997.5329999998</v>
      </c>
      <c r="I15" s="9">
        <v>3288166.0869999998</v>
      </c>
      <c r="J15" s="9">
        <v>3364976.074</v>
      </c>
      <c r="K15" s="9">
        <v>3442250.1830000002</v>
      </c>
      <c r="L15" s="9">
        <v>3510036.1269999999</v>
      </c>
      <c r="M15" s="9">
        <v>3539666.395</v>
      </c>
      <c r="N15" s="9">
        <v>3570268.4019999998</v>
      </c>
      <c r="O15" s="9">
        <v>3601878.3390000002</v>
      </c>
      <c r="P15" s="9">
        <v>3634533.19</v>
      </c>
      <c r="Q15" s="9">
        <v>3668270.7859999998</v>
      </c>
      <c r="R15" s="9">
        <v>3683323.9440000001</v>
      </c>
      <c r="S15" s="9">
        <v>3698790.7289999998</v>
      </c>
      <c r="T15" s="9">
        <v>3714708.8470000001</v>
      </c>
      <c r="U15" s="9">
        <v>3731115.1639999999</v>
      </c>
      <c r="V15" s="9">
        <v>3748045.8360000001</v>
      </c>
      <c r="W15" s="9">
        <v>3758819.3480000002</v>
      </c>
      <c r="X15" s="9">
        <v>3770325.7760000001</v>
      </c>
      <c r="Y15" s="9">
        <v>3782590.307</v>
      </c>
      <c r="Z15" s="9">
        <v>3795638.1129999999</v>
      </c>
      <c r="AA15" s="9">
        <v>3809494.412</v>
      </c>
      <c r="AB15" s="9">
        <v>3821417.3050000002</v>
      </c>
      <c r="AC15" s="9">
        <v>3834246.31</v>
      </c>
      <c r="AD15" s="9">
        <v>3848003.59</v>
      </c>
      <c r="AE15" s="9">
        <v>3862711.713</v>
      </c>
      <c r="AF15" s="9">
        <v>3878393.7250000001</v>
      </c>
      <c r="AG15" s="9">
        <v>3897655.9610000001</v>
      </c>
      <c r="AH15" s="9">
        <v>3917905.591</v>
      </c>
      <c r="AI15" s="9">
        <v>3939170.5490000001</v>
      </c>
      <c r="AJ15" s="9">
        <v>3961479.395</v>
      </c>
      <c r="AK15" s="9">
        <v>3984861.3530000001</v>
      </c>
    </row>
    <row r="16" spans="1:37">
      <c r="A16" s="11" t="s">
        <v>16</v>
      </c>
      <c r="B16" s="9">
        <v>2206838.906</v>
      </c>
      <c r="C16" s="9">
        <v>2154411.1260000002</v>
      </c>
      <c r="D16" s="9">
        <v>2071674.8160000001</v>
      </c>
      <c r="E16" s="9">
        <v>1999226.226</v>
      </c>
      <c r="F16" s="9">
        <v>1915803.263</v>
      </c>
      <c r="G16" s="9">
        <v>1824429.669</v>
      </c>
      <c r="H16" s="9">
        <v>1749409.9110000001</v>
      </c>
      <c r="I16" s="9">
        <v>1674074.3529999999</v>
      </c>
      <c r="J16" s="9">
        <v>1598130.598</v>
      </c>
      <c r="K16" s="9">
        <v>1521413.1880000001</v>
      </c>
      <c r="L16" s="9">
        <v>1443330.0079999999</v>
      </c>
      <c r="M16" s="9">
        <v>1389493.5249999999</v>
      </c>
      <c r="N16" s="9">
        <v>1334986.4639999999</v>
      </c>
      <c r="O16" s="9">
        <v>1279806.4720000001</v>
      </c>
      <c r="P16" s="9">
        <v>1224010.2120000001</v>
      </c>
      <c r="Q16" s="9">
        <v>1167350.237</v>
      </c>
      <c r="R16" s="9">
        <v>1118176.477</v>
      </c>
      <c r="S16" s="9">
        <v>1069380.7350000001</v>
      </c>
      <c r="T16" s="9">
        <v>1021003.078</v>
      </c>
      <c r="U16" s="9">
        <v>973145.30099999998</v>
      </c>
      <c r="V16" s="9">
        <v>925619.36699999997</v>
      </c>
      <c r="W16" s="9">
        <v>890621.66799999995</v>
      </c>
      <c r="X16" s="9">
        <v>855835.73400000005</v>
      </c>
      <c r="Y16" s="9">
        <v>821374.25300000003</v>
      </c>
      <c r="Z16" s="9">
        <v>787185.06599999999</v>
      </c>
      <c r="AA16" s="9">
        <v>753242.005</v>
      </c>
      <c r="AB16" s="9">
        <v>727516.54700000002</v>
      </c>
      <c r="AC16" s="9">
        <v>702084.58</v>
      </c>
      <c r="AD16" s="9">
        <v>676870.67799999996</v>
      </c>
      <c r="AE16" s="9">
        <v>651914.74199999997</v>
      </c>
      <c r="AF16" s="9">
        <v>627216.30299999996</v>
      </c>
      <c r="AG16" s="9">
        <v>610464.38199999998</v>
      </c>
      <c r="AH16" s="9">
        <v>593876.94799999997</v>
      </c>
      <c r="AI16" s="9">
        <v>577391.80999999901</v>
      </c>
      <c r="AJ16" s="9">
        <v>561061.87799999898</v>
      </c>
      <c r="AK16" s="9">
        <v>544861.86399999994</v>
      </c>
    </row>
    <row r="17" spans="1:37">
      <c r="A17" s="11" t="s">
        <v>17</v>
      </c>
      <c r="B17" s="9">
        <v>1085965.7590000001</v>
      </c>
      <c r="C17" s="9">
        <v>1126111.9639999999</v>
      </c>
      <c r="D17" s="9">
        <v>1166352.3219999999</v>
      </c>
      <c r="E17" s="9">
        <v>1212946.246</v>
      </c>
      <c r="F17" s="9">
        <v>1258445.6159999999</v>
      </c>
      <c r="G17" s="9">
        <v>1303282.841</v>
      </c>
      <c r="H17" s="9">
        <v>1349371.821</v>
      </c>
      <c r="I17" s="9">
        <v>1401035.747</v>
      </c>
      <c r="J17" s="9">
        <v>1452896.409</v>
      </c>
      <c r="K17" s="9">
        <v>1509548.9010000001</v>
      </c>
      <c r="L17" s="9">
        <v>1567131.3659999999</v>
      </c>
      <c r="M17" s="9">
        <v>1628060.537</v>
      </c>
      <c r="N17" s="9">
        <v>1689458.2290000001</v>
      </c>
      <c r="O17" s="9">
        <v>1751828.7139999999</v>
      </c>
      <c r="P17" s="9">
        <v>1813466.7139999999</v>
      </c>
      <c r="Q17" s="9">
        <v>1875129.757</v>
      </c>
      <c r="R17" s="9">
        <v>1923215.442</v>
      </c>
      <c r="S17" s="9">
        <v>1969589.09</v>
      </c>
      <c r="T17" s="9">
        <v>2015506.987</v>
      </c>
      <c r="U17" s="9">
        <v>2061856.3019999999</v>
      </c>
      <c r="V17" s="9">
        <v>2107720.2579999999</v>
      </c>
      <c r="W17" s="9">
        <v>2160689.9300000002</v>
      </c>
      <c r="X17" s="9">
        <v>2213512.1630000002</v>
      </c>
      <c r="Y17" s="9">
        <v>2266187.02</v>
      </c>
      <c r="Z17" s="9">
        <v>2318714.5649999999</v>
      </c>
      <c r="AA17" s="9">
        <v>2371094.8629999999</v>
      </c>
      <c r="AB17" s="9">
        <v>2431302.1069999998</v>
      </c>
      <c r="AC17" s="9">
        <v>2491340.952</v>
      </c>
      <c r="AD17" s="9">
        <v>2551211.4739999999</v>
      </c>
      <c r="AE17" s="9">
        <v>2610913.7510000002</v>
      </c>
      <c r="AF17" s="9">
        <v>2670447.8640000001</v>
      </c>
      <c r="AG17" s="9">
        <v>2741371.4</v>
      </c>
      <c r="AH17" s="9">
        <v>2812095.915</v>
      </c>
      <c r="AI17" s="9">
        <v>2882621.5079999999</v>
      </c>
      <c r="AJ17" s="9">
        <v>2952948.2779999999</v>
      </c>
      <c r="AK17" s="9">
        <v>3023076.3250000002</v>
      </c>
    </row>
    <row r="18" spans="1:37">
      <c r="A18" s="11" t="s">
        <v>18</v>
      </c>
      <c r="B18" s="9">
        <v>280607.14899999998</v>
      </c>
      <c r="C18" s="9">
        <v>288751.52500000002</v>
      </c>
      <c r="D18" s="9">
        <v>296785.96399999998</v>
      </c>
      <c r="E18" s="9">
        <v>302349.02100000001</v>
      </c>
      <c r="F18" s="9">
        <v>308678.54200000002</v>
      </c>
      <c r="G18" s="9">
        <v>314829.38299999997</v>
      </c>
      <c r="H18" s="9">
        <v>319752.98499999999</v>
      </c>
      <c r="I18" s="9">
        <v>324790.51799999998</v>
      </c>
      <c r="J18" s="9">
        <v>330003.68699999998</v>
      </c>
      <c r="K18" s="9">
        <v>335273.44</v>
      </c>
      <c r="L18" s="9">
        <v>339635.06900000002</v>
      </c>
      <c r="M18" s="9">
        <v>342709.97200000001</v>
      </c>
      <c r="N18" s="9">
        <v>345877.19</v>
      </c>
      <c r="O18" s="9">
        <v>349140.46100000001</v>
      </c>
      <c r="P18" s="9">
        <v>352503.59899999999</v>
      </c>
      <c r="Q18" s="9">
        <v>355970.495</v>
      </c>
      <c r="R18" s="9">
        <v>356322.43599999999</v>
      </c>
      <c r="S18" s="9">
        <v>356741.33100000001</v>
      </c>
      <c r="T18" s="9">
        <v>357229.15899999999</v>
      </c>
      <c r="U18" s="9">
        <v>357787.88099999999</v>
      </c>
      <c r="V18" s="9">
        <v>358419.45199999999</v>
      </c>
      <c r="W18" s="9">
        <v>359438.424</v>
      </c>
      <c r="X18" s="9">
        <v>360527.71399999998</v>
      </c>
      <c r="Y18" s="9">
        <v>361689.717</v>
      </c>
      <c r="Z18" s="9">
        <v>362926.82400000002</v>
      </c>
      <c r="AA18" s="9">
        <v>364241.43099999998</v>
      </c>
      <c r="AB18" s="9">
        <v>365954.90100000001</v>
      </c>
      <c r="AC18" s="9">
        <v>367745.31400000001</v>
      </c>
      <c r="AD18" s="9">
        <v>369615.53700000001</v>
      </c>
      <c r="AE18" s="9">
        <v>371568.45299999998</v>
      </c>
      <c r="AF18" s="9">
        <v>373606.97100000002</v>
      </c>
      <c r="AG18" s="9">
        <v>376062.37900000002</v>
      </c>
      <c r="AH18" s="9">
        <v>378604.96</v>
      </c>
      <c r="AI18" s="9">
        <v>381238.14</v>
      </c>
      <c r="AJ18" s="9">
        <v>383965.38799999998</v>
      </c>
      <c r="AK18" s="9">
        <v>386790.22100000002</v>
      </c>
    </row>
    <row r="19" spans="1:37">
      <c r="A19" s="11" t="s">
        <v>19</v>
      </c>
      <c r="B19" s="9">
        <v>133171.36900000001</v>
      </c>
      <c r="C19" s="9">
        <v>132270.696</v>
      </c>
      <c r="D19" s="9">
        <v>131377.91200000001</v>
      </c>
      <c r="E19" s="9">
        <v>130491.64</v>
      </c>
      <c r="F19" s="9">
        <v>129610.48299999999</v>
      </c>
      <c r="G19" s="9">
        <v>128736.011</v>
      </c>
      <c r="H19" s="9">
        <v>127819.158</v>
      </c>
      <c r="I19" s="9">
        <v>126896.85</v>
      </c>
      <c r="J19" s="9">
        <v>125969.065</v>
      </c>
      <c r="K19" s="9">
        <v>125035.78200000001</v>
      </c>
      <c r="L19" s="9">
        <v>124096.97900000001</v>
      </c>
      <c r="M19" s="9">
        <v>123180.73699999999</v>
      </c>
      <c r="N19" s="9">
        <v>122259.742</v>
      </c>
      <c r="O19" s="9">
        <v>121333.977</v>
      </c>
      <c r="P19" s="9">
        <v>120403.425</v>
      </c>
      <c r="Q19" s="9">
        <v>119468.07</v>
      </c>
      <c r="R19" s="9">
        <v>117369.947</v>
      </c>
      <c r="S19" s="9">
        <v>115297.826</v>
      </c>
      <c r="T19" s="9">
        <v>113251.42600000001</v>
      </c>
      <c r="U19" s="9">
        <v>111230.467</v>
      </c>
      <c r="V19" s="9">
        <v>109234.671</v>
      </c>
      <c r="W19" s="9">
        <v>107195.73</v>
      </c>
      <c r="X19" s="9">
        <v>105184.97199999999</v>
      </c>
      <c r="Y19" s="9">
        <v>103202.052</v>
      </c>
      <c r="Z19" s="9">
        <v>101246.63</v>
      </c>
      <c r="AA19" s="9">
        <v>99318.365999999995</v>
      </c>
      <c r="AB19" s="9">
        <v>97369.081999999995</v>
      </c>
      <c r="AC19" s="9">
        <v>95449.118000000002</v>
      </c>
      <c r="AD19" s="9">
        <v>93558.080000000002</v>
      </c>
      <c r="AE19" s="9">
        <v>91695.578999999998</v>
      </c>
      <c r="AF19" s="9">
        <v>89861.23</v>
      </c>
      <c r="AG19" s="9">
        <v>88027.053999999902</v>
      </c>
      <c r="AH19" s="9">
        <v>86222.255999999907</v>
      </c>
      <c r="AI19" s="9">
        <v>84446.414999999906</v>
      </c>
      <c r="AJ19" s="9">
        <v>82699.111999999994</v>
      </c>
      <c r="AK19" s="9">
        <v>80979.936000000002</v>
      </c>
    </row>
    <row r="20" spans="1:37">
      <c r="A20" s="11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</row>
    <row r="21" spans="1:37">
      <c r="A21" s="11" t="s">
        <v>21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</row>
    <row r="23" spans="1:37">
      <c r="A23" s="11" t="s">
        <v>690</v>
      </c>
      <c r="C23" s="11" t="s">
        <v>692</v>
      </c>
    </row>
    <row r="24" spans="1:37">
      <c r="B24" s="11">
        <v>2015</v>
      </c>
      <c r="C24" s="11">
        <v>2016</v>
      </c>
      <c r="D24" s="11">
        <f>C24+1</f>
        <v>2017</v>
      </c>
      <c r="E24" s="11">
        <f t="shared" ref="E24:AK24" si="1">D24+1</f>
        <v>2018</v>
      </c>
      <c r="F24" s="11">
        <f t="shared" si="1"/>
        <v>2019</v>
      </c>
      <c r="G24" s="11">
        <f t="shared" si="1"/>
        <v>2020</v>
      </c>
      <c r="H24" s="11">
        <f t="shared" si="1"/>
        <v>2021</v>
      </c>
      <c r="I24" s="11">
        <f t="shared" si="1"/>
        <v>2022</v>
      </c>
      <c r="J24" s="11">
        <f t="shared" si="1"/>
        <v>2023</v>
      </c>
      <c r="K24" s="11">
        <f t="shared" si="1"/>
        <v>2024</v>
      </c>
      <c r="L24" s="11">
        <f t="shared" si="1"/>
        <v>2025</v>
      </c>
      <c r="M24" s="11">
        <f t="shared" si="1"/>
        <v>2026</v>
      </c>
      <c r="N24" s="11">
        <f t="shared" si="1"/>
        <v>2027</v>
      </c>
      <c r="O24" s="11">
        <f t="shared" si="1"/>
        <v>2028</v>
      </c>
      <c r="P24" s="11">
        <f t="shared" si="1"/>
        <v>2029</v>
      </c>
      <c r="Q24" s="11">
        <f t="shared" si="1"/>
        <v>2030</v>
      </c>
      <c r="R24" s="11">
        <f t="shared" si="1"/>
        <v>2031</v>
      </c>
      <c r="S24" s="11">
        <f t="shared" si="1"/>
        <v>2032</v>
      </c>
      <c r="T24" s="11">
        <f t="shared" si="1"/>
        <v>2033</v>
      </c>
      <c r="U24" s="11">
        <f t="shared" si="1"/>
        <v>2034</v>
      </c>
      <c r="V24" s="11">
        <f t="shared" si="1"/>
        <v>2035</v>
      </c>
      <c r="W24" s="11">
        <f t="shared" si="1"/>
        <v>2036</v>
      </c>
      <c r="X24" s="11">
        <f t="shared" si="1"/>
        <v>2037</v>
      </c>
      <c r="Y24" s="11">
        <f t="shared" si="1"/>
        <v>2038</v>
      </c>
      <c r="Z24" s="11">
        <f t="shared" si="1"/>
        <v>2039</v>
      </c>
      <c r="AA24" s="11">
        <f t="shared" si="1"/>
        <v>2040</v>
      </c>
      <c r="AB24" s="11">
        <f t="shared" si="1"/>
        <v>2041</v>
      </c>
      <c r="AC24" s="11">
        <f t="shared" si="1"/>
        <v>2042</v>
      </c>
      <c r="AD24" s="11">
        <f t="shared" si="1"/>
        <v>2043</v>
      </c>
      <c r="AE24" s="11">
        <f t="shared" si="1"/>
        <v>2044</v>
      </c>
      <c r="AF24" s="11">
        <f t="shared" si="1"/>
        <v>2045</v>
      </c>
      <c r="AG24" s="11">
        <f t="shared" si="1"/>
        <v>2046</v>
      </c>
      <c r="AH24" s="11">
        <f t="shared" si="1"/>
        <v>2047</v>
      </c>
      <c r="AI24" s="11">
        <f t="shared" si="1"/>
        <v>2048</v>
      </c>
      <c r="AJ24" s="11">
        <f t="shared" si="1"/>
        <v>2049</v>
      </c>
      <c r="AK24" s="11">
        <f t="shared" si="1"/>
        <v>2050</v>
      </c>
    </row>
    <row r="25" spans="1:37">
      <c r="A25" s="11" t="s">
        <v>4</v>
      </c>
      <c r="B25" s="9">
        <v>5322350.5870000003</v>
      </c>
      <c r="C25" s="9">
        <v>5322350.5870000003</v>
      </c>
      <c r="D25" s="9">
        <v>5288135.4760835702</v>
      </c>
      <c r="E25" s="9">
        <v>5253920.36516714</v>
      </c>
      <c r="F25" s="9">
        <v>5219705.2542507099</v>
      </c>
      <c r="G25" s="9">
        <v>5185490.1433342798</v>
      </c>
      <c r="H25" s="9">
        <v>5151275.0324178496</v>
      </c>
      <c r="I25" s="9">
        <v>5117059.9215014204</v>
      </c>
      <c r="J25" s="9">
        <v>5082844.8105849996</v>
      </c>
      <c r="K25" s="9">
        <v>5048629.6996685704</v>
      </c>
      <c r="L25" s="9">
        <v>5014414.5887521403</v>
      </c>
      <c r="M25" s="9">
        <v>4980199.4778357102</v>
      </c>
      <c r="N25" s="9">
        <v>4945984.36691928</v>
      </c>
      <c r="O25" s="9">
        <v>4911769.2560028499</v>
      </c>
      <c r="P25" s="9">
        <v>4877554.1450864198</v>
      </c>
      <c r="Q25" s="9">
        <v>4815460.0549047599</v>
      </c>
      <c r="R25" s="9">
        <v>4787581.0756395198</v>
      </c>
      <c r="S25" s="9">
        <v>4759702.0963742798</v>
      </c>
      <c r="T25" s="9">
        <v>4731823.1171090398</v>
      </c>
      <c r="U25" s="9">
        <v>4703944.13784381</v>
      </c>
      <c r="V25" s="9">
        <v>4676065.15857857</v>
      </c>
      <c r="W25" s="9">
        <v>4648186.17931333</v>
      </c>
      <c r="X25" s="9">
        <v>4620307.20004809</v>
      </c>
      <c r="Y25" s="9">
        <v>4592428.2207828499</v>
      </c>
      <c r="Z25" s="9">
        <v>4564549.2415176099</v>
      </c>
      <c r="AA25" s="9">
        <v>4536670.2622523801</v>
      </c>
      <c r="AB25" s="9">
        <v>4508791.2829871401</v>
      </c>
      <c r="AC25" s="9">
        <v>4480912.3037219001</v>
      </c>
      <c r="AD25" s="9">
        <v>4453033.3244566601</v>
      </c>
      <c r="AE25" s="9">
        <v>4425154.3451914201</v>
      </c>
      <c r="AF25" s="9">
        <v>4397275.3659261903</v>
      </c>
      <c r="AG25" s="9">
        <v>4369396.3866609503</v>
      </c>
      <c r="AH25" s="9">
        <v>4341517.4073957102</v>
      </c>
      <c r="AI25" s="9">
        <v>4313638.4281304702</v>
      </c>
      <c r="AJ25" s="9">
        <v>4285759.4488652302</v>
      </c>
      <c r="AK25" s="9">
        <v>4257880.4696000004</v>
      </c>
    </row>
    <row r="26" spans="1:37">
      <c r="A26" s="11" t="s">
        <v>1</v>
      </c>
      <c r="B26" s="9">
        <v>10730879.810000001</v>
      </c>
      <c r="C26" s="9">
        <v>10730879.810000001</v>
      </c>
      <c r="D26" s="9">
        <v>10730879.810000001</v>
      </c>
      <c r="E26" s="9">
        <v>10730879.810000001</v>
      </c>
      <c r="F26" s="9">
        <v>10730879.810000001</v>
      </c>
      <c r="G26" s="9">
        <v>10594304.976054501</v>
      </c>
      <c r="H26" s="9">
        <v>10457730.142108999</v>
      </c>
      <c r="I26" s="9">
        <v>10321155.3081636</v>
      </c>
      <c r="J26" s="9">
        <v>10184580.4742181</v>
      </c>
      <c r="K26" s="9">
        <v>10048005.640272699</v>
      </c>
      <c r="L26" s="9">
        <v>9911430.8063272703</v>
      </c>
      <c r="M26" s="9">
        <v>9774855.9723818097</v>
      </c>
      <c r="N26" s="9">
        <v>9638281.1384363603</v>
      </c>
      <c r="O26" s="9">
        <v>9501706.3044908997</v>
      </c>
      <c r="P26" s="9">
        <v>9365131.4705454502</v>
      </c>
      <c r="Q26" s="9">
        <v>9167237.3233999908</v>
      </c>
      <c r="R26" s="9">
        <v>9105918.0101999901</v>
      </c>
      <c r="S26" s="9">
        <v>9044598.6969999894</v>
      </c>
      <c r="T26" s="9">
        <v>8983279.3837999906</v>
      </c>
      <c r="U26" s="9">
        <v>8921960.07059999</v>
      </c>
      <c r="V26" s="9">
        <v>8860640.7573999893</v>
      </c>
      <c r="W26" s="9">
        <v>8799321.4441999905</v>
      </c>
      <c r="X26" s="9">
        <v>8738002.1309999898</v>
      </c>
      <c r="Y26" s="9">
        <v>8676682.8177999891</v>
      </c>
      <c r="Z26" s="9">
        <v>8615363.5045999996</v>
      </c>
      <c r="AA26" s="9">
        <v>8554044.1913999896</v>
      </c>
      <c r="AB26" s="9">
        <v>8492724.8781999908</v>
      </c>
      <c r="AC26" s="9">
        <v>8431405.5649999902</v>
      </c>
      <c r="AD26" s="9">
        <v>8370086.2517999904</v>
      </c>
      <c r="AE26" s="9">
        <v>8308766.9385999897</v>
      </c>
      <c r="AF26" s="9">
        <v>8247447.62539999</v>
      </c>
      <c r="AG26" s="9">
        <v>8186128.3121999903</v>
      </c>
      <c r="AH26" s="9">
        <v>8124808.9989999896</v>
      </c>
      <c r="AI26" s="9">
        <v>8063489.6857999898</v>
      </c>
      <c r="AJ26" s="9">
        <v>8002170.3725999901</v>
      </c>
      <c r="AK26" s="9">
        <v>7940851.0593999904</v>
      </c>
    </row>
    <row r="27" spans="1:37">
      <c r="A27" s="11" t="s">
        <v>5</v>
      </c>
      <c r="B27" s="9">
        <v>645459.59699999995</v>
      </c>
      <c r="C27" s="9">
        <v>645459.59699999995</v>
      </c>
      <c r="D27" s="9">
        <v>624712.68138214201</v>
      </c>
      <c r="E27" s="9">
        <v>603965.765764285</v>
      </c>
      <c r="F27" s="9">
        <v>583218.85014642798</v>
      </c>
      <c r="G27" s="9">
        <v>562471.93452857097</v>
      </c>
      <c r="H27" s="9">
        <v>541725.01891071396</v>
      </c>
      <c r="I27" s="9">
        <v>520978.10329285701</v>
      </c>
      <c r="J27" s="9">
        <v>500231.187674999</v>
      </c>
      <c r="K27" s="9">
        <v>479484.27205714199</v>
      </c>
      <c r="L27" s="9">
        <v>458737.35643928498</v>
      </c>
      <c r="M27" s="9">
        <v>437990.44082142803</v>
      </c>
      <c r="N27" s="9">
        <v>417243.52520357101</v>
      </c>
      <c r="O27" s="9">
        <v>396496.609585714</v>
      </c>
      <c r="P27" s="9">
        <v>375749.69396785699</v>
      </c>
      <c r="Q27" s="9">
        <v>344245.11839999998</v>
      </c>
      <c r="R27" s="9">
        <v>333487.45844999998</v>
      </c>
      <c r="S27" s="9">
        <v>322729.79849999998</v>
      </c>
      <c r="T27" s="9">
        <v>311972.13854999997</v>
      </c>
      <c r="U27" s="9">
        <v>301214.47859999997</v>
      </c>
      <c r="V27" s="9">
        <v>290456.81864999997</v>
      </c>
      <c r="W27" s="9">
        <v>279699.15870000003</v>
      </c>
      <c r="X27" s="9">
        <v>268941.49875000003</v>
      </c>
      <c r="Y27" s="9">
        <v>258183.8388</v>
      </c>
      <c r="Z27" s="9">
        <v>247426.17885</v>
      </c>
      <c r="AA27" s="9">
        <v>236668.5189</v>
      </c>
      <c r="AB27" s="9">
        <v>225910.85894999999</v>
      </c>
      <c r="AC27" s="9">
        <v>215153.19899999999</v>
      </c>
      <c r="AD27" s="9">
        <v>204395.53904999999</v>
      </c>
      <c r="AE27" s="9">
        <v>193637.87909999999</v>
      </c>
      <c r="AF27" s="9">
        <v>182880.21914999999</v>
      </c>
      <c r="AG27" s="9">
        <v>172122.55919999999</v>
      </c>
      <c r="AH27" s="9">
        <v>161364.89924999999</v>
      </c>
      <c r="AI27" s="9">
        <v>150607.23929999999</v>
      </c>
      <c r="AJ27" s="9">
        <v>139849.57935000001</v>
      </c>
      <c r="AK27" s="9">
        <v>129091.9194</v>
      </c>
    </row>
    <row r="28" spans="1:37">
      <c r="A28" s="11" t="s">
        <v>6</v>
      </c>
      <c r="B28" s="9">
        <v>1814636.5719999999</v>
      </c>
      <c r="C28" s="9">
        <v>1814636.5719999999</v>
      </c>
      <c r="D28" s="9">
        <v>1756308.9679</v>
      </c>
      <c r="E28" s="9">
        <v>1697981.3637999999</v>
      </c>
      <c r="F28" s="9">
        <v>1639653.7597000001</v>
      </c>
      <c r="G28" s="9">
        <v>1581326.1555999999</v>
      </c>
      <c r="H28" s="9">
        <v>1522998.5515000001</v>
      </c>
      <c r="I28" s="9">
        <v>1464670.9473999999</v>
      </c>
      <c r="J28" s="9">
        <v>1406343.3433000001</v>
      </c>
      <c r="K28" s="9">
        <v>1348015.7392</v>
      </c>
      <c r="L28" s="9">
        <v>1289688.1351000001</v>
      </c>
      <c r="M28" s="9">
        <v>1231360.531</v>
      </c>
      <c r="N28" s="9">
        <v>1173032.9269000001</v>
      </c>
      <c r="O28" s="9">
        <v>1114705.3228</v>
      </c>
      <c r="P28" s="9">
        <v>1056377.7187000001</v>
      </c>
      <c r="Q28" s="9">
        <v>967806.17173333303</v>
      </c>
      <c r="R28" s="9">
        <v>937562.22886666597</v>
      </c>
      <c r="S28" s="9">
        <v>907318.28599999996</v>
      </c>
      <c r="T28" s="9">
        <v>877074.34313333302</v>
      </c>
      <c r="U28" s="9">
        <v>846830.40026666597</v>
      </c>
      <c r="V28" s="9">
        <v>816586.45739999996</v>
      </c>
      <c r="W28" s="9">
        <v>786342.51453333301</v>
      </c>
      <c r="X28" s="9">
        <v>756098.57166666596</v>
      </c>
      <c r="Y28" s="9">
        <v>725854.62879999995</v>
      </c>
      <c r="Z28" s="9">
        <v>695610.68593333301</v>
      </c>
      <c r="AA28" s="9">
        <v>665366.74306666595</v>
      </c>
      <c r="AB28" s="9">
        <v>635122.80019999901</v>
      </c>
      <c r="AC28" s="9">
        <v>604878.857333333</v>
      </c>
      <c r="AD28" s="9">
        <v>574634.91446666606</v>
      </c>
      <c r="AE28" s="9">
        <v>544390.97160000005</v>
      </c>
      <c r="AF28" s="9">
        <v>514147.02873333299</v>
      </c>
      <c r="AG28" s="9">
        <v>483903.08586666599</v>
      </c>
      <c r="AH28" s="9">
        <v>453659.14299999899</v>
      </c>
      <c r="AI28" s="9">
        <v>423415.20013333298</v>
      </c>
      <c r="AJ28" s="9">
        <v>393171.25726666598</v>
      </c>
      <c r="AK28" s="9">
        <v>362927.31439999997</v>
      </c>
    </row>
    <row r="29" spans="1:37">
      <c r="A29" s="11" t="s">
        <v>7</v>
      </c>
      <c r="B29" s="9">
        <v>898514.93999999901</v>
      </c>
      <c r="C29" s="9">
        <v>898514.93999999901</v>
      </c>
      <c r="D29" s="9">
        <v>872843.08457142801</v>
      </c>
      <c r="E29" s="9">
        <v>847171.22914285702</v>
      </c>
      <c r="F29" s="9">
        <v>821499.37371428497</v>
      </c>
      <c r="G29" s="9">
        <v>795827.51828571397</v>
      </c>
      <c r="H29" s="9">
        <v>770155.66285714204</v>
      </c>
      <c r="I29" s="9">
        <v>744483.80742857105</v>
      </c>
      <c r="J29" s="9">
        <v>718811.951999999</v>
      </c>
      <c r="K29" s="9">
        <v>693140.096571428</v>
      </c>
      <c r="L29" s="9">
        <v>667468.241142857</v>
      </c>
      <c r="M29" s="9">
        <v>641796.38571428496</v>
      </c>
      <c r="N29" s="9">
        <v>616124.53028571396</v>
      </c>
      <c r="O29" s="9">
        <v>590452.67485714203</v>
      </c>
      <c r="P29" s="9">
        <v>564780.81942857103</v>
      </c>
      <c r="Q29" s="9">
        <v>521994.39371428499</v>
      </c>
      <c r="R29" s="9">
        <v>504879.82342857099</v>
      </c>
      <c r="S29" s="9">
        <v>487765.25314285699</v>
      </c>
      <c r="T29" s="9">
        <v>470650.682857142</v>
      </c>
      <c r="U29" s="9">
        <v>453536.11257142801</v>
      </c>
      <c r="V29" s="9">
        <v>436421.54228571401</v>
      </c>
      <c r="W29" s="9">
        <v>419306.97200000001</v>
      </c>
      <c r="X29" s="9">
        <v>402192.40171428502</v>
      </c>
      <c r="Y29" s="9">
        <v>385077.83142857102</v>
      </c>
      <c r="Z29" s="9">
        <v>367963.26114285702</v>
      </c>
      <c r="AA29" s="9">
        <v>350848.69085714198</v>
      </c>
      <c r="AB29" s="9">
        <v>333734.12057142798</v>
      </c>
      <c r="AC29" s="9">
        <v>316619.55028571398</v>
      </c>
      <c r="AD29" s="9">
        <v>299504.98</v>
      </c>
      <c r="AE29" s="9">
        <v>282390.40971428499</v>
      </c>
      <c r="AF29" s="9">
        <v>265275.83942857099</v>
      </c>
      <c r="AG29" s="9">
        <v>248161.269142857</v>
      </c>
      <c r="AH29" s="9">
        <v>231046.69885714201</v>
      </c>
      <c r="AI29" s="9">
        <v>213932.12857142801</v>
      </c>
      <c r="AJ29" s="9">
        <v>196817.55828571401</v>
      </c>
      <c r="AK29" s="9">
        <v>179702.98799999899</v>
      </c>
    </row>
    <row r="30" spans="1:37">
      <c r="A30" s="11" t="s">
        <v>8</v>
      </c>
      <c r="B30" s="9">
        <v>3992087.1060000001</v>
      </c>
      <c r="C30" s="9">
        <v>3992087.1060000001</v>
      </c>
      <c r="D30" s="9">
        <v>3863770.0204500002</v>
      </c>
      <c r="E30" s="9">
        <v>3735452.9349000002</v>
      </c>
      <c r="F30" s="9">
        <v>3607135.8493499998</v>
      </c>
      <c r="G30" s="9">
        <v>3478818.7637999998</v>
      </c>
      <c r="H30" s="9">
        <v>3350501.6782499999</v>
      </c>
      <c r="I30" s="9">
        <v>3222184.5926999999</v>
      </c>
      <c r="J30" s="9">
        <v>3093867.50715</v>
      </c>
      <c r="K30" s="9">
        <v>2965550.4216</v>
      </c>
      <c r="L30" s="9">
        <v>2837233.33605</v>
      </c>
      <c r="M30" s="9">
        <v>2708916.2505000001</v>
      </c>
      <c r="N30" s="9">
        <v>2580599.1649500001</v>
      </c>
      <c r="O30" s="9">
        <v>2452282.0794000002</v>
      </c>
      <c r="P30" s="9">
        <v>2323964.9938500002</v>
      </c>
      <c r="Q30" s="9">
        <v>2129113.1231999998</v>
      </c>
      <c r="R30" s="9">
        <v>2062578.3381000001</v>
      </c>
      <c r="S30" s="9">
        <v>1996043.5530000001</v>
      </c>
      <c r="T30" s="9">
        <v>1929508.7679000001</v>
      </c>
      <c r="U30" s="9">
        <v>1862973.9828000001</v>
      </c>
      <c r="V30" s="9">
        <v>1796439.1976999999</v>
      </c>
      <c r="W30" s="9">
        <v>1729904.4125999999</v>
      </c>
      <c r="X30" s="9">
        <v>1663369.6274999999</v>
      </c>
      <c r="Y30" s="9">
        <v>1596834.8424</v>
      </c>
      <c r="Z30" s="9">
        <v>1530300.0573</v>
      </c>
      <c r="AA30" s="9">
        <v>1463765.2722</v>
      </c>
      <c r="AB30" s="9">
        <v>1397230.4871</v>
      </c>
      <c r="AC30" s="9">
        <v>1330695.702</v>
      </c>
      <c r="AD30" s="9">
        <v>1264160.9169000001</v>
      </c>
      <c r="AE30" s="9">
        <v>1197626.1318000001</v>
      </c>
      <c r="AF30" s="9">
        <v>1131091.3467000001</v>
      </c>
      <c r="AG30" s="9">
        <v>1064556.5615999999</v>
      </c>
      <c r="AH30" s="9">
        <v>998021.77650000004</v>
      </c>
      <c r="AI30" s="9">
        <v>931486.99140000006</v>
      </c>
      <c r="AJ30" s="9">
        <v>864952.20629999996</v>
      </c>
      <c r="AK30" s="9">
        <v>798417.42119999998</v>
      </c>
    </row>
    <row r="31" spans="1:37">
      <c r="A31" s="11" t="s">
        <v>9</v>
      </c>
      <c r="B31" s="9">
        <v>11849569.789999999</v>
      </c>
      <c r="C31" s="9">
        <v>11849569.789999999</v>
      </c>
      <c r="D31" s="9">
        <v>11714146.135257101</v>
      </c>
      <c r="E31" s="9">
        <v>11578722.4805142</v>
      </c>
      <c r="F31" s="9">
        <v>11443298.825771401</v>
      </c>
      <c r="G31" s="9">
        <v>11307875.1710285</v>
      </c>
      <c r="H31" s="9">
        <v>11172451.516285701</v>
      </c>
      <c r="I31" s="9">
        <v>11037027.8615428</v>
      </c>
      <c r="J31" s="9">
        <v>10901604.206800001</v>
      </c>
      <c r="K31" s="9">
        <v>10766180.5520571</v>
      </c>
      <c r="L31" s="9">
        <v>10630756.8973142</v>
      </c>
      <c r="M31" s="9">
        <v>10495333.2425714</v>
      </c>
      <c r="N31" s="9">
        <v>10359909.5878285</v>
      </c>
      <c r="O31" s="9">
        <v>10224485.9330857</v>
      </c>
      <c r="P31" s="9">
        <v>10089062.2783428</v>
      </c>
      <c r="Q31" s="9">
        <v>9953638.6236000005</v>
      </c>
      <c r="R31" s="9">
        <v>9953638.6236000005</v>
      </c>
      <c r="S31" s="9">
        <v>9953638.6236000005</v>
      </c>
      <c r="T31" s="9">
        <v>9953638.6236000005</v>
      </c>
      <c r="U31" s="9">
        <v>9953638.6236000005</v>
      </c>
      <c r="V31" s="9">
        <v>9953638.6236000005</v>
      </c>
      <c r="W31" s="9">
        <v>9953638.6236000005</v>
      </c>
      <c r="X31" s="9">
        <v>9953638.6236000005</v>
      </c>
      <c r="Y31" s="9">
        <v>9953638.6236000005</v>
      </c>
      <c r="Z31" s="9">
        <v>9953638.6236000005</v>
      </c>
      <c r="AA31" s="9">
        <v>9953638.6236000005</v>
      </c>
      <c r="AB31" s="9">
        <v>9953638.6236000005</v>
      </c>
      <c r="AC31" s="9">
        <v>9953638.6236000005</v>
      </c>
      <c r="AD31" s="9">
        <v>9953638.6236000005</v>
      </c>
      <c r="AE31" s="9">
        <v>9953638.6236000005</v>
      </c>
      <c r="AF31" s="9">
        <v>9953638.6236000005</v>
      </c>
      <c r="AG31" s="9">
        <v>9953638.6236000005</v>
      </c>
      <c r="AH31" s="9">
        <v>9953638.6236000005</v>
      </c>
      <c r="AI31" s="9">
        <v>9953638.6236000005</v>
      </c>
      <c r="AJ31" s="9">
        <v>9953638.6236000005</v>
      </c>
      <c r="AK31" s="9">
        <v>9953638.6236000005</v>
      </c>
    </row>
    <row r="32" spans="1:37">
      <c r="A32" s="11" t="s">
        <v>10</v>
      </c>
      <c r="B32" s="9">
        <v>8002811.3130000001</v>
      </c>
      <c r="C32" s="9">
        <v>8002811.3130000001</v>
      </c>
      <c r="D32" s="9">
        <v>7877052.8495100001</v>
      </c>
      <c r="E32" s="9">
        <v>7751294.3860200001</v>
      </c>
      <c r="F32" s="9">
        <v>7625535.9225300001</v>
      </c>
      <c r="G32" s="9">
        <v>7499777.4590400001</v>
      </c>
      <c r="H32" s="9">
        <v>7374018.9955500001</v>
      </c>
      <c r="I32" s="9">
        <v>7248260.5320600001</v>
      </c>
      <c r="J32" s="9">
        <v>7122502.0685700001</v>
      </c>
      <c r="K32" s="9">
        <v>6996743.6050800001</v>
      </c>
      <c r="L32" s="9">
        <v>6870985.1415900001</v>
      </c>
      <c r="M32" s="9">
        <v>6745226.6781000001</v>
      </c>
      <c r="N32" s="9">
        <v>6619468.2146100001</v>
      </c>
      <c r="O32" s="9">
        <v>6493709.7511200001</v>
      </c>
      <c r="P32" s="9">
        <v>6367951.2876300002</v>
      </c>
      <c r="Q32" s="9">
        <v>6127866.9482399998</v>
      </c>
      <c r="R32" s="9">
        <v>6013541.0723400004</v>
      </c>
      <c r="S32" s="9">
        <v>5899215.1964400001</v>
      </c>
      <c r="T32" s="9">
        <v>5784889.3205399998</v>
      </c>
      <c r="U32" s="9">
        <v>5670563.4446400004</v>
      </c>
      <c r="V32" s="9">
        <v>5556237.56874</v>
      </c>
      <c r="W32" s="9">
        <v>5441911.6928399997</v>
      </c>
      <c r="X32" s="9">
        <v>5327585.8169400003</v>
      </c>
      <c r="Y32" s="9">
        <v>5213259.9410399999</v>
      </c>
      <c r="Z32" s="9">
        <v>5098934.0651399996</v>
      </c>
      <c r="AA32" s="9">
        <v>4984608.1892400002</v>
      </c>
      <c r="AB32" s="9">
        <v>4870282.3133399999</v>
      </c>
      <c r="AC32" s="9">
        <v>4755956.4374399995</v>
      </c>
      <c r="AD32" s="9">
        <v>4641630.5615400001</v>
      </c>
      <c r="AE32" s="9">
        <v>4527304.6856399998</v>
      </c>
      <c r="AF32" s="9">
        <v>4412978.8097400004</v>
      </c>
      <c r="AG32" s="9">
        <v>4298652.9338400001</v>
      </c>
      <c r="AH32" s="9">
        <v>4184327.0579400002</v>
      </c>
      <c r="AI32" s="9">
        <v>4070001.1820399999</v>
      </c>
      <c r="AJ32" s="9">
        <v>3955675.30614</v>
      </c>
      <c r="AK32" s="9">
        <v>3841349.4302400001</v>
      </c>
    </row>
    <row r="33" spans="1:37">
      <c r="A33" s="11" t="s">
        <v>11</v>
      </c>
      <c r="B33" s="9">
        <v>11963525.82</v>
      </c>
      <c r="C33" s="9">
        <v>11963525.82</v>
      </c>
      <c r="D33" s="9">
        <v>11963525.82</v>
      </c>
      <c r="E33" s="9">
        <v>11963525.82</v>
      </c>
      <c r="F33" s="9">
        <v>11963525.82</v>
      </c>
      <c r="G33" s="9">
        <v>11256590.203363599</v>
      </c>
      <c r="H33" s="9">
        <v>10549654.5867272</v>
      </c>
      <c r="I33" s="9">
        <v>9842718.9700908996</v>
      </c>
      <c r="J33" s="9">
        <v>9135783.3534545396</v>
      </c>
      <c r="K33" s="9">
        <v>8428847.7368181795</v>
      </c>
      <c r="L33" s="9">
        <v>7721912.1201818101</v>
      </c>
      <c r="M33" s="9">
        <v>7014976.50354545</v>
      </c>
      <c r="N33" s="9">
        <v>6308040.88690909</v>
      </c>
      <c r="O33" s="9">
        <v>5601105.2702727197</v>
      </c>
      <c r="P33" s="9">
        <v>4894169.6536363596</v>
      </c>
      <c r="Q33" s="9">
        <v>4187234.037</v>
      </c>
      <c r="R33" s="9">
        <v>4187234.037</v>
      </c>
      <c r="S33" s="9">
        <v>4187234.037</v>
      </c>
      <c r="T33" s="9">
        <v>4187234.037</v>
      </c>
      <c r="U33" s="9">
        <v>4187234.037</v>
      </c>
      <c r="V33" s="9">
        <v>4187234.037</v>
      </c>
      <c r="W33" s="9">
        <v>4187234.037</v>
      </c>
      <c r="X33" s="9">
        <v>4187234.037</v>
      </c>
      <c r="Y33" s="9">
        <v>4187234.037</v>
      </c>
      <c r="Z33" s="9">
        <v>4187234.037</v>
      </c>
      <c r="AA33" s="9">
        <v>4187234.037</v>
      </c>
      <c r="AB33" s="9">
        <v>4187234.037</v>
      </c>
      <c r="AC33" s="9">
        <v>4187234.037</v>
      </c>
      <c r="AD33" s="9">
        <v>4187234.037</v>
      </c>
      <c r="AE33" s="9">
        <v>4187234.037</v>
      </c>
      <c r="AF33" s="9">
        <v>4187234.037</v>
      </c>
      <c r="AG33" s="9">
        <v>4187234.037</v>
      </c>
      <c r="AH33" s="9">
        <v>4187234.037</v>
      </c>
      <c r="AI33" s="9">
        <v>4187234.037</v>
      </c>
      <c r="AJ33" s="9">
        <v>4187234.037</v>
      </c>
      <c r="AK33" s="9">
        <v>4187234.037</v>
      </c>
    </row>
    <row r="34" spans="1:37">
      <c r="A34" s="11" t="s">
        <v>12</v>
      </c>
      <c r="B34" s="9">
        <v>1034712.414</v>
      </c>
      <c r="C34" s="9">
        <v>1034712.414</v>
      </c>
      <c r="D34" s="9">
        <v>1034712.414</v>
      </c>
      <c r="E34" s="9">
        <v>1034712.414</v>
      </c>
      <c r="F34" s="9">
        <v>1034712.414</v>
      </c>
      <c r="G34" s="9">
        <v>1034712.414</v>
      </c>
      <c r="H34" s="9">
        <v>1034712.414</v>
      </c>
      <c r="I34" s="9">
        <v>1034712.414</v>
      </c>
      <c r="J34" s="9">
        <v>1034712.414</v>
      </c>
      <c r="K34" s="9">
        <v>1034712.414</v>
      </c>
      <c r="L34" s="9">
        <v>1034712.414</v>
      </c>
      <c r="M34" s="9">
        <v>1034712.414</v>
      </c>
      <c r="N34" s="9">
        <v>1034712.414</v>
      </c>
      <c r="O34" s="9">
        <v>1034712.414</v>
      </c>
      <c r="P34" s="9">
        <v>1034712.414</v>
      </c>
      <c r="Q34" s="9">
        <v>1034712.414</v>
      </c>
      <c r="R34" s="9">
        <v>1034712.414</v>
      </c>
      <c r="S34" s="9">
        <v>1034712.414</v>
      </c>
      <c r="T34" s="9">
        <v>1034712.414</v>
      </c>
      <c r="U34" s="9">
        <v>1034712.414</v>
      </c>
      <c r="V34" s="9">
        <v>1034712.414</v>
      </c>
      <c r="W34" s="9">
        <v>1034712.414</v>
      </c>
      <c r="X34" s="9">
        <v>1034712.414</v>
      </c>
      <c r="Y34" s="9">
        <v>1034712.414</v>
      </c>
      <c r="Z34" s="9">
        <v>1034712.414</v>
      </c>
      <c r="AA34" s="9">
        <v>1034712.414</v>
      </c>
      <c r="AB34" s="9">
        <v>1034712.414</v>
      </c>
      <c r="AC34" s="9">
        <v>1034712.414</v>
      </c>
      <c r="AD34" s="9">
        <v>1034712.414</v>
      </c>
      <c r="AE34" s="9">
        <v>1034712.414</v>
      </c>
      <c r="AF34" s="9">
        <v>1034712.414</v>
      </c>
      <c r="AG34" s="9">
        <v>1034712.414</v>
      </c>
      <c r="AH34" s="9">
        <v>1034712.414</v>
      </c>
      <c r="AI34" s="9">
        <v>1034712.414</v>
      </c>
      <c r="AJ34" s="9">
        <v>1034712.414</v>
      </c>
      <c r="AK34" s="9">
        <v>1034712.414</v>
      </c>
    </row>
    <row r="35" spans="1:37">
      <c r="A35" s="11" t="s">
        <v>13</v>
      </c>
      <c r="B35" s="9">
        <v>3109106.639</v>
      </c>
      <c r="C35" s="9">
        <v>3416581.6639999999</v>
      </c>
      <c r="D35" s="9">
        <v>3591306.6656999998</v>
      </c>
      <c r="E35" s="9">
        <v>3725060.91139</v>
      </c>
      <c r="F35" s="9">
        <v>3831197.9075850002</v>
      </c>
      <c r="G35" s="9">
        <v>3872311.5839999998</v>
      </c>
      <c r="H35" s="9">
        <v>3881306.4966250001</v>
      </c>
      <c r="I35" s="9">
        <v>3865611.1611500001</v>
      </c>
      <c r="J35" s="9">
        <v>3825038.3149000001</v>
      </c>
      <c r="K35" s="9">
        <v>3759399.7516800002</v>
      </c>
      <c r="L35" s="9">
        <v>3668506.310875</v>
      </c>
      <c r="M35" s="9">
        <v>3502345.2865499998</v>
      </c>
      <c r="N35" s="9">
        <v>3318417.5553600001</v>
      </c>
      <c r="O35" s="9">
        <v>3116605.71398</v>
      </c>
      <c r="P35" s="9">
        <v>2896791.8336900002</v>
      </c>
      <c r="Q35" s="9">
        <v>2600684.2604571399</v>
      </c>
      <c r="R35" s="9">
        <v>2562901.86308809</v>
      </c>
      <c r="S35" s="9">
        <v>2523705.84302571</v>
      </c>
      <c r="T35" s="9">
        <v>2483136.2406661902</v>
      </c>
      <c r="U35" s="9">
        <v>2441232.42614666</v>
      </c>
      <c r="V35" s="9">
        <v>2398033.1050714198</v>
      </c>
      <c r="W35" s="9">
        <v>2354598.0601333301</v>
      </c>
      <c r="X35" s="9">
        <v>2309793.0896233302</v>
      </c>
      <c r="Y35" s="9">
        <v>2263664.9163885699</v>
      </c>
      <c r="Z35" s="9">
        <v>2216259.35696476</v>
      </c>
      <c r="AA35" s="9">
        <v>2167621.3364571398</v>
      </c>
      <c r="AB35" s="9">
        <v>2112666.2019628501</v>
      </c>
      <c r="AC35" s="9">
        <v>2056908.2691828499</v>
      </c>
      <c r="AD35" s="9">
        <v>2000386.6523666601</v>
      </c>
      <c r="AE35" s="9">
        <v>1943139.58064571</v>
      </c>
      <c r="AF35" s="9">
        <v>1885204.41500952</v>
      </c>
      <c r="AG35" s="9">
        <v>1822855.53638857</v>
      </c>
      <c r="AH35" s="9">
        <v>1760195.0743028501</v>
      </c>
      <c r="AI35" s="9">
        <v>1697253.1760476099</v>
      </c>
      <c r="AJ35" s="9">
        <v>1634059.1991323801</v>
      </c>
      <c r="AK35" s="9">
        <v>1570641.7154000001</v>
      </c>
    </row>
    <row r="36" spans="1:37">
      <c r="A36" s="11" t="s">
        <v>14</v>
      </c>
      <c r="B36" s="9">
        <v>8194903.0650000004</v>
      </c>
      <c r="C36" s="9">
        <v>8305102.733</v>
      </c>
      <c r="D36" s="9">
        <v>8474161.1091499999</v>
      </c>
      <c r="E36" s="9">
        <v>8368392.72177999</v>
      </c>
      <c r="F36" s="9">
        <v>8392535.9107099995</v>
      </c>
      <c r="G36" s="9">
        <v>8315699.54</v>
      </c>
      <c r="H36" s="9">
        <v>8196166.5080000004</v>
      </c>
      <c r="I36" s="9">
        <v>8038928.6884000003</v>
      </c>
      <c r="J36" s="9">
        <v>7845452.4941999996</v>
      </c>
      <c r="K36" s="9">
        <v>7612750.5791999996</v>
      </c>
      <c r="L36" s="9">
        <v>7320048.9397</v>
      </c>
      <c r="M36" s="9">
        <v>6909527.22899999</v>
      </c>
      <c r="N36" s="9">
        <v>6476659.6682500001</v>
      </c>
      <c r="O36" s="9">
        <v>6021300.7366000004</v>
      </c>
      <c r="P36" s="9">
        <v>5543250.0391499903</v>
      </c>
      <c r="Q36" s="9">
        <v>4931932.9293333301</v>
      </c>
      <c r="R36" s="9">
        <v>4834658.4260999998</v>
      </c>
      <c r="S36" s="9">
        <v>4737477.4985999903</v>
      </c>
      <c r="T36" s="9">
        <v>4640379.1957761804</v>
      </c>
      <c r="U36" s="9">
        <v>4543348.2856952297</v>
      </c>
      <c r="V36" s="9">
        <v>4446365.4964285698</v>
      </c>
      <c r="W36" s="9">
        <v>4355629.0917999996</v>
      </c>
      <c r="X36" s="9">
        <v>4264444.6351714199</v>
      </c>
      <c r="Y36" s="9">
        <v>4172799.6989714201</v>
      </c>
      <c r="Z36" s="9">
        <v>4080677.1801666599</v>
      </c>
      <c r="AA36" s="9">
        <v>3988055.4512380902</v>
      </c>
      <c r="AB36" s="9">
        <v>3889346.6592285698</v>
      </c>
      <c r="AC36" s="9">
        <v>3790503.55822857</v>
      </c>
      <c r="AD36" s="9">
        <v>3691476.4707333301</v>
      </c>
      <c r="AE36" s="9">
        <v>3592212.6696000001</v>
      </c>
      <c r="AF36" s="9">
        <v>3492656.38004761</v>
      </c>
      <c r="AG36" s="9">
        <v>3389472.6778666601</v>
      </c>
      <c r="AH36" s="9">
        <v>3286145.9664857099</v>
      </c>
      <c r="AI36" s="9">
        <v>3182603.0778952301</v>
      </c>
      <c r="AJ36" s="9">
        <v>3078768.40460476</v>
      </c>
      <c r="AK36" s="9">
        <v>2974563.8280000002</v>
      </c>
    </row>
    <row r="37" spans="1:37">
      <c r="A37" s="11" t="s">
        <v>15</v>
      </c>
      <c r="B37" s="9">
        <v>2902738.4369999999</v>
      </c>
      <c r="C37" s="9">
        <v>2916241.0630000001</v>
      </c>
      <c r="D37" s="9">
        <v>2823207.9088400002</v>
      </c>
      <c r="E37" s="9">
        <v>2696520.47028</v>
      </c>
      <c r="F37" s="9">
        <v>2642330.1729950001</v>
      </c>
      <c r="G37" s="9">
        <v>2573821.4595599999</v>
      </c>
      <c r="H37" s="9">
        <v>2490073.0880749999</v>
      </c>
      <c r="I37" s="9">
        <v>2400361.2435099999</v>
      </c>
      <c r="J37" s="9">
        <v>2305008.61069</v>
      </c>
      <c r="K37" s="9">
        <v>2203040.1171200001</v>
      </c>
      <c r="L37" s="9">
        <v>2088471.495565</v>
      </c>
      <c r="M37" s="9">
        <v>1946816.51725</v>
      </c>
      <c r="N37" s="9">
        <v>1802985.5430099999</v>
      </c>
      <c r="O37" s="9">
        <v>1656864.0359400001</v>
      </c>
      <c r="P37" s="9">
        <v>1508331.27385</v>
      </c>
      <c r="Q37" s="9">
        <v>1327564.66540952</v>
      </c>
      <c r="R37" s="9">
        <v>1303195.0906628501</v>
      </c>
      <c r="S37" s="9">
        <v>1278724.79488285</v>
      </c>
      <c r="T37" s="9">
        <v>1254156.4631061901</v>
      </c>
      <c r="U37" s="9">
        <v>1229491.2826133301</v>
      </c>
      <c r="V37" s="9">
        <v>1204729.0187142801</v>
      </c>
      <c r="W37" s="9">
        <v>1177763.3957066601</v>
      </c>
      <c r="X37" s="9">
        <v>1150847.05829333</v>
      </c>
      <c r="Y37" s="9">
        <v>1123969.69122285</v>
      </c>
      <c r="Z37" s="9">
        <v>1097120.15932904</v>
      </c>
      <c r="AA37" s="9">
        <v>1070286.5252761899</v>
      </c>
      <c r="AB37" s="9">
        <v>1042701.00750714</v>
      </c>
      <c r="AC37" s="9">
        <v>1015162.3563619</v>
      </c>
      <c r="AD37" s="9">
        <v>987654.25476666598</v>
      </c>
      <c r="AE37" s="9">
        <v>960159.76865999901</v>
      </c>
      <c r="AF37" s="9">
        <v>932661.34815476101</v>
      </c>
      <c r="AG37" s="9">
        <v>905741.00427047501</v>
      </c>
      <c r="AH37" s="9">
        <v>878730.25398142799</v>
      </c>
      <c r="AI37" s="9">
        <v>851611.15678380895</v>
      </c>
      <c r="AJ37" s="9">
        <v>824364.99791190401</v>
      </c>
      <c r="AK37" s="9">
        <v>796972.270599999</v>
      </c>
    </row>
    <row r="38" spans="1:37">
      <c r="A38" s="11" t="s">
        <v>16</v>
      </c>
      <c r="B38" s="9">
        <v>2206838.906</v>
      </c>
      <c r="C38" s="9">
        <v>2154411.1260000002</v>
      </c>
      <c r="D38" s="9">
        <v>1978449.4492800001</v>
      </c>
      <c r="E38" s="9">
        <v>1819295.8656599999</v>
      </c>
      <c r="F38" s="9">
        <v>1657169.822495</v>
      </c>
      <c r="G38" s="9">
        <v>1496032.32858</v>
      </c>
      <c r="H38" s="9">
        <v>1355792.6810250001</v>
      </c>
      <c r="I38" s="9">
        <v>1222074.2776899999</v>
      </c>
      <c r="J38" s="9">
        <v>1094719.4596299999</v>
      </c>
      <c r="K38" s="9">
        <v>973704.440319999</v>
      </c>
      <c r="L38" s="9">
        <v>858781.35475999897</v>
      </c>
      <c r="M38" s="9">
        <v>764221.43874999997</v>
      </c>
      <c r="N38" s="9">
        <v>674168.16431999998</v>
      </c>
      <c r="O38" s="9">
        <v>588710.97712000005</v>
      </c>
      <c r="P38" s="9">
        <v>507964.23797999998</v>
      </c>
      <c r="Q38" s="9">
        <v>422469.60958095198</v>
      </c>
      <c r="R38" s="9">
        <v>395621.48686238099</v>
      </c>
      <c r="S38" s="9">
        <v>369700.19695714198</v>
      </c>
      <c r="T38" s="9">
        <v>344710.08681047597</v>
      </c>
      <c r="U38" s="9">
        <v>320674.54680571402</v>
      </c>
      <c r="V38" s="9">
        <v>297520.51082142798</v>
      </c>
      <c r="W38" s="9">
        <v>279061.45597333298</v>
      </c>
      <c r="X38" s="9">
        <v>261233.66928285701</v>
      </c>
      <c r="Y38" s="9">
        <v>244065.49231999999</v>
      </c>
      <c r="Z38" s="9">
        <v>227533.96907714201</v>
      </c>
      <c r="AA38" s="9">
        <v>211625.13473809499</v>
      </c>
      <c r="AB38" s="9">
        <v>198508.086395714</v>
      </c>
      <c r="AC38" s="9">
        <v>185885.25070476101</v>
      </c>
      <c r="AD38" s="9">
        <v>173730.14068666601</v>
      </c>
      <c r="AE38" s="9">
        <v>162047.37872571399</v>
      </c>
      <c r="AF38" s="9">
        <v>150830.58715000001</v>
      </c>
      <c r="AG38" s="9">
        <v>141860.294483809</v>
      </c>
      <c r="AH38" s="9">
        <v>133198.11548000001</v>
      </c>
      <c r="AI38" s="9">
        <v>124826.61035238</v>
      </c>
      <c r="AJ38" s="9">
        <v>116754.305088571</v>
      </c>
      <c r="AK38" s="9">
        <v>108972.3728</v>
      </c>
    </row>
    <row r="39" spans="1:37">
      <c r="A39" s="11" t="s">
        <v>17</v>
      </c>
      <c r="B39" s="9">
        <v>1085965.7590000001</v>
      </c>
      <c r="C39" s="9">
        <v>1126111.9639999999</v>
      </c>
      <c r="D39" s="9">
        <v>1113866.4675100001</v>
      </c>
      <c r="E39" s="9">
        <v>1103781.0838599999</v>
      </c>
      <c r="F39" s="9">
        <v>1088555.45784</v>
      </c>
      <c r="G39" s="9">
        <v>1068691.9296200001</v>
      </c>
      <c r="H39" s="9">
        <v>1045763.161275</v>
      </c>
      <c r="I39" s="9">
        <v>1022756.09531</v>
      </c>
      <c r="J39" s="9">
        <v>995234.04016500001</v>
      </c>
      <c r="K39" s="9">
        <v>966111.29663999996</v>
      </c>
      <c r="L39" s="9">
        <v>932443.16276999901</v>
      </c>
      <c r="M39" s="9">
        <v>895433.29535000003</v>
      </c>
      <c r="N39" s="9">
        <v>853176.40564500005</v>
      </c>
      <c r="O39" s="9">
        <v>805841.20843999996</v>
      </c>
      <c r="P39" s="9">
        <v>752588.68630999897</v>
      </c>
      <c r="Q39" s="9">
        <v>678618.38824761903</v>
      </c>
      <c r="R39" s="9">
        <v>680451.93971714203</v>
      </c>
      <c r="S39" s="9">
        <v>680915.08539999998</v>
      </c>
      <c r="T39" s="9">
        <v>680473.54942047596</v>
      </c>
      <c r="U39" s="9">
        <v>679430.74332571402</v>
      </c>
      <c r="V39" s="9">
        <v>677481.51149999897</v>
      </c>
      <c r="W39" s="9">
        <v>677016.17806666601</v>
      </c>
      <c r="X39" s="9">
        <v>675648.23642047599</v>
      </c>
      <c r="Y39" s="9">
        <v>673381.28594285704</v>
      </c>
      <c r="Z39" s="9">
        <v>670218.92426428501</v>
      </c>
      <c r="AA39" s="9">
        <v>666164.74722380901</v>
      </c>
      <c r="AB39" s="9">
        <v>663398.14633857098</v>
      </c>
      <c r="AC39" s="9">
        <v>659612.17586285702</v>
      </c>
      <c r="AD39" s="9">
        <v>654810.94499333296</v>
      </c>
      <c r="AE39" s="9">
        <v>648998.56096285698</v>
      </c>
      <c r="AF39" s="9">
        <v>642179.12919999904</v>
      </c>
      <c r="AG39" s="9">
        <v>637042.49676190398</v>
      </c>
      <c r="AH39" s="9">
        <v>630712.94093571405</v>
      </c>
      <c r="AI39" s="9">
        <v>623195.31649142795</v>
      </c>
      <c r="AJ39" s="9">
        <v>614494.47499333299</v>
      </c>
      <c r="AK39" s="9">
        <v>604615.26499999897</v>
      </c>
    </row>
    <row r="40" spans="1:37">
      <c r="A40" s="11" t="s">
        <v>18</v>
      </c>
      <c r="B40" s="9">
        <v>280607.14899999998</v>
      </c>
      <c r="C40" s="9">
        <v>288751.52500000002</v>
      </c>
      <c r="D40" s="9">
        <v>283430.59561999998</v>
      </c>
      <c r="E40" s="9">
        <v>275137.60911000002</v>
      </c>
      <c r="F40" s="9">
        <v>267006.93883</v>
      </c>
      <c r="G40" s="9">
        <v>258160.09406</v>
      </c>
      <c r="H40" s="9">
        <v>247808.563375</v>
      </c>
      <c r="I40" s="9">
        <v>237097.07814</v>
      </c>
      <c r="J40" s="9">
        <v>226052.52559500001</v>
      </c>
      <c r="K40" s="9">
        <v>214575.00159999999</v>
      </c>
      <c r="L40" s="9">
        <v>202082.86605499999</v>
      </c>
      <c r="M40" s="9">
        <v>188490.4846</v>
      </c>
      <c r="N40" s="9">
        <v>174667.98095</v>
      </c>
      <c r="O40" s="9">
        <v>160604.61206000001</v>
      </c>
      <c r="P40" s="9">
        <v>146288.99358499999</v>
      </c>
      <c r="Q40" s="9">
        <v>128827.417238095</v>
      </c>
      <c r="R40" s="9">
        <v>126070.27140380901</v>
      </c>
      <c r="S40" s="9">
        <v>123330.574431428</v>
      </c>
      <c r="T40" s="9">
        <v>120607.36844333301</v>
      </c>
      <c r="U40" s="9">
        <v>117899.625548571</v>
      </c>
      <c r="V40" s="9">
        <v>115206.252428571</v>
      </c>
      <c r="W40" s="9">
        <v>112624.03952000001</v>
      </c>
      <c r="X40" s="9">
        <v>110046.79270190401</v>
      </c>
      <c r="Y40" s="9">
        <v>107473.515908571</v>
      </c>
      <c r="Z40" s="9">
        <v>104903.134365714</v>
      </c>
      <c r="AA40" s="9">
        <v>102334.497280952</v>
      </c>
      <c r="AB40" s="9">
        <v>99853.408701428503</v>
      </c>
      <c r="AC40" s="9">
        <v>97364.949801904702</v>
      </c>
      <c r="AD40" s="9">
        <v>94867.987829999998</v>
      </c>
      <c r="AE40" s="9">
        <v>92361.301174285705</v>
      </c>
      <c r="AF40" s="9">
        <v>89843.581121428506</v>
      </c>
      <c r="AG40" s="9">
        <v>87389.733786666606</v>
      </c>
      <c r="AH40" s="9">
        <v>84915.683885714199</v>
      </c>
      <c r="AI40" s="9">
        <v>82420.055028571398</v>
      </c>
      <c r="AJ40" s="9">
        <v>79901.368836190406</v>
      </c>
      <c r="AK40" s="9">
        <v>77358.044199999902</v>
      </c>
    </row>
    <row r="41" spans="1:37">
      <c r="A41" s="11" t="s">
        <v>19</v>
      </c>
      <c r="B41" s="9">
        <v>133171.36900000001</v>
      </c>
      <c r="C41" s="9">
        <v>132270.696</v>
      </c>
      <c r="D41" s="9">
        <v>125465.90596</v>
      </c>
      <c r="E41" s="9">
        <v>118747.3924</v>
      </c>
      <c r="F41" s="9">
        <v>112113.067795</v>
      </c>
      <c r="G41" s="9">
        <v>105563.52902</v>
      </c>
      <c r="H41" s="9">
        <v>99059.847449999899</v>
      </c>
      <c r="I41" s="9">
        <v>92634.700500000006</v>
      </c>
      <c r="J41" s="9">
        <v>86288.809524999902</v>
      </c>
      <c r="K41" s="9">
        <v>80022.900479999997</v>
      </c>
      <c r="L41" s="9">
        <v>73837.702504999907</v>
      </c>
      <c r="M41" s="9">
        <v>67749.405349999899</v>
      </c>
      <c r="N41" s="9">
        <v>61741.169710000002</v>
      </c>
      <c r="O41" s="9">
        <v>55813.629419999997</v>
      </c>
      <c r="P41" s="9">
        <v>49967.421374999903</v>
      </c>
      <c r="Q41" s="9">
        <v>43236.063428571397</v>
      </c>
      <c r="R41" s="9">
        <v>41526.605057619003</v>
      </c>
      <c r="S41" s="9">
        <v>39860.105560000004</v>
      </c>
      <c r="T41" s="9">
        <v>38235.838587619</v>
      </c>
      <c r="U41" s="9">
        <v>36653.0872209523</v>
      </c>
      <c r="V41" s="9">
        <v>35111.144249999998</v>
      </c>
      <c r="W41" s="9">
        <v>33587.9954</v>
      </c>
      <c r="X41" s="9">
        <v>32106.4605009523</v>
      </c>
      <c r="Y41" s="9">
        <v>30665.752594285699</v>
      </c>
      <c r="Z41" s="9">
        <v>29265.097338095198</v>
      </c>
      <c r="AA41" s="9">
        <v>27903.731400000001</v>
      </c>
      <c r="AB41" s="9">
        <v>26567.8495171428</v>
      </c>
      <c r="AC41" s="9">
        <v>25271.2902895238</v>
      </c>
      <c r="AD41" s="9">
        <v>24013.240533333301</v>
      </c>
      <c r="AE41" s="9">
        <v>22792.901065714199</v>
      </c>
      <c r="AF41" s="9">
        <v>21609.486261904702</v>
      </c>
      <c r="AG41" s="9">
        <v>20455.810643809498</v>
      </c>
      <c r="AH41" s="9">
        <v>19338.420274285701</v>
      </c>
      <c r="AI41" s="9">
        <v>18256.510671428499</v>
      </c>
      <c r="AJ41" s="9">
        <v>17209.291401904698</v>
      </c>
      <c r="AK41" s="9">
        <v>16195.9872</v>
      </c>
    </row>
    <row r="42" spans="1:37">
      <c r="A42" s="11" t="s">
        <v>20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</row>
    <row r="43" spans="1:37">
      <c r="A43" s="11" t="s">
        <v>21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</row>
    <row r="46" spans="1:37">
      <c r="A46" s="11" t="s">
        <v>693</v>
      </c>
    </row>
    <row r="47" spans="1:37">
      <c r="B47" s="11">
        <v>2015</v>
      </c>
      <c r="C47" s="11">
        <v>2016</v>
      </c>
      <c r="D47" s="11">
        <f>C47+1</f>
        <v>2017</v>
      </c>
      <c r="E47" s="11">
        <f t="shared" ref="E47:AK47" si="2">D47+1</f>
        <v>2018</v>
      </c>
      <c r="F47" s="11">
        <f t="shared" si="2"/>
        <v>2019</v>
      </c>
      <c r="G47" s="11">
        <f t="shared" si="2"/>
        <v>2020</v>
      </c>
      <c r="H47" s="11">
        <f t="shared" si="2"/>
        <v>2021</v>
      </c>
      <c r="I47" s="11">
        <f t="shared" si="2"/>
        <v>2022</v>
      </c>
      <c r="J47" s="11">
        <f t="shared" si="2"/>
        <v>2023</v>
      </c>
      <c r="K47" s="11">
        <f t="shared" si="2"/>
        <v>2024</v>
      </c>
      <c r="L47" s="11">
        <f t="shared" si="2"/>
        <v>2025</v>
      </c>
      <c r="M47" s="11">
        <f t="shared" si="2"/>
        <v>2026</v>
      </c>
      <c r="N47" s="11">
        <f t="shared" si="2"/>
        <v>2027</v>
      </c>
      <c r="O47" s="11">
        <f t="shared" si="2"/>
        <v>2028</v>
      </c>
      <c r="P47" s="11">
        <f t="shared" si="2"/>
        <v>2029</v>
      </c>
      <c r="Q47" s="11">
        <f t="shared" si="2"/>
        <v>2030</v>
      </c>
      <c r="R47" s="11">
        <f t="shared" si="2"/>
        <v>2031</v>
      </c>
      <c r="S47" s="11">
        <f t="shared" si="2"/>
        <v>2032</v>
      </c>
      <c r="T47" s="11">
        <f t="shared" si="2"/>
        <v>2033</v>
      </c>
      <c r="U47" s="11">
        <f t="shared" si="2"/>
        <v>2034</v>
      </c>
      <c r="V47" s="11">
        <f t="shared" si="2"/>
        <v>2035</v>
      </c>
      <c r="W47" s="11">
        <f t="shared" si="2"/>
        <v>2036</v>
      </c>
      <c r="X47" s="11">
        <f t="shared" si="2"/>
        <v>2037</v>
      </c>
      <c r="Y47" s="11">
        <f t="shared" si="2"/>
        <v>2038</v>
      </c>
      <c r="Z47" s="11">
        <f t="shared" si="2"/>
        <v>2039</v>
      </c>
      <c r="AA47" s="11">
        <f t="shared" si="2"/>
        <v>2040</v>
      </c>
      <c r="AB47" s="11">
        <f t="shared" si="2"/>
        <v>2041</v>
      </c>
      <c r="AC47" s="11">
        <f t="shared" si="2"/>
        <v>2042</v>
      </c>
      <c r="AD47" s="11">
        <f t="shared" si="2"/>
        <v>2043</v>
      </c>
      <c r="AE47" s="11">
        <f t="shared" si="2"/>
        <v>2044</v>
      </c>
      <c r="AF47" s="11">
        <f t="shared" si="2"/>
        <v>2045</v>
      </c>
      <c r="AG47" s="11">
        <f t="shared" si="2"/>
        <v>2046</v>
      </c>
      <c r="AH47" s="11">
        <f t="shared" si="2"/>
        <v>2047</v>
      </c>
      <c r="AI47" s="11">
        <f t="shared" si="2"/>
        <v>2048</v>
      </c>
      <c r="AJ47" s="11">
        <f t="shared" si="2"/>
        <v>2049</v>
      </c>
      <c r="AK47" s="11">
        <f t="shared" si="2"/>
        <v>2050</v>
      </c>
    </row>
    <row r="48" spans="1:37">
      <c r="A48" s="11" t="s">
        <v>4</v>
      </c>
      <c r="B48" s="9">
        <f>B3-B25</f>
        <v>0</v>
      </c>
      <c r="C48" s="9">
        <f t="shared" ref="C48:AK55" si="3">C3-C25</f>
        <v>0</v>
      </c>
      <c r="D48" s="9">
        <f t="shared" si="3"/>
        <v>34215.110916430131</v>
      </c>
      <c r="E48" s="9">
        <f t="shared" si="3"/>
        <v>68430.221832860261</v>
      </c>
      <c r="F48" s="9">
        <f t="shared" si="3"/>
        <v>102645.33274929039</v>
      </c>
      <c r="G48" s="9">
        <f t="shared" si="3"/>
        <v>136860.44366572052</v>
      </c>
      <c r="H48" s="9">
        <f t="shared" si="3"/>
        <v>171075.55458215065</v>
      </c>
      <c r="I48" s="9">
        <f t="shared" si="3"/>
        <v>205290.66549857985</v>
      </c>
      <c r="J48" s="9">
        <f t="shared" si="3"/>
        <v>239505.77641500067</v>
      </c>
      <c r="K48" s="9">
        <f t="shared" si="3"/>
        <v>273720.88733142987</v>
      </c>
      <c r="L48" s="9">
        <f t="shared" si="3"/>
        <v>307935.99824786</v>
      </c>
      <c r="M48" s="9">
        <f t="shared" si="3"/>
        <v>342151.10916429013</v>
      </c>
      <c r="N48" s="9">
        <f t="shared" si="3"/>
        <v>376366.22008072026</v>
      </c>
      <c r="O48" s="9">
        <f t="shared" si="3"/>
        <v>410581.33099715039</v>
      </c>
      <c r="P48" s="9">
        <f t="shared" si="3"/>
        <v>444796.44191358052</v>
      </c>
      <c r="Q48" s="9">
        <f t="shared" si="3"/>
        <v>506890.53209524043</v>
      </c>
      <c r="R48" s="9">
        <f t="shared" si="3"/>
        <v>534769.51136048045</v>
      </c>
      <c r="S48" s="9">
        <f t="shared" si="3"/>
        <v>562648.49062572047</v>
      </c>
      <c r="T48" s="9">
        <f t="shared" si="3"/>
        <v>590527.46989096049</v>
      </c>
      <c r="U48" s="9">
        <f t="shared" si="3"/>
        <v>618406.44915619027</v>
      </c>
      <c r="V48" s="9">
        <f t="shared" si="3"/>
        <v>646285.42842143029</v>
      </c>
      <c r="W48" s="9">
        <f t="shared" si="3"/>
        <v>674164.40768667031</v>
      </c>
      <c r="X48" s="9">
        <f t="shared" si="3"/>
        <v>702043.38695191033</v>
      </c>
      <c r="Y48" s="9">
        <f t="shared" si="3"/>
        <v>729922.36621715035</v>
      </c>
      <c r="Z48" s="9">
        <f t="shared" si="3"/>
        <v>757801.34548239037</v>
      </c>
      <c r="AA48" s="9">
        <f t="shared" si="3"/>
        <v>785680.32474762015</v>
      </c>
      <c r="AB48" s="9">
        <f t="shared" si="3"/>
        <v>813559.30401286017</v>
      </c>
      <c r="AC48" s="9">
        <f t="shared" si="3"/>
        <v>841438.28327810019</v>
      </c>
      <c r="AD48" s="9">
        <f t="shared" si="3"/>
        <v>869317.26254334021</v>
      </c>
      <c r="AE48" s="9">
        <f t="shared" si="3"/>
        <v>897196.24180858023</v>
      </c>
      <c r="AF48" s="9">
        <f t="shared" si="3"/>
        <v>925075.22107381001</v>
      </c>
      <c r="AG48" s="9">
        <f t="shared" si="3"/>
        <v>952954.20033905003</v>
      </c>
      <c r="AH48" s="9">
        <f t="shared" si="3"/>
        <v>980833.17960429005</v>
      </c>
      <c r="AI48" s="9">
        <f t="shared" si="3"/>
        <v>1008712.1588695301</v>
      </c>
      <c r="AJ48" s="9">
        <f t="shared" si="3"/>
        <v>1036591.1381347701</v>
      </c>
      <c r="AK48" s="9">
        <f t="shared" si="3"/>
        <v>1064470.1173999999</v>
      </c>
    </row>
    <row r="49" spans="1:37">
      <c r="A49" s="11" t="s">
        <v>1</v>
      </c>
      <c r="B49" s="9">
        <f t="shared" ref="B49:Q64" si="4">B4-B26</f>
        <v>0</v>
      </c>
      <c r="C49" s="9">
        <f t="shared" si="4"/>
        <v>0</v>
      </c>
      <c r="D49" s="9">
        <f t="shared" si="4"/>
        <v>0</v>
      </c>
      <c r="E49" s="9">
        <f t="shared" si="4"/>
        <v>0</v>
      </c>
      <c r="F49" s="9">
        <f t="shared" si="4"/>
        <v>0</v>
      </c>
      <c r="G49" s="9">
        <f t="shared" si="4"/>
        <v>136574.83394549973</v>
      </c>
      <c r="H49" s="9">
        <f t="shared" si="4"/>
        <v>273149.66789100133</v>
      </c>
      <c r="I49" s="9">
        <f t="shared" si="4"/>
        <v>409724.50183640048</v>
      </c>
      <c r="J49" s="9">
        <f t="shared" si="4"/>
        <v>546299.33578190021</v>
      </c>
      <c r="K49" s="9">
        <f t="shared" si="4"/>
        <v>682874.16972730123</v>
      </c>
      <c r="L49" s="9">
        <f t="shared" si="4"/>
        <v>819449.00367273018</v>
      </c>
      <c r="M49" s="9">
        <f t="shared" si="4"/>
        <v>956023.8376181908</v>
      </c>
      <c r="N49" s="9">
        <f t="shared" si="4"/>
        <v>1092598.6715636402</v>
      </c>
      <c r="O49" s="9">
        <f t="shared" si="4"/>
        <v>1229173.5055091009</v>
      </c>
      <c r="P49" s="9">
        <f t="shared" si="4"/>
        <v>1365748.3394545503</v>
      </c>
      <c r="Q49" s="9">
        <f t="shared" si="4"/>
        <v>1563642.4866000097</v>
      </c>
      <c r="R49" s="9">
        <f t="shared" si="3"/>
        <v>1624961.7998000104</v>
      </c>
      <c r="S49" s="9">
        <f t="shared" si="3"/>
        <v>1686281.1130000111</v>
      </c>
      <c r="T49" s="9">
        <f t="shared" si="3"/>
        <v>1747600.4262000099</v>
      </c>
      <c r="U49" s="9">
        <f t="shared" si="3"/>
        <v>1808919.7394000106</v>
      </c>
      <c r="V49" s="9">
        <f t="shared" si="3"/>
        <v>1870239.0526000112</v>
      </c>
      <c r="W49" s="9">
        <f t="shared" si="3"/>
        <v>1931558.36580001</v>
      </c>
      <c r="X49" s="9">
        <f t="shared" si="3"/>
        <v>1992877.6790000107</v>
      </c>
      <c r="Y49" s="9">
        <f t="shared" si="3"/>
        <v>2054196.9922000114</v>
      </c>
      <c r="Z49" s="9">
        <f t="shared" si="3"/>
        <v>2115516.3054000009</v>
      </c>
      <c r="AA49" s="9">
        <f t="shared" si="3"/>
        <v>2176835.6186000109</v>
      </c>
      <c r="AB49" s="9">
        <f t="shared" si="3"/>
        <v>2238154.9318000097</v>
      </c>
      <c r="AC49" s="9">
        <f t="shared" si="3"/>
        <v>2299474.2450000104</v>
      </c>
      <c r="AD49" s="9">
        <f t="shared" si="3"/>
        <v>2360793.5582000101</v>
      </c>
      <c r="AE49" s="9">
        <f t="shared" si="3"/>
        <v>2422112.8714000108</v>
      </c>
      <c r="AF49" s="9">
        <f t="shared" si="3"/>
        <v>2483432.1846000105</v>
      </c>
      <c r="AG49" s="9">
        <f t="shared" si="3"/>
        <v>2544751.4978000103</v>
      </c>
      <c r="AH49" s="9">
        <f t="shared" si="3"/>
        <v>2606070.8110000109</v>
      </c>
      <c r="AI49" s="9">
        <f t="shared" si="3"/>
        <v>2667390.1242000107</v>
      </c>
      <c r="AJ49" s="9">
        <f t="shared" si="3"/>
        <v>2728709.4374000104</v>
      </c>
      <c r="AK49" s="9">
        <f t="shared" si="3"/>
        <v>2790028.7506000102</v>
      </c>
    </row>
    <row r="50" spans="1:37">
      <c r="A50" s="11" t="s">
        <v>5</v>
      </c>
      <c r="B50" s="9">
        <f t="shared" si="4"/>
        <v>0</v>
      </c>
      <c r="C50" s="9">
        <f t="shared" si="3"/>
        <v>0</v>
      </c>
      <c r="D50" s="9">
        <f t="shared" si="3"/>
        <v>20746.915617857943</v>
      </c>
      <c r="E50" s="9">
        <f t="shared" si="3"/>
        <v>41493.831235714955</v>
      </c>
      <c r="F50" s="9">
        <f t="shared" si="3"/>
        <v>62240.746853571967</v>
      </c>
      <c r="G50" s="9">
        <f t="shared" si="3"/>
        <v>82987.662471428979</v>
      </c>
      <c r="H50" s="9">
        <f t="shared" si="3"/>
        <v>103734.57808928599</v>
      </c>
      <c r="I50" s="9">
        <f t="shared" si="3"/>
        <v>124481.49370714294</v>
      </c>
      <c r="J50" s="9">
        <f t="shared" si="3"/>
        <v>145228.40932500095</v>
      </c>
      <c r="K50" s="9">
        <f t="shared" si="3"/>
        <v>165975.32494285796</v>
      </c>
      <c r="L50" s="9">
        <f t="shared" si="3"/>
        <v>186722.24056071497</v>
      </c>
      <c r="M50" s="9">
        <f t="shared" si="3"/>
        <v>207469.15617857192</v>
      </c>
      <c r="N50" s="9">
        <f t="shared" si="3"/>
        <v>228216.07179642894</v>
      </c>
      <c r="O50" s="9">
        <f t="shared" si="3"/>
        <v>248962.98741428595</v>
      </c>
      <c r="P50" s="9">
        <f t="shared" si="3"/>
        <v>269709.90303214296</v>
      </c>
      <c r="Q50" s="9">
        <f t="shared" si="3"/>
        <v>301214.47859999997</v>
      </c>
      <c r="R50" s="9">
        <f t="shared" si="3"/>
        <v>311972.13854999997</v>
      </c>
      <c r="S50" s="9">
        <f t="shared" si="3"/>
        <v>322729.79849999998</v>
      </c>
      <c r="T50" s="9">
        <f t="shared" si="3"/>
        <v>333487.45844999998</v>
      </c>
      <c r="U50" s="9">
        <f t="shared" si="3"/>
        <v>344245.11839999998</v>
      </c>
      <c r="V50" s="9">
        <f t="shared" si="3"/>
        <v>355002.77834999998</v>
      </c>
      <c r="W50" s="9">
        <f t="shared" si="3"/>
        <v>365760.43829999992</v>
      </c>
      <c r="X50" s="9">
        <f t="shared" si="3"/>
        <v>376518.09824999992</v>
      </c>
      <c r="Y50" s="9">
        <f t="shared" si="3"/>
        <v>387275.75819999992</v>
      </c>
      <c r="Z50" s="9">
        <f t="shared" si="3"/>
        <v>398033.41814999992</v>
      </c>
      <c r="AA50" s="9">
        <f t="shared" si="3"/>
        <v>408791.07809999993</v>
      </c>
      <c r="AB50" s="9">
        <f t="shared" si="3"/>
        <v>419548.73804999993</v>
      </c>
      <c r="AC50" s="9">
        <f t="shared" si="3"/>
        <v>430306.39799999993</v>
      </c>
      <c r="AD50" s="9">
        <f t="shared" si="3"/>
        <v>441064.05794999993</v>
      </c>
      <c r="AE50" s="9">
        <f t="shared" si="3"/>
        <v>451821.71789999993</v>
      </c>
      <c r="AF50" s="9">
        <f t="shared" si="3"/>
        <v>462579.37784999993</v>
      </c>
      <c r="AG50" s="9">
        <f t="shared" si="3"/>
        <v>473337.03779999993</v>
      </c>
      <c r="AH50" s="9">
        <f t="shared" si="3"/>
        <v>484094.69774999993</v>
      </c>
      <c r="AI50" s="9">
        <f t="shared" si="3"/>
        <v>494852.35769999993</v>
      </c>
      <c r="AJ50" s="9">
        <f t="shared" si="3"/>
        <v>505610.01764999994</v>
      </c>
      <c r="AK50" s="9">
        <f t="shared" si="3"/>
        <v>516367.67759999994</v>
      </c>
    </row>
    <row r="51" spans="1:37">
      <c r="A51" s="11" t="s">
        <v>6</v>
      </c>
      <c r="B51" s="9">
        <f t="shared" si="4"/>
        <v>0</v>
      </c>
      <c r="C51" s="9">
        <f t="shared" si="3"/>
        <v>0</v>
      </c>
      <c r="D51" s="9">
        <f t="shared" si="3"/>
        <v>58327.60409999988</v>
      </c>
      <c r="E51" s="9">
        <f t="shared" si="3"/>
        <v>116655.20819999999</v>
      </c>
      <c r="F51" s="9">
        <f t="shared" si="3"/>
        <v>174982.81229999987</v>
      </c>
      <c r="G51" s="9">
        <f t="shared" si="3"/>
        <v>233310.41639999999</v>
      </c>
      <c r="H51" s="9">
        <f t="shared" si="3"/>
        <v>291638.02049999987</v>
      </c>
      <c r="I51" s="9">
        <f t="shared" si="3"/>
        <v>349965.62459999998</v>
      </c>
      <c r="J51" s="9">
        <f t="shared" si="3"/>
        <v>408293.22869999986</v>
      </c>
      <c r="K51" s="9">
        <f t="shared" si="3"/>
        <v>466620.83279999997</v>
      </c>
      <c r="L51" s="9">
        <f t="shared" si="3"/>
        <v>524948.43689999986</v>
      </c>
      <c r="M51" s="9">
        <f t="shared" si="3"/>
        <v>583276.04099999997</v>
      </c>
      <c r="N51" s="9">
        <f t="shared" si="3"/>
        <v>641603.64509999985</v>
      </c>
      <c r="O51" s="9">
        <f t="shared" si="3"/>
        <v>699931.24919999996</v>
      </c>
      <c r="P51" s="9">
        <f t="shared" si="3"/>
        <v>758258.85329999984</v>
      </c>
      <c r="Q51" s="9">
        <f t="shared" si="3"/>
        <v>846830.4002666669</v>
      </c>
      <c r="R51" s="9">
        <f t="shared" si="3"/>
        <v>877074.34313333395</v>
      </c>
      <c r="S51" s="9">
        <f t="shared" si="3"/>
        <v>907318.28599999996</v>
      </c>
      <c r="T51" s="9">
        <f t="shared" si="3"/>
        <v>937562.2288666669</v>
      </c>
      <c r="U51" s="9">
        <f t="shared" si="3"/>
        <v>967806.17173333396</v>
      </c>
      <c r="V51" s="9">
        <f t="shared" si="3"/>
        <v>998050.11459999997</v>
      </c>
      <c r="W51" s="9">
        <f t="shared" si="3"/>
        <v>1028294.0574666669</v>
      </c>
      <c r="X51" s="9">
        <f t="shared" si="3"/>
        <v>1058538.0003333339</v>
      </c>
      <c r="Y51" s="9">
        <f t="shared" si="3"/>
        <v>1088781.9432000001</v>
      </c>
      <c r="Z51" s="9">
        <f t="shared" si="3"/>
        <v>1119025.8860666668</v>
      </c>
      <c r="AA51" s="9">
        <f t="shared" si="3"/>
        <v>1149269.828933334</v>
      </c>
      <c r="AB51" s="9">
        <f t="shared" si="3"/>
        <v>1179513.7718000009</v>
      </c>
      <c r="AC51" s="9">
        <f t="shared" si="3"/>
        <v>1209757.7146666669</v>
      </c>
      <c r="AD51" s="9">
        <f t="shared" si="3"/>
        <v>1240001.6575333339</v>
      </c>
      <c r="AE51" s="9">
        <f t="shared" si="3"/>
        <v>1270245.6003999999</v>
      </c>
      <c r="AF51" s="9">
        <f t="shared" si="3"/>
        <v>1300489.5432666671</v>
      </c>
      <c r="AG51" s="9">
        <f t="shared" si="3"/>
        <v>1330733.486133334</v>
      </c>
      <c r="AH51" s="9">
        <f t="shared" si="3"/>
        <v>1360977.4290000009</v>
      </c>
      <c r="AI51" s="9">
        <f t="shared" si="3"/>
        <v>1391221.3718666669</v>
      </c>
      <c r="AJ51" s="9">
        <f t="shared" si="3"/>
        <v>1421465.3147333339</v>
      </c>
      <c r="AK51" s="9">
        <f t="shared" si="3"/>
        <v>1451709.2575999999</v>
      </c>
    </row>
    <row r="52" spans="1:37">
      <c r="A52" s="11" t="s">
        <v>7</v>
      </c>
      <c r="B52" s="9">
        <f t="shared" si="4"/>
        <v>0</v>
      </c>
      <c r="C52" s="9">
        <f t="shared" si="3"/>
        <v>0</v>
      </c>
      <c r="D52" s="9">
        <f t="shared" si="3"/>
        <v>25671.855428570998</v>
      </c>
      <c r="E52" s="9">
        <f t="shared" si="3"/>
        <v>51343.710857141996</v>
      </c>
      <c r="F52" s="9">
        <f t="shared" si="3"/>
        <v>77015.566285714041</v>
      </c>
      <c r="G52" s="9">
        <f t="shared" si="3"/>
        <v>102687.42171428504</v>
      </c>
      <c r="H52" s="9">
        <f t="shared" si="3"/>
        <v>128359.27714285697</v>
      </c>
      <c r="I52" s="9">
        <f t="shared" si="3"/>
        <v>154031.13257142797</v>
      </c>
      <c r="J52" s="9">
        <f t="shared" si="3"/>
        <v>179702.98800000001</v>
      </c>
      <c r="K52" s="9">
        <f t="shared" si="3"/>
        <v>205374.84342857101</v>
      </c>
      <c r="L52" s="9">
        <f t="shared" si="3"/>
        <v>231046.69885714201</v>
      </c>
      <c r="M52" s="9">
        <f t="shared" si="3"/>
        <v>256718.55428571405</v>
      </c>
      <c r="N52" s="9">
        <f t="shared" si="3"/>
        <v>282390.40971428505</v>
      </c>
      <c r="O52" s="9">
        <f t="shared" si="3"/>
        <v>308062.26514285698</v>
      </c>
      <c r="P52" s="9">
        <f t="shared" si="3"/>
        <v>333734.12057142798</v>
      </c>
      <c r="Q52" s="9">
        <f t="shared" si="3"/>
        <v>376520.54628571402</v>
      </c>
      <c r="R52" s="9">
        <f t="shared" si="3"/>
        <v>393635.11657142802</v>
      </c>
      <c r="S52" s="9">
        <f t="shared" si="3"/>
        <v>410749.68685714202</v>
      </c>
      <c r="T52" s="9">
        <f t="shared" si="3"/>
        <v>427864.25714285701</v>
      </c>
      <c r="U52" s="9">
        <f t="shared" si="3"/>
        <v>444978.82742857101</v>
      </c>
      <c r="V52" s="9">
        <f t="shared" si="3"/>
        <v>462093.39771428501</v>
      </c>
      <c r="W52" s="9">
        <f t="shared" si="3"/>
        <v>479207.967999999</v>
      </c>
      <c r="X52" s="9">
        <f t="shared" si="3"/>
        <v>496322.53828571399</v>
      </c>
      <c r="Y52" s="9">
        <f t="shared" si="3"/>
        <v>513437.10857142799</v>
      </c>
      <c r="Z52" s="9">
        <f t="shared" si="3"/>
        <v>530551.67885714199</v>
      </c>
      <c r="AA52" s="9">
        <f t="shared" si="3"/>
        <v>547666.24914285704</v>
      </c>
      <c r="AB52" s="9">
        <f t="shared" si="3"/>
        <v>564780.81942857103</v>
      </c>
      <c r="AC52" s="9">
        <f t="shared" si="3"/>
        <v>581895.38971428503</v>
      </c>
      <c r="AD52" s="9">
        <f t="shared" si="3"/>
        <v>599009.95999999903</v>
      </c>
      <c r="AE52" s="9">
        <f t="shared" si="3"/>
        <v>616124.53028571396</v>
      </c>
      <c r="AF52" s="9">
        <f t="shared" si="3"/>
        <v>633239.10057142796</v>
      </c>
      <c r="AG52" s="9">
        <f t="shared" si="3"/>
        <v>650353.67085714196</v>
      </c>
      <c r="AH52" s="9">
        <f t="shared" si="3"/>
        <v>667468.241142857</v>
      </c>
      <c r="AI52" s="9">
        <f t="shared" si="3"/>
        <v>684582.811428571</v>
      </c>
      <c r="AJ52" s="9">
        <f t="shared" si="3"/>
        <v>701697.381714285</v>
      </c>
      <c r="AK52" s="9">
        <f t="shared" si="3"/>
        <v>718811.95200000005</v>
      </c>
    </row>
    <row r="53" spans="1:37">
      <c r="A53" s="11" t="s">
        <v>8</v>
      </c>
      <c r="B53" s="9">
        <f t="shared" si="4"/>
        <v>0</v>
      </c>
      <c r="C53" s="9">
        <f t="shared" si="3"/>
        <v>0</v>
      </c>
      <c r="D53" s="9">
        <f t="shared" si="3"/>
        <v>128317.08554999996</v>
      </c>
      <c r="E53" s="9">
        <f t="shared" si="3"/>
        <v>256634.17109999992</v>
      </c>
      <c r="F53" s="9">
        <f t="shared" si="3"/>
        <v>384951.25665000034</v>
      </c>
      <c r="G53" s="9">
        <f t="shared" si="3"/>
        <v>513268.3422000003</v>
      </c>
      <c r="H53" s="9">
        <f t="shared" si="3"/>
        <v>641585.42775000026</v>
      </c>
      <c r="I53" s="9">
        <f t="shared" si="3"/>
        <v>769902.51330000022</v>
      </c>
      <c r="J53" s="9">
        <f t="shared" si="3"/>
        <v>898219.59885000018</v>
      </c>
      <c r="K53" s="9">
        <f t="shared" si="3"/>
        <v>1026536.6844000001</v>
      </c>
      <c r="L53" s="9">
        <f t="shared" si="3"/>
        <v>1154853.7699500001</v>
      </c>
      <c r="M53" s="9">
        <f t="shared" si="3"/>
        <v>1283170.8555000001</v>
      </c>
      <c r="N53" s="9">
        <f t="shared" si="3"/>
        <v>1411487.94105</v>
      </c>
      <c r="O53" s="9">
        <f t="shared" si="3"/>
        <v>1539805.0266</v>
      </c>
      <c r="P53" s="9">
        <f t="shared" si="3"/>
        <v>1668122.1121499999</v>
      </c>
      <c r="Q53" s="9">
        <f t="shared" si="3"/>
        <v>1862973.9828000003</v>
      </c>
      <c r="R53" s="9">
        <f t="shared" si="3"/>
        <v>1929508.7679000001</v>
      </c>
      <c r="S53" s="9">
        <f t="shared" si="3"/>
        <v>1996043.5530000001</v>
      </c>
      <c r="T53" s="9">
        <f t="shared" si="3"/>
        <v>2062578.3381000001</v>
      </c>
      <c r="U53" s="9">
        <f t="shared" si="3"/>
        <v>2129113.1232000003</v>
      </c>
      <c r="V53" s="9">
        <f t="shared" si="3"/>
        <v>2195647.9083000002</v>
      </c>
      <c r="W53" s="9">
        <f t="shared" si="3"/>
        <v>2262182.6934000002</v>
      </c>
      <c r="X53" s="9">
        <f t="shared" si="3"/>
        <v>2328717.4785000002</v>
      </c>
      <c r="Y53" s="9">
        <f t="shared" si="3"/>
        <v>2395252.2636000002</v>
      </c>
      <c r="Z53" s="9">
        <f t="shared" si="3"/>
        <v>2461787.0487000002</v>
      </c>
      <c r="AA53" s="9">
        <f t="shared" si="3"/>
        <v>2528321.8338000001</v>
      </c>
      <c r="AB53" s="9">
        <f t="shared" si="3"/>
        <v>2594856.6189000001</v>
      </c>
      <c r="AC53" s="9">
        <f t="shared" si="3"/>
        <v>2661391.4040000001</v>
      </c>
      <c r="AD53" s="9">
        <f t="shared" si="3"/>
        <v>2727926.1891000001</v>
      </c>
      <c r="AE53" s="9">
        <f t="shared" si="3"/>
        <v>2794460.9742000001</v>
      </c>
      <c r="AF53" s="9">
        <f t="shared" si="3"/>
        <v>2860995.7593</v>
      </c>
      <c r="AG53" s="9">
        <f t="shared" si="3"/>
        <v>2927530.5444</v>
      </c>
      <c r="AH53" s="9">
        <f t="shared" si="3"/>
        <v>2994065.3295</v>
      </c>
      <c r="AI53" s="9">
        <f t="shared" si="3"/>
        <v>3060600.1146</v>
      </c>
      <c r="AJ53" s="9">
        <f t="shared" si="3"/>
        <v>3127134.8997</v>
      </c>
      <c r="AK53" s="9">
        <f t="shared" si="3"/>
        <v>3193669.6847999999</v>
      </c>
    </row>
    <row r="54" spans="1:37">
      <c r="A54" s="11" t="s">
        <v>9</v>
      </c>
      <c r="B54" s="9">
        <f t="shared" si="4"/>
        <v>0</v>
      </c>
      <c r="C54" s="9">
        <f t="shared" si="3"/>
        <v>0</v>
      </c>
      <c r="D54" s="9">
        <f t="shared" si="3"/>
        <v>135423.65474289842</v>
      </c>
      <c r="E54" s="9">
        <f t="shared" si="3"/>
        <v>270847.3094857987</v>
      </c>
      <c r="F54" s="9">
        <f t="shared" si="3"/>
        <v>406270.9642285984</v>
      </c>
      <c r="G54" s="9">
        <f t="shared" si="3"/>
        <v>541694.61897149868</v>
      </c>
      <c r="H54" s="9">
        <f t="shared" si="3"/>
        <v>677118.27371429838</v>
      </c>
      <c r="I54" s="9">
        <f t="shared" si="3"/>
        <v>812541.92845719866</v>
      </c>
      <c r="J54" s="9">
        <f t="shared" si="3"/>
        <v>947965.58319999836</v>
      </c>
      <c r="K54" s="9">
        <f t="shared" si="3"/>
        <v>1083389.2379428986</v>
      </c>
      <c r="L54" s="9">
        <f t="shared" si="3"/>
        <v>1218812.8926857989</v>
      </c>
      <c r="M54" s="9">
        <f t="shared" si="3"/>
        <v>1354236.5474285986</v>
      </c>
      <c r="N54" s="9">
        <f t="shared" si="3"/>
        <v>1489660.2021714989</v>
      </c>
      <c r="O54" s="9">
        <f t="shared" si="3"/>
        <v>1625083.8569142986</v>
      </c>
      <c r="P54" s="9">
        <f t="shared" si="3"/>
        <v>1760507.5116571989</v>
      </c>
      <c r="Q54" s="9">
        <f t="shared" si="3"/>
        <v>1895931.1663999986</v>
      </c>
      <c r="R54" s="9">
        <f t="shared" si="3"/>
        <v>1895931.1663999986</v>
      </c>
      <c r="S54" s="9">
        <f t="shared" si="3"/>
        <v>1895931.1663999986</v>
      </c>
      <c r="T54" s="9">
        <f t="shared" si="3"/>
        <v>1895931.1663999986</v>
      </c>
      <c r="U54" s="9">
        <f t="shared" si="3"/>
        <v>1895931.1663999986</v>
      </c>
      <c r="V54" s="9">
        <f t="shared" si="3"/>
        <v>1895931.1663999986</v>
      </c>
      <c r="W54" s="9">
        <f t="shared" si="3"/>
        <v>1895931.1663999986</v>
      </c>
      <c r="X54" s="9">
        <f t="shared" si="3"/>
        <v>1895931.1663999986</v>
      </c>
      <c r="Y54" s="9">
        <f t="shared" si="3"/>
        <v>1895931.1663999986</v>
      </c>
      <c r="Z54" s="9">
        <f t="shared" si="3"/>
        <v>1895931.1663999986</v>
      </c>
      <c r="AA54" s="9">
        <f t="shared" si="3"/>
        <v>1895931.1663999986</v>
      </c>
      <c r="AB54" s="9">
        <f t="shared" si="3"/>
        <v>1895931.1663999986</v>
      </c>
      <c r="AC54" s="9">
        <f t="shared" si="3"/>
        <v>1895931.1663999986</v>
      </c>
      <c r="AD54" s="9">
        <f t="shared" si="3"/>
        <v>1895931.1663999986</v>
      </c>
      <c r="AE54" s="9">
        <f t="shared" si="3"/>
        <v>1895931.1663999986</v>
      </c>
      <c r="AF54" s="9">
        <f t="shared" si="3"/>
        <v>1895931.1663999986</v>
      </c>
      <c r="AG54" s="9">
        <f t="shared" si="3"/>
        <v>1895931.1663999986</v>
      </c>
      <c r="AH54" s="9">
        <f t="shared" si="3"/>
        <v>1895931.1663999986</v>
      </c>
      <c r="AI54" s="9">
        <f t="shared" si="3"/>
        <v>1895931.1663999986</v>
      </c>
      <c r="AJ54" s="9">
        <f t="shared" si="3"/>
        <v>1895931.1663999986</v>
      </c>
      <c r="AK54" s="9">
        <f t="shared" si="3"/>
        <v>1895931.1663999986</v>
      </c>
    </row>
    <row r="55" spans="1:37">
      <c r="A55" s="11" t="s">
        <v>10</v>
      </c>
      <c r="B55" s="9">
        <f t="shared" si="4"/>
        <v>0</v>
      </c>
      <c r="C55" s="9">
        <f t="shared" si="3"/>
        <v>0</v>
      </c>
      <c r="D55" s="9">
        <f t="shared" si="3"/>
        <v>125758.46348999999</v>
      </c>
      <c r="E55" s="9">
        <f t="shared" si="3"/>
        <v>251516.92697999999</v>
      </c>
      <c r="F55" s="9">
        <f t="shared" si="3"/>
        <v>377275.39046999998</v>
      </c>
      <c r="G55" s="9">
        <f t="shared" si="3"/>
        <v>503033.85395999998</v>
      </c>
      <c r="H55" s="9">
        <f t="shared" si="3"/>
        <v>628792.31744999997</v>
      </c>
      <c r="I55" s="9">
        <f t="shared" si="3"/>
        <v>754550.78093999997</v>
      </c>
      <c r="J55" s="9">
        <f t="shared" si="3"/>
        <v>880309.24442999996</v>
      </c>
      <c r="K55" s="9">
        <f t="shared" si="3"/>
        <v>1006067.70792</v>
      </c>
      <c r="L55" s="9">
        <f t="shared" si="3"/>
        <v>1131826.17141</v>
      </c>
      <c r="M55" s="9">
        <f t="shared" si="3"/>
        <v>1257584.6348999999</v>
      </c>
      <c r="N55" s="9">
        <f t="shared" si="3"/>
        <v>1383343.0983899999</v>
      </c>
      <c r="O55" s="9">
        <f t="shared" si="3"/>
        <v>1509101.5618799999</v>
      </c>
      <c r="P55" s="9">
        <f t="shared" si="3"/>
        <v>1634860.0253699999</v>
      </c>
      <c r="Q55" s="9">
        <f t="shared" si="3"/>
        <v>1874944.3647600003</v>
      </c>
      <c r="R55" s="9">
        <f t="shared" si="3"/>
        <v>1989270.2406599997</v>
      </c>
      <c r="S55" s="9">
        <f t="shared" si="3"/>
        <v>2103596.11656</v>
      </c>
      <c r="T55" s="9">
        <f t="shared" si="3"/>
        <v>2217921.9924600003</v>
      </c>
      <c r="U55" s="9">
        <f t="shared" si="3"/>
        <v>2332247.8683599997</v>
      </c>
      <c r="V55" s="9">
        <f t="shared" si="3"/>
        <v>2446573.7442600001</v>
      </c>
      <c r="W55" s="9">
        <f t="shared" si="3"/>
        <v>2560899.6201600004</v>
      </c>
      <c r="X55" s="9">
        <f t="shared" si="3"/>
        <v>2675225.4960599998</v>
      </c>
      <c r="Y55" s="9">
        <f t="shared" si="3"/>
        <v>2789551.3719600001</v>
      </c>
      <c r="Z55" s="9">
        <f t="shared" si="3"/>
        <v>2903877.2478600005</v>
      </c>
      <c r="AA55" s="9">
        <f t="shared" si="3"/>
        <v>3018203.1237599999</v>
      </c>
      <c r="AB55" s="9">
        <f t="shared" ref="C55:AK63" si="5">AB10-AB32</f>
        <v>3132528.9996600002</v>
      </c>
      <c r="AC55" s="9">
        <f t="shared" si="5"/>
        <v>3246854.8755600005</v>
      </c>
      <c r="AD55" s="9">
        <f t="shared" si="5"/>
        <v>3361180.7514599999</v>
      </c>
      <c r="AE55" s="9">
        <f t="shared" si="5"/>
        <v>3475506.6273600003</v>
      </c>
      <c r="AF55" s="9">
        <f t="shared" si="5"/>
        <v>3589832.5032599997</v>
      </c>
      <c r="AG55" s="9">
        <f t="shared" si="5"/>
        <v>3704158.37916</v>
      </c>
      <c r="AH55" s="9">
        <f t="shared" si="5"/>
        <v>3818484.2550599999</v>
      </c>
      <c r="AI55" s="9">
        <f t="shared" si="5"/>
        <v>3932810.1309600002</v>
      </c>
      <c r="AJ55" s="9">
        <f t="shared" si="5"/>
        <v>4047136.0068600001</v>
      </c>
      <c r="AK55" s="9">
        <f t="shared" si="5"/>
        <v>4161461.8827599999</v>
      </c>
    </row>
    <row r="56" spans="1:37">
      <c r="A56" s="11" t="s">
        <v>11</v>
      </c>
      <c r="B56" s="9">
        <f t="shared" si="4"/>
        <v>0</v>
      </c>
      <c r="C56" s="9">
        <f t="shared" si="4"/>
        <v>0</v>
      </c>
      <c r="D56" s="9">
        <f t="shared" si="4"/>
        <v>0</v>
      </c>
      <c r="E56" s="9">
        <f t="shared" si="4"/>
        <v>0</v>
      </c>
      <c r="F56" s="9">
        <f t="shared" si="4"/>
        <v>0</v>
      </c>
      <c r="G56" s="9">
        <f t="shared" si="4"/>
        <v>706935.61663640104</v>
      </c>
      <c r="H56" s="9">
        <f t="shared" si="4"/>
        <v>1413871.2332728002</v>
      </c>
      <c r="I56" s="9">
        <f t="shared" si="4"/>
        <v>2120806.8499091007</v>
      </c>
      <c r="J56" s="9">
        <f t="shared" si="4"/>
        <v>2827742.4665454607</v>
      </c>
      <c r="K56" s="9">
        <f t="shared" si="4"/>
        <v>3534678.0831818208</v>
      </c>
      <c r="L56" s="9">
        <f t="shared" si="4"/>
        <v>4241613.6998181902</v>
      </c>
      <c r="M56" s="9">
        <f t="shared" si="4"/>
        <v>4948549.3164545503</v>
      </c>
      <c r="N56" s="9">
        <f t="shared" si="4"/>
        <v>5655484.9330909103</v>
      </c>
      <c r="O56" s="9">
        <f t="shared" si="4"/>
        <v>6362420.5497272806</v>
      </c>
      <c r="P56" s="9">
        <f t="shared" si="4"/>
        <v>7069356.1663636407</v>
      </c>
      <c r="Q56" s="9">
        <f t="shared" si="4"/>
        <v>7776291.7829999998</v>
      </c>
      <c r="R56" s="9">
        <f t="shared" ref="R56:AK56" si="6">R11-R33</f>
        <v>7776291.7829999998</v>
      </c>
      <c r="S56" s="9">
        <f t="shared" si="6"/>
        <v>7776291.7829999998</v>
      </c>
      <c r="T56" s="9">
        <f t="shared" si="6"/>
        <v>7776291.7829999998</v>
      </c>
      <c r="U56" s="9">
        <f t="shared" si="6"/>
        <v>7776291.7829999998</v>
      </c>
      <c r="V56" s="9">
        <f t="shared" si="6"/>
        <v>7776291.7829999998</v>
      </c>
      <c r="W56" s="9">
        <f t="shared" si="6"/>
        <v>7776291.7829999998</v>
      </c>
      <c r="X56" s="9">
        <f t="shared" si="6"/>
        <v>7776291.7829999998</v>
      </c>
      <c r="Y56" s="9">
        <f t="shared" si="6"/>
        <v>7776291.7829999998</v>
      </c>
      <c r="Z56" s="9">
        <f t="shared" si="6"/>
        <v>7776291.7829999998</v>
      </c>
      <c r="AA56" s="9">
        <f t="shared" si="6"/>
        <v>7776291.7829999998</v>
      </c>
      <c r="AB56" s="9">
        <f t="shared" si="6"/>
        <v>7776291.7829999998</v>
      </c>
      <c r="AC56" s="9">
        <f t="shared" si="6"/>
        <v>7776291.7829999998</v>
      </c>
      <c r="AD56" s="9">
        <f t="shared" si="6"/>
        <v>7776291.7829999998</v>
      </c>
      <c r="AE56" s="9">
        <f t="shared" si="6"/>
        <v>7776291.7829999998</v>
      </c>
      <c r="AF56" s="9">
        <f t="shared" si="6"/>
        <v>7776291.7829999998</v>
      </c>
      <c r="AG56" s="9">
        <f t="shared" si="6"/>
        <v>7776291.7829999998</v>
      </c>
      <c r="AH56" s="9">
        <f t="shared" si="6"/>
        <v>7776291.7829999998</v>
      </c>
      <c r="AI56" s="9">
        <f t="shared" si="6"/>
        <v>7776291.7829999998</v>
      </c>
      <c r="AJ56" s="9">
        <f t="shared" si="6"/>
        <v>7776291.7829999998</v>
      </c>
      <c r="AK56" s="9">
        <f t="shared" si="6"/>
        <v>7776291.7829999998</v>
      </c>
    </row>
    <row r="57" spans="1:37">
      <c r="A57" s="11" t="s">
        <v>12</v>
      </c>
      <c r="B57" s="9">
        <f t="shared" si="4"/>
        <v>0</v>
      </c>
      <c r="C57" s="9">
        <f t="shared" si="5"/>
        <v>0</v>
      </c>
      <c r="D57" s="9">
        <f t="shared" si="5"/>
        <v>0</v>
      </c>
      <c r="E57" s="9">
        <f t="shared" si="5"/>
        <v>0</v>
      </c>
      <c r="F57" s="9">
        <f t="shared" si="5"/>
        <v>0</v>
      </c>
      <c r="G57" s="9">
        <f t="shared" si="5"/>
        <v>0</v>
      </c>
      <c r="H57" s="9">
        <f t="shared" si="5"/>
        <v>0</v>
      </c>
      <c r="I57" s="9">
        <f t="shared" si="5"/>
        <v>0</v>
      </c>
      <c r="J57" s="9">
        <f t="shared" si="5"/>
        <v>0</v>
      </c>
      <c r="K57" s="9">
        <f t="shared" si="5"/>
        <v>0</v>
      </c>
      <c r="L57" s="9">
        <f t="shared" si="5"/>
        <v>0</v>
      </c>
      <c r="M57" s="9">
        <f t="shared" si="5"/>
        <v>0</v>
      </c>
      <c r="N57" s="9">
        <f t="shared" si="5"/>
        <v>0</v>
      </c>
      <c r="O57" s="9">
        <f t="shared" si="5"/>
        <v>0</v>
      </c>
      <c r="P57" s="9">
        <f t="shared" si="5"/>
        <v>0</v>
      </c>
      <c r="Q57" s="9">
        <f t="shared" si="5"/>
        <v>0</v>
      </c>
      <c r="R57" s="9">
        <f t="shared" si="5"/>
        <v>0</v>
      </c>
      <c r="S57" s="9">
        <f t="shared" si="5"/>
        <v>0</v>
      </c>
      <c r="T57" s="9">
        <f t="shared" si="5"/>
        <v>0</v>
      </c>
      <c r="U57" s="9">
        <f t="shared" si="5"/>
        <v>0</v>
      </c>
      <c r="V57" s="9">
        <f t="shared" si="5"/>
        <v>0</v>
      </c>
      <c r="W57" s="9">
        <f t="shared" si="5"/>
        <v>0</v>
      </c>
      <c r="X57" s="9">
        <f t="shared" si="5"/>
        <v>0</v>
      </c>
      <c r="Y57" s="9">
        <f t="shared" si="5"/>
        <v>0</v>
      </c>
      <c r="Z57" s="9">
        <f t="shared" si="5"/>
        <v>0</v>
      </c>
      <c r="AA57" s="9">
        <f t="shared" si="5"/>
        <v>0</v>
      </c>
      <c r="AB57" s="9">
        <f t="shared" si="5"/>
        <v>0</v>
      </c>
      <c r="AC57" s="9">
        <f t="shared" si="5"/>
        <v>0</v>
      </c>
      <c r="AD57" s="9">
        <f t="shared" si="5"/>
        <v>0</v>
      </c>
      <c r="AE57" s="9">
        <f t="shared" si="5"/>
        <v>0</v>
      </c>
      <c r="AF57" s="9">
        <f t="shared" si="5"/>
        <v>0</v>
      </c>
      <c r="AG57" s="9">
        <f t="shared" si="5"/>
        <v>0</v>
      </c>
      <c r="AH57" s="9">
        <f t="shared" si="5"/>
        <v>0</v>
      </c>
      <c r="AI57" s="9">
        <f t="shared" si="5"/>
        <v>0</v>
      </c>
      <c r="AJ57" s="9">
        <f t="shared" si="5"/>
        <v>0</v>
      </c>
      <c r="AK57" s="9">
        <f t="shared" si="5"/>
        <v>0</v>
      </c>
    </row>
    <row r="58" spans="1:37">
      <c r="A58" s="11" t="s">
        <v>13</v>
      </c>
      <c r="B58" s="9">
        <f t="shared" si="4"/>
        <v>0</v>
      </c>
      <c r="C58" s="9">
        <f t="shared" si="5"/>
        <v>0</v>
      </c>
      <c r="D58" s="9">
        <f t="shared" si="5"/>
        <v>169223.87430000026</v>
      </c>
      <c r="E58" s="9">
        <f t="shared" si="5"/>
        <v>368412.61761000007</v>
      </c>
      <c r="F58" s="9">
        <f t="shared" si="5"/>
        <v>597932.62141499994</v>
      </c>
      <c r="G58" s="9">
        <f t="shared" si="5"/>
        <v>850019.61600000039</v>
      </c>
      <c r="H58" s="9">
        <f t="shared" si="5"/>
        <v>1126830.9183749999</v>
      </c>
      <c r="I58" s="9">
        <f t="shared" si="5"/>
        <v>1429746.5938499998</v>
      </c>
      <c r="J58" s="9">
        <f t="shared" si="5"/>
        <v>1758959.2250999999</v>
      </c>
      <c r="K58" s="9">
        <f t="shared" si="5"/>
        <v>2114662.3603199995</v>
      </c>
      <c r="L58" s="9">
        <f t="shared" si="5"/>
        <v>2497050.5141250002</v>
      </c>
      <c r="M58" s="9">
        <f t="shared" si="5"/>
        <v>2865555.2344499999</v>
      </c>
      <c r="N58" s="9">
        <f t="shared" si="5"/>
        <v>3252706.3166400003</v>
      </c>
      <c r="O58" s="9">
        <f t="shared" si="5"/>
        <v>3658624.0990200001</v>
      </c>
      <c r="P58" s="9">
        <f t="shared" si="5"/>
        <v>4083429.4523100001</v>
      </c>
      <c r="Q58" s="9">
        <f t="shared" si="5"/>
        <v>4585416.9855428506</v>
      </c>
      <c r="R58" s="9">
        <f t="shared" si="5"/>
        <v>4680831.5319119096</v>
      </c>
      <c r="S58" s="9">
        <f t="shared" si="5"/>
        <v>4776269.7359742895</v>
      </c>
      <c r="T58" s="9">
        <f t="shared" si="5"/>
        <v>4871710.1703337999</v>
      </c>
      <c r="U58" s="9">
        <f t="shared" si="5"/>
        <v>4967131.8728533396</v>
      </c>
      <c r="V58" s="9">
        <f t="shared" si="5"/>
        <v>5062514.3329285802</v>
      </c>
      <c r="W58" s="9">
        <f t="shared" si="5"/>
        <v>5160076.5998666696</v>
      </c>
      <c r="X58" s="9">
        <f t="shared" si="5"/>
        <v>5257391.7593766702</v>
      </c>
      <c r="Y58" s="9">
        <f t="shared" si="5"/>
        <v>5354438.1676114295</v>
      </c>
      <c r="Z58" s="9">
        <f t="shared" si="5"/>
        <v>5451194.7610352393</v>
      </c>
      <c r="AA58" s="9">
        <f t="shared" si="5"/>
        <v>5547641.0475428598</v>
      </c>
      <c r="AB58" s="9">
        <f t="shared" si="5"/>
        <v>5630089.5120371496</v>
      </c>
      <c r="AC58" s="9">
        <f t="shared" si="5"/>
        <v>5711989.8698171508</v>
      </c>
      <c r="AD58" s="9">
        <f t="shared" si="5"/>
        <v>5793327.5776333399</v>
      </c>
      <c r="AE58" s="9">
        <f t="shared" si="5"/>
        <v>5874088.6173542896</v>
      </c>
      <c r="AF58" s="9">
        <f t="shared" si="5"/>
        <v>5954259.4889904801</v>
      </c>
      <c r="AG58" s="9">
        <f t="shared" si="5"/>
        <v>6021399.8456114307</v>
      </c>
      <c r="AH58" s="9">
        <f t="shared" si="5"/>
        <v>6087808.4416971495</v>
      </c>
      <c r="AI58" s="9">
        <f t="shared" si="5"/>
        <v>6153477.3739523897</v>
      </c>
      <c r="AJ58" s="9">
        <f t="shared" si="5"/>
        <v>6218399.1948676202</v>
      </c>
      <c r="AK58" s="9">
        <f t="shared" si="5"/>
        <v>6282566.8615999995</v>
      </c>
    </row>
    <row r="59" spans="1:37">
      <c r="A59" s="11" t="s">
        <v>14</v>
      </c>
      <c r="B59" s="9">
        <f t="shared" si="4"/>
        <v>0</v>
      </c>
      <c r="C59" s="9">
        <f t="shared" si="5"/>
        <v>0</v>
      </c>
      <c r="D59" s="9">
        <f t="shared" si="5"/>
        <v>399306.02084998973</v>
      </c>
      <c r="E59" s="9">
        <f t="shared" si="5"/>
        <v>827643.23621999938</v>
      </c>
      <c r="F59" s="9">
        <f t="shared" si="5"/>
        <v>1309817.7432899904</v>
      </c>
      <c r="G59" s="9">
        <f t="shared" si="5"/>
        <v>1825397.46</v>
      </c>
      <c r="H59" s="9">
        <f t="shared" si="5"/>
        <v>2379532.2120000003</v>
      </c>
      <c r="I59" s="9">
        <f t="shared" si="5"/>
        <v>2973302.3915999997</v>
      </c>
      <c r="J59" s="9">
        <f t="shared" si="5"/>
        <v>3607762.8258000007</v>
      </c>
      <c r="K59" s="9">
        <f t="shared" si="5"/>
        <v>4282172.2007999998</v>
      </c>
      <c r="L59" s="9">
        <f t="shared" si="5"/>
        <v>4982554.3202999998</v>
      </c>
      <c r="M59" s="9">
        <f t="shared" si="5"/>
        <v>5653249.5510000093</v>
      </c>
      <c r="N59" s="9">
        <f t="shared" si="5"/>
        <v>6348408.9817500003</v>
      </c>
      <c r="O59" s="9">
        <f t="shared" si="5"/>
        <v>7068483.4734000005</v>
      </c>
      <c r="P59" s="9">
        <f t="shared" si="5"/>
        <v>7813978.9708500095</v>
      </c>
      <c r="Q59" s="9">
        <f t="shared" si="5"/>
        <v>8695776.4806666709</v>
      </c>
      <c r="R59" s="9">
        <f t="shared" si="5"/>
        <v>8829921.243900001</v>
      </c>
      <c r="S59" s="9">
        <f t="shared" si="5"/>
        <v>8965969.8114000112</v>
      </c>
      <c r="T59" s="9">
        <f t="shared" si="5"/>
        <v>9104044.3742238209</v>
      </c>
      <c r="U59" s="9">
        <f t="shared" si="5"/>
        <v>9244269.3443047702</v>
      </c>
      <c r="V59" s="9">
        <f t="shared" si="5"/>
        <v>9386771.6035714298</v>
      </c>
      <c r="W59" s="9">
        <f t="shared" si="5"/>
        <v>9545314.8181999996</v>
      </c>
      <c r="X59" s="9">
        <f t="shared" si="5"/>
        <v>9706434.82482858</v>
      </c>
      <c r="Y59" s="9">
        <f t="shared" si="5"/>
        <v>9870276.2110285796</v>
      </c>
      <c r="Z59" s="9">
        <f t="shared" si="5"/>
        <v>10036986.869833341</v>
      </c>
      <c r="AA59" s="9">
        <f t="shared" si="5"/>
        <v>10206718.18876191</v>
      </c>
      <c r="AB59" s="9">
        <f t="shared" si="5"/>
        <v>10364803.400771432</v>
      </c>
      <c r="AC59" s="9">
        <f t="shared" si="5"/>
        <v>10526146.571771432</v>
      </c>
      <c r="AD59" s="9">
        <f t="shared" si="5"/>
        <v>10690899.38926667</v>
      </c>
      <c r="AE59" s="9">
        <f t="shared" si="5"/>
        <v>10859217.610399999</v>
      </c>
      <c r="AF59" s="9">
        <f t="shared" si="5"/>
        <v>11031261.239952389</v>
      </c>
      <c r="AG59" s="9">
        <f t="shared" si="5"/>
        <v>11196372.862133339</v>
      </c>
      <c r="AH59" s="9">
        <f t="shared" si="5"/>
        <v>11365460.25351429</v>
      </c>
      <c r="AI59" s="9">
        <f t="shared" si="5"/>
        <v>11538688.69210477</v>
      </c>
      <c r="AJ59" s="9">
        <f t="shared" si="5"/>
        <v>11716228.505395241</v>
      </c>
      <c r="AK59" s="9">
        <f t="shared" si="5"/>
        <v>11898255.312000001</v>
      </c>
    </row>
    <row r="60" spans="1:37">
      <c r="A60" s="11" t="s">
        <v>15</v>
      </c>
      <c r="B60" s="9">
        <f t="shared" si="4"/>
        <v>0</v>
      </c>
      <c r="C60" s="9">
        <f t="shared" si="5"/>
        <v>0</v>
      </c>
      <c r="D60" s="9">
        <f t="shared" si="5"/>
        <v>133030.73915999988</v>
      </c>
      <c r="E60" s="9">
        <f t="shared" si="5"/>
        <v>266688.83772000019</v>
      </c>
      <c r="F60" s="9">
        <f t="shared" si="5"/>
        <v>412386.79000499984</v>
      </c>
      <c r="G60" s="9">
        <f t="shared" si="5"/>
        <v>564985.19843999995</v>
      </c>
      <c r="H60" s="9">
        <f t="shared" si="5"/>
        <v>722924.44492499996</v>
      </c>
      <c r="I60" s="9">
        <f t="shared" si="5"/>
        <v>887804.84348999988</v>
      </c>
      <c r="J60" s="9">
        <f t="shared" si="5"/>
        <v>1059967.46331</v>
      </c>
      <c r="K60" s="9">
        <f t="shared" si="5"/>
        <v>1239210.0658800001</v>
      </c>
      <c r="L60" s="9">
        <f t="shared" si="5"/>
        <v>1421564.6314349999</v>
      </c>
      <c r="M60" s="9">
        <f t="shared" si="5"/>
        <v>1592849.87775</v>
      </c>
      <c r="N60" s="9">
        <f t="shared" si="5"/>
        <v>1767282.8589899999</v>
      </c>
      <c r="O60" s="9">
        <f t="shared" si="5"/>
        <v>1945014.3030600001</v>
      </c>
      <c r="P60" s="9">
        <f t="shared" si="5"/>
        <v>2126201.9161499999</v>
      </c>
      <c r="Q60" s="9">
        <f t="shared" si="5"/>
        <v>2340706.12059048</v>
      </c>
      <c r="R60" s="9">
        <f t="shared" si="5"/>
        <v>2380128.8533371501</v>
      </c>
      <c r="S60" s="9">
        <f t="shared" si="5"/>
        <v>2420065.9341171496</v>
      </c>
      <c r="T60" s="9">
        <f t="shared" si="5"/>
        <v>2460552.3838938102</v>
      </c>
      <c r="U60" s="9">
        <f t="shared" si="5"/>
        <v>2501623.8813866698</v>
      </c>
      <c r="V60" s="9">
        <f t="shared" si="5"/>
        <v>2543316.8172857203</v>
      </c>
      <c r="W60" s="9">
        <f t="shared" si="5"/>
        <v>2581055.9522933401</v>
      </c>
      <c r="X60" s="9">
        <f t="shared" si="5"/>
        <v>2619478.7177066701</v>
      </c>
      <c r="Y60" s="9">
        <f t="shared" si="5"/>
        <v>2658620.6157771498</v>
      </c>
      <c r="Z60" s="9">
        <f t="shared" si="5"/>
        <v>2698517.9536709599</v>
      </c>
      <c r="AA60" s="9">
        <f t="shared" si="5"/>
        <v>2739207.8867238099</v>
      </c>
      <c r="AB60" s="9">
        <f t="shared" si="5"/>
        <v>2778716.2974928599</v>
      </c>
      <c r="AC60" s="9">
        <f t="shared" si="5"/>
        <v>2819083.9536381001</v>
      </c>
      <c r="AD60" s="9">
        <f t="shared" si="5"/>
        <v>2860349.335233334</v>
      </c>
      <c r="AE60" s="9">
        <f t="shared" si="5"/>
        <v>2902551.9443400009</v>
      </c>
      <c r="AF60" s="9">
        <f t="shared" si="5"/>
        <v>2945732.3768452392</v>
      </c>
      <c r="AG60" s="9">
        <f t="shared" si="5"/>
        <v>2991914.9567295252</v>
      </c>
      <c r="AH60" s="9">
        <f t="shared" si="5"/>
        <v>3039175.3370185718</v>
      </c>
      <c r="AI60" s="9">
        <f t="shared" si="5"/>
        <v>3087559.3922161912</v>
      </c>
      <c r="AJ60" s="9">
        <f t="shared" si="5"/>
        <v>3137114.397088096</v>
      </c>
      <c r="AK60" s="9">
        <f t="shared" si="5"/>
        <v>3187889.0824000011</v>
      </c>
    </row>
    <row r="61" spans="1:37">
      <c r="A61" s="11" t="s">
        <v>16</v>
      </c>
      <c r="B61" s="9">
        <f t="shared" si="4"/>
        <v>0</v>
      </c>
      <c r="C61" s="9">
        <f t="shared" si="5"/>
        <v>0</v>
      </c>
      <c r="D61" s="9">
        <f t="shared" si="5"/>
        <v>93225.366720000049</v>
      </c>
      <c r="E61" s="9">
        <f t="shared" si="5"/>
        <v>179930.36034000013</v>
      </c>
      <c r="F61" s="9">
        <f t="shared" si="5"/>
        <v>258633.44050500006</v>
      </c>
      <c r="G61" s="9">
        <f t="shared" si="5"/>
        <v>328397.34042000002</v>
      </c>
      <c r="H61" s="9">
        <f t="shared" si="5"/>
        <v>393617.22997500002</v>
      </c>
      <c r="I61" s="9">
        <f t="shared" si="5"/>
        <v>452000.07530999999</v>
      </c>
      <c r="J61" s="9">
        <f t="shared" si="5"/>
        <v>503411.13837000006</v>
      </c>
      <c r="K61" s="9">
        <f t="shared" si="5"/>
        <v>547708.74768000108</v>
      </c>
      <c r="L61" s="9">
        <f t="shared" si="5"/>
        <v>584548.65324000095</v>
      </c>
      <c r="M61" s="9">
        <f t="shared" si="5"/>
        <v>625272.08624999993</v>
      </c>
      <c r="N61" s="9">
        <f t="shared" si="5"/>
        <v>660818.29967999994</v>
      </c>
      <c r="O61" s="9">
        <f t="shared" si="5"/>
        <v>691095.49488000001</v>
      </c>
      <c r="P61" s="9">
        <f t="shared" si="5"/>
        <v>716045.97402000008</v>
      </c>
      <c r="Q61" s="9">
        <f t="shared" si="5"/>
        <v>744880.62741904799</v>
      </c>
      <c r="R61" s="9">
        <f t="shared" si="5"/>
        <v>722554.99013761897</v>
      </c>
      <c r="S61" s="9">
        <f t="shared" si="5"/>
        <v>699680.53804285813</v>
      </c>
      <c r="T61" s="9">
        <f t="shared" si="5"/>
        <v>676292.99118952407</v>
      </c>
      <c r="U61" s="9">
        <f t="shared" si="5"/>
        <v>652470.75419428595</v>
      </c>
      <c r="V61" s="9">
        <f t="shared" si="5"/>
        <v>628098.85617857194</v>
      </c>
      <c r="W61" s="9">
        <f t="shared" si="5"/>
        <v>611560.21202666697</v>
      </c>
      <c r="X61" s="9">
        <f t="shared" si="5"/>
        <v>594602.06471714308</v>
      </c>
      <c r="Y61" s="9">
        <f t="shared" si="5"/>
        <v>577308.76068000006</v>
      </c>
      <c r="Z61" s="9">
        <f t="shared" si="5"/>
        <v>559651.09692285792</v>
      </c>
      <c r="AA61" s="9">
        <f t="shared" si="5"/>
        <v>541616.87026190502</v>
      </c>
      <c r="AB61" s="9">
        <f t="shared" si="5"/>
        <v>529008.46060428605</v>
      </c>
      <c r="AC61" s="9">
        <f t="shared" si="5"/>
        <v>516199.32929523895</v>
      </c>
      <c r="AD61" s="9">
        <f t="shared" si="5"/>
        <v>503140.53731333395</v>
      </c>
      <c r="AE61" s="9">
        <f t="shared" si="5"/>
        <v>489867.36327428598</v>
      </c>
      <c r="AF61" s="9">
        <f t="shared" si="5"/>
        <v>476385.71584999992</v>
      </c>
      <c r="AG61" s="9">
        <f t="shared" si="5"/>
        <v>468604.08751619095</v>
      </c>
      <c r="AH61" s="9">
        <f t="shared" si="5"/>
        <v>460678.83251999994</v>
      </c>
      <c r="AI61" s="9">
        <f t="shared" si="5"/>
        <v>452565.19964761904</v>
      </c>
      <c r="AJ61" s="9">
        <f t="shared" si="5"/>
        <v>444307.572911428</v>
      </c>
      <c r="AK61" s="9">
        <f t="shared" si="5"/>
        <v>435889.49119999993</v>
      </c>
    </row>
    <row r="62" spans="1:37">
      <c r="A62" s="11" t="s">
        <v>17</v>
      </c>
      <c r="B62" s="9">
        <f t="shared" si="4"/>
        <v>0</v>
      </c>
      <c r="C62" s="9">
        <f t="shared" si="5"/>
        <v>0</v>
      </c>
      <c r="D62" s="9">
        <f t="shared" si="5"/>
        <v>52485.854489999823</v>
      </c>
      <c r="E62" s="9">
        <f t="shared" si="5"/>
        <v>109165.16214000015</v>
      </c>
      <c r="F62" s="9">
        <f t="shared" si="5"/>
        <v>169890.15815999988</v>
      </c>
      <c r="G62" s="9">
        <f t="shared" si="5"/>
        <v>234590.91137999995</v>
      </c>
      <c r="H62" s="9">
        <f t="shared" si="5"/>
        <v>303608.65972500003</v>
      </c>
      <c r="I62" s="9">
        <f t="shared" si="5"/>
        <v>378279.65168999997</v>
      </c>
      <c r="J62" s="9">
        <f t="shared" si="5"/>
        <v>457662.36883499997</v>
      </c>
      <c r="K62" s="9">
        <f t="shared" si="5"/>
        <v>543437.60436000011</v>
      </c>
      <c r="L62" s="9">
        <f t="shared" si="5"/>
        <v>634688.20323000092</v>
      </c>
      <c r="M62" s="9">
        <f t="shared" si="5"/>
        <v>732627.24164999998</v>
      </c>
      <c r="N62" s="9">
        <f t="shared" si="5"/>
        <v>836281.823355</v>
      </c>
      <c r="O62" s="9">
        <f t="shared" si="5"/>
        <v>945987.50555999996</v>
      </c>
      <c r="P62" s="9">
        <f t="shared" si="5"/>
        <v>1060878.0276900008</v>
      </c>
      <c r="Q62" s="9">
        <f t="shared" si="5"/>
        <v>1196511.3687523808</v>
      </c>
      <c r="R62" s="9">
        <f t="shared" si="5"/>
        <v>1242763.5022828579</v>
      </c>
      <c r="S62" s="9">
        <f t="shared" si="5"/>
        <v>1288674.0046000001</v>
      </c>
      <c r="T62" s="9">
        <f t="shared" si="5"/>
        <v>1335033.437579524</v>
      </c>
      <c r="U62" s="9">
        <f t="shared" si="5"/>
        <v>1382425.5586742859</v>
      </c>
      <c r="V62" s="9">
        <f t="shared" si="5"/>
        <v>1430238.7465000008</v>
      </c>
      <c r="W62" s="9">
        <f t="shared" si="5"/>
        <v>1483673.7519333342</v>
      </c>
      <c r="X62" s="9">
        <f t="shared" si="5"/>
        <v>1537863.9265795243</v>
      </c>
      <c r="Y62" s="9">
        <f t="shared" si="5"/>
        <v>1592805.7340571429</v>
      </c>
      <c r="Z62" s="9">
        <f t="shared" si="5"/>
        <v>1648495.6407357149</v>
      </c>
      <c r="AA62" s="9">
        <f t="shared" si="5"/>
        <v>1704930.115776191</v>
      </c>
      <c r="AB62" s="9">
        <f t="shared" si="5"/>
        <v>1767903.960661429</v>
      </c>
      <c r="AC62" s="9">
        <f t="shared" si="5"/>
        <v>1831728.7761371429</v>
      </c>
      <c r="AD62" s="9">
        <f t="shared" si="5"/>
        <v>1896400.529006667</v>
      </c>
      <c r="AE62" s="9">
        <f t="shared" si="5"/>
        <v>1961915.1900371432</v>
      </c>
      <c r="AF62" s="9">
        <f t="shared" si="5"/>
        <v>2028268.7348000011</v>
      </c>
      <c r="AG62" s="9">
        <f t="shared" si="5"/>
        <v>2104328.9032380958</v>
      </c>
      <c r="AH62" s="9">
        <f t="shared" si="5"/>
        <v>2181382.9740642859</v>
      </c>
      <c r="AI62" s="9">
        <f t="shared" si="5"/>
        <v>2259426.1915085721</v>
      </c>
      <c r="AJ62" s="9">
        <f t="shared" si="5"/>
        <v>2338453.8030066667</v>
      </c>
      <c r="AK62" s="9">
        <f t="shared" si="5"/>
        <v>2418461.0600000015</v>
      </c>
    </row>
    <row r="63" spans="1:37">
      <c r="A63" s="11" t="s">
        <v>18</v>
      </c>
      <c r="B63" s="9">
        <f t="shared" si="4"/>
        <v>0</v>
      </c>
      <c r="C63" s="9">
        <f t="shared" si="5"/>
        <v>0</v>
      </c>
      <c r="D63" s="9">
        <f t="shared" si="5"/>
        <v>13355.36838</v>
      </c>
      <c r="E63" s="9">
        <f t="shared" si="5"/>
        <v>27211.411889999988</v>
      </c>
      <c r="F63" s="9">
        <f t="shared" si="5"/>
        <v>41671.603170000017</v>
      </c>
      <c r="G63" s="9">
        <f t="shared" si="5"/>
        <v>56669.288939999969</v>
      </c>
      <c r="H63" s="9">
        <f t="shared" si="5"/>
        <v>71944.421624999988</v>
      </c>
      <c r="I63" s="9">
        <f t="shared" si="5"/>
        <v>87693.439859999984</v>
      </c>
      <c r="J63" s="9">
        <f t="shared" si="5"/>
        <v>103951.16140499996</v>
      </c>
      <c r="K63" s="9">
        <f t="shared" si="5"/>
        <v>120698.43840000001</v>
      </c>
      <c r="L63" s="9">
        <f t="shared" si="5"/>
        <v>137552.20294500003</v>
      </c>
      <c r="M63" s="9">
        <f t="shared" si="5"/>
        <v>154219.48740000001</v>
      </c>
      <c r="N63" s="9">
        <f t="shared" si="5"/>
        <v>171209.20905</v>
      </c>
      <c r="O63" s="9">
        <f t="shared" si="5"/>
        <v>188535.84894</v>
      </c>
      <c r="P63" s="9">
        <f t="shared" si="5"/>
        <v>206214.605415</v>
      </c>
      <c r="Q63" s="9">
        <f t="shared" si="5"/>
        <v>227143.07776190498</v>
      </c>
      <c r="R63" s="9">
        <f t="shared" si="5"/>
        <v>230252.16459619097</v>
      </c>
      <c r="S63" s="9">
        <f t="shared" si="5"/>
        <v>233410.75656857202</v>
      </c>
      <c r="T63" s="9">
        <f t="shared" si="5"/>
        <v>236621.79055666697</v>
      </c>
      <c r="U63" s="9">
        <f t="shared" si="5"/>
        <v>239888.255451429</v>
      </c>
      <c r="V63" s="9">
        <f t="shared" si="5"/>
        <v>243213.199571429</v>
      </c>
      <c r="W63" s="9">
        <f t="shared" si="5"/>
        <v>246814.38448000001</v>
      </c>
      <c r="X63" s="9">
        <f t="shared" si="5"/>
        <v>250480.92129809596</v>
      </c>
      <c r="Y63" s="9">
        <f t="shared" si="5"/>
        <v>254216.20109142899</v>
      </c>
      <c r="Z63" s="9">
        <f t="shared" si="5"/>
        <v>258023.68963428604</v>
      </c>
      <c r="AA63" s="9">
        <f t="shared" si="5"/>
        <v>261906.93371904799</v>
      </c>
      <c r="AB63" s="9">
        <f t="shared" si="5"/>
        <v>266101.49229857151</v>
      </c>
      <c r="AC63" s="9">
        <f t="shared" si="5"/>
        <v>270380.36419809528</v>
      </c>
      <c r="AD63" s="9">
        <f t="shared" si="5"/>
        <v>274747.54917000001</v>
      </c>
      <c r="AE63" s="9">
        <f t="shared" si="5"/>
        <v>279207.15182571427</v>
      </c>
      <c r="AF63" s="9">
        <f t="shared" si="5"/>
        <v>283763.3898785715</v>
      </c>
      <c r="AG63" s="9">
        <f t="shared" si="5"/>
        <v>288672.64521333342</v>
      </c>
      <c r="AH63" s="9">
        <f t="shared" si="5"/>
        <v>293689.27611428581</v>
      </c>
      <c r="AI63" s="9">
        <f t="shared" si="5"/>
        <v>298818.08497142862</v>
      </c>
      <c r="AJ63" s="9">
        <f t="shared" si="5"/>
        <v>304064.0191638096</v>
      </c>
      <c r="AK63" s="9">
        <f t="shared" si="5"/>
        <v>309432.17680000013</v>
      </c>
    </row>
    <row r="64" spans="1:37">
      <c r="A64" s="11" t="s">
        <v>19</v>
      </c>
      <c r="B64" s="9">
        <f t="shared" si="4"/>
        <v>0</v>
      </c>
      <c r="C64" s="9">
        <f t="shared" si="4"/>
        <v>0</v>
      </c>
      <c r="D64" s="9">
        <f t="shared" si="4"/>
        <v>5912.0060400000075</v>
      </c>
      <c r="E64" s="9">
        <f t="shared" si="4"/>
        <v>11744.247600000002</v>
      </c>
      <c r="F64" s="9">
        <f t="shared" si="4"/>
        <v>17497.415204999998</v>
      </c>
      <c r="G64" s="9">
        <f t="shared" si="4"/>
        <v>23172.481979999997</v>
      </c>
      <c r="H64" s="9">
        <f t="shared" si="4"/>
        <v>28759.310550000097</v>
      </c>
      <c r="I64" s="9">
        <f t="shared" si="4"/>
        <v>34262.1495</v>
      </c>
      <c r="J64" s="9">
        <f t="shared" si="4"/>
        <v>39680.2554750001</v>
      </c>
      <c r="K64" s="9">
        <f t="shared" si="4"/>
        <v>45012.88152000001</v>
      </c>
      <c r="L64" s="9">
        <f t="shared" si="4"/>
        <v>50259.2764950001</v>
      </c>
      <c r="M64" s="9">
        <f t="shared" si="4"/>
        <v>55431.331650000095</v>
      </c>
      <c r="N64" s="9">
        <f t="shared" si="4"/>
        <v>60518.572289999996</v>
      </c>
      <c r="O64" s="9">
        <f t="shared" si="4"/>
        <v>65520.347580000001</v>
      </c>
      <c r="P64" s="9">
        <f t="shared" si="4"/>
        <v>70436.003625000099</v>
      </c>
      <c r="Q64" s="9">
        <f t="shared" si="4"/>
        <v>76232.006571428617</v>
      </c>
      <c r="R64" s="9">
        <f t="shared" ref="C64:AK66" si="7">R19-R41</f>
        <v>75843.341942380997</v>
      </c>
      <c r="S64" s="9">
        <f t="shared" si="7"/>
        <v>75437.720440000005</v>
      </c>
      <c r="T64" s="9">
        <f t="shared" si="7"/>
        <v>75015.587412381006</v>
      </c>
      <c r="U64" s="9">
        <f t="shared" si="7"/>
        <v>74577.379779047711</v>
      </c>
      <c r="V64" s="9">
        <f t="shared" si="7"/>
        <v>74123.526750000005</v>
      </c>
      <c r="W64" s="9">
        <f t="shared" si="7"/>
        <v>73607.734599999996</v>
      </c>
      <c r="X64" s="9">
        <f t="shared" si="7"/>
        <v>73078.511499047687</v>
      </c>
      <c r="Y64" s="9">
        <f t="shared" si="7"/>
        <v>72536.299405714293</v>
      </c>
      <c r="Z64" s="9">
        <f t="shared" si="7"/>
        <v>71981.532661904814</v>
      </c>
      <c r="AA64" s="9">
        <f t="shared" si="7"/>
        <v>71414.63459999999</v>
      </c>
      <c r="AB64" s="9">
        <f t="shared" si="7"/>
        <v>70801.232482857187</v>
      </c>
      <c r="AC64" s="9">
        <f t="shared" si="7"/>
        <v>70177.827710476209</v>
      </c>
      <c r="AD64" s="9">
        <f t="shared" si="7"/>
        <v>69544.839466666701</v>
      </c>
      <c r="AE64" s="9">
        <f t="shared" si="7"/>
        <v>68902.677934285806</v>
      </c>
      <c r="AF64" s="9">
        <f t="shared" si="7"/>
        <v>68251.743738095291</v>
      </c>
      <c r="AG64" s="9">
        <f t="shared" si="7"/>
        <v>67571.243356190404</v>
      </c>
      <c r="AH64" s="9">
        <f t="shared" si="7"/>
        <v>66883.835725714205</v>
      </c>
      <c r="AI64" s="9">
        <f t="shared" si="7"/>
        <v>66189.9043285714</v>
      </c>
      <c r="AJ64" s="9">
        <f t="shared" si="7"/>
        <v>65489.820598095292</v>
      </c>
      <c r="AK64" s="9">
        <f t="shared" si="7"/>
        <v>64783.948799999998</v>
      </c>
    </row>
    <row r="65" spans="1:37">
      <c r="A65" s="11" t="s">
        <v>20</v>
      </c>
      <c r="B65" s="9">
        <f t="shared" ref="B65:B66" si="8">B20-B42</f>
        <v>0</v>
      </c>
      <c r="C65" s="9">
        <f t="shared" si="7"/>
        <v>0</v>
      </c>
      <c r="D65" s="9">
        <f t="shared" si="7"/>
        <v>0</v>
      </c>
      <c r="E65" s="9">
        <f t="shared" si="7"/>
        <v>0</v>
      </c>
      <c r="F65" s="9">
        <f t="shared" si="7"/>
        <v>0</v>
      </c>
      <c r="G65" s="9">
        <f t="shared" si="7"/>
        <v>0</v>
      </c>
      <c r="H65" s="9">
        <f t="shared" si="7"/>
        <v>0</v>
      </c>
      <c r="I65" s="9">
        <f t="shared" si="7"/>
        <v>0</v>
      </c>
      <c r="J65" s="9">
        <f t="shared" si="7"/>
        <v>0</v>
      </c>
      <c r="K65" s="9">
        <f t="shared" si="7"/>
        <v>0</v>
      </c>
      <c r="L65" s="9">
        <f t="shared" si="7"/>
        <v>0</v>
      </c>
      <c r="M65" s="9">
        <f t="shared" si="7"/>
        <v>0</v>
      </c>
      <c r="N65" s="9">
        <f t="shared" si="7"/>
        <v>0</v>
      </c>
      <c r="O65" s="9">
        <f t="shared" si="7"/>
        <v>0</v>
      </c>
      <c r="P65" s="9">
        <f t="shared" si="7"/>
        <v>0</v>
      </c>
      <c r="Q65" s="9">
        <f t="shared" si="7"/>
        <v>0</v>
      </c>
      <c r="R65" s="9">
        <f t="shared" si="7"/>
        <v>0</v>
      </c>
      <c r="S65" s="9">
        <f t="shared" si="7"/>
        <v>0</v>
      </c>
      <c r="T65" s="9">
        <f t="shared" si="7"/>
        <v>0</v>
      </c>
      <c r="U65" s="9">
        <f t="shared" si="7"/>
        <v>0</v>
      </c>
      <c r="V65" s="9">
        <f t="shared" si="7"/>
        <v>0</v>
      </c>
      <c r="W65" s="9">
        <f t="shared" si="7"/>
        <v>0</v>
      </c>
      <c r="X65" s="9">
        <f t="shared" si="7"/>
        <v>0</v>
      </c>
      <c r="Y65" s="9">
        <f t="shared" si="7"/>
        <v>0</v>
      </c>
      <c r="Z65" s="9">
        <f t="shared" si="7"/>
        <v>0</v>
      </c>
      <c r="AA65" s="9">
        <f t="shared" si="7"/>
        <v>0</v>
      </c>
      <c r="AB65" s="9">
        <f t="shared" si="7"/>
        <v>0</v>
      </c>
      <c r="AC65" s="9">
        <f t="shared" si="7"/>
        <v>0</v>
      </c>
      <c r="AD65" s="9">
        <f t="shared" si="7"/>
        <v>0</v>
      </c>
      <c r="AE65" s="9">
        <f t="shared" si="7"/>
        <v>0</v>
      </c>
      <c r="AF65" s="9">
        <f t="shared" si="7"/>
        <v>0</v>
      </c>
      <c r="AG65" s="9">
        <f t="shared" si="7"/>
        <v>0</v>
      </c>
      <c r="AH65" s="9">
        <f t="shared" si="7"/>
        <v>0</v>
      </c>
      <c r="AI65" s="9">
        <f t="shared" si="7"/>
        <v>0</v>
      </c>
      <c r="AJ65" s="9">
        <f t="shared" si="7"/>
        <v>0</v>
      </c>
      <c r="AK65" s="9">
        <f t="shared" si="7"/>
        <v>0</v>
      </c>
    </row>
    <row r="66" spans="1:37">
      <c r="A66" s="11" t="s">
        <v>21</v>
      </c>
      <c r="B66" s="9">
        <f t="shared" si="8"/>
        <v>0</v>
      </c>
      <c r="C66" s="9">
        <f t="shared" si="7"/>
        <v>0</v>
      </c>
      <c r="D66" s="9">
        <f t="shared" si="7"/>
        <v>0</v>
      </c>
      <c r="E66" s="9">
        <f t="shared" si="7"/>
        <v>0</v>
      </c>
      <c r="F66" s="9">
        <f t="shared" si="7"/>
        <v>0</v>
      </c>
      <c r="G66" s="9">
        <f t="shared" si="7"/>
        <v>0</v>
      </c>
      <c r="H66" s="9">
        <f t="shared" si="7"/>
        <v>0</v>
      </c>
      <c r="I66" s="9">
        <f t="shared" si="7"/>
        <v>0</v>
      </c>
      <c r="J66" s="9">
        <f t="shared" si="7"/>
        <v>0</v>
      </c>
      <c r="K66" s="9">
        <f t="shared" si="7"/>
        <v>0</v>
      </c>
      <c r="L66" s="9">
        <f t="shared" si="7"/>
        <v>0</v>
      </c>
      <c r="M66" s="9">
        <f t="shared" si="7"/>
        <v>0</v>
      </c>
      <c r="N66" s="9">
        <f t="shared" si="7"/>
        <v>0</v>
      </c>
      <c r="O66" s="9">
        <f t="shared" si="7"/>
        <v>0</v>
      </c>
      <c r="P66" s="9">
        <f t="shared" si="7"/>
        <v>0</v>
      </c>
      <c r="Q66" s="9">
        <f t="shared" si="7"/>
        <v>0</v>
      </c>
      <c r="R66" s="9">
        <f t="shared" si="7"/>
        <v>0</v>
      </c>
      <c r="S66" s="9">
        <f t="shared" si="7"/>
        <v>0</v>
      </c>
      <c r="T66" s="9">
        <f t="shared" si="7"/>
        <v>0</v>
      </c>
      <c r="U66" s="9">
        <f t="shared" si="7"/>
        <v>0</v>
      </c>
      <c r="V66" s="9">
        <f t="shared" si="7"/>
        <v>0</v>
      </c>
      <c r="W66" s="9">
        <f t="shared" si="7"/>
        <v>0</v>
      </c>
      <c r="X66" s="9">
        <f t="shared" si="7"/>
        <v>0</v>
      </c>
      <c r="Y66" s="9">
        <f t="shared" si="7"/>
        <v>0</v>
      </c>
      <c r="Z66" s="9">
        <f t="shared" si="7"/>
        <v>0</v>
      </c>
      <c r="AA66" s="9">
        <f t="shared" si="7"/>
        <v>0</v>
      </c>
      <c r="AB66" s="9">
        <f t="shared" si="7"/>
        <v>0</v>
      </c>
      <c r="AC66" s="9">
        <f t="shared" si="7"/>
        <v>0</v>
      </c>
      <c r="AD66" s="9">
        <f t="shared" si="7"/>
        <v>0</v>
      </c>
      <c r="AE66" s="9">
        <f t="shared" si="7"/>
        <v>0</v>
      </c>
      <c r="AF66" s="9">
        <f t="shared" si="7"/>
        <v>0</v>
      </c>
      <c r="AG66" s="9">
        <f t="shared" si="7"/>
        <v>0</v>
      </c>
      <c r="AH66" s="9">
        <f t="shared" si="7"/>
        <v>0</v>
      </c>
      <c r="AI66" s="9">
        <f t="shared" si="7"/>
        <v>0</v>
      </c>
      <c r="AJ66" s="9">
        <f t="shared" si="7"/>
        <v>0</v>
      </c>
      <c r="AK66" s="9">
        <f t="shared" si="7"/>
        <v>0</v>
      </c>
    </row>
    <row r="68" spans="1:37">
      <c r="AJ68" s="11" t="s">
        <v>694</v>
      </c>
      <c r="AK68" s="9">
        <f>AK54+AK56</f>
        <v>9672222.9493999984</v>
      </c>
    </row>
    <row r="69" spans="1:37">
      <c r="A69" s="11" t="s">
        <v>695</v>
      </c>
      <c r="B69" s="9">
        <f>B51+B53+B50+53</f>
        <v>53</v>
      </c>
      <c r="C69" s="9">
        <f t="shared" ref="C69:AK69" si="9">C51+C53+C50+53</f>
        <v>53</v>
      </c>
      <c r="D69" s="9">
        <f t="shared" si="9"/>
        <v>207444.60526785778</v>
      </c>
      <c r="E69" s="9">
        <f t="shared" si="9"/>
        <v>414836.21053571487</v>
      </c>
      <c r="F69" s="9">
        <f t="shared" si="9"/>
        <v>622227.81580357219</v>
      </c>
      <c r="G69" s="9">
        <f t="shared" si="9"/>
        <v>829619.42107142927</v>
      </c>
      <c r="H69" s="9">
        <f t="shared" si="9"/>
        <v>1037011.0263392861</v>
      </c>
      <c r="I69" s="9">
        <f t="shared" si="9"/>
        <v>1244402.6316071432</v>
      </c>
      <c r="J69" s="9">
        <f t="shared" si="9"/>
        <v>1451794.2368750009</v>
      </c>
      <c r="K69" s="9">
        <f t="shared" si="9"/>
        <v>1659185.8421428581</v>
      </c>
      <c r="L69" s="9">
        <f t="shared" si="9"/>
        <v>1866577.4474107148</v>
      </c>
      <c r="M69" s="9">
        <f t="shared" si="9"/>
        <v>2073969.052678572</v>
      </c>
      <c r="N69" s="9">
        <f t="shared" si="9"/>
        <v>2281360.6579464287</v>
      </c>
      <c r="O69" s="9">
        <f t="shared" si="9"/>
        <v>2488752.263214286</v>
      </c>
      <c r="P69" s="9">
        <f t="shared" si="9"/>
        <v>2696143.8684821432</v>
      </c>
      <c r="Q69" s="9">
        <f t="shared" si="9"/>
        <v>3011071.8616666673</v>
      </c>
      <c r="R69" s="9">
        <f t="shared" si="9"/>
        <v>3118608.2495833337</v>
      </c>
      <c r="S69" s="9">
        <f t="shared" si="9"/>
        <v>3226144.6375000002</v>
      </c>
      <c r="T69" s="9">
        <f t="shared" si="9"/>
        <v>3333681.0254166666</v>
      </c>
      <c r="U69" s="9">
        <f t="shared" si="9"/>
        <v>3441217.413333334</v>
      </c>
      <c r="V69" s="9">
        <f t="shared" si="9"/>
        <v>3548753.80125</v>
      </c>
      <c r="W69" s="9">
        <f t="shared" si="9"/>
        <v>3656290.1891666674</v>
      </c>
      <c r="X69" s="9">
        <f t="shared" si="9"/>
        <v>3763826.5770833339</v>
      </c>
      <c r="Y69" s="9">
        <f t="shared" si="9"/>
        <v>3871362.9650000003</v>
      </c>
      <c r="Z69" s="9">
        <f t="shared" si="9"/>
        <v>3978899.3529166668</v>
      </c>
      <c r="AA69" s="9">
        <f t="shared" si="9"/>
        <v>4086435.7408333342</v>
      </c>
      <c r="AB69" s="9">
        <f t="shared" si="9"/>
        <v>4193972.1287500011</v>
      </c>
      <c r="AC69" s="9">
        <f t="shared" si="9"/>
        <v>4301508.5166666666</v>
      </c>
      <c r="AD69" s="9">
        <f t="shared" si="9"/>
        <v>4409044.904583334</v>
      </c>
      <c r="AE69" s="9">
        <f t="shared" si="9"/>
        <v>4516581.2924999995</v>
      </c>
      <c r="AF69" s="9">
        <f t="shared" si="9"/>
        <v>4624117.6804166669</v>
      </c>
      <c r="AG69" s="9">
        <f t="shared" si="9"/>
        <v>4731654.0683333343</v>
      </c>
      <c r="AH69" s="9">
        <f t="shared" si="9"/>
        <v>4839190.4562500007</v>
      </c>
      <c r="AI69" s="9">
        <f t="shared" si="9"/>
        <v>4946726.8441666663</v>
      </c>
      <c r="AJ69" s="9">
        <f t="shared" si="9"/>
        <v>5054263.2320833337</v>
      </c>
      <c r="AK69" s="9">
        <f t="shared" si="9"/>
        <v>5161799.62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227"/>
  <sheetViews>
    <sheetView zoomScaleNormal="192" zoomScaleSheetLayoutView="182" workbookViewId="0">
      <pane ySplit="3" topLeftCell="A4" activePane="bottomLeft" state="frozen"/>
      <selection activeCell="A3" sqref="A3:R17"/>
      <selection pane="bottomLeft" activeCell="N2" sqref="N2"/>
    </sheetView>
  </sheetViews>
  <sheetFormatPr defaultRowHeight="12.75"/>
  <cols>
    <col min="1" max="1" width="8.5703125" style="30" customWidth="1"/>
    <col min="2" max="6" width="13.85546875" style="30" customWidth="1"/>
    <col min="7" max="7" width="21.28515625" style="30" customWidth="1"/>
    <col min="8" max="9" width="8.140625" style="30" customWidth="1"/>
    <col min="10" max="14" width="8.85546875" style="30" customWidth="1"/>
    <col min="15" max="15" width="8.85546875" style="29" customWidth="1"/>
    <col min="16" max="22" width="8.85546875" style="30" customWidth="1"/>
    <col min="23" max="23" width="8.85546875" style="29" customWidth="1"/>
    <col min="24" max="25" width="8.85546875" style="30" customWidth="1"/>
    <col min="26" max="16384" width="9.140625" style="29"/>
  </cols>
  <sheetData>
    <row r="1" spans="1:25">
      <c r="A1" s="28" t="s">
        <v>36</v>
      </c>
      <c r="B1" s="29"/>
      <c r="C1" s="29"/>
      <c r="E1" s="29"/>
      <c r="F1" s="29"/>
      <c r="G1" s="29"/>
      <c r="H1" s="29"/>
      <c r="I1" s="29"/>
      <c r="J1" s="31"/>
      <c r="K1" s="31"/>
      <c r="L1" s="31"/>
      <c r="M1" s="31"/>
      <c r="N1" s="31"/>
      <c r="P1" s="31"/>
      <c r="Q1" s="31"/>
      <c r="R1" s="31"/>
      <c r="S1" s="31"/>
      <c r="T1" s="31"/>
      <c r="U1" s="31"/>
      <c r="V1" s="31"/>
      <c r="X1" s="31"/>
      <c r="Y1" s="31"/>
    </row>
    <row r="2" spans="1:25">
      <c r="A2" s="32" t="s">
        <v>37</v>
      </c>
      <c r="B2" s="29"/>
      <c r="C2" s="29"/>
      <c r="D2" s="32"/>
      <c r="E2" s="32"/>
      <c r="F2" s="32"/>
      <c r="G2" s="32"/>
      <c r="H2" s="29"/>
      <c r="I2" s="33" t="s">
        <v>38</v>
      </c>
      <c r="J2" s="31">
        <f t="shared" ref="J2:Y2" si="0">SUBTOTAL(9,J4:J1218)</f>
        <v>1.2129345412597645</v>
      </c>
      <c r="K2" s="31">
        <f t="shared" si="0"/>
        <v>1.0425463830633317</v>
      </c>
      <c r="L2" s="31">
        <f t="shared" si="0"/>
        <v>1.1729830375423935</v>
      </c>
      <c r="M2" s="31">
        <f t="shared" si="0"/>
        <v>1.1212396132686724</v>
      </c>
      <c r="N2" s="31">
        <f t="shared" si="0"/>
        <v>1.3007621876657782</v>
      </c>
      <c r="O2" s="31">
        <f t="shared" si="0"/>
        <v>1.1618239940837616</v>
      </c>
      <c r="P2" s="31">
        <f t="shared" si="0"/>
        <v>1.1553886207820632</v>
      </c>
      <c r="Q2" s="31">
        <f t="shared" si="0"/>
        <v>1.1740760717046512</v>
      </c>
      <c r="R2" s="31">
        <f t="shared" si="0"/>
        <v>1.1461964183599878</v>
      </c>
      <c r="S2" s="31">
        <f t="shared" si="0"/>
        <v>1.2307993493011293</v>
      </c>
      <c r="T2" s="31">
        <f t="shared" si="0"/>
        <v>1.2247399926280176</v>
      </c>
      <c r="U2" s="31">
        <f t="shared" si="0"/>
        <v>1.2845346316791235</v>
      </c>
      <c r="V2" s="31">
        <f t="shared" si="0"/>
        <v>1.2451017688983455</v>
      </c>
      <c r="W2" s="31">
        <f t="shared" si="0"/>
        <v>1.2455067752250331</v>
      </c>
      <c r="X2" s="31">
        <f t="shared" si="0"/>
        <v>0.98409131346193524</v>
      </c>
      <c r="Y2" s="31">
        <f t="shared" si="0"/>
        <v>0.93889763401484805</v>
      </c>
    </row>
    <row r="3" spans="1:25" ht="25.5" customHeight="1">
      <c r="A3" s="34" t="s">
        <v>39</v>
      </c>
      <c r="B3" s="35" t="s">
        <v>40</v>
      </c>
      <c r="C3" s="35" t="s">
        <v>41</v>
      </c>
      <c r="D3" s="35" t="s">
        <v>42</v>
      </c>
      <c r="E3" s="35" t="s">
        <v>43</v>
      </c>
      <c r="F3" s="35" t="s">
        <v>44</v>
      </c>
      <c r="G3" s="35" t="s">
        <v>45</v>
      </c>
      <c r="H3" s="36" t="s">
        <v>46</v>
      </c>
      <c r="I3" s="36" t="s">
        <v>47</v>
      </c>
      <c r="J3" s="37" t="s">
        <v>48</v>
      </c>
      <c r="K3" s="37" t="s">
        <v>49</v>
      </c>
      <c r="L3" s="37" t="s">
        <v>50</v>
      </c>
      <c r="M3" s="37" t="s">
        <v>51</v>
      </c>
      <c r="N3" s="37" t="s">
        <v>52</v>
      </c>
      <c r="O3" s="37" t="s">
        <v>53</v>
      </c>
      <c r="P3" s="37" t="s">
        <v>54</v>
      </c>
      <c r="Q3" s="37" t="s">
        <v>55</v>
      </c>
      <c r="R3" s="37" t="s">
        <v>56</v>
      </c>
      <c r="S3" s="37" t="s">
        <v>57</v>
      </c>
      <c r="T3" s="37" t="s">
        <v>58</v>
      </c>
      <c r="U3" s="37" t="s">
        <v>59</v>
      </c>
      <c r="V3" s="37" t="s">
        <v>60</v>
      </c>
      <c r="W3" s="37" t="s">
        <v>61</v>
      </c>
      <c r="X3" s="37" t="s">
        <v>62</v>
      </c>
      <c r="Y3" s="37" t="s">
        <v>63</v>
      </c>
    </row>
    <row r="4" spans="1:25" ht="15" hidden="1" customHeight="1">
      <c r="A4" s="38" t="s">
        <v>64</v>
      </c>
      <c r="B4" s="38" t="s">
        <v>65</v>
      </c>
      <c r="C4" s="38" t="s">
        <v>66</v>
      </c>
      <c r="D4" s="38" t="s">
        <v>67</v>
      </c>
      <c r="E4" s="38" t="s">
        <v>68</v>
      </c>
      <c r="F4" s="38" t="s">
        <v>69</v>
      </c>
      <c r="G4" s="38" t="s">
        <v>70</v>
      </c>
      <c r="H4" s="39" t="s">
        <v>71</v>
      </c>
      <c r="I4" s="39">
        <v>25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1.549574063061355E-5</v>
      </c>
      <c r="T4" s="40">
        <v>1.4935978822113125E-5</v>
      </c>
      <c r="U4" s="40">
        <v>1.5339394971148185E-5</v>
      </c>
      <c r="V4" s="40">
        <v>1.4840343147681333E-5</v>
      </c>
      <c r="W4" s="40">
        <v>1.2825679320155914E-5</v>
      </c>
      <c r="X4" s="40">
        <v>1.302337935872936E-5</v>
      </c>
      <c r="Y4" s="40">
        <v>1.2214300176746624E-5</v>
      </c>
    </row>
    <row r="5" spans="1:25" ht="15" hidden="1" customHeight="1">
      <c r="A5" s="41" t="s">
        <v>64</v>
      </c>
      <c r="B5" s="41" t="s">
        <v>65</v>
      </c>
      <c r="C5" s="41" t="s">
        <v>66</v>
      </c>
      <c r="D5" s="41" t="s">
        <v>67</v>
      </c>
      <c r="E5" s="41" t="s">
        <v>68</v>
      </c>
      <c r="F5" s="41" t="s">
        <v>69</v>
      </c>
      <c r="G5" s="41" t="s">
        <v>70</v>
      </c>
      <c r="H5" s="42" t="s">
        <v>72</v>
      </c>
      <c r="I5" s="42">
        <v>1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5.7986862546227903E-2</v>
      </c>
      <c r="T5" s="43">
        <v>5.639954825975025E-2</v>
      </c>
      <c r="U5" s="43">
        <v>5.8500503084114253E-2</v>
      </c>
      <c r="V5" s="43">
        <v>5.1749501425100167E-2</v>
      </c>
      <c r="W5" s="43">
        <v>4.8925860837657056E-2</v>
      </c>
      <c r="X5" s="43">
        <v>5.0203977405819208E-2</v>
      </c>
      <c r="Y5" s="43">
        <v>4.6326941920815802E-2</v>
      </c>
    </row>
    <row r="6" spans="1:25" ht="15" hidden="1" customHeight="1">
      <c r="A6" s="38" t="s">
        <v>64</v>
      </c>
      <c r="B6" s="38" t="s">
        <v>65</v>
      </c>
      <c r="C6" s="38" t="s">
        <v>66</v>
      </c>
      <c r="D6" s="38" t="s">
        <v>67</v>
      </c>
      <c r="E6" s="38" t="s">
        <v>68</v>
      </c>
      <c r="F6" s="38" t="s">
        <v>69</v>
      </c>
      <c r="G6" s="38" t="s">
        <v>70</v>
      </c>
      <c r="H6" s="39" t="s">
        <v>73</v>
      </c>
      <c r="I6" s="39">
        <v>298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2.5675657159103711E-4</v>
      </c>
      <c r="T6" s="40">
        <v>2.6897018664446317E-4</v>
      </c>
      <c r="U6" s="40">
        <v>2.8210308745330146E-4</v>
      </c>
      <c r="V6" s="40">
        <v>2.2367644925570544E-4</v>
      </c>
      <c r="W6" s="40">
        <v>2.3599608658042686E-4</v>
      </c>
      <c r="X6" s="40">
        <v>2.4497318360810734E-4</v>
      </c>
      <c r="Y6" s="40">
        <v>2.2286746567709925E-4</v>
      </c>
    </row>
    <row r="7" spans="1:25" ht="15" hidden="1" customHeight="1">
      <c r="A7" s="41" t="s">
        <v>64</v>
      </c>
      <c r="B7" s="41" t="s">
        <v>65</v>
      </c>
      <c r="C7" s="41" t="s">
        <v>66</v>
      </c>
      <c r="D7" s="41" t="s">
        <v>67</v>
      </c>
      <c r="E7" s="41" t="s">
        <v>68</v>
      </c>
      <c r="F7" s="41" t="s">
        <v>69</v>
      </c>
      <c r="G7" s="41" t="s">
        <v>74</v>
      </c>
      <c r="H7" s="42" t="s">
        <v>71</v>
      </c>
      <c r="I7" s="42">
        <v>25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5.9679364692966495E-5</v>
      </c>
      <c r="T7" s="43">
        <v>0</v>
      </c>
      <c r="U7" s="43">
        <v>3.6895343831145348E-6</v>
      </c>
      <c r="V7" s="43">
        <v>5.3435350173093695E-6</v>
      </c>
      <c r="W7" s="43">
        <v>5.8544608600479187E-6</v>
      </c>
      <c r="X7" s="43">
        <v>9.1786807425847798E-7</v>
      </c>
      <c r="Y7" s="43">
        <v>6.5642627091666471E-6</v>
      </c>
    </row>
    <row r="8" spans="1:25" ht="15" hidden="1" customHeight="1">
      <c r="A8" s="38" t="s">
        <v>64</v>
      </c>
      <c r="B8" s="38" t="s">
        <v>65</v>
      </c>
      <c r="C8" s="38" t="s">
        <v>66</v>
      </c>
      <c r="D8" s="38" t="s">
        <v>67</v>
      </c>
      <c r="E8" s="38" t="s">
        <v>68</v>
      </c>
      <c r="F8" s="38" t="s">
        <v>69</v>
      </c>
      <c r="G8" s="38" t="s">
        <v>74</v>
      </c>
      <c r="H8" s="39" t="s">
        <v>72</v>
      </c>
      <c r="I8" s="39">
        <v>1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0.12656799664084337</v>
      </c>
      <c r="T8" s="40">
        <v>0</v>
      </c>
      <c r="U8" s="40">
        <v>7.8247645197093083E-3</v>
      </c>
      <c r="V8" s="40">
        <v>1.1332569064709707E-2</v>
      </c>
      <c r="W8" s="40">
        <v>1.2416140591989607E-2</v>
      </c>
      <c r="X8" s="40">
        <v>1.946614611887379E-3</v>
      </c>
      <c r="Y8" s="40">
        <v>1.3921488353600622E-2</v>
      </c>
    </row>
    <row r="9" spans="1:25" ht="15" hidden="1" customHeight="1">
      <c r="A9" s="41" t="s">
        <v>64</v>
      </c>
      <c r="B9" s="41" t="s">
        <v>65</v>
      </c>
      <c r="C9" s="41" t="s">
        <v>66</v>
      </c>
      <c r="D9" s="41" t="s">
        <v>67</v>
      </c>
      <c r="E9" s="41" t="s">
        <v>68</v>
      </c>
      <c r="F9" s="41" t="s">
        <v>69</v>
      </c>
      <c r="G9" s="41" t="s">
        <v>74</v>
      </c>
      <c r="H9" s="42" t="s">
        <v>73</v>
      </c>
      <c r="I9" s="42">
        <v>298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7.1137802714016086E-5</v>
      </c>
      <c r="T9" s="43">
        <v>0</v>
      </c>
      <c r="U9" s="43">
        <v>4.3979249846725262E-6</v>
      </c>
      <c r="V9" s="43">
        <v>6.3694937406327678E-6</v>
      </c>
      <c r="W9" s="43">
        <v>6.9785173451771102E-6</v>
      </c>
      <c r="X9" s="43">
        <v>1.0940987445161058E-6</v>
      </c>
      <c r="Y9" s="43">
        <v>7.8246011493266407E-6</v>
      </c>
    </row>
    <row r="10" spans="1:25" ht="15" hidden="1" customHeight="1">
      <c r="A10" s="38" t="s">
        <v>64</v>
      </c>
      <c r="B10" s="38" t="s">
        <v>65</v>
      </c>
      <c r="C10" s="38" t="s">
        <v>66</v>
      </c>
      <c r="D10" s="38" t="s">
        <v>67</v>
      </c>
      <c r="E10" s="38" t="s">
        <v>68</v>
      </c>
      <c r="F10" s="38" t="s">
        <v>69</v>
      </c>
      <c r="G10" s="38" t="s">
        <v>75</v>
      </c>
      <c r="H10" s="39" t="s">
        <v>71</v>
      </c>
      <c r="I10" s="39">
        <v>25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9.6506062655863854E-7</v>
      </c>
    </row>
    <row r="11" spans="1:25" ht="15" hidden="1" customHeight="1">
      <c r="A11" s="41" t="s">
        <v>64</v>
      </c>
      <c r="B11" s="41" t="s">
        <v>65</v>
      </c>
      <c r="C11" s="41" t="s">
        <v>66</v>
      </c>
      <c r="D11" s="41" t="s">
        <v>67</v>
      </c>
      <c r="E11" s="41" t="s">
        <v>68</v>
      </c>
      <c r="F11" s="41" t="s">
        <v>69</v>
      </c>
      <c r="G11" s="41" t="s">
        <v>75</v>
      </c>
      <c r="H11" s="42" t="s">
        <v>72</v>
      </c>
      <c r="I11" s="42">
        <v>1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4.6214646076291784E-6</v>
      </c>
    </row>
    <row r="12" spans="1:25" ht="15" hidden="1" customHeight="1">
      <c r="A12" s="38" t="s">
        <v>64</v>
      </c>
      <c r="B12" s="38" t="s">
        <v>65</v>
      </c>
      <c r="C12" s="38" t="s">
        <v>66</v>
      </c>
      <c r="D12" s="38" t="s">
        <v>67</v>
      </c>
      <c r="E12" s="38" t="s">
        <v>68</v>
      </c>
      <c r="F12" s="38" t="s">
        <v>69</v>
      </c>
      <c r="G12" s="38" t="s">
        <v>75</v>
      </c>
      <c r="H12" s="39" t="s">
        <v>73</v>
      </c>
      <c r="I12" s="39">
        <v>298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2.2622396936829449E-6</v>
      </c>
    </row>
    <row r="13" spans="1:25" ht="15" hidden="1" customHeight="1">
      <c r="A13" s="41" t="s">
        <v>64</v>
      </c>
      <c r="B13" s="41" t="s">
        <v>65</v>
      </c>
      <c r="C13" s="41" t="s">
        <v>66</v>
      </c>
      <c r="D13" s="41" t="s">
        <v>67</v>
      </c>
      <c r="E13" s="41" t="s">
        <v>68</v>
      </c>
      <c r="F13" s="41" t="s">
        <v>69</v>
      </c>
      <c r="G13" s="41" t="s">
        <v>76</v>
      </c>
      <c r="H13" s="42" t="s">
        <v>71</v>
      </c>
      <c r="I13" s="42">
        <v>25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3.8258323771205456E-5</v>
      </c>
      <c r="V13" s="43">
        <v>1.0994980328762785E-4</v>
      </c>
      <c r="W13" s="43">
        <v>1.4415137647419695E-4</v>
      </c>
      <c r="X13" s="43">
        <v>1.2260236320187155E-4</v>
      </c>
      <c r="Y13" s="43">
        <v>1.3232169814795831E-5</v>
      </c>
    </row>
    <row r="14" spans="1:25" ht="15" hidden="1" customHeight="1">
      <c r="A14" s="38" t="s">
        <v>64</v>
      </c>
      <c r="B14" s="38" t="s">
        <v>65</v>
      </c>
      <c r="C14" s="38" t="s">
        <v>66</v>
      </c>
      <c r="D14" s="38" t="s">
        <v>67</v>
      </c>
      <c r="E14" s="38" t="s">
        <v>68</v>
      </c>
      <c r="F14" s="38" t="s">
        <v>69</v>
      </c>
      <c r="G14" s="38" t="s">
        <v>76</v>
      </c>
      <c r="H14" s="39" t="s">
        <v>72</v>
      </c>
      <c r="I14" s="39">
        <v>1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8.1138253053972556E-2</v>
      </c>
      <c r="V14" s="40">
        <v>0.23318154281240097</v>
      </c>
      <c r="W14" s="40">
        <v>0.30571623922647695</v>
      </c>
      <c r="X14" s="40">
        <v>0.26001509187852934</v>
      </c>
      <c r="Y14" s="40">
        <v>2.8062785743219007E-2</v>
      </c>
    </row>
    <row r="15" spans="1:25" ht="15" hidden="1" customHeight="1">
      <c r="A15" s="41" t="s">
        <v>64</v>
      </c>
      <c r="B15" s="41" t="s">
        <v>65</v>
      </c>
      <c r="C15" s="41" t="s">
        <v>66</v>
      </c>
      <c r="D15" s="41" t="s">
        <v>67</v>
      </c>
      <c r="E15" s="41" t="s">
        <v>68</v>
      </c>
      <c r="F15" s="41" t="s">
        <v>69</v>
      </c>
      <c r="G15" s="41" t="s">
        <v>76</v>
      </c>
      <c r="H15" s="42" t="s">
        <v>73</v>
      </c>
      <c r="I15" s="42">
        <v>298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4.5603921935276904E-5</v>
      </c>
      <c r="V15" s="43">
        <v>1.310601655188524E-4</v>
      </c>
      <c r="W15" s="43">
        <v>1.7182844075724275E-4</v>
      </c>
      <c r="X15" s="43">
        <v>1.4614201693663109E-4</v>
      </c>
      <c r="Y15" s="43">
        <v>1.5772746419236634E-5</v>
      </c>
    </row>
    <row r="16" spans="1:25" ht="15" hidden="1" customHeight="1">
      <c r="A16" s="38" t="s">
        <v>64</v>
      </c>
      <c r="B16" s="38" t="s">
        <v>65</v>
      </c>
      <c r="C16" s="38" t="s">
        <v>66</v>
      </c>
      <c r="D16" s="38" t="s">
        <v>67</v>
      </c>
      <c r="E16" s="38" t="s">
        <v>68</v>
      </c>
      <c r="F16" s="38" t="s">
        <v>69</v>
      </c>
      <c r="G16" s="38" t="s">
        <v>77</v>
      </c>
      <c r="H16" s="39" t="s">
        <v>71</v>
      </c>
      <c r="I16" s="39">
        <v>25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1.9911118871247518E-5</v>
      </c>
      <c r="T16" s="40">
        <v>0</v>
      </c>
      <c r="U16" s="40">
        <v>1.5169168134305464E-6</v>
      </c>
      <c r="V16" s="40">
        <v>1.0422436284550922E-5</v>
      </c>
      <c r="W16" s="40">
        <v>5.8757217492054043E-5</v>
      </c>
      <c r="X16" s="40">
        <v>5.7069929430837271E-5</v>
      </c>
      <c r="Y16" s="40">
        <v>2.4221266777394095E-5</v>
      </c>
    </row>
    <row r="17" spans="1:25" ht="15" hidden="1" customHeight="1">
      <c r="A17" s="41" t="s">
        <v>64</v>
      </c>
      <c r="B17" s="41" t="s">
        <v>65</v>
      </c>
      <c r="C17" s="41" t="s">
        <v>66</v>
      </c>
      <c r="D17" s="41" t="s">
        <v>67</v>
      </c>
      <c r="E17" s="41" t="s">
        <v>68</v>
      </c>
      <c r="F17" s="41" t="s">
        <v>69</v>
      </c>
      <c r="G17" s="41" t="s">
        <v>77</v>
      </c>
      <c r="H17" s="42" t="s">
        <v>72</v>
      </c>
      <c r="I17" s="42">
        <v>1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4.2108034188914227E-2</v>
      </c>
      <c r="T17" s="43">
        <v>0</v>
      </c>
      <c r="U17" s="43">
        <v>3.2170771779234989E-3</v>
      </c>
      <c r="V17" s="43">
        <v>2.2103902872275597E-2</v>
      </c>
      <c r="W17" s="43">
        <v>0.12461230685714821</v>
      </c>
      <c r="X17" s="43">
        <v>0.12103390633691953</v>
      </c>
      <c r="Y17" s="43">
        <v>5.1368462581497396E-2</v>
      </c>
    </row>
    <row r="18" spans="1:25" ht="15" hidden="1" customHeight="1">
      <c r="A18" s="38" t="s">
        <v>64</v>
      </c>
      <c r="B18" s="38" t="s">
        <v>65</v>
      </c>
      <c r="C18" s="38" t="s">
        <v>66</v>
      </c>
      <c r="D18" s="38" t="s">
        <v>67</v>
      </c>
      <c r="E18" s="38" t="s">
        <v>68</v>
      </c>
      <c r="F18" s="38" t="s">
        <v>69</v>
      </c>
      <c r="G18" s="38" t="s">
        <v>77</v>
      </c>
      <c r="H18" s="39" t="s">
        <v>73</v>
      </c>
      <c r="I18" s="39">
        <v>298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2.3734053694527039E-5</v>
      </c>
      <c r="T18" s="40">
        <v>0</v>
      </c>
      <c r="U18" s="40">
        <v>1.8081648416092112E-6</v>
      </c>
      <c r="V18" s="40">
        <v>1.2423544051184699E-5</v>
      </c>
      <c r="W18" s="40">
        <v>7.0038603250528424E-5</v>
      </c>
      <c r="X18" s="40">
        <v>6.8027355881558033E-5</v>
      </c>
      <c r="Y18" s="40">
        <v>2.887174999865376E-5</v>
      </c>
    </row>
    <row r="19" spans="1:25" ht="15" hidden="1" customHeight="1">
      <c r="A19" s="41" t="s">
        <v>64</v>
      </c>
      <c r="B19" s="41" t="s">
        <v>65</v>
      </c>
      <c r="C19" s="41" t="s">
        <v>66</v>
      </c>
      <c r="D19" s="41" t="s">
        <v>67</v>
      </c>
      <c r="E19" s="41" t="s">
        <v>68</v>
      </c>
      <c r="F19" s="41" t="s">
        <v>69</v>
      </c>
      <c r="G19" s="41" t="s">
        <v>78</v>
      </c>
      <c r="H19" s="42" t="s">
        <v>71</v>
      </c>
      <c r="I19" s="42">
        <v>25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7.7647046164388956E-7</v>
      </c>
      <c r="T19" s="43">
        <v>2.9249189175877003E-6</v>
      </c>
      <c r="U19" s="43">
        <v>0</v>
      </c>
      <c r="V19" s="43">
        <v>0</v>
      </c>
      <c r="W19" s="43">
        <v>5.7703814860660912E-8</v>
      </c>
      <c r="X19" s="43">
        <v>9.2289383054870807E-9</v>
      </c>
      <c r="Y19" s="43">
        <v>0</v>
      </c>
    </row>
    <row r="20" spans="1:25" ht="15" hidden="1" customHeight="1">
      <c r="A20" s="38" t="s">
        <v>64</v>
      </c>
      <c r="B20" s="38" t="s">
        <v>65</v>
      </c>
      <c r="C20" s="38" t="s">
        <v>66</v>
      </c>
      <c r="D20" s="38" t="s">
        <v>67</v>
      </c>
      <c r="E20" s="38" t="s">
        <v>68</v>
      </c>
      <c r="F20" s="38" t="s">
        <v>69</v>
      </c>
      <c r="G20" s="38" t="s">
        <v>78</v>
      </c>
      <c r="H20" s="39" t="s">
        <v>72</v>
      </c>
      <c r="I20" s="39">
        <v>1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1.6420797322844987E-3</v>
      </c>
      <c r="T20" s="40">
        <v>6.2031680404199914E-3</v>
      </c>
      <c r="U20" s="40">
        <v>0</v>
      </c>
      <c r="V20" s="40">
        <v>0</v>
      </c>
      <c r="W20" s="40">
        <v>1.2237825055648981E-4</v>
      </c>
      <c r="X20" s="40">
        <v>1.9572732358276967E-5</v>
      </c>
      <c r="Y20" s="40">
        <v>0</v>
      </c>
    </row>
    <row r="21" spans="1:25" ht="15" hidden="1" customHeight="1">
      <c r="A21" s="41" t="s">
        <v>64</v>
      </c>
      <c r="B21" s="41" t="s">
        <v>65</v>
      </c>
      <c r="C21" s="41" t="s">
        <v>66</v>
      </c>
      <c r="D21" s="41" t="s">
        <v>67</v>
      </c>
      <c r="E21" s="41" t="s">
        <v>68</v>
      </c>
      <c r="F21" s="41" t="s">
        <v>69</v>
      </c>
      <c r="G21" s="41" t="s">
        <v>78</v>
      </c>
      <c r="H21" s="42" t="s">
        <v>73</v>
      </c>
      <c r="I21" s="42">
        <v>298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9.2555279027951625E-7</v>
      </c>
      <c r="T21" s="43">
        <v>3.4865033497645389E-6</v>
      </c>
      <c r="U21" s="43">
        <v>0</v>
      </c>
      <c r="V21" s="43">
        <v>0</v>
      </c>
      <c r="W21" s="43">
        <v>6.8782947313907797E-8</v>
      </c>
      <c r="X21" s="43">
        <v>1.1000894460140601E-8</v>
      </c>
      <c r="Y21" s="43">
        <v>0</v>
      </c>
    </row>
    <row r="22" spans="1:25" ht="15" hidden="1" customHeight="1">
      <c r="A22" s="38" t="s">
        <v>64</v>
      </c>
      <c r="B22" s="38" t="s">
        <v>65</v>
      </c>
      <c r="C22" s="38" t="s">
        <v>66</v>
      </c>
      <c r="D22" s="38" t="s">
        <v>67</v>
      </c>
      <c r="E22" s="38" t="s">
        <v>68</v>
      </c>
      <c r="F22" s="38" t="s">
        <v>69</v>
      </c>
      <c r="G22" s="38" t="s">
        <v>79</v>
      </c>
      <c r="H22" s="39" t="s">
        <v>71</v>
      </c>
      <c r="I22" s="39">
        <v>25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5.2960039454666864E-5</v>
      </c>
      <c r="T22" s="40">
        <v>6.2110852919883917E-5</v>
      </c>
      <c r="U22" s="40">
        <v>1.2451391910128376E-3</v>
      </c>
      <c r="V22" s="40">
        <v>4.0342712707916678E-4</v>
      </c>
      <c r="W22" s="40">
        <v>6.7165019412791224E-5</v>
      </c>
      <c r="X22" s="40">
        <v>5.429843080522453E-5</v>
      </c>
      <c r="Y22" s="40">
        <v>1.2757213286496198E-4</v>
      </c>
    </row>
    <row r="23" spans="1:25" ht="15" hidden="1" customHeight="1">
      <c r="A23" s="41" t="s">
        <v>64</v>
      </c>
      <c r="B23" s="41" t="s">
        <v>65</v>
      </c>
      <c r="C23" s="41" t="s">
        <v>66</v>
      </c>
      <c r="D23" s="41" t="s">
        <v>67</v>
      </c>
      <c r="E23" s="41" t="s">
        <v>68</v>
      </c>
      <c r="F23" s="41" t="s">
        <v>69</v>
      </c>
      <c r="G23" s="41" t="s">
        <v>79</v>
      </c>
      <c r="H23" s="42" t="s">
        <v>72</v>
      </c>
      <c r="I23" s="42">
        <v>1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0.11199989143872935</v>
      </c>
      <c r="T23" s="43">
        <v>0.13172469687248967</v>
      </c>
      <c r="U23" s="43">
        <v>2.6406911963000232</v>
      </c>
      <c r="V23" s="43">
        <v>0.85558825110949543</v>
      </c>
      <c r="W23" s="43">
        <v>0.14244357317064771</v>
      </c>
      <c r="X23" s="43">
        <v>0.11515611205172012</v>
      </c>
      <c r="Y23" s="43">
        <v>0.27055497938001138</v>
      </c>
    </row>
    <row r="24" spans="1:25" ht="15" hidden="1" customHeight="1">
      <c r="A24" s="38" t="s">
        <v>64</v>
      </c>
      <c r="B24" s="38" t="s">
        <v>65</v>
      </c>
      <c r="C24" s="38" t="s">
        <v>66</v>
      </c>
      <c r="D24" s="38" t="s">
        <v>67</v>
      </c>
      <c r="E24" s="38" t="s">
        <v>68</v>
      </c>
      <c r="F24" s="38" t="s">
        <v>69</v>
      </c>
      <c r="G24" s="38" t="s">
        <v>79</v>
      </c>
      <c r="H24" s="39" t="s">
        <v>73</v>
      </c>
      <c r="I24" s="39">
        <v>298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6.3128367029962896E-5</v>
      </c>
      <c r="T24" s="40">
        <v>7.4036136680501641E-5</v>
      </c>
      <c r="U24" s="40">
        <v>1.4842059156873026E-3</v>
      </c>
      <c r="V24" s="40">
        <v>4.8088513547836677E-4</v>
      </c>
      <c r="W24" s="40">
        <v>8.0060703140047152E-5</v>
      </c>
      <c r="X24" s="40">
        <v>6.4723729519827627E-5</v>
      </c>
      <c r="Y24" s="40">
        <v>1.520659823750347E-4</v>
      </c>
    </row>
    <row r="25" spans="1:25" ht="15" hidden="1" customHeight="1">
      <c r="A25" s="41" t="s">
        <v>64</v>
      </c>
      <c r="B25" s="41" t="s">
        <v>65</v>
      </c>
      <c r="C25" s="41" t="s">
        <v>66</v>
      </c>
      <c r="D25" s="41" t="s">
        <v>67</v>
      </c>
      <c r="E25" s="41" t="s">
        <v>68</v>
      </c>
      <c r="F25" s="41" t="s">
        <v>69</v>
      </c>
      <c r="G25" s="41" t="s">
        <v>80</v>
      </c>
      <c r="H25" s="42" t="s">
        <v>71</v>
      </c>
      <c r="I25" s="42">
        <v>25</v>
      </c>
      <c r="J25" s="43">
        <v>9.7418965155660704E-4</v>
      </c>
      <c r="K25" s="43">
        <v>9.4089332220231219E-4</v>
      </c>
      <c r="L25" s="43">
        <v>9.7924907763582243E-4</v>
      </c>
      <c r="M25" s="43">
        <v>8.9316526085291372E-4</v>
      </c>
      <c r="N25" s="43">
        <v>9.2929152102618623E-4</v>
      </c>
      <c r="O25" s="43">
        <v>8.4074760666694268E-4</v>
      </c>
      <c r="P25" s="43">
        <v>9.0244878169778227E-4</v>
      </c>
      <c r="Q25" s="43">
        <v>9.2929352812402941E-4</v>
      </c>
      <c r="R25" s="43">
        <v>9.2548407663356101E-4</v>
      </c>
      <c r="S25" s="43">
        <v>8.6137118657842685E-4</v>
      </c>
      <c r="T25" s="43">
        <v>8.6582875899048636E-4</v>
      </c>
      <c r="U25" s="43">
        <v>8.987183930210588E-4</v>
      </c>
      <c r="V25" s="43">
        <v>8.5713363830581179E-4</v>
      </c>
      <c r="W25" s="43">
        <v>9.11793491017591E-4</v>
      </c>
      <c r="X25" s="43">
        <v>9.5624241297794172E-4</v>
      </c>
      <c r="Y25" s="43">
        <v>6.2758340201286833E-4</v>
      </c>
    </row>
    <row r="26" spans="1:25" ht="15" hidden="1" customHeight="1">
      <c r="A26" s="38" t="s">
        <v>64</v>
      </c>
      <c r="B26" s="38" t="s">
        <v>65</v>
      </c>
      <c r="C26" s="38" t="s">
        <v>66</v>
      </c>
      <c r="D26" s="38" t="s">
        <v>67</v>
      </c>
      <c r="E26" s="38" t="s">
        <v>68</v>
      </c>
      <c r="F26" s="38" t="s">
        <v>69</v>
      </c>
      <c r="G26" s="38" t="s">
        <v>80</v>
      </c>
      <c r="H26" s="39" t="s">
        <v>72</v>
      </c>
      <c r="I26" s="39">
        <v>1</v>
      </c>
      <c r="J26" s="40">
        <v>3.6297517229787974</v>
      </c>
      <c r="K26" s="40">
        <v>3.5067525947060187</v>
      </c>
      <c r="L26" s="40">
        <v>3.6496477940803671</v>
      </c>
      <c r="M26" s="40">
        <v>3.3257796683904557</v>
      </c>
      <c r="N26" s="40">
        <v>3.4652218440451343</v>
      </c>
      <c r="O26" s="40">
        <v>3.1310464973885908</v>
      </c>
      <c r="P26" s="40">
        <v>3.3669744009335161</v>
      </c>
      <c r="Q26" s="40">
        <v>3.4634446035782727</v>
      </c>
      <c r="R26" s="40">
        <v>3.4509069981815248</v>
      </c>
      <c r="S26" s="40">
        <v>3.2081537633656847</v>
      </c>
      <c r="T26" s="40">
        <v>3.2209259464622195</v>
      </c>
      <c r="U26" s="40">
        <v>3.3494934448563849</v>
      </c>
      <c r="V26" s="40">
        <v>3.1969378157277277</v>
      </c>
      <c r="W26" s="40">
        <v>3.4011888917507713</v>
      </c>
      <c r="X26" s="40">
        <v>3.5662109063420622</v>
      </c>
      <c r="Y26" s="40">
        <v>2.3376492786680712</v>
      </c>
    </row>
    <row r="27" spans="1:25" ht="15" hidden="1" customHeight="1">
      <c r="A27" s="41" t="s">
        <v>64</v>
      </c>
      <c r="B27" s="41" t="s">
        <v>65</v>
      </c>
      <c r="C27" s="41" t="s">
        <v>66</v>
      </c>
      <c r="D27" s="41" t="s">
        <v>67</v>
      </c>
      <c r="E27" s="41" t="s">
        <v>68</v>
      </c>
      <c r="F27" s="41" t="s">
        <v>69</v>
      </c>
      <c r="G27" s="41" t="s">
        <v>80</v>
      </c>
      <c r="H27" s="42" t="s">
        <v>73</v>
      </c>
      <c r="I27" s="42">
        <v>298</v>
      </c>
      <c r="J27" s="43">
        <v>1.8520145866769176E-2</v>
      </c>
      <c r="K27" s="43">
        <v>1.7893589866015629E-2</v>
      </c>
      <c r="L27" s="43">
        <v>1.8622671822291537E-2</v>
      </c>
      <c r="M27" s="43">
        <v>1.6967172254284263E-2</v>
      </c>
      <c r="N27" s="43">
        <v>1.7683326301630303E-2</v>
      </c>
      <c r="O27" s="43">
        <v>1.5974133331579054E-2</v>
      </c>
      <c r="P27" s="43">
        <v>1.7183743621494448E-2</v>
      </c>
      <c r="Q27" s="43">
        <v>1.7672533610709057E-2</v>
      </c>
      <c r="R27" s="43">
        <v>1.7610163125249483E-2</v>
      </c>
      <c r="S27" s="43">
        <v>1.5345597492896983E-2</v>
      </c>
      <c r="T27" s="43">
        <v>1.6429276123064669E-2</v>
      </c>
      <c r="U27" s="43">
        <v>1.7091088965882028E-2</v>
      </c>
      <c r="V27" s="43">
        <v>1.631500719720996E-2</v>
      </c>
      <c r="W27" s="43">
        <v>1.7357733980330664E-2</v>
      </c>
      <c r="X27" s="43">
        <v>1.8199157526473754E-2</v>
      </c>
      <c r="Y27" s="43">
        <v>1.1926776011871499E-2</v>
      </c>
    </row>
    <row r="28" spans="1:25" ht="15" hidden="1" customHeight="1">
      <c r="A28" s="38" t="s">
        <v>64</v>
      </c>
      <c r="B28" s="38" t="s">
        <v>65</v>
      </c>
      <c r="C28" s="38" t="s">
        <v>66</v>
      </c>
      <c r="D28" s="38" t="s">
        <v>67</v>
      </c>
      <c r="E28" s="38" t="s">
        <v>68</v>
      </c>
      <c r="F28" s="38" t="s">
        <v>69</v>
      </c>
      <c r="G28" s="38" t="s">
        <v>81</v>
      </c>
      <c r="H28" s="39" t="s">
        <v>71</v>
      </c>
      <c r="I28" s="39">
        <v>25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1.4162244736990557E-8</v>
      </c>
      <c r="T28" s="40">
        <v>0</v>
      </c>
      <c r="U28" s="40">
        <v>0</v>
      </c>
      <c r="V28" s="40">
        <v>0</v>
      </c>
      <c r="W28" s="40">
        <v>0</v>
      </c>
      <c r="X28" s="40">
        <v>1.45802433865241E-8</v>
      </c>
      <c r="Y28" s="40">
        <v>0</v>
      </c>
    </row>
    <row r="29" spans="1:25" ht="15" hidden="1" customHeight="1">
      <c r="A29" s="41" t="s">
        <v>64</v>
      </c>
      <c r="B29" s="41" t="s">
        <v>65</v>
      </c>
      <c r="C29" s="41" t="s">
        <v>66</v>
      </c>
      <c r="D29" s="41" t="s">
        <v>67</v>
      </c>
      <c r="E29" s="41" t="s">
        <v>68</v>
      </c>
      <c r="F29" s="41" t="s">
        <v>69</v>
      </c>
      <c r="G29" s="41" t="s">
        <v>81</v>
      </c>
      <c r="H29" s="42" t="s">
        <v>72</v>
      </c>
      <c r="I29" s="42">
        <v>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2.99503151697876E-5</v>
      </c>
      <c r="T29" s="43">
        <v>0</v>
      </c>
      <c r="U29" s="43">
        <v>0</v>
      </c>
      <c r="V29" s="43">
        <v>0</v>
      </c>
      <c r="W29" s="43">
        <v>0</v>
      </c>
      <c r="X29" s="43">
        <v>3.0921780174140322E-5</v>
      </c>
      <c r="Y29" s="43">
        <v>0</v>
      </c>
    </row>
    <row r="30" spans="1:25" ht="15" hidden="1" customHeight="1">
      <c r="A30" s="38" t="s">
        <v>64</v>
      </c>
      <c r="B30" s="38" t="s">
        <v>65</v>
      </c>
      <c r="C30" s="38" t="s">
        <v>66</v>
      </c>
      <c r="D30" s="38" t="s">
        <v>67</v>
      </c>
      <c r="E30" s="38" t="s">
        <v>68</v>
      </c>
      <c r="F30" s="38" t="s">
        <v>69</v>
      </c>
      <c r="G30" s="38" t="s">
        <v>81</v>
      </c>
      <c r="H30" s="39" t="s">
        <v>73</v>
      </c>
      <c r="I30" s="39">
        <v>298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1.6881395726492745E-8</v>
      </c>
      <c r="T30" s="40">
        <v>0</v>
      </c>
      <c r="U30" s="40">
        <v>0</v>
      </c>
      <c r="V30" s="40">
        <v>0</v>
      </c>
      <c r="W30" s="40">
        <v>0</v>
      </c>
      <c r="X30" s="40">
        <v>1.7379650116736729E-8</v>
      </c>
      <c r="Y30" s="40">
        <v>0</v>
      </c>
    </row>
    <row r="31" spans="1:25" ht="15" hidden="1" customHeight="1">
      <c r="A31" s="41" t="s">
        <v>64</v>
      </c>
      <c r="B31" s="41" t="s">
        <v>65</v>
      </c>
      <c r="C31" s="41" t="s">
        <v>66</v>
      </c>
      <c r="D31" s="41" t="s">
        <v>67</v>
      </c>
      <c r="E31" s="41" t="s">
        <v>68</v>
      </c>
      <c r="F31" s="41" t="s">
        <v>69</v>
      </c>
      <c r="G31" s="41" t="s">
        <v>82</v>
      </c>
      <c r="H31" s="42" t="s">
        <v>71</v>
      </c>
      <c r="I31" s="42">
        <v>25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1.0248147425203064E-4</v>
      </c>
      <c r="V31" s="43">
        <v>0</v>
      </c>
      <c r="W31" s="43">
        <v>3.3691142104854126E-4</v>
      </c>
      <c r="X31" s="43">
        <v>1.8902220865096159E-4</v>
      </c>
      <c r="Y31" s="43">
        <v>3.1726443984726835E-4</v>
      </c>
    </row>
    <row r="32" spans="1:25" ht="15" hidden="1" customHeight="1">
      <c r="A32" s="38" t="s">
        <v>64</v>
      </c>
      <c r="B32" s="38" t="s">
        <v>65</v>
      </c>
      <c r="C32" s="38" t="s">
        <v>66</v>
      </c>
      <c r="D32" s="38" t="s">
        <v>67</v>
      </c>
      <c r="E32" s="38" t="s">
        <v>68</v>
      </c>
      <c r="F32" s="38" t="s">
        <v>69</v>
      </c>
      <c r="G32" s="38" t="s">
        <v>82</v>
      </c>
      <c r="H32" s="39" t="s">
        <v>72</v>
      </c>
      <c r="I32" s="39">
        <v>1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0.21734271059370672</v>
      </c>
      <c r="V32" s="40">
        <v>0</v>
      </c>
      <c r="W32" s="40">
        <v>0.71452174175974625</v>
      </c>
      <c r="X32" s="40">
        <v>0.40087830010695957</v>
      </c>
      <c r="Y32" s="40">
        <v>0.67285442402808671</v>
      </c>
    </row>
    <row r="33" spans="1:25" ht="15" hidden="1" customHeight="1">
      <c r="A33" s="41" t="s">
        <v>64</v>
      </c>
      <c r="B33" s="41" t="s">
        <v>65</v>
      </c>
      <c r="C33" s="41" t="s">
        <v>66</v>
      </c>
      <c r="D33" s="41" t="s">
        <v>67</v>
      </c>
      <c r="E33" s="41" t="s">
        <v>68</v>
      </c>
      <c r="F33" s="41" t="s">
        <v>69</v>
      </c>
      <c r="G33" s="41" t="s">
        <v>82</v>
      </c>
      <c r="H33" s="42" t="s">
        <v>73</v>
      </c>
      <c r="I33" s="42">
        <v>298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1.2215791730842054E-4</v>
      </c>
      <c r="V33" s="43">
        <v>0</v>
      </c>
      <c r="W33" s="43">
        <v>4.0159841388986116E-4</v>
      </c>
      <c r="X33" s="43">
        <v>2.253144727119462E-4</v>
      </c>
      <c r="Y33" s="43">
        <v>3.7817921229794384E-4</v>
      </c>
    </row>
    <row r="34" spans="1:25" ht="15" hidden="1" customHeight="1">
      <c r="A34" s="38" t="s">
        <v>64</v>
      </c>
      <c r="B34" s="38" t="s">
        <v>65</v>
      </c>
      <c r="C34" s="38" t="s">
        <v>66</v>
      </c>
      <c r="D34" s="38" t="s">
        <v>67</v>
      </c>
      <c r="E34" s="38" t="s">
        <v>68</v>
      </c>
      <c r="F34" s="38" t="s">
        <v>69</v>
      </c>
      <c r="G34" s="38" t="s">
        <v>83</v>
      </c>
      <c r="H34" s="39" t="s">
        <v>71</v>
      </c>
      <c r="I34" s="39">
        <v>25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6.5299719692593526E-7</v>
      </c>
      <c r="X34" s="40">
        <v>1.1386673262971922E-6</v>
      </c>
      <c r="Y34" s="40">
        <v>0</v>
      </c>
    </row>
    <row r="35" spans="1:25" ht="15" hidden="1" customHeight="1">
      <c r="A35" s="41" t="s">
        <v>64</v>
      </c>
      <c r="B35" s="41" t="s">
        <v>65</v>
      </c>
      <c r="C35" s="41" t="s">
        <v>66</v>
      </c>
      <c r="D35" s="41" t="s">
        <v>67</v>
      </c>
      <c r="E35" s="41" t="s">
        <v>68</v>
      </c>
      <c r="F35" s="41" t="s">
        <v>69</v>
      </c>
      <c r="G35" s="41" t="s">
        <v>83</v>
      </c>
      <c r="H35" s="42" t="s">
        <v>72</v>
      </c>
      <c r="I35" s="42">
        <v>1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2.5261976177258488E-3</v>
      </c>
      <c r="X35" s="43">
        <v>4.4076122773521777E-3</v>
      </c>
      <c r="Y35" s="43">
        <v>0</v>
      </c>
    </row>
    <row r="36" spans="1:25" ht="15" hidden="1" customHeight="1">
      <c r="A36" s="38" t="s">
        <v>64</v>
      </c>
      <c r="B36" s="38" t="s">
        <v>65</v>
      </c>
      <c r="C36" s="38" t="s">
        <v>66</v>
      </c>
      <c r="D36" s="38" t="s">
        <v>67</v>
      </c>
      <c r="E36" s="38" t="s">
        <v>68</v>
      </c>
      <c r="F36" s="38" t="s">
        <v>69</v>
      </c>
      <c r="G36" s="38" t="s">
        <v>83</v>
      </c>
      <c r="H36" s="39" t="s">
        <v>73</v>
      </c>
      <c r="I36" s="39">
        <v>298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1.240810760482457E-5</v>
      </c>
      <c r="X36" s="40">
        <v>2.1651357038989387E-5</v>
      </c>
      <c r="Y36" s="40">
        <v>0</v>
      </c>
    </row>
    <row r="37" spans="1:25" ht="15" hidden="1" customHeight="1">
      <c r="A37" s="41" t="s">
        <v>64</v>
      </c>
      <c r="B37" s="41" t="s">
        <v>65</v>
      </c>
      <c r="C37" s="41" t="s">
        <v>66</v>
      </c>
      <c r="D37" s="41" t="s">
        <v>67</v>
      </c>
      <c r="E37" s="41" t="s">
        <v>68</v>
      </c>
      <c r="F37" s="41" t="s">
        <v>69</v>
      </c>
      <c r="G37" s="41" t="s">
        <v>84</v>
      </c>
      <c r="H37" s="42" t="s">
        <v>71</v>
      </c>
      <c r="I37" s="42">
        <v>25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9.8301138946139967E-7</v>
      </c>
    </row>
    <row r="38" spans="1:25" ht="15" hidden="1" customHeight="1">
      <c r="A38" s="38" t="s">
        <v>64</v>
      </c>
      <c r="B38" s="38" t="s">
        <v>65</v>
      </c>
      <c r="C38" s="38" t="s">
        <v>66</v>
      </c>
      <c r="D38" s="38" t="s">
        <v>67</v>
      </c>
      <c r="E38" s="38" t="s">
        <v>68</v>
      </c>
      <c r="F38" s="38" t="s">
        <v>69</v>
      </c>
      <c r="G38" s="38" t="s">
        <v>84</v>
      </c>
      <c r="H38" s="39" t="s">
        <v>72</v>
      </c>
      <c r="I38" s="39">
        <v>1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4.7074268913987266E-6</v>
      </c>
    </row>
    <row r="39" spans="1:25" ht="15" hidden="1" customHeight="1">
      <c r="A39" s="41" t="s">
        <v>64</v>
      </c>
      <c r="B39" s="41" t="s">
        <v>65</v>
      </c>
      <c r="C39" s="41" t="s">
        <v>66</v>
      </c>
      <c r="D39" s="41" t="s">
        <v>67</v>
      </c>
      <c r="E39" s="41" t="s">
        <v>68</v>
      </c>
      <c r="F39" s="41" t="s">
        <v>69</v>
      </c>
      <c r="G39" s="41" t="s">
        <v>84</v>
      </c>
      <c r="H39" s="42" t="s">
        <v>73</v>
      </c>
      <c r="I39" s="42">
        <v>298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2.3043188410991306E-6</v>
      </c>
    </row>
    <row r="40" spans="1:25" ht="15" hidden="1" customHeight="1">
      <c r="A40" s="38" t="s">
        <v>64</v>
      </c>
      <c r="B40" s="38" t="s">
        <v>65</v>
      </c>
      <c r="C40" s="38" t="s">
        <v>66</v>
      </c>
      <c r="D40" s="38" t="s">
        <v>67</v>
      </c>
      <c r="E40" s="38" t="s">
        <v>68</v>
      </c>
      <c r="F40" s="38" t="s">
        <v>69</v>
      </c>
      <c r="G40" s="38" t="s">
        <v>85</v>
      </c>
      <c r="H40" s="39" t="s">
        <v>71</v>
      </c>
      <c r="I40" s="39">
        <v>25</v>
      </c>
      <c r="J40" s="40">
        <v>7.0397128260869208E-5</v>
      </c>
      <c r="K40" s="40">
        <v>9.8651529565216942E-5</v>
      </c>
      <c r="L40" s="40">
        <v>5.1847794782608996E-5</v>
      </c>
      <c r="M40" s="40">
        <v>3.1814261956521671E-5</v>
      </c>
      <c r="N40" s="40">
        <v>3.5827180869565325E-5</v>
      </c>
      <c r="O40" s="40">
        <v>3.2536868152174025E-5</v>
      </c>
      <c r="P40" s="40">
        <v>3.7164561304347815E-5</v>
      </c>
      <c r="Q40" s="40">
        <v>3.8744172173913107E-5</v>
      </c>
      <c r="R40" s="40">
        <v>3.9054757608695846E-5</v>
      </c>
      <c r="S40" s="40">
        <v>8.9187654736448108E-5</v>
      </c>
      <c r="T40" s="40">
        <v>9.027280028766851E-5</v>
      </c>
      <c r="U40" s="40">
        <v>4.9338075487688184E-5</v>
      </c>
      <c r="V40" s="40">
        <v>3.3621089880243895E-5</v>
      </c>
      <c r="W40" s="40">
        <v>6.021772346684595E-5</v>
      </c>
      <c r="X40" s="40">
        <v>5.476713901463515E-5</v>
      </c>
      <c r="Y40" s="40">
        <v>7.7271232182050414E-5</v>
      </c>
    </row>
    <row r="41" spans="1:25" ht="15" hidden="1" customHeight="1">
      <c r="A41" s="41" t="s">
        <v>64</v>
      </c>
      <c r="B41" s="41" t="s">
        <v>65</v>
      </c>
      <c r="C41" s="41" t="s">
        <v>66</v>
      </c>
      <c r="D41" s="41" t="s">
        <v>67</v>
      </c>
      <c r="E41" s="41" t="s">
        <v>68</v>
      </c>
      <c r="F41" s="41" t="s">
        <v>69</v>
      </c>
      <c r="G41" s="41" t="s">
        <v>85</v>
      </c>
      <c r="H41" s="42" t="s">
        <v>72</v>
      </c>
      <c r="I41" s="42">
        <v>1</v>
      </c>
      <c r="J41" s="43">
        <v>0.12886376157565188</v>
      </c>
      <c r="K41" s="43">
        <v>0.1743059900619128</v>
      </c>
      <c r="L41" s="43">
        <v>0.10892071563495678</v>
      </c>
      <c r="M41" s="43">
        <v>6.5798505317391232E-2</v>
      </c>
      <c r="N41" s="43">
        <v>7.3999370828174121E-2</v>
      </c>
      <c r="O41" s="43">
        <v>6.828733360466982E-2</v>
      </c>
      <c r="P41" s="43">
        <v>7.7514848831304509E-2</v>
      </c>
      <c r="Q41" s="43">
        <v>8.1319431146434584E-2</v>
      </c>
      <c r="R41" s="43">
        <v>8.218150307652182E-2</v>
      </c>
      <c r="S41" s="43">
        <v>0.18587067628356574</v>
      </c>
      <c r="T41" s="43">
        <v>0.19032114394997005</v>
      </c>
      <c r="U41" s="43">
        <v>0.10301052522304045</v>
      </c>
      <c r="V41" s="43">
        <v>7.0681312098132859E-2</v>
      </c>
      <c r="W41" s="43">
        <v>0.12745740416298257</v>
      </c>
      <c r="X41" s="43">
        <v>0.11578070400314001</v>
      </c>
      <c r="Y41" s="43">
        <v>0.16376973082640739</v>
      </c>
    </row>
    <row r="42" spans="1:25" ht="15" hidden="1" customHeight="1">
      <c r="A42" s="38" t="s">
        <v>64</v>
      </c>
      <c r="B42" s="38" t="s">
        <v>65</v>
      </c>
      <c r="C42" s="38" t="s">
        <v>66</v>
      </c>
      <c r="D42" s="38" t="s">
        <v>67</v>
      </c>
      <c r="E42" s="38" t="s">
        <v>68</v>
      </c>
      <c r="F42" s="38" t="s">
        <v>69</v>
      </c>
      <c r="G42" s="38" t="s">
        <v>85</v>
      </c>
      <c r="H42" s="39" t="s">
        <v>73</v>
      </c>
      <c r="I42" s="39">
        <v>298</v>
      </c>
      <c r="J42" s="40">
        <v>1.0538037386434749E-4</v>
      </c>
      <c r="K42" s="40">
        <v>1.5427096802782611E-4</v>
      </c>
      <c r="L42" s="40">
        <v>6.2893112227826366E-5</v>
      </c>
      <c r="M42" s="40">
        <v>3.9680325525217282E-5</v>
      </c>
      <c r="N42" s="40">
        <v>4.4789108219130659E-5</v>
      </c>
      <c r="O42" s="40">
        <v>3.953904076335658E-5</v>
      </c>
      <c r="P42" s="40">
        <v>4.5671780073043396E-5</v>
      </c>
      <c r="Q42" s="40">
        <v>4.7075171944347858E-5</v>
      </c>
      <c r="R42" s="40">
        <v>4.723173077913036E-5</v>
      </c>
      <c r="S42" s="40">
        <v>1.0917986138661044E-4</v>
      </c>
      <c r="T42" s="40">
        <v>1.0879165660882849E-4</v>
      </c>
      <c r="U42" s="40">
        <v>6.0518794151120027E-5</v>
      </c>
      <c r="V42" s="40">
        <v>4.0730078286463939E-5</v>
      </c>
      <c r="W42" s="40">
        <v>7.2044620763033048E-5</v>
      </c>
      <c r="X42" s="40">
        <v>6.5670541703886961E-5</v>
      </c>
      <c r="Y42" s="40">
        <v>9.2219818698072124E-5</v>
      </c>
    </row>
    <row r="43" spans="1:25" ht="15" hidden="1" customHeight="1">
      <c r="A43" s="41" t="s">
        <v>64</v>
      </c>
      <c r="B43" s="41" t="s">
        <v>65</v>
      </c>
      <c r="C43" s="41" t="s">
        <v>66</v>
      </c>
      <c r="D43" s="41" t="s">
        <v>67</v>
      </c>
      <c r="E43" s="41" t="s">
        <v>68</v>
      </c>
      <c r="F43" s="41" t="s">
        <v>69</v>
      </c>
      <c r="G43" s="41" t="s">
        <v>86</v>
      </c>
      <c r="H43" s="42" t="s">
        <v>71</v>
      </c>
      <c r="I43" s="42">
        <v>25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6.3629376294479853E-5</v>
      </c>
      <c r="T43" s="43">
        <v>3.5643899802812254E-5</v>
      </c>
      <c r="U43" s="43">
        <v>1.4713021710157174E-5</v>
      </c>
      <c r="V43" s="43">
        <v>1.6136161119529982E-5</v>
      </c>
      <c r="W43" s="43">
        <v>3.6566933832552737E-5</v>
      </c>
      <c r="X43" s="43">
        <v>9.2876954452767353E-6</v>
      </c>
      <c r="Y43" s="43">
        <v>4.7325526863199742E-6</v>
      </c>
    </row>
    <row r="44" spans="1:25" ht="15" hidden="1" customHeight="1">
      <c r="A44" s="38" t="s">
        <v>64</v>
      </c>
      <c r="B44" s="38" t="s">
        <v>65</v>
      </c>
      <c r="C44" s="38" t="s">
        <v>66</v>
      </c>
      <c r="D44" s="38" t="s">
        <v>67</v>
      </c>
      <c r="E44" s="38" t="s">
        <v>68</v>
      </c>
      <c r="F44" s="38" t="s">
        <v>69</v>
      </c>
      <c r="G44" s="38" t="s">
        <v>86</v>
      </c>
      <c r="H44" s="39" t="s">
        <v>72</v>
      </c>
      <c r="I44" s="39">
        <v>1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0.13456340498756597</v>
      </c>
      <c r="T44" s="40">
        <v>7.5593582701804357E-2</v>
      </c>
      <c r="U44" s="40">
        <v>3.1203376442901304E-2</v>
      </c>
      <c r="V44" s="40">
        <v>3.4221570502299237E-2</v>
      </c>
      <c r="W44" s="40">
        <v>7.7551153272077969E-2</v>
      </c>
      <c r="X44" s="40">
        <v>1.9697344500342891E-2</v>
      </c>
      <c r="Y44" s="40">
        <v>1.0036797737147399E-2</v>
      </c>
    </row>
    <row r="45" spans="1:25" ht="15" hidden="1" customHeight="1">
      <c r="A45" s="41" t="s">
        <v>64</v>
      </c>
      <c r="B45" s="41" t="s">
        <v>65</v>
      </c>
      <c r="C45" s="41" t="s">
        <v>66</v>
      </c>
      <c r="D45" s="41" t="s">
        <v>67</v>
      </c>
      <c r="E45" s="41" t="s">
        <v>68</v>
      </c>
      <c r="F45" s="41" t="s">
        <v>69</v>
      </c>
      <c r="G45" s="41" t="s">
        <v>86</v>
      </c>
      <c r="H45" s="42" t="s">
        <v>73</v>
      </c>
      <c r="I45" s="42">
        <v>298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7.5846216543019984E-5</v>
      </c>
      <c r="T45" s="43">
        <v>4.2487528564952212E-5</v>
      </c>
      <c r="U45" s="43">
        <v>1.7537921878507354E-5</v>
      </c>
      <c r="V45" s="43">
        <v>1.923430405447974E-5</v>
      </c>
      <c r="W45" s="43">
        <v>4.3587785128402865E-5</v>
      </c>
      <c r="X45" s="43">
        <v>1.1070932970769855E-5</v>
      </c>
      <c r="Y45" s="43">
        <v>5.6412028020934083E-6</v>
      </c>
    </row>
    <row r="46" spans="1:25" ht="15" hidden="1" customHeight="1">
      <c r="A46" s="38" t="s">
        <v>64</v>
      </c>
      <c r="B46" s="38" t="s">
        <v>65</v>
      </c>
      <c r="C46" s="38" t="s">
        <v>66</v>
      </c>
      <c r="D46" s="38" t="s">
        <v>67</v>
      </c>
      <c r="E46" s="38" t="s">
        <v>68</v>
      </c>
      <c r="F46" s="38" t="s">
        <v>69</v>
      </c>
      <c r="G46" s="38" t="s">
        <v>87</v>
      </c>
      <c r="H46" s="39" t="s">
        <v>71</v>
      </c>
      <c r="I46" s="39">
        <v>25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  <c r="T46" s="40">
        <v>0</v>
      </c>
      <c r="U46" s="40">
        <v>0</v>
      </c>
      <c r="V46" s="40">
        <v>2.7610741699660595E-3</v>
      </c>
      <c r="W46" s="40">
        <v>4.4559895073563926E-3</v>
      </c>
      <c r="X46" s="40">
        <v>4.2169083685230438E-3</v>
      </c>
      <c r="Y46" s="40">
        <v>4.0997753847637998E-3</v>
      </c>
    </row>
    <row r="47" spans="1:25" ht="15" hidden="1" customHeight="1">
      <c r="A47" s="41" t="s">
        <v>64</v>
      </c>
      <c r="B47" s="41" t="s">
        <v>65</v>
      </c>
      <c r="C47" s="41" t="s">
        <v>66</v>
      </c>
      <c r="D47" s="41" t="s">
        <v>67</v>
      </c>
      <c r="E47" s="41" t="s">
        <v>68</v>
      </c>
      <c r="F47" s="41" t="s">
        <v>69</v>
      </c>
      <c r="G47" s="41" t="s">
        <v>87</v>
      </c>
      <c r="H47" s="42" t="s">
        <v>72</v>
      </c>
      <c r="I47" s="42">
        <v>1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5.9269684856958979E-3</v>
      </c>
      <c r="W47" s="43">
        <v>6.3711919713921993E-3</v>
      </c>
      <c r="X47" s="43">
        <v>2.7185685438822671E-3</v>
      </c>
      <c r="Y47" s="43">
        <v>2.8512337970494012E-3</v>
      </c>
    </row>
    <row r="48" spans="1:25" ht="15" hidden="1" customHeight="1">
      <c r="A48" s="38" t="s">
        <v>64</v>
      </c>
      <c r="B48" s="38" t="s">
        <v>65</v>
      </c>
      <c r="C48" s="38" t="s">
        <v>66</v>
      </c>
      <c r="D48" s="38" t="s">
        <v>67</v>
      </c>
      <c r="E48" s="38" t="s">
        <v>68</v>
      </c>
      <c r="F48" s="38" t="s">
        <v>69</v>
      </c>
      <c r="G48" s="38" t="s">
        <v>87</v>
      </c>
      <c r="H48" s="39" t="s">
        <v>73</v>
      </c>
      <c r="I48" s="39">
        <v>298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4.3186712903238618E-3</v>
      </c>
      <c r="W48" s="40">
        <v>6.970276540026083E-3</v>
      </c>
      <c r="X48" s="40">
        <v>6.5971521595683527E-3</v>
      </c>
      <c r="Y48" s="40">
        <v>6.4136202636964684E-3</v>
      </c>
    </row>
    <row r="49" spans="1:25" ht="15" hidden="1" customHeight="1">
      <c r="A49" s="41" t="s">
        <v>64</v>
      </c>
      <c r="B49" s="41" t="s">
        <v>65</v>
      </c>
      <c r="C49" s="41" t="s">
        <v>66</v>
      </c>
      <c r="D49" s="41" t="s">
        <v>67</v>
      </c>
      <c r="E49" s="41" t="s">
        <v>68</v>
      </c>
      <c r="F49" s="41" t="s">
        <v>69</v>
      </c>
      <c r="G49" s="41" t="s">
        <v>88</v>
      </c>
      <c r="H49" s="42" t="s">
        <v>71</v>
      </c>
      <c r="I49" s="42">
        <v>25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9.4082360391792023E-5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</row>
    <row r="50" spans="1:25" ht="15" hidden="1" customHeight="1">
      <c r="A50" s="38" t="s">
        <v>64</v>
      </c>
      <c r="B50" s="38" t="s">
        <v>65</v>
      </c>
      <c r="C50" s="38" t="s">
        <v>66</v>
      </c>
      <c r="D50" s="38" t="s">
        <v>67</v>
      </c>
      <c r="E50" s="38" t="s">
        <v>68</v>
      </c>
      <c r="F50" s="38" t="s">
        <v>69</v>
      </c>
      <c r="G50" s="38" t="s">
        <v>88</v>
      </c>
      <c r="H50" s="39" t="s">
        <v>72</v>
      </c>
      <c r="I50" s="39">
        <v>1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7.0007622826059124E-3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</row>
    <row r="51" spans="1:25" ht="15" hidden="1" customHeight="1">
      <c r="A51" s="41" t="s">
        <v>64</v>
      </c>
      <c r="B51" s="41" t="s">
        <v>65</v>
      </c>
      <c r="C51" s="41" t="s">
        <v>66</v>
      </c>
      <c r="D51" s="41" t="s">
        <v>67</v>
      </c>
      <c r="E51" s="41" t="s">
        <v>68</v>
      </c>
      <c r="F51" s="41" t="s">
        <v>69</v>
      </c>
      <c r="G51" s="41" t="s">
        <v>88</v>
      </c>
      <c r="H51" s="42" t="s">
        <v>73</v>
      </c>
      <c r="I51" s="42">
        <v>298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1.70580347743316E-4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</row>
    <row r="52" spans="1:25" ht="15" hidden="1" customHeight="1">
      <c r="A52" s="38" t="s">
        <v>64</v>
      </c>
      <c r="B52" s="38" t="s">
        <v>65</v>
      </c>
      <c r="C52" s="38" t="s">
        <v>66</v>
      </c>
      <c r="D52" s="38" t="s">
        <v>67</v>
      </c>
      <c r="E52" s="38" t="s">
        <v>68</v>
      </c>
      <c r="F52" s="38" t="s">
        <v>69</v>
      </c>
      <c r="G52" s="38" t="s">
        <v>89</v>
      </c>
      <c r="H52" s="39" t="s">
        <v>71</v>
      </c>
      <c r="I52" s="39">
        <v>25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  <c r="T52" s="40">
        <v>8.7447096626204707E-4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</row>
    <row r="53" spans="1:25" ht="15" hidden="1" customHeight="1">
      <c r="A53" s="41" t="s">
        <v>64</v>
      </c>
      <c r="B53" s="41" t="s">
        <v>65</v>
      </c>
      <c r="C53" s="41" t="s">
        <v>66</v>
      </c>
      <c r="D53" s="41" t="s">
        <v>67</v>
      </c>
      <c r="E53" s="41" t="s">
        <v>68</v>
      </c>
      <c r="F53" s="41" t="s">
        <v>69</v>
      </c>
      <c r="G53" s="41" t="s">
        <v>89</v>
      </c>
      <c r="H53" s="42" t="s">
        <v>72</v>
      </c>
      <c r="I53" s="42">
        <v>1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1.2008567698248423E-3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</row>
    <row r="54" spans="1:25" ht="15" hidden="1" customHeight="1">
      <c r="A54" s="38" t="s">
        <v>64</v>
      </c>
      <c r="B54" s="38" t="s">
        <v>65</v>
      </c>
      <c r="C54" s="38" t="s">
        <v>66</v>
      </c>
      <c r="D54" s="38" t="s">
        <v>67</v>
      </c>
      <c r="E54" s="38" t="s">
        <v>68</v>
      </c>
      <c r="F54" s="38" t="s">
        <v>69</v>
      </c>
      <c r="G54" s="38" t="s">
        <v>89</v>
      </c>
      <c r="H54" s="39" t="s">
        <v>73</v>
      </c>
      <c r="I54" s="39">
        <v>298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1.3679331581486793E-3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</row>
    <row r="55" spans="1:25" ht="15" hidden="1" customHeight="1">
      <c r="A55" s="41" t="s">
        <v>64</v>
      </c>
      <c r="B55" s="41" t="s">
        <v>65</v>
      </c>
      <c r="C55" s="41" t="s">
        <v>66</v>
      </c>
      <c r="D55" s="41" t="s">
        <v>67</v>
      </c>
      <c r="E55" s="41" t="s">
        <v>68</v>
      </c>
      <c r="F55" s="41" t="s">
        <v>69</v>
      </c>
      <c r="G55" s="41" t="s">
        <v>90</v>
      </c>
      <c r="H55" s="42" t="s">
        <v>71</v>
      </c>
      <c r="I55" s="42">
        <v>25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1.8245039217589345E-8</v>
      </c>
      <c r="X55" s="43">
        <v>0</v>
      </c>
      <c r="Y55" s="43">
        <v>0</v>
      </c>
    </row>
    <row r="56" spans="1:25" ht="15" hidden="1" customHeight="1">
      <c r="A56" s="38" t="s">
        <v>64</v>
      </c>
      <c r="B56" s="38" t="s">
        <v>65</v>
      </c>
      <c r="C56" s="38" t="s">
        <v>66</v>
      </c>
      <c r="D56" s="38" t="s">
        <v>67</v>
      </c>
      <c r="E56" s="38" t="s">
        <v>68</v>
      </c>
      <c r="F56" s="38" t="s">
        <v>69</v>
      </c>
      <c r="G56" s="38" t="s">
        <v>90</v>
      </c>
      <c r="H56" s="39" t="s">
        <v>72</v>
      </c>
      <c r="I56" s="39">
        <v>1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7.0738019546764136E-5</v>
      </c>
      <c r="X56" s="40">
        <v>0</v>
      </c>
      <c r="Y56" s="40">
        <v>0</v>
      </c>
    </row>
    <row r="57" spans="1:25" ht="15" hidden="1" customHeight="1">
      <c r="A57" s="41" t="s">
        <v>64</v>
      </c>
      <c r="B57" s="41" t="s">
        <v>65</v>
      </c>
      <c r="C57" s="41" t="s">
        <v>66</v>
      </c>
      <c r="D57" s="41" t="s">
        <v>67</v>
      </c>
      <c r="E57" s="41" t="s">
        <v>68</v>
      </c>
      <c r="F57" s="41" t="s">
        <v>69</v>
      </c>
      <c r="G57" s="41" t="s">
        <v>90</v>
      </c>
      <c r="H57" s="42" t="s">
        <v>73</v>
      </c>
      <c r="I57" s="42">
        <v>298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3.4729927018043702E-7</v>
      </c>
      <c r="X57" s="43">
        <v>0</v>
      </c>
      <c r="Y57" s="43">
        <v>0</v>
      </c>
    </row>
    <row r="58" spans="1:25" ht="15" hidden="1" customHeight="1">
      <c r="A58" s="38" t="s">
        <v>64</v>
      </c>
      <c r="B58" s="38" t="s">
        <v>65</v>
      </c>
      <c r="C58" s="38" t="s">
        <v>66</v>
      </c>
      <c r="D58" s="38" t="s">
        <v>67</v>
      </c>
      <c r="E58" s="38" t="s">
        <v>68</v>
      </c>
      <c r="F58" s="38" t="s">
        <v>69</v>
      </c>
      <c r="G58" s="38" t="s">
        <v>91</v>
      </c>
      <c r="H58" s="39" t="s">
        <v>71</v>
      </c>
      <c r="I58" s="39">
        <v>25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5.1146130153661104E-9</v>
      </c>
      <c r="X58" s="40">
        <v>0</v>
      </c>
      <c r="Y58" s="40">
        <v>0</v>
      </c>
    </row>
    <row r="59" spans="1:25" ht="15" hidden="1" customHeight="1">
      <c r="A59" s="41" t="s">
        <v>64</v>
      </c>
      <c r="B59" s="41" t="s">
        <v>65</v>
      </c>
      <c r="C59" s="41" t="s">
        <v>66</v>
      </c>
      <c r="D59" s="41" t="s">
        <v>67</v>
      </c>
      <c r="E59" s="41" t="s">
        <v>68</v>
      </c>
      <c r="F59" s="41" t="s">
        <v>69</v>
      </c>
      <c r="G59" s="41" t="s">
        <v>91</v>
      </c>
      <c r="H59" s="42" t="s">
        <v>72</v>
      </c>
      <c r="I59" s="42">
        <v>1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1.9584360650178894E-5</v>
      </c>
      <c r="X59" s="43">
        <v>0</v>
      </c>
      <c r="Y59" s="43">
        <v>0</v>
      </c>
    </row>
    <row r="60" spans="1:25" ht="15" hidden="1" customHeight="1">
      <c r="A60" s="38" t="s">
        <v>64</v>
      </c>
      <c r="B60" s="38" t="s">
        <v>65</v>
      </c>
      <c r="C60" s="38" t="s">
        <v>66</v>
      </c>
      <c r="D60" s="38" t="s">
        <v>67</v>
      </c>
      <c r="E60" s="38" t="s">
        <v>68</v>
      </c>
      <c r="F60" s="38" t="s">
        <v>69</v>
      </c>
      <c r="G60" s="38" t="s">
        <v>91</v>
      </c>
      <c r="H60" s="39" t="s">
        <v>73</v>
      </c>
      <c r="I60" s="39">
        <v>298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9.4910248849535725E-8</v>
      </c>
      <c r="X60" s="40">
        <v>0</v>
      </c>
      <c r="Y60" s="40">
        <v>0</v>
      </c>
    </row>
    <row r="61" spans="1:25" ht="15" hidden="1" customHeight="1">
      <c r="A61" s="41" t="s">
        <v>64</v>
      </c>
      <c r="B61" s="41" t="s">
        <v>65</v>
      </c>
      <c r="C61" s="41" t="s">
        <v>66</v>
      </c>
      <c r="D61" s="41" t="s">
        <v>67</v>
      </c>
      <c r="E61" s="41" t="s">
        <v>68</v>
      </c>
      <c r="F61" s="41" t="s">
        <v>69</v>
      </c>
      <c r="G61" s="41" t="s">
        <v>92</v>
      </c>
      <c r="H61" s="42" t="s">
        <v>71</v>
      </c>
      <c r="I61" s="42">
        <v>25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4.5523904999999999E-4</v>
      </c>
      <c r="S61" s="43">
        <v>3.7184373704113137E-4</v>
      </c>
      <c r="T61" s="43">
        <v>3.2386296552627141E-4</v>
      </c>
      <c r="U61" s="43">
        <v>3.2307096622170611E-4</v>
      </c>
      <c r="V61" s="43">
        <v>5.2301596989976797E-4</v>
      </c>
      <c r="W61" s="43">
        <v>4.7740889346859085E-4</v>
      </c>
      <c r="X61" s="43">
        <v>5.2496412082327797E-4</v>
      </c>
      <c r="Y61" s="43">
        <v>5.9717131115419027E-4</v>
      </c>
    </row>
    <row r="62" spans="1:25" ht="15" hidden="1" customHeight="1">
      <c r="A62" s="38" t="s">
        <v>64</v>
      </c>
      <c r="B62" s="38" t="s">
        <v>65</v>
      </c>
      <c r="C62" s="38" t="s">
        <v>66</v>
      </c>
      <c r="D62" s="38" t="s">
        <v>67</v>
      </c>
      <c r="E62" s="38" t="s">
        <v>68</v>
      </c>
      <c r="F62" s="38" t="s">
        <v>69</v>
      </c>
      <c r="G62" s="38" t="s">
        <v>92</v>
      </c>
      <c r="H62" s="39" t="s">
        <v>72</v>
      </c>
      <c r="I62" s="39">
        <v>1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0.96547097723999997</v>
      </c>
      <c r="S62" s="40">
        <v>0.78860619751683181</v>
      </c>
      <c r="T62" s="40">
        <v>0.68684857728811721</v>
      </c>
      <c r="U62" s="40">
        <v>0.68516890516299456</v>
      </c>
      <c r="V62" s="40">
        <v>1.1100490945152666</v>
      </c>
      <c r="W62" s="40">
        <v>1.0124887812681882</v>
      </c>
      <c r="X62" s="40">
        <v>1.1133439074420091</v>
      </c>
      <c r="Y62" s="40">
        <v>1.2664809166958066</v>
      </c>
    </row>
    <row r="63" spans="1:25" ht="15" hidden="1" customHeight="1">
      <c r="A63" s="41" t="s">
        <v>64</v>
      </c>
      <c r="B63" s="41" t="s">
        <v>65</v>
      </c>
      <c r="C63" s="41" t="s">
        <v>66</v>
      </c>
      <c r="D63" s="41" t="s">
        <v>67</v>
      </c>
      <c r="E63" s="41" t="s">
        <v>68</v>
      </c>
      <c r="F63" s="41" t="s">
        <v>69</v>
      </c>
      <c r="G63" s="41" t="s">
        <v>92</v>
      </c>
      <c r="H63" s="42" t="s">
        <v>73</v>
      </c>
      <c r="I63" s="42">
        <v>298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5.4264494759999999E-4</v>
      </c>
      <c r="S63" s="43">
        <v>4.4323773455302856E-4</v>
      </c>
      <c r="T63" s="43">
        <v>3.8604465490731554E-4</v>
      </c>
      <c r="U63" s="43">
        <v>3.8510059173627373E-4</v>
      </c>
      <c r="V63" s="43">
        <v>6.2343503612052344E-4</v>
      </c>
      <c r="W63" s="43">
        <v>5.690714010145602E-4</v>
      </c>
      <c r="X63" s="43">
        <v>6.2575723202134756E-4</v>
      </c>
      <c r="Y63" s="43">
        <v>7.1182820289579474E-4</v>
      </c>
    </row>
    <row r="64" spans="1:25" ht="15" hidden="1" customHeight="1">
      <c r="A64" s="38" t="s">
        <v>64</v>
      </c>
      <c r="B64" s="38" t="s">
        <v>65</v>
      </c>
      <c r="C64" s="38" t="s">
        <v>66</v>
      </c>
      <c r="D64" s="38" t="s">
        <v>67</v>
      </c>
      <c r="E64" s="38" t="s">
        <v>68</v>
      </c>
      <c r="F64" s="38" t="s">
        <v>69</v>
      </c>
      <c r="G64" s="38" t="s">
        <v>93</v>
      </c>
      <c r="H64" s="39" t="s">
        <v>71</v>
      </c>
      <c r="I64" s="39">
        <v>25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5.8461787499999981E-4</v>
      </c>
      <c r="R64" s="40">
        <v>7.4193507500000056E-4</v>
      </c>
      <c r="S64" s="40">
        <v>7.6641745933626274E-4</v>
      </c>
      <c r="T64" s="40">
        <v>5.019021994883407E-4</v>
      </c>
      <c r="U64" s="40">
        <v>5.4077761287353696E-4</v>
      </c>
      <c r="V64" s="40">
        <v>6.8675228777733582E-4</v>
      </c>
      <c r="W64" s="40">
        <v>6.4085104631637273E-4</v>
      </c>
      <c r="X64" s="40">
        <v>7.3490348910438565E-4</v>
      </c>
      <c r="Y64" s="40">
        <v>6.8564766119208974E-4</v>
      </c>
    </row>
    <row r="65" spans="1:25" ht="15" hidden="1" customHeight="1">
      <c r="A65" s="41" t="s">
        <v>64</v>
      </c>
      <c r="B65" s="41" t="s">
        <v>65</v>
      </c>
      <c r="C65" s="41" t="s">
        <v>66</v>
      </c>
      <c r="D65" s="41" t="s">
        <v>67</v>
      </c>
      <c r="E65" s="41" t="s">
        <v>68</v>
      </c>
      <c r="F65" s="41" t="s">
        <v>69</v>
      </c>
      <c r="G65" s="41" t="s">
        <v>93</v>
      </c>
      <c r="H65" s="42" t="s">
        <v>72</v>
      </c>
      <c r="I65" s="42">
        <v>1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1.2398575893000012</v>
      </c>
      <c r="R65" s="43">
        <v>1.5734959070600001</v>
      </c>
      <c r="S65" s="43">
        <v>1.6254181477603458</v>
      </c>
      <c r="T65" s="43">
        <v>1.0644341846748739</v>
      </c>
      <c r="U65" s="43">
        <v>1.1468811613821972</v>
      </c>
      <c r="V65" s="43">
        <v>1.4575630555786165</v>
      </c>
      <c r="W65" s="43">
        <v>1.3591168990277651</v>
      </c>
      <c r="X65" s="43">
        <v>1.5585833196925793</v>
      </c>
      <c r="Y65" s="43">
        <v>1.4541215598561843</v>
      </c>
    </row>
    <row r="66" spans="1:25" ht="15" hidden="1" customHeight="1">
      <c r="A66" s="38" t="s">
        <v>64</v>
      </c>
      <c r="B66" s="38" t="s">
        <v>65</v>
      </c>
      <c r="C66" s="38" t="s">
        <v>66</v>
      </c>
      <c r="D66" s="38" t="s">
        <v>67</v>
      </c>
      <c r="E66" s="38" t="s">
        <v>68</v>
      </c>
      <c r="F66" s="38" t="s">
        <v>69</v>
      </c>
      <c r="G66" s="38" t="s">
        <v>93</v>
      </c>
      <c r="H66" s="39" t="s">
        <v>73</v>
      </c>
      <c r="I66" s="39">
        <v>298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6.9686450699999976E-4</v>
      </c>
      <c r="R66" s="40">
        <v>8.8438660939999946E-4</v>
      </c>
      <c r="S66" s="40">
        <v>9.1356961152882501E-4</v>
      </c>
      <c r="T66" s="40">
        <v>5.9826742179010196E-4</v>
      </c>
      <c r="U66" s="40">
        <v>6.4460691454525597E-4</v>
      </c>
      <c r="V66" s="40">
        <v>8.1860872703058425E-4</v>
      </c>
      <c r="W66" s="40">
        <v>7.6389444720911619E-4</v>
      </c>
      <c r="X66" s="40">
        <v>8.7600495901242654E-4</v>
      </c>
      <c r="Y66" s="40">
        <v>8.1729201214097123E-4</v>
      </c>
    </row>
    <row r="67" spans="1:25" ht="15" hidden="1" customHeight="1">
      <c r="A67" s="41" t="s">
        <v>64</v>
      </c>
      <c r="B67" s="41" t="s">
        <v>65</v>
      </c>
      <c r="C67" s="41" t="s">
        <v>66</v>
      </c>
      <c r="D67" s="41" t="s">
        <v>67</v>
      </c>
      <c r="E67" s="41" t="s">
        <v>68</v>
      </c>
      <c r="F67" s="41" t="s">
        <v>69</v>
      </c>
      <c r="G67" s="41" t="s">
        <v>94</v>
      </c>
      <c r="H67" s="42" t="s">
        <v>71</v>
      </c>
      <c r="I67" s="42">
        <v>25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4.6173577791937087E-7</v>
      </c>
      <c r="X67" s="43">
        <v>3.0218159521158396E-8</v>
      </c>
      <c r="Y67" s="43">
        <v>1.1762244317457644E-7</v>
      </c>
    </row>
    <row r="68" spans="1:25" ht="15" hidden="1" customHeight="1">
      <c r="A68" s="38" t="s">
        <v>64</v>
      </c>
      <c r="B68" s="38" t="s">
        <v>65</v>
      </c>
      <c r="C68" s="38" t="s">
        <v>66</v>
      </c>
      <c r="D68" s="38" t="s">
        <v>67</v>
      </c>
      <c r="E68" s="38" t="s">
        <v>68</v>
      </c>
      <c r="F68" s="38" t="s">
        <v>69</v>
      </c>
      <c r="G68" s="38" t="s">
        <v>94</v>
      </c>
      <c r="H68" s="39" t="s">
        <v>72</v>
      </c>
      <c r="I68" s="39">
        <v>1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  <c r="U68" s="40">
        <v>0</v>
      </c>
      <c r="V68" s="40">
        <v>0</v>
      </c>
      <c r="W68" s="40">
        <v>1.7884983903315218E-3</v>
      </c>
      <c r="X68" s="40">
        <v>1.1699499133850733E-4</v>
      </c>
      <c r="Y68" s="40">
        <v>4.5558052959659019E-4</v>
      </c>
    </row>
    <row r="69" spans="1:25" ht="15" hidden="1" customHeight="1">
      <c r="A69" s="41" t="s">
        <v>64</v>
      </c>
      <c r="B69" s="41" t="s">
        <v>65</v>
      </c>
      <c r="C69" s="41" t="s">
        <v>66</v>
      </c>
      <c r="D69" s="41" t="s">
        <v>67</v>
      </c>
      <c r="E69" s="41" t="s">
        <v>68</v>
      </c>
      <c r="F69" s="41" t="s">
        <v>69</v>
      </c>
      <c r="G69" s="41" t="s">
        <v>94</v>
      </c>
      <c r="H69" s="42" t="s">
        <v>73</v>
      </c>
      <c r="I69" s="42">
        <v>298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8.786588114622718E-6</v>
      </c>
      <c r="X69" s="43">
        <v>5.7473154907441827E-7</v>
      </c>
      <c r="Y69" s="43">
        <v>2.2381715794556465E-6</v>
      </c>
    </row>
    <row r="70" spans="1:25" ht="15" hidden="1" customHeight="1">
      <c r="A70" s="38" t="s">
        <v>64</v>
      </c>
      <c r="B70" s="38" t="s">
        <v>65</v>
      </c>
      <c r="C70" s="38" t="s">
        <v>66</v>
      </c>
      <c r="D70" s="38" t="s">
        <v>67</v>
      </c>
      <c r="E70" s="38" t="s">
        <v>68</v>
      </c>
      <c r="F70" s="38" t="s">
        <v>69</v>
      </c>
      <c r="G70" s="38" t="s">
        <v>95</v>
      </c>
      <c r="H70" s="39" t="s">
        <v>71</v>
      </c>
      <c r="I70" s="39">
        <v>25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  <c r="U70" s="40">
        <v>1.693641182635055E-5</v>
      </c>
      <c r="V70" s="40">
        <v>1.1451157406404572E-5</v>
      </c>
      <c r="W70" s="40">
        <v>2.0654637660121609E-6</v>
      </c>
      <c r="X70" s="40">
        <v>4.0865706748993627E-6</v>
      </c>
      <c r="Y70" s="40">
        <v>1.4910885867622717E-6</v>
      </c>
    </row>
    <row r="71" spans="1:25" ht="15" hidden="1" customHeight="1">
      <c r="A71" s="41" t="s">
        <v>64</v>
      </c>
      <c r="B71" s="41" t="s">
        <v>65</v>
      </c>
      <c r="C71" s="41" t="s">
        <v>66</v>
      </c>
      <c r="D71" s="41" t="s">
        <v>67</v>
      </c>
      <c r="E71" s="41" t="s">
        <v>68</v>
      </c>
      <c r="F71" s="41" t="s">
        <v>69</v>
      </c>
      <c r="G71" s="41" t="s">
        <v>95</v>
      </c>
      <c r="H71" s="42" t="s">
        <v>72</v>
      </c>
      <c r="I71" s="42">
        <v>1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6.5726827015700803E-2</v>
      </c>
      <c r="V71" s="43">
        <v>4.4439601525432547E-2</v>
      </c>
      <c r="W71" s="43">
        <v>8.0005257277172125E-3</v>
      </c>
      <c r="X71" s="43">
        <v>1.5837384010016702E-2</v>
      </c>
      <c r="Y71" s="43">
        <v>5.7758291527938875E-3</v>
      </c>
    </row>
    <row r="72" spans="1:25" ht="15" hidden="1" customHeight="1">
      <c r="A72" s="38" t="s">
        <v>64</v>
      </c>
      <c r="B72" s="38" t="s">
        <v>65</v>
      </c>
      <c r="C72" s="38" t="s">
        <v>66</v>
      </c>
      <c r="D72" s="38" t="s">
        <v>67</v>
      </c>
      <c r="E72" s="38" t="s">
        <v>68</v>
      </c>
      <c r="F72" s="38" t="s">
        <v>69</v>
      </c>
      <c r="G72" s="38" t="s">
        <v>95</v>
      </c>
      <c r="H72" s="39" t="s">
        <v>73</v>
      </c>
      <c r="I72" s="39">
        <v>298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3.2301124635215683E-4</v>
      </c>
      <c r="V72" s="40">
        <v>2.183959647051273E-4</v>
      </c>
      <c r="W72" s="40">
        <v>3.9238857973248226E-5</v>
      </c>
      <c r="X72" s="40">
        <v>7.7717816345445725E-5</v>
      </c>
      <c r="Y72" s="40">
        <v>2.8328450996803407E-5</v>
      </c>
    </row>
    <row r="73" spans="1:25" ht="15" hidden="1" customHeight="1">
      <c r="A73" s="41" t="s">
        <v>64</v>
      </c>
      <c r="B73" s="41" t="s">
        <v>65</v>
      </c>
      <c r="C73" s="41" t="s">
        <v>66</v>
      </c>
      <c r="D73" s="41" t="s">
        <v>67</v>
      </c>
      <c r="E73" s="41" t="s">
        <v>68</v>
      </c>
      <c r="F73" s="41" t="s">
        <v>69</v>
      </c>
      <c r="G73" s="41" t="s">
        <v>96</v>
      </c>
      <c r="H73" s="42" t="s">
        <v>71</v>
      </c>
      <c r="I73" s="42">
        <v>25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2.85923713127195E-8</v>
      </c>
      <c r="X73" s="43">
        <v>0</v>
      </c>
      <c r="Y73" s="43">
        <v>0</v>
      </c>
    </row>
    <row r="74" spans="1:25" ht="15" hidden="1" customHeight="1">
      <c r="A74" s="38" t="s">
        <v>64</v>
      </c>
      <c r="B74" s="38" t="s">
        <v>65</v>
      </c>
      <c r="C74" s="38" t="s">
        <v>66</v>
      </c>
      <c r="D74" s="38" t="s">
        <v>67</v>
      </c>
      <c r="E74" s="38" t="s">
        <v>68</v>
      </c>
      <c r="F74" s="38" t="s">
        <v>69</v>
      </c>
      <c r="G74" s="38" t="s">
        <v>96</v>
      </c>
      <c r="H74" s="39" t="s">
        <v>72</v>
      </c>
      <c r="I74" s="39">
        <v>1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1.1049228889000831E-4</v>
      </c>
      <c r="X74" s="40">
        <v>0</v>
      </c>
      <c r="Y74" s="40">
        <v>0</v>
      </c>
    </row>
    <row r="75" spans="1:25" ht="15" hidden="1" customHeight="1">
      <c r="A75" s="41" t="s">
        <v>64</v>
      </c>
      <c r="B75" s="41" t="s">
        <v>65</v>
      </c>
      <c r="C75" s="41" t="s">
        <v>66</v>
      </c>
      <c r="D75" s="41" t="s">
        <v>67</v>
      </c>
      <c r="E75" s="41" t="s">
        <v>68</v>
      </c>
      <c r="F75" s="41" t="s">
        <v>69</v>
      </c>
      <c r="G75" s="41" t="s">
        <v>96</v>
      </c>
      <c r="H75" s="42" t="s">
        <v>73</v>
      </c>
      <c r="I75" s="42">
        <v>298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5.426099631491835E-7</v>
      </c>
      <c r="X75" s="43">
        <v>0</v>
      </c>
      <c r="Y75" s="43">
        <v>0</v>
      </c>
    </row>
    <row r="76" spans="1:25" ht="15" hidden="1" customHeight="1">
      <c r="A76" s="38" t="s">
        <v>64</v>
      </c>
      <c r="B76" s="38" t="s">
        <v>65</v>
      </c>
      <c r="C76" s="38" t="s">
        <v>66</v>
      </c>
      <c r="D76" s="38" t="s">
        <v>67</v>
      </c>
      <c r="E76" s="38" t="s">
        <v>68</v>
      </c>
      <c r="F76" s="38" t="s">
        <v>69</v>
      </c>
      <c r="G76" s="38" t="s">
        <v>97</v>
      </c>
      <c r="H76" s="39" t="s">
        <v>71</v>
      </c>
      <c r="I76" s="39">
        <v>25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4.7929035821325127E-4</v>
      </c>
      <c r="T76" s="40">
        <v>2.7216264159373777E-4</v>
      </c>
      <c r="U76" s="40">
        <v>1.0973528399470825E-4</v>
      </c>
      <c r="V76" s="40">
        <v>1.7551424241633639E-4</v>
      </c>
      <c r="W76" s="40">
        <v>1.742699297556629E-5</v>
      </c>
      <c r="X76" s="40">
        <v>3.0451731347962927E-4</v>
      </c>
      <c r="Y76" s="40">
        <v>4.7262361977352404E-4</v>
      </c>
    </row>
    <row r="77" spans="1:25" ht="15" hidden="1" customHeight="1">
      <c r="A77" s="41" t="s">
        <v>64</v>
      </c>
      <c r="B77" s="41" t="s">
        <v>65</v>
      </c>
      <c r="C77" s="41" t="s">
        <v>66</v>
      </c>
      <c r="D77" s="41" t="s">
        <v>67</v>
      </c>
      <c r="E77" s="41" t="s">
        <v>68</v>
      </c>
      <c r="F77" s="41" t="s">
        <v>69</v>
      </c>
      <c r="G77" s="41" t="s">
        <v>97</v>
      </c>
      <c r="H77" s="42" t="s">
        <v>72</v>
      </c>
      <c r="I77" s="42">
        <v>1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1.0164789916986636</v>
      </c>
      <c r="T77" s="43">
        <v>0.57720253029199931</v>
      </c>
      <c r="U77" s="43">
        <v>0.23272659029597714</v>
      </c>
      <c r="V77" s="43">
        <v>0.37850153456485069</v>
      </c>
      <c r="W77" s="43">
        <v>3.6959166702580953E-2</v>
      </c>
      <c r="X77" s="43">
        <v>0.64582031842759702</v>
      </c>
      <c r="Y77" s="43">
        <v>1.0023401728156898</v>
      </c>
    </row>
    <row r="78" spans="1:25" ht="15" hidden="1" customHeight="1">
      <c r="A78" s="38" t="s">
        <v>64</v>
      </c>
      <c r="B78" s="38" t="s">
        <v>65</v>
      </c>
      <c r="C78" s="38" t="s">
        <v>66</v>
      </c>
      <c r="D78" s="38" t="s">
        <v>67</v>
      </c>
      <c r="E78" s="38" t="s">
        <v>68</v>
      </c>
      <c r="F78" s="38" t="s">
        <v>69</v>
      </c>
      <c r="G78" s="38" t="s">
        <v>97</v>
      </c>
      <c r="H78" s="39" t="s">
        <v>73</v>
      </c>
      <c r="I78" s="39">
        <v>298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0">
        <v>5.7131410699019552E-4</v>
      </c>
      <c r="T78" s="40">
        <v>3.244178687797354E-4</v>
      </c>
      <c r="U78" s="40">
        <v>1.3080445852169223E-4</v>
      </c>
      <c r="V78" s="40">
        <v>2.0921297696027298E-4</v>
      </c>
      <c r="W78" s="40">
        <v>2.0772975626874987E-5</v>
      </c>
      <c r="X78" s="40">
        <v>3.6298463766771763E-4</v>
      </c>
      <c r="Y78" s="40">
        <v>5.6336735477004066E-4</v>
      </c>
    </row>
    <row r="79" spans="1:25" ht="15" hidden="1" customHeight="1">
      <c r="A79" s="41" t="s">
        <v>64</v>
      </c>
      <c r="B79" s="41" t="s">
        <v>65</v>
      </c>
      <c r="C79" s="41" t="s">
        <v>66</v>
      </c>
      <c r="D79" s="41" t="s">
        <v>67</v>
      </c>
      <c r="E79" s="41" t="s">
        <v>68</v>
      </c>
      <c r="F79" s="41" t="s">
        <v>69</v>
      </c>
      <c r="G79" s="41" t="s">
        <v>98</v>
      </c>
      <c r="H79" s="42" t="s">
        <v>71</v>
      </c>
      <c r="I79" s="42">
        <v>25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4.4903833080308437E-8</v>
      </c>
    </row>
    <row r="80" spans="1:25" ht="15" hidden="1" customHeight="1">
      <c r="A80" s="38" t="s">
        <v>64</v>
      </c>
      <c r="B80" s="38" t="s">
        <v>65</v>
      </c>
      <c r="C80" s="38" t="s">
        <v>66</v>
      </c>
      <c r="D80" s="38" t="s">
        <v>67</v>
      </c>
      <c r="E80" s="38" t="s">
        <v>68</v>
      </c>
      <c r="F80" s="38" t="s">
        <v>69</v>
      </c>
      <c r="G80" s="38" t="s">
        <v>98</v>
      </c>
      <c r="H80" s="39" t="s">
        <v>72</v>
      </c>
      <c r="I80" s="39">
        <v>1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9.5232049196718137E-5</v>
      </c>
    </row>
    <row r="81" spans="1:25" ht="15" hidden="1" customHeight="1">
      <c r="A81" s="41" t="s">
        <v>64</v>
      </c>
      <c r="B81" s="41" t="s">
        <v>65</v>
      </c>
      <c r="C81" s="41" t="s">
        <v>66</v>
      </c>
      <c r="D81" s="41" t="s">
        <v>67</v>
      </c>
      <c r="E81" s="41" t="s">
        <v>68</v>
      </c>
      <c r="F81" s="41" t="s">
        <v>69</v>
      </c>
      <c r="G81" s="41" t="s">
        <v>98</v>
      </c>
      <c r="H81" s="42" t="s">
        <v>73</v>
      </c>
      <c r="I81" s="42">
        <v>298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5.352536903172765E-8</v>
      </c>
    </row>
    <row r="82" spans="1:25" ht="15" hidden="1" customHeight="1">
      <c r="A82" s="38" t="s">
        <v>64</v>
      </c>
      <c r="B82" s="38" t="s">
        <v>65</v>
      </c>
      <c r="C82" s="38" t="s">
        <v>66</v>
      </c>
      <c r="D82" s="38" t="s">
        <v>67</v>
      </c>
      <c r="E82" s="38" t="s">
        <v>68</v>
      </c>
      <c r="F82" s="38" t="s">
        <v>69</v>
      </c>
      <c r="G82" s="38" t="s">
        <v>99</v>
      </c>
      <c r="H82" s="39" t="s">
        <v>71</v>
      </c>
      <c r="I82" s="39">
        <v>25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0">
        <v>1.9268009386257548E-3</v>
      </c>
      <c r="T82" s="40">
        <v>1.9198132978235272E-3</v>
      </c>
      <c r="U82" s="40">
        <v>5.0313268043686613E-4</v>
      </c>
      <c r="V82" s="40">
        <v>1.802681185126098E-4</v>
      </c>
      <c r="W82" s="40">
        <v>4.9775682627149005E-4</v>
      </c>
      <c r="X82" s="40">
        <v>2.8141525641696294E-4</v>
      </c>
      <c r="Y82" s="40">
        <v>4.0747515995893544E-4</v>
      </c>
    </row>
    <row r="83" spans="1:25" ht="15" hidden="1" customHeight="1">
      <c r="A83" s="41" t="s">
        <v>64</v>
      </c>
      <c r="B83" s="41" t="s">
        <v>65</v>
      </c>
      <c r="C83" s="41" t="s">
        <v>66</v>
      </c>
      <c r="D83" s="41" t="s">
        <v>67</v>
      </c>
      <c r="E83" s="41" t="s">
        <v>68</v>
      </c>
      <c r="F83" s="41" t="s">
        <v>69</v>
      </c>
      <c r="G83" s="41" t="s">
        <v>99</v>
      </c>
      <c r="H83" s="42" t="s">
        <v>72</v>
      </c>
      <c r="I83" s="42">
        <v>1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4.0863594306375042</v>
      </c>
      <c r="T83" s="43">
        <v>4.0715400420241341</v>
      </c>
      <c r="U83" s="43">
        <v>1.0670437886705044</v>
      </c>
      <c r="V83" s="43">
        <v>0.38231262574154246</v>
      </c>
      <c r="W83" s="43">
        <v>1.0556426771565772</v>
      </c>
      <c r="X83" s="43">
        <v>0.59682547580909517</v>
      </c>
      <c r="Y83" s="43">
        <v>0.86417331924091045</v>
      </c>
    </row>
    <row r="84" spans="1:25" ht="15" hidden="1" customHeight="1">
      <c r="A84" s="38" t="s">
        <v>64</v>
      </c>
      <c r="B84" s="38" t="s">
        <v>65</v>
      </c>
      <c r="C84" s="38" t="s">
        <v>66</v>
      </c>
      <c r="D84" s="38" t="s">
        <v>67</v>
      </c>
      <c r="E84" s="38" t="s">
        <v>68</v>
      </c>
      <c r="F84" s="38" t="s">
        <v>69</v>
      </c>
      <c r="G84" s="38" t="s">
        <v>99</v>
      </c>
      <c r="H84" s="39" t="s">
        <v>73</v>
      </c>
      <c r="I84" s="39">
        <v>298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0">
        <v>2.2967467188418998E-3</v>
      </c>
      <c r="T84" s="40">
        <v>2.2884174510056443E-3</v>
      </c>
      <c r="U84" s="40">
        <v>5.9973415508074435E-4</v>
      </c>
      <c r="V84" s="40">
        <v>2.148795972670309E-4</v>
      </c>
      <c r="W84" s="40">
        <v>5.9332613691561625E-4</v>
      </c>
      <c r="X84" s="40">
        <v>3.354469856490198E-4</v>
      </c>
      <c r="Y84" s="40">
        <v>4.857103906710511E-4</v>
      </c>
    </row>
    <row r="85" spans="1:25" ht="15" hidden="1" customHeight="1">
      <c r="A85" s="41" t="s">
        <v>64</v>
      </c>
      <c r="B85" s="41" t="s">
        <v>65</v>
      </c>
      <c r="C85" s="41" t="s">
        <v>66</v>
      </c>
      <c r="D85" s="41" t="s">
        <v>67</v>
      </c>
      <c r="E85" s="41" t="s">
        <v>68</v>
      </c>
      <c r="F85" s="41" t="s">
        <v>69</v>
      </c>
      <c r="G85" s="41" t="s">
        <v>100</v>
      </c>
      <c r="H85" s="42" t="s">
        <v>71</v>
      </c>
      <c r="I85" s="42">
        <v>25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</row>
    <row r="86" spans="1:25" ht="15" hidden="1" customHeight="1">
      <c r="A86" s="38" t="s">
        <v>64</v>
      </c>
      <c r="B86" s="38" t="s">
        <v>65</v>
      </c>
      <c r="C86" s="38" t="s">
        <v>66</v>
      </c>
      <c r="D86" s="38" t="s">
        <v>67</v>
      </c>
      <c r="E86" s="38" t="s">
        <v>68</v>
      </c>
      <c r="F86" s="38" t="s">
        <v>69</v>
      </c>
      <c r="G86" s="38" t="s">
        <v>100</v>
      </c>
      <c r="H86" s="39" t="s">
        <v>72</v>
      </c>
      <c r="I86" s="39">
        <v>1</v>
      </c>
      <c r="J86" s="40">
        <v>0</v>
      </c>
      <c r="K86" s="40">
        <v>0</v>
      </c>
      <c r="L86" s="40">
        <v>0</v>
      </c>
      <c r="M86" s="40">
        <v>0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0">
        <v>0</v>
      </c>
      <c r="T86" s="40">
        <v>0</v>
      </c>
      <c r="U86" s="40">
        <v>0</v>
      </c>
      <c r="V86" s="40">
        <v>0</v>
      </c>
      <c r="W86" s="40">
        <v>0</v>
      </c>
      <c r="X86" s="40">
        <v>0</v>
      </c>
      <c r="Y86" s="40">
        <v>3.1381603323513379E-4</v>
      </c>
    </row>
    <row r="87" spans="1:25" ht="15" hidden="1" customHeight="1">
      <c r="A87" s="41" t="s">
        <v>64</v>
      </c>
      <c r="B87" s="41" t="s">
        <v>65</v>
      </c>
      <c r="C87" s="41" t="s">
        <v>66</v>
      </c>
      <c r="D87" s="41" t="s">
        <v>67</v>
      </c>
      <c r="E87" s="41" t="s">
        <v>68</v>
      </c>
      <c r="F87" s="41" t="s">
        <v>69</v>
      </c>
      <c r="G87" s="41" t="s">
        <v>100</v>
      </c>
      <c r="H87" s="42" t="s">
        <v>73</v>
      </c>
      <c r="I87" s="42">
        <v>298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</row>
    <row r="88" spans="1:25" ht="15" hidden="1" customHeight="1">
      <c r="A88" s="38" t="s">
        <v>64</v>
      </c>
      <c r="B88" s="38" t="s">
        <v>65</v>
      </c>
      <c r="C88" s="38" t="s">
        <v>66</v>
      </c>
      <c r="D88" s="38" t="s">
        <v>67</v>
      </c>
      <c r="E88" s="38" t="s">
        <v>68</v>
      </c>
      <c r="F88" s="38" t="s">
        <v>69</v>
      </c>
      <c r="G88" s="38" t="s">
        <v>101</v>
      </c>
      <c r="H88" s="39" t="s">
        <v>71</v>
      </c>
      <c r="I88" s="39">
        <v>25</v>
      </c>
      <c r="J88" s="40">
        <v>2.0519201314114269E-3</v>
      </c>
      <c r="K88" s="40">
        <v>1.9469512469863393E-3</v>
      </c>
      <c r="L88" s="40">
        <v>1.6973957900204286E-3</v>
      </c>
      <c r="M88" s="40">
        <v>1.6230120890927398E-3</v>
      </c>
      <c r="N88" s="40">
        <v>1.702586210092558E-3</v>
      </c>
      <c r="O88" s="40">
        <v>1.7742045530425847E-3</v>
      </c>
      <c r="P88" s="40">
        <v>0</v>
      </c>
      <c r="Q88" s="40">
        <v>0</v>
      </c>
      <c r="R88" s="40">
        <v>0</v>
      </c>
      <c r="S88" s="40">
        <v>0</v>
      </c>
      <c r="T88" s="40">
        <v>0</v>
      </c>
      <c r="U88" s="40">
        <v>0</v>
      </c>
      <c r="V88" s="40">
        <v>0</v>
      </c>
      <c r="W88" s="40">
        <v>0</v>
      </c>
      <c r="X88" s="40">
        <v>0</v>
      </c>
      <c r="Y88" s="40">
        <v>0</v>
      </c>
    </row>
    <row r="89" spans="1:25" ht="15" hidden="1" customHeight="1">
      <c r="A89" s="41" t="s">
        <v>64</v>
      </c>
      <c r="B89" s="41" t="s">
        <v>65</v>
      </c>
      <c r="C89" s="41" t="s">
        <v>66</v>
      </c>
      <c r="D89" s="41" t="s">
        <v>67</v>
      </c>
      <c r="E89" s="41" t="s">
        <v>68</v>
      </c>
      <c r="F89" s="41" t="s">
        <v>69</v>
      </c>
      <c r="G89" s="41" t="s">
        <v>101</v>
      </c>
      <c r="H89" s="42" t="s">
        <v>72</v>
      </c>
      <c r="I89" s="42">
        <v>1</v>
      </c>
      <c r="J89" s="43">
        <v>7.6450899530716834</v>
      </c>
      <c r="K89" s="43">
        <v>7.2646014562850594</v>
      </c>
      <c r="L89" s="43">
        <v>6.3365633585563588</v>
      </c>
      <c r="M89" s="43">
        <v>6.0570169338089128</v>
      </c>
      <c r="N89" s="43">
        <v>6.3560438412114619</v>
      </c>
      <c r="O89" s="43">
        <v>6.6233187649070624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</row>
    <row r="90" spans="1:25" ht="15" hidden="1" customHeight="1">
      <c r="A90" s="38" t="s">
        <v>64</v>
      </c>
      <c r="B90" s="38" t="s">
        <v>65</v>
      </c>
      <c r="C90" s="38" t="s">
        <v>66</v>
      </c>
      <c r="D90" s="38" t="s">
        <v>67</v>
      </c>
      <c r="E90" s="38" t="s">
        <v>68</v>
      </c>
      <c r="F90" s="38" t="s">
        <v>69</v>
      </c>
      <c r="G90" s="38" t="s">
        <v>101</v>
      </c>
      <c r="H90" s="39" t="s">
        <v>73</v>
      </c>
      <c r="I90" s="39">
        <v>298</v>
      </c>
      <c r="J90" s="40">
        <v>3.8903042066907881E-2</v>
      </c>
      <c r="K90" s="40">
        <v>3.7030318672424491E-2</v>
      </c>
      <c r="L90" s="40">
        <v>3.2318409354889548E-2</v>
      </c>
      <c r="M90" s="40">
        <v>3.0881510157144368E-2</v>
      </c>
      <c r="N90" s="40">
        <v>3.2418387072997157E-2</v>
      </c>
      <c r="O90" s="40">
        <v>3.3781068511724452E-2</v>
      </c>
      <c r="P90" s="40">
        <v>0</v>
      </c>
      <c r="Q90" s="40">
        <v>0</v>
      </c>
      <c r="R90" s="40">
        <v>0</v>
      </c>
      <c r="S90" s="40">
        <v>0</v>
      </c>
      <c r="T90" s="40">
        <v>0</v>
      </c>
      <c r="U90" s="40">
        <v>0</v>
      </c>
      <c r="V90" s="40">
        <v>0</v>
      </c>
      <c r="W90" s="40">
        <v>0</v>
      </c>
      <c r="X90" s="40">
        <v>0</v>
      </c>
      <c r="Y90" s="40">
        <v>0</v>
      </c>
    </row>
    <row r="91" spans="1:25" ht="15" hidden="1" customHeight="1">
      <c r="A91" s="41" t="s">
        <v>64</v>
      </c>
      <c r="B91" s="41" t="s">
        <v>65</v>
      </c>
      <c r="C91" s="41" t="s">
        <v>66</v>
      </c>
      <c r="D91" s="41" t="s">
        <v>67</v>
      </c>
      <c r="E91" s="41" t="s">
        <v>68</v>
      </c>
      <c r="F91" s="41" t="s">
        <v>69</v>
      </c>
      <c r="G91" s="41" t="s">
        <v>102</v>
      </c>
      <c r="H91" s="42" t="s">
        <v>71</v>
      </c>
      <c r="I91" s="42">
        <v>25</v>
      </c>
      <c r="J91" s="43">
        <v>3.461930758836221E-4</v>
      </c>
      <c r="K91" s="43">
        <v>3.1255983833557041E-4</v>
      </c>
      <c r="L91" s="43">
        <v>3.3868828247263444E-4</v>
      </c>
      <c r="M91" s="43">
        <v>3.2468771272733986E-4</v>
      </c>
      <c r="N91" s="43">
        <v>3.2407051868974819E-4</v>
      </c>
      <c r="O91" s="43">
        <v>3.2412998091188919E-4</v>
      </c>
      <c r="P91" s="43">
        <v>3.072830011661157E-4</v>
      </c>
      <c r="Q91" s="43">
        <v>3.0683472749582332E-4</v>
      </c>
      <c r="R91" s="43">
        <v>2.7497289040986786E-4</v>
      </c>
      <c r="S91" s="43">
        <v>3.2835558771558042E-4</v>
      </c>
      <c r="T91" s="43">
        <v>2.6041392934722334E-4</v>
      </c>
      <c r="U91" s="43">
        <v>2.4868746042807006E-4</v>
      </c>
      <c r="V91" s="43">
        <v>3.1524897390200192E-4</v>
      </c>
      <c r="W91" s="43">
        <v>1.4256459539148942E-4</v>
      </c>
      <c r="X91" s="43">
        <v>0</v>
      </c>
      <c r="Y91" s="43">
        <v>0</v>
      </c>
    </row>
    <row r="92" spans="1:25" ht="15" hidden="1" customHeight="1">
      <c r="A92" s="38" t="s">
        <v>64</v>
      </c>
      <c r="B92" s="38" t="s">
        <v>65</v>
      </c>
      <c r="C92" s="38" t="s">
        <v>66</v>
      </c>
      <c r="D92" s="38" t="s">
        <v>67</v>
      </c>
      <c r="E92" s="38" t="s">
        <v>68</v>
      </c>
      <c r="F92" s="38" t="s">
        <v>69</v>
      </c>
      <c r="G92" s="38" t="s">
        <v>102</v>
      </c>
      <c r="H92" s="39" t="s">
        <v>72</v>
      </c>
      <c r="I92" s="39">
        <v>1</v>
      </c>
      <c r="J92" s="40">
        <v>1.2863087077896267</v>
      </c>
      <c r="K92" s="40">
        <v>1.1615241726150154</v>
      </c>
      <c r="L92" s="40">
        <v>1.2553693484826904</v>
      </c>
      <c r="M92" s="40">
        <v>1.2056936675025631</v>
      </c>
      <c r="N92" s="40">
        <v>1.2057259797376449</v>
      </c>
      <c r="O92" s="40">
        <v>1.2019737178289338</v>
      </c>
      <c r="P92" s="40">
        <v>1.1436077200113623</v>
      </c>
      <c r="Q92" s="40">
        <v>1.1447072730275343</v>
      </c>
      <c r="R92" s="40">
        <v>1.0272904386687636</v>
      </c>
      <c r="S92" s="40">
        <v>1.219357655589199</v>
      </c>
      <c r="T92" s="40">
        <v>0.97495682112014781</v>
      </c>
      <c r="U92" s="40">
        <v>0.93401004170093449</v>
      </c>
      <c r="V92" s="40">
        <v>1.1677712513671545</v>
      </c>
      <c r="W92" s="40">
        <v>0.52991424910545659</v>
      </c>
      <c r="X92" s="40">
        <v>0</v>
      </c>
      <c r="Y92" s="40">
        <v>0</v>
      </c>
    </row>
    <row r="93" spans="1:25" ht="15" hidden="1" customHeight="1">
      <c r="A93" s="41" t="s">
        <v>64</v>
      </c>
      <c r="B93" s="41" t="s">
        <v>65</v>
      </c>
      <c r="C93" s="41" t="s">
        <v>66</v>
      </c>
      <c r="D93" s="41" t="s">
        <v>67</v>
      </c>
      <c r="E93" s="41" t="s">
        <v>68</v>
      </c>
      <c r="F93" s="41" t="s">
        <v>69</v>
      </c>
      <c r="G93" s="41" t="s">
        <v>102</v>
      </c>
      <c r="H93" s="42" t="s">
        <v>73</v>
      </c>
      <c r="I93" s="42">
        <v>298</v>
      </c>
      <c r="J93" s="43">
        <v>6.5596972843045016E-3</v>
      </c>
      <c r="K93" s="43">
        <v>5.9235192998091137E-3</v>
      </c>
      <c r="L93" s="43">
        <v>6.3989579501626728E-3</v>
      </c>
      <c r="M93" s="43">
        <v>6.1479023704500797E-3</v>
      </c>
      <c r="N93" s="43">
        <v>6.1503206730733765E-3</v>
      </c>
      <c r="O93" s="43">
        <v>6.1273353852177755E-3</v>
      </c>
      <c r="P93" s="43">
        <v>5.8337897615677783E-3</v>
      </c>
      <c r="Q93" s="43">
        <v>5.8420765845957397E-3</v>
      </c>
      <c r="R93" s="43">
        <v>5.2442327180014757E-3</v>
      </c>
      <c r="S93" s="43">
        <v>5.8241288149161021E-3</v>
      </c>
      <c r="T93" s="43">
        <v>4.9399540176640307E-3</v>
      </c>
      <c r="U93" s="43">
        <v>4.709861533483831E-3</v>
      </c>
      <c r="V93" s="43">
        <v>5.8661862337462149E-3</v>
      </c>
      <c r="W93" s="43">
        <v>2.6712177282904271E-3</v>
      </c>
      <c r="X93" s="43">
        <v>0</v>
      </c>
      <c r="Y93" s="43">
        <v>0</v>
      </c>
    </row>
    <row r="94" spans="1:25" ht="15" hidden="1" customHeight="1">
      <c r="A94" s="38" t="s">
        <v>64</v>
      </c>
      <c r="B94" s="38" t="s">
        <v>65</v>
      </c>
      <c r="C94" s="38" t="s">
        <v>66</v>
      </c>
      <c r="D94" s="38" t="s">
        <v>67</v>
      </c>
      <c r="E94" s="38" t="s">
        <v>68</v>
      </c>
      <c r="F94" s="38" t="s">
        <v>69</v>
      </c>
      <c r="G94" s="38" t="s">
        <v>103</v>
      </c>
      <c r="H94" s="39" t="s">
        <v>71</v>
      </c>
      <c r="I94" s="39">
        <v>25</v>
      </c>
      <c r="J94" s="40">
        <v>1.3153861019444676E-3</v>
      </c>
      <c r="K94" s="40">
        <v>1.3733716059801955E-3</v>
      </c>
      <c r="L94" s="40">
        <v>1.1874358908366034E-3</v>
      </c>
      <c r="M94" s="40">
        <v>1.4328660973205061E-3</v>
      </c>
      <c r="N94" s="40">
        <v>1.3801394513582625E-3</v>
      </c>
      <c r="O94" s="40">
        <v>1.4274966918081278E-3</v>
      </c>
      <c r="P94" s="40">
        <v>1.4646639255603113E-3</v>
      </c>
      <c r="Q94" s="40">
        <v>1.3417040289657365E-3</v>
      </c>
      <c r="R94" s="40">
        <v>1.3326139498843741E-3</v>
      </c>
      <c r="S94" s="40">
        <v>1.3877084467578066E-3</v>
      </c>
      <c r="T94" s="40">
        <v>1.1947482274864722E-3</v>
      </c>
      <c r="U94" s="40">
        <v>1.2915462963820948E-3</v>
      </c>
      <c r="V94" s="40">
        <v>1.3052670477018235E-3</v>
      </c>
      <c r="W94" s="40">
        <v>1.0973747629330188E-3</v>
      </c>
      <c r="X94" s="40">
        <v>1.4469092311237096E-7</v>
      </c>
      <c r="Y94" s="40">
        <v>2.4877258635855075E-8</v>
      </c>
    </row>
    <row r="95" spans="1:25" ht="15" hidden="1" customHeight="1">
      <c r="A95" s="41" t="s">
        <v>64</v>
      </c>
      <c r="B95" s="41" t="s">
        <v>65</v>
      </c>
      <c r="C95" s="41" t="s">
        <v>66</v>
      </c>
      <c r="D95" s="41" t="s">
        <v>67</v>
      </c>
      <c r="E95" s="41" t="s">
        <v>68</v>
      </c>
      <c r="F95" s="41" t="s">
        <v>69</v>
      </c>
      <c r="G95" s="41" t="s">
        <v>103</v>
      </c>
      <c r="H95" s="42" t="s">
        <v>72</v>
      </c>
      <c r="I95" s="42">
        <v>1</v>
      </c>
      <c r="J95" s="43">
        <v>5.0960206623539275</v>
      </c>
      <c r="K95" s="43">
        <v>5.3210787011631595</v>
      </c>
      <c r="L95" s="43">
        <v>4.5977395810347677</v>
      </c>
      <c r="M95" s="43">
        <v>5.5527166381997821</v>
      </c>
      <c r="N95" s="43">
        <v>5.3492375536889485</v>
      </c>
      <c r="O95" s="43">
        <v>5.5340471782054701</v>
      </c>
      <c r="P95" s="43">
        <v>5.6792220158471274</v>
      </c>
      <c r="Q95" s="43">
        <v>5.2018183505632498</v>
      </c>
      <c r="R95" s="43">
        <v>5.1657151133993198</v>
      </c>
      <c r="S95" s="43">
        <v>5.3800738141106308</v>
      </c>
      <c r="T95" s="43">
        <v>4.6294548648145613</v>
      </c>
      <c r="U95" s="43">
        <v>4.985006874401174</v>
      </c>
      <c r="V95" s="43">
        <v>5.0396053437198223</v>
      </c>
      <c r="W95" s="43">
        <v>4.2439295464440194</v>
      </c>
      <c r="X95" s="43">
        <v>5.5961886911540628E-4</v>
      </c>
      <c r="Y95" s="43">
        <v>9.6352210439867601E-5</v>
      </c>
    </row>
    <row r="96" spans="1:25" ht="15" hidden="1" customHeight="1">
      <c r="A96" s="38" t="s">
        <v>64</v>
      </c>
      <c r="B96" s="38" t="s">
        <v>65</v>
      </c>
      <c r="C96" s="38" t="s">
        <v>66</v>
      </c>
      <c r="D96" s="38" t="s">
        <v>67</v>
      </c>
      <c r="E96" s="38" t="s">
        <v>68</v>
      </c>
      <c r="F96" s="38" t="s">
        <v>69</v>
      </c>
      <c r="G96" s="38" t="s">
        <v>103</v>
      </c>
      <c r="H96" s="39" t="s">
        <v>73</v>
      </c>
      <c r="I96" s="39">
        <v>298</v>
      </c>
      <c r="J96" s="40">
        <v>2.4998357696142622E-2</v>
      </c>
      <c r="K96" s="40">
        <v>2.6104540614386752E-2</v>
      </c>
      <c r="L96" s="40">
        <v>2.2540496719504088E-2</v>
      </c>
      <c r="M96" s="40">
        <v>2.7246856294690026E-2</v>
      </c>
      <c r="N96" s="40">
        <v>2.6252860292973881E-2</v>
      </c>
      <c r="O96" s="40">
        <v>2.7166477211539943E-2</v>
      </c>
      <c r="P96" s="40">
        <v>2.7884842009402215E-2</v>
      </c>
      <c r="Q96" s="40">
        <v>2.5537506732798046E-2</v>
      </c>
      <c r="R96" s="40">
        <v>2.5355744679912005E-2</v>
      </c>
      <c r="S96" s="40">
        <v>2.4761717705375288E-2</v>
      </c>
      <c r="T96" s="40">
        <v>2.2713864257861208E-2</v>
      </c>
      <c r="U96" s="40">
        <v>2.4526952334989357E-2</v>
      </c>
      <c r="V96" s="40">
        <v>2.4801085042125866E-2</v>
      </c>
      <c r="W96" s="40">
        <v>2.0779158574220906E-2</v>
      </c>
      <c r="X96" s="40">
        <v>2.7402667313107331E-6</v>
      </c>
      <c r="Y96" s="40">
        <v>4.7251406923146062E-7</v>
      </c>
    </row>
    <row r="97" spans="1:25" ht="15" hidden="1" customHeight="1">
      <c r="A97" s="41" t="s">
        <v>64</v>
      </c>
      <c r="B97" s="41" t="s">
        <v>65</v>
      </c>
      <c r="C97" s="41" t="s">
        <v>66</v>
      </c>
      <c r="D97" s="41" t="s">
        <v>67</v>
      </c>
      <c r="E97" s="41" t="s">
        <v>68</v>
      </c>
      <c r="F97" s="41" t="s">
        <v>69</v>
      </c>
      <c r="G97" s="41" t="s">
        <v>104</v>
      </c>
      <c r="H97" s="42" t="s">
        <v>71</v>
      </c>
      <c r="I97" s="42">
        <v>25</v>
      </c>
      <c r="J97" s="43">
        <v>1.4491788652743566E-4</v>
      </c>
      <c r="K97" s="43">
        <v>7.6472228722443273E-4</v>
      </c>
      <c r="L97" s="43">
        <v>8.0587955046056159E-4</v>
      </c>
      <c r="M97" s="43">
        <v>7.5674448019796825E-4</v>
      </c>
      <c r="N97" s="43">
        <v>8.1323136499803774E-4</v>
      </c>
      <c r="O97" s="43">
        <v>8.2450444433695058E-4</v>
      </c>
      <c r="P97" s="43">
        <v>8.2373669391085341E-4</v>
      </c>
      <c r="Q97" s="43">
        <v>7.5997719335759762E-4</v>
      </c>
      <c r="R97" s="43">
        <v>7.0647556389650808E-4</v>
      </c>
      <c r="S97" s="43">
        <v>6.1056711371778271E-4</v>
      </c>
      <c r="T97" s="43">
        <v>4.975632757584738E-4</v>
      </c>
      <c r="U97" s="43">
        <v>6.5250845870045457E-4</v>
      </c>
      <c r="V97" s="43">
        <v>5.1242634730396289E-4</v>
      </c>
      <c r="W97" s="43">
        <v>5.2271675155855628E-4</v>
      </c>
      <c r="X97" s="43">
        <v>5.4404616429345586E-4</v>
      </c>
      <c r="Y97" s="43">
        <v>5.0783910022243143E-4</v>
      </c>
    </row>
    <row r="98" spans="1:25" ht="15" hidden="1" customHeight="1">
      <c r="A98" s="38" t="s">
        <v>64</v>
      </c>
      <c r="B98" s="38" t="s">
        <v>65</v>
      </c>
      <c r="C98" s="38" t="s">
        <v>66</v>
      </c>
      <c r="D98" s="38" t="s">
        <v>67</v>
      </c>
      <c r="E98" s="38" t="s">
        <v>68</v>
      </c>
      <c r="F98" s="38" t="s">
        <v>69</v>
      </c>
      <c r="G98" s="38" t="s">
        <v>104</v>
      </c>
      <c r="H98" s="39" t="s">
        <v>72</v>
      </c>
      <c r="I98" s="39">
        <v>1</v>
      </c>
      <c r="J98" s="40">
        <v>0.55981418254250193</v>
      </c>
      <c r="K98" s="40">
        <v>2.9525141862334756</v>
      </c>
      <c r="L98" s="40">
        <v>3.1122720082713213</v>
      </c>
      <c r="M98" s="40">
        <v>2.9123520146589659</v>
      </c>
      <c r="N98" s="40">
        <v>3.1411942566496198</v>
      </c>
      <c r="O98" s="40">
        <v>3.1836300121319332</v>
      </c>
      <c r="P98" s="40">
        <v>3.1783956521499097</v>
      </c>
      <c r="Q98" s="40">
        <v>2.9301801483778176</v>
      </c>
      <c r="R98" s="40">
        <v>2.7162561311828157</v>
      </c>
      <c r="S98" s="40">
        <v>2.3526409692943577</v>
      </c>
      <c r="T98" s="40">
        <v>1.8421321398318347</v>
      </c>
      <c r="U98" s="40">
        <v>2.4236719804363496</v>
      </c>
      <c r="V98" s="40">
        <v>1.8967069637386131</v>
      </c>
      <c r="W98" s="40">
        <v>1.9315170442724738</v>
      </c>
      <c r="X98" s="40">
        <v>2.008153200651444</v>
      </c>
      <c r="Y98" s="40">
        <v>1.8696036604867365</v>
      </c>
    </row>
    <row r="99" spans="1:25" ht="15" hidden="1" customHeight="1">
      <c r="A99" s="41" t="s">
        <v>64</v>
      </c>
      <c r="B99" s="41" t="s">
        <v>65</v>
      </c>
      <c r="C99" s="41" t="s">
        <v>66</v>
      </c>
      <c r="D99" s="41" t="s">
        <v>67</v>
      </c>
      <c r="E99" s="41" t="s">
        <v>68</v>
      </c>
      <c r="F99" s="41" t="s">
        <v>69</v>
      </c>
      <c r="G99" s="41" t="s">
        <v>104</v>
      </c>
      <c r="H99" s="42" t="s">
        <v>73</v>
      </c>
      <c r="I99" s="42">
        <v>298</v>
      </c>
      <c r="J99" s="43">
        <v>2.7489818433719679E-3</v>
      </c>
      <c r="K99" s="43">
        <v>1.4497038484332531E-2</v>
      </c>
      <c r="L99" s="43">
        <v>1.5282189942962024E-2</v>
      </c>
      <c r="M99" s="43">
        <v>1.4291836022239886E-2</v>
      </c>
      <c r="N99" s="43">
        <v>1.5424659780562275E-2</v>
      </c>
      <c r="O99" s="43">
        <v>1.5632091483488975E-2</v>
      </c>
      <c r="P99" s="43">
        <v>1.5604449405864739E-2</v>
      </c>
      <c r="Q99" s="43">
        <v>1.4383945084893494E-2</v>
      </c>
      <c r="R99" s="43">
        <v>1.332727140989474E-2</v>
      </c>
      <c r="S99" s="43">
        <v>1.0827104185467765E-2</v>
      </c>
      <c r="T99" s="43">
        <v>9.3877902465081767E-3</v>
      </c>
      <c r="U99" s="43">
        <v>1.2359075546698779E-2</v>
      </c>
      <c r="V99" s="43">
        <v>9.6654716057699794E-3</v>
      </c>
      <c r="W99" s="43">
        <v>9.8396714147145244E-3</v>
      </c>
      <c r="X99" s="43">
        <v>1.0227953353925089E-2</v>
      </c>
      <c r="Y99" s="43">
        <v>9.5175073408781813E-3</v>
      </c>
    </row>
    <row r="100" spans="1:25" ht="15" hidden="1" customHeight="1">
      <c r="A100" s="38" t="s">
        <v>64</v>
      </c>
      <c r="B100" s="38" t="s">
        <v>65</v>
      </c>
      <c r="C100" s="38" t="s">
        <v>66</v>
      </c>
      <c r="D100" s="38" t="s">
        <v>67</v>
      </c>
      <c r="E100" s="38" t="s">
        <v>68</v>
      </c>
      <c r="F100" s="38" t="s">
        <v>69</v>
      </c>
      <c r="G100" s="38" t="s">
        <v>105</v>
      </c>
      <c r="H100" s="39" t="s">
        <v>71</v>
      </c>
      <c r="I100" s="39">
        <v>25</v>
      </c>
      <c r="J100" s="40">
        <v>2.6531158070797819E-4</v>
      </c>
      <c r="K100" s="40">
        <v>2.5533211774999995E-4</v>
      </c>
      <c r="L100" s="40">
        <v>2.1647173050000013E-4</v>
      </c>
      <c r="M100" s="40">
        <v>2.5776536650000084E-4</v>
      </c>
      <c r="N100" s="40">
        <v>2.0727123374999996E-4</v>
      </c>
      <c r="O100" s="40">
        <v>2.0878608369999906E-4</v>
      </c>
      <c r="P100" s="40">
        <v>1.4311979987499971E-4</v>
      </c>
      <c r="Q100" s="40">
        <v>2.5400796325E-4</v>
      </c>
      <c r="R100" s="40">
        <v>2.3396456062500012E-4</v>
      </c>
      <c r="S100" s="40">
        <v>1.4158844280613082E-4</v>
      </c>
      <c r="T100" s="40">
        <v>1.6021385481531153E-4</v>
      </c>
      <c r="U100" s="40">
        <v>1.6784303007843013E-4</v>
      </c>
      <c r="V100" s="40">
        <v>1.3322728153728776E-4</v>
      </c>
      <c r="W100" s="40">
        <v>1.9271623882235686E-4</v>
      </c>
      <c r="X100" s="40">
        <v>6.4570103787270648E-5</v>
      </c>
      <c r="Y100" s="40">
        <v>5.355111524088538E-5</v>
      </c>
    </row>
    <row r="101" spans="1:25" ht="15" hidden="1" customHeight="1">
      <c r="A101" s="41" t="s">
        <v>64</v>
      </c>
      <c r="B101" s="41" t="s">
        <v>65</v>
      </c>
      <c r="C101" s="41" t="s">
        <v>66</v>
      </c>
      <c r="D101" s="41" t="s">
        <v>67</v>
      </c>
      <c r="E101" s="41" t="s">
        <v>68</v>
      </c>
      <c r="F101" s="41" t="s">
        <v>69</v>
      </c>
      <c r="G101" s="41" t="s">
        <v>105</v>
      </c>
      <c r="H101" s="42" t="s">
        <v>72</v>
      </c>
      <c r="I101" s="42">
        <v>1</v>
      </c>
      <c r="J101" s="43">
        <v>1.0210971275750991</v>
      </c>
      <c r="K101" s="43">
        <v>0.98925569889919995</v>
      </c>
      <c r="L101" s="43">
        <v>0.83638046695740031</v>
      </c>
      <c r="M101" s="43">
        <v>0.99193977078669981</v>
      </c>
      <c r="N101" s="43">
        <v>0.8005044712689996</v>
      </c>
      <c r="O101" s="43">
        <v>0.80817355032366012</v>
      </c>
      <c r="P101" s="43">
        <v>0.55317098507840001</v>
      </c>
      <c r="Q101" s="43">
        <v>0.98398605766309999</v>
      </c>
      <c r="R101" s="43">
        <v>0.90620707973549941</v>
      </c>
      <c r="S101" s="43">
        <v>0.54819052138839297</v>
      </c>
      <c r="T101" s="43">
        <v>0.62059860620438212</v>
      </c>
      <c r="U101" s="43">
        <v>0.64843960553325575</v>
      </c>
      <c r="V101" s="43">
        <v>0.51390537821693094</v>
      </c>
      <c r="W101" s="43">
        <v>0.74544505441103315</v>
      </c>
      <c r="X101" s="43">
        <v>0.24884063011853066</v>
      </c>
      <c r="Y101" s="43">
        <v>0.20665488309563099</v>
      </c>
    </row>
    <row r="102" spans="1:25" ht="15" hidden="1" customHeight="1">
      <c r="A102" s="38" t="s">
        <v>64</v>
      </c>
      <c r="B102" s="38" t="s">
        <v>65</v>
      </c>
      <c r="C102" s="38" t="s">
        <v>66</v>
      </c>
      <c r="D102" s="38" t="s">
        <v>67</v>
      </c>
      <c r="E102" s="38" t="s">
        <v>68</v>
      </c>
      <c r="F102" s="38" t="s">
        <v>69</v>
      </c>
      <c r="G102" s="38" t="s">
        <v>105</v>
      </c>
      <c r="H102" s="39" t="s">
        <v>73</v>
      </c>
      <c r="I102" s="39">
        <v>298</v>
      </c>
      <c r="J102" s="40">
        <v>5.0382198885065748E-3</v>
      </c>
      <c r="K102" s="40">
        <v>4.8602556463879978E-3</v>
      </c>
      <c r="L102" s="40">
        <v>4.1072005907640072E-3</v>
      </c>
      <c r="M102" s="40">
        <v>4.8676970481940042E-3</v>
      </c>
      <c r="N102" s="40">
        <v>3.9307445711520067E-3</v>
      </c>
      <c r="O102" s="40">
        <v>3.9699567295635998E-3</v>
      </c>
      <c r="P102" s="40">
        <v>2.7166189845220005E-3</v>
      </c>
      <c r="Q102" s="40">
        <v>4.8342469385740071E-3</v>
      </c>
      <c r="R102" s="40">
        <v>4.4520106351919886E-3</v>
      </c>
      <c r="S102" s="40">
        <v>2.5247446788884812E-3</v>
      </c>
      <c r="T102" s="40">
        <v>3.0489150514369854E-3</v>
      </c>
      <c r="U102" s="40">
        <v>3.1842357887951734E-3</v>
      </c>
      <c r="V102" s="40">
        <v>2.5229060296662726E-3</v>
      </c>
      <c r="W102" s="40">
        <v>3.6613704563648948E-3</v>
      </c>
      <c r="X102" s="40">
        <v>1.2214323106802944E-3</v>
      </c>
      <c r="Y102" s="40">
        <v>1.0146031378617927E-3</v>
      </c>
    </row>
    <row r="103" spans="1:25" ht="15" hidden="1" customHeight="1">
      <c r="A103" s="41" t="s">
        <v>64</v>
      </c>
      <c r="B103" s="41" t="s">
        <v>65</v>
      </c>
      <c r="C103" s="41" t="s">
        <v>66</v>
      </c>
      <c r="D103" s="41" t="s">
        <v>67</v>
      </c>
      <c r="E103" s="41" t="s">
        <v>68</v>
      </c>
      <c r="F103" s="41" t="s">
        <v>69</v>
      </c>
      <c r="G103" s="41" t="s">
        <v>106</v>
      </c>
      <c r="H103" s="42" t="s">
        <v>71</v>
      </c>
      <c r="I103" s="42">
        <v>25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3">
        <v>2.7552636328951262E-5</v>
      </c>
      <c r="V103" s="43">
        <v>0</v>
      </c>
      <c r="W103" s="43">
        <v>1.0147035017981191E-4</v>
      </c>
      <c r="X103" s="43">
        <v>1.1571217611213631E-4</v>
      </c>
      <c r="Y103" s="43">
        <v>1.0794126121605377E-4</v>
      </c>
    </row>
    <row r="104" spans="1:25" ht="15" hidden="1" customHeight="1">
      <c r="A104" s="38" t="s">
        <v>64</v>
      </c>
      <c r="B104" s="38" t="s">
        <v>65</v>
      </c>
      <c r="C104" s="38" t="s">
        <v>66</v>
      </c>
      <c r="D104" s="38" t="s">
        <v>67</v>
      </c>
      <c r="E104" s="38" t="s">
        <v>68</v>
      </c>
      <c r="F104" s="38" t="s">
        <v>69</v>
      </c>
      <c r="G104" s="38" t="s">
        <v>106</v>
      </c>
      <c r="H104" s="39" t="s">
        <v>72</v>
      </c>
      <c r="I104" s="39">
        <v>1</v>
      </c>
      <c r="J104" s="40">
        <v>0</v>
      </c>
      <c r="K104" s="40">
        <v>0</v>
      </c>
      <c r="L104" s="40">
        <v>0</v>
      </c>
      <c r="M104" s="40">
        <v>0</v>
      </c>
      <c r="N104" s="40">
        <v>0</v>
      </c>
      <c r="O104" s="40">
        <v>0</v>
      </c>
      <c r="P104" s="40">
        <v>0</v>
      </c>
      <c r="Q104" s="40">
        <v>0</v>
      </c>
      <c r="R104" s="40">
        <v>0</v>
      </c>
      <c r="S104" s="40">
        <v>0</v>
      </c>
      <c r="T104" s="40">
        <v>0</v>
      </c>
      <c r="U104" s="40">
        <v>5.8433631126439782E-2</v>
      </c>
      <c r="V104" s="40">
        <v>0</v>
      </c>
      <c r="W104" s="40">
        <v>0.21519831866134478</v>
      </c>
      <c r="X104" s="40">
        <v>0.24540238309861853</v>
      </c>
      <c r="Y104" s="40">
        <v>0.22892182678700684</v>
      </c>
    </row>
    <row r="105" spans="1:25" ht="15" hidden="1" customHeight="1">
      <c r="A105" s="41" t="s">
        <v>64</v>
      </c>
      <c r="B105" s="41" t="s">
        <v>65</v>
      </c>
      <c r="C105" s="41" t="s">
        <v>66</v>
      </c>
      <c r="D105" s="41" t="s">
        <v>67</v>
      </c>
      <c r="E105" s="41" t="s">
        <v>68</v>
      </c>
      <c r="F105" s="41" t="s">
        <v>69</v>
      </c>
      <c r="G105" s="41" t="s">
        <v>106</v>
      </c>
      <c r="H105" s="42" t="s">
        <v>73</v>
      </c>
      <c r="I105" s="42">
        <v>298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3.2842742504109908E-5</v>
      </c>
      <c r="V105" s="43">
        <v>0</v>
      </c>
      <c r="W105" s="43">
        <v>1.2095265741433561E-4</v>
      </c>
      <c r="X105" s="43">
        <v>1.3792891392566648E-4</v>
      </c>
      <c r="Y105" s="43">
        <v>1.2866598336953608E-4</v>
      </c>
    </row>
    <row r="106" spans="1:25" ht="15" hidden="1" customHeight="1">
      <c r="A106" s="38" t="s">
        <v>64</v>
      </c>
      <c r="B106" s="38" t="s">
        <v>65</v>
      </c>
      <c r="C106" s="38" t="s">
        <v>66</v>
      </c>
      <c r="D106" s="38" t="s">
        <v>67</v>
      </c>
      <c r="E106" s="38" t="s">
        <v>68</v>
      </c>
      <c r="F106" s="38" t="s">
        <v>69</v>
      </c>
      <c r="G106" s="38" t="s">
        <v>107</v>
      </c>
      <c r="H106" s="39" t="s">
        <v>71</v>
      </c>
      <c r="I106" s="39">
        <v>25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0">
        <v>0</v>
      </c>
      <c r="Q106" s="40">
        <v>0</v>
      </c>
      <c r="R106" s="40">
        <v>0</v>
      </c>
      <c r="S106" s="40">
        <v>4.3869449166305873E-4</v>
      </c>
      <c r="T106" s="40">
        <v>4.8877098522661657E-4</v>
      </c>
      <c r="U106" s="40">
        <v>3.6602058915462887E-5</v>
      </c>
      <c r="V106" s="40">
        <v>3.7027698674621999E-5</v>
      </c>
      <c r="W106" s="40">
        <v>1.9682100779978281E-5</v>
      </c>
      <c r="X106" s="40">
        <v>1.0043326591565132E-4</v>
      </c>
      <c r="Y106" s="40">
        <v>1.0327368283959795E-4</v>
      </c>
    </row>
    <row r="107" spans="1:25" ht="15" hidden="1" customHeight="1">
      <c r="A107" s="41" t="s">
        <v>64</v>
      </c>
      <c r="B107" s="41" t="s">
        <v>65</v>
      </c>
      <c r="C107" s="41" t="s">
        <v>66</v>
      </c>
      <c r="D107" s="41" t="s">
        <v>67</v>
      </c>
      <c r="E107" s="41" t="s">
        <v>68</v>
      </c>
      <c r="F107" s="41" t="s">
        <v>69</v>
      </c>
      <c r="G107" s="41" t="s">
        <v>107</v>
      </c>
      <c r="H107" s="42" t="s">
        <v>72</v>
      </c>
      <c r="I107" s="42">
        <v>1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0.92775111096903562</v>
      </c>
      <c r="T107" s="43">
        <v>1.0365855054686075</v>
      </c>
      <c r="U107" s="43">
        <v>7.7625646547913693E-2</v>
      </c>
      <c r="V107" s="43">
        <v>7.8528343349138385E-2</v>
      </c>
      <c r="W107" s="43">
        <v>4.1741799334177952E-2</v>
      </c>
      <c r="X107" s="43">
        <v>0.21299887035391307</v>
      </c>
      <c r="Y107" s="43">
        <v>0.21902282656621933</v>
      </c>
    </row>
    <row r="108" spans="1:25" ht="15" hidden="1" customHeight="1">
      <c r="A108" s="38" t="s">
        <v>64</v>
      </c>
      <c r="B108" s="38" t="s">
        <v>65</v>
      </c>
      <c r="C108" s="38" t="s">
        <v>66</v>
      </c>
      <c r="D108" s="38" t="s">
        <v>67</v>
      </c>
      <c r="E108" s="38" t="s">
        <v>68</v>
      </c>
      <c r="F108" s="38" t="s">
        <v>69</v>
      </c>
      <c r="G108" s="38" t="s">
        <v>107</v>
      </c>
      <c r="H108" s="39" t="s">
        <v>73</v>
      </c>
      <c r="I108" s="39">
        <v>298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5.2292383406236606E-4</v>
      </c>
      <c r="T108" s="40">
        <v>5.8261501439012698E-4</v>
      </c>
      <c r="U108" s="40">
        <v>4.3629654227231761E-5</v>
      </c>
      <c r="V108" s="40">
        <v>4.4137016820149421E-5</v>
      </c>
      <c r="W108" s="40">
        <v>2.3461064129734114E-5</v>
      </c>
      <c r="X108" s="40">
        <v>1.1971645297145638E-4</v>
      </c>
      <c r="Y108" s="40">
        <v>1.2310222994480071E-4</v>
      </c>
    </row>
    <row r="109" spans="1:25" ht="15" hidden="1" customHeight="1">
      <c r="A109" s="41" t="s">
        <v>64</v>
      </c>
      <c r="B109" s="41" t="s">
        <v>65</v>
      </c>
      <c r="C109" s="41" t="s">
        <v>66</v>
      </c>
      <c r="D109" s="41" t="s">
        <v>67</v>
      </c>
      <c r="E109" s="41" t="s">
        <v>68</v>
      </c>
      <c r="F109" s="41" t="s">
        <v>69</v>
      </c>
      <c r="G109" s="41" t="s">
        <v>108</v>
      </c>
      <c r="H109" s="42" t="s">
        <v>71</v>
      </c>
      <c r="I109" s="42">
        <v>25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2.7090337264551184E-6</v>
      </c>
      <c r="U109" s="43">
        <v>5.2052126564587606E-6</v>
      </c>
      <c r="V109" s="43">
        <v>7.571164308933311E-6</v>
      </c>
      <c r="W109" s="43">
        <v>0</v>
      </c>
      <c r="X109" s="43">
        <v>0</v>
      </c>
      <c r="Y109" s="43">
        <v>0</v>
      </c>
    </row>
    <row r="110" spans="1:25" ht="15" hidden="1" customHeight="1">
      <c r="A110" s="38" t="s">
        <v>64</v>
      </c>
      <c r="B110" s="38" t="s">
        <v>65</v>
      </c>
      <c r="C110" s="38" t="s">
        <v>66</v>
      </c>
      <c r="D110" s="38" t="s">
        <v>67</v>
      </c>
      <c r="E110" s="38" t="s">
        <v>68</v>
      </c>
      <c r="F110" s="38" t="s">
        <v>69</v>
      </c>
      <c r="G110" s="38" t="s">
        <v>108</v>
      </c>
      <c r="H110" s="39" t="s">
        <v>72</v>
      </c>
      <c r="I110" s="39">
        <v>1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5.7453187270660013E-3</v>
      </c>
      <c r="U110" s="40">
        <v>1.1039215001817742E-2</v>
      </c>
      <c r="V110" s="40">
        <v>1.6056925266385743E-2</v>
      </c>
      <c r="W110" s="40">
        <v>0</v>
      </c>
      <c r="X110" s="40">
        <v>0</v>
      </c>
      <c r="Y110" s="40">
        <v>0</v>
      </c>
    </row>
    <row r="111" spans="1:25" ht="15" hidden="1" customHeight="1">
      <c r="A111" s="41" t="s">
        <v>64</v>
      </c>
      <c r="B111" s="41" t="s">
        <v>65</v>
      </c>
      <c r="C111" s="41" t="s">
        <v>66</v>
      </c>
      <c r="D111" s="41" t="s">
        <v>67</v>
      </c>
      <c r="E111" s="41" t="s">
        <v>68</v>
      </c>
      <c r="F111" s="41" t="s">
        <v>69</v>
      </c>
      <c r="G111" s="41" t="s">
        <v>108</v>
      </c>
      <c r="H111" s="42" t="s">
        <v>73</v>
      </c>
      <c r="I111" s="42">
        <v>298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  <c r="S111" s="43">
        <v>0</v>
      </c>
      <c r="T111" s="43">
        <v>3.2291682019345006E-6</v>
      </c>
      <c r="U111" s="43">
        <v>6.204613486498843E-6</v>
      </c>
      <c r="V111" s="43">
        <v>9.0248278562485074E-6</v>
      </c>
      <c r="W111" s="43">
        <v>0</v>
      </c>
      <c r="X111" s="43">
        <v>0</v>
      </c>
      <c r="Y111" s="43">
        <v>0</v>
      </c>
    </row>
    <row r="112" spans="1:25" ht="15" hidden="1" customHeight="1">
      <c r="A112" s="38" t="s">
        <v>64</v>
      </c>
      <c r="B112" s="38" t="s">
        <v>65</v>
      </c>
      <c r="C112" s="38" t="s">
        <v>66</v>
      </c>
      <c r="D112" s="38" t="s">
        <v>67</v>
      </c>
      <c r="E112" s="38" t="s">
        <v>68</v>
      </c>
      <c r="F112" s="38" t="s">
        <v>69</v>
      </c>
      <c r="G112" s="38" t="s">
        <v>109</v>
      </c>
      <c r="H112" s="39" t="s">
        <v>71</v>
      </c>
      <c r="I112" s="39">
        <v>25</v>
      </c>
      <c r="J112" s="40">
        <v>0</v>
      </c>
      <c r="K112" s="40">
        <v>0</v>
      </c>
      <c r="L112" s="40">
        <v>0</v>
      </c>
      <c r="M112" s="40">
        <v>0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0">
        <v>0</v>
      </c>
      <c r="T112" s="40">
        <v>0</v>
      </c>
      <c r="U112" s="40">
        <v>0</v>
      </c>
      <c r="V112" s="40">
        <v>0</v>
      </c>
      <c r="W112" s="40">
        <v>9.9630014552970535E-4</v>
      </c>
      <c r="X112" s="40">
        <v>3.5617189426362217E-6</v>
      </c>
      <c r="Y112" s="40">
        <v>6.0697767541442076E-4</v>
      </c>
    </row>
    <row r="113" spans="1:25" ht="15" hidden="1" customHeight="1">
      <c r="A113" s="41" t="s">
        <v>64</v>
      </c>
      <c r="B113" s="41" t="s">
        <v>65</v>
      </c>
      <c r="C113" s="41" t="s">
        <v>66</v>
      </c>
      <c r="D113" s="41" t="s">
        <v>67</v>
      </c>
      <c r="E113" s="41" t="s">
        <v>68</v>
      </c>
      <c r="F113" s="41" t="s">
        <v>69</v>
      </c>
      <c r="G113" s="41" t="s">
        <v>109</v>
      </c>
      <c r="H113" s="42" t="s">
        <v>72</v>
      </c>
      <c r="I113" s="42">
        <v>1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3">
        <v>0</v>
      </c>
    </row>
    <row r="114" spans="1:25" ht="15" hidden="1" customHeight="1">
      <c r="A114" s="38" t="s">
        <v>64</v>
      </c>
      <c r="B114" s="38" t="s">
        <v>65</v>
      </c>
      <c r="C114" s="38" t="s">
        <v>66</v>
      </c>
      <c r="D114" s="38" t="s">
        <v>67</v>
      </c>
      <c r="E114" s="38" t="s">
        <v>68</v>
      </c>
      <c r="F114" s="38" t="s">
        <v>69</v>
      </c>
      <c r="G114" s="38" t="s">
        <v>109</v>
      </c>
      <c r="H114" s="39" t="s">
        <v>73</v>
      </c>
      <c r="I114" s="39">
        <v>298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0">
        <v>0</v>
      </c>
      <c r="T114" s="40">
        <v>0</v>
      </c>
      <c r="U114" s="40">
        <v>0</v>
      </c>
      <c r="V114" s="40">
        <v>0</v>
      </c>
      <c r="W114" s="40">
        <v>1.5587115776812244E-3</v>
      </c>
      <c r="X114" s="40">
        <v>5.5723092857543621E-6</v>
      </c>
      <c r="Y114" s="40">
        <v>9.4961657318586175E-4</v>
      </c>
    </row>
    <row r="115" spans="1:25" ht="15" hidden="1" customHeight="1">
      <c r="A115" s="41" t="s">
        <v>64</v>
      </c>
      <c r="B115" s="41" t="s">
        <v>65</v>
      </c>
      <c r="C115" s="41" t="s">
        <v>66</v>
      </c>
      <c r="D115" s="41" t="s">
        <v>67</v>
      </c>
      <c r="E115" s="41" t="s">
        <v>68</v>
      </c>
      <c r="F115" s="41" t="s">
        <v>69</v>
      </c>
      <c r="G115" s="41" t="s">
        <v>110</v>
      </c>
      <c r="H115" s="42" t="s">
        <v>71</v>
      </c>
      <c r="I115" s="42">
        <v>25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43">
        <v>0</v>
      </c>
      <c r="S115" s="43">
        <v>0</v>
      </c>
      <c r="T115" s="43">
        <v>0</v>
      </c>
      <c r="U115" s="43">
        <v>3.2464248591638432E-4</v>
      </c>
      <c r="V115" s="43">
        <v>4.1568917846425006E-4</v>
      </c>
      <c r="W115" s="43">
        <v>1.0858898765052512E-4</v>
      </c>
      <c r="X115" s="43">
        <v>2.0197586535512327E-4</v>
      </c>
      <c r="Y115" s="43">
        <v>3.8244405010355353E-5</v>
      </c>
    </row>
    <row r="116" spans="1:25" ht="15" hidden="1" customHeight="1">
      <c r="A116" s="38" t="s">
        <v>64</v>
      </c>
      <c r="B116" s="38" t="s">
        <v>65</v>
      </c>
      <c r="C116" s="38" t="s">
        <v>66</v>
      </c>
      <c r="D116" s="38" t="s">
        <v>67</v>
      </c>
      <c r="E116" s="38" t="s">
        <v>68</v>
      </c>
      <c r="F116" s="38" t="s">
        <v>69</v>
      </c>
      <c r="G116" s="38" t="s">
        <v>110</v>
      </c>
      <c r="H116" s="39" t="s">
        <v>72</v>
      </c>
      <c r="I116" s="39">
        <v>1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0">
        <v>0</v>
      </c>
      <c r="T116" s="40">
        <v>0</v>
      </c>
      <c r="U116" s="40">
        <v>0.68336057667375782</v>
      </c>
      <c r="V116" s="40">
        <v>0.87501053939543572</v>
      </c>
      <c r="W116" s="40">
        <v>0.21254531677286689</v>
      </c>
      <c r="X116" s="40">
        <v>0.15965450751416851</v>
      </c>
      <c r="Y116" s="40">
        <v>0.1428810971186876</v>
      </c>
    </row>
    <row r="117" spans="1:25" ht="15" hidden="1" customHeight="1">
      <c r="A117" s="41" t="s">
        <v>64</v>
      </c>
      <c r="B117" s="41" t="s">
        <v>65</v>
      </c>
      <c r="C117" s="41" t="s">
        <v>66</v>
      </c>
      <c r="D117" s="41" t="s">
        <v>67</v>
      </c>
      <c r="E117" s="41" t="s">
        <v>68</v>
      </c>
      <c r="F117" s="41" t="s">
        <v>69</v>
      </c>
      <c r="G117" s="41" t="s">
        <v>110</v>
      </c>
      <c r="H117" s="42" t="s">
        <v>73</v>
      </c>
      <c r="I117" s="42">
        <v>298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0</v>
      </c>
      <c r="U117" s="43">
        <v>4.4991827521893092E-4</v>
      </c>
      <c r="V117" s="43">
        <v>5.7609883584362601E-4</v>
      </c>
      <c r="W117" s="43">
        <v>1.9136335601079089E-4</v>
      </c>
      <c r="X117" s="43">
        <v>1.3817930160030646E-4</v>
      </c>
      <c r="Y117" s="43">
        <v>7.2939729235749749E-4</v>
      </c>
    </row>
    <row r="118" spans="1:25" ht="15" hidden="1" customHeight="1">
      <c r="A118" s="38" t="s">
        <v>64</v>
      </c>
      <c r="B118" s="38" t="s">
        <v>65</v>
      </c>
      <c r="C118" s="38" t="s">
        <v>66</v>
      </c>
      <c r="D118" s="38" t="s">
        <v>67</v>
      </c>
      <c r="E118" s="38" t="s">
        <v>68</v>
      </c>
      <c r="F118" s="38" t="s">
        <v>69</v>
      </c>
      <c r="G118" s="38" t="s">
        <v>111</v>
      </c>
      <c r="H118" s="39" t="s">
        <v>71</v>
      </c>
      <c r="I118" s="39">
        <v>25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0">
        <v>0</v>
      </c>
      <c r="T118" s="40">
        <v>0</v>
      </c>
      <c r="U118" s="40">
        <v>0</v>
      </c>
      <c r="V118" s="40">
        <v>0</v>
      </c>
      <c r="W118" s="40">
        <v>5.2957908349901299E-3</v>
      </c>
      <c r="X118" s="40">
        <v>6.3891131971208909E-4</v>
      </c>
      <c r="Y118" s="40">
        <v>1.3854697285901383E-4</v>
      </c>
    </row>
    <row r="119" spans="1:25" ht="15" hidden="1" customHeight="1">
      <c r="A119" s="41" t="s">
        <v>64</v>
      </c>
      <c r="B119" s="41" t="s">
        <v>65</v>
      </c>
      <c r="C119" s="41" t="s">
        <v>66</v>
      </c>
      <c r="D119" s="41" t="s">
        <v>67</v>
      </c>
      <c r="E119" s="41" t="s">
        <v>68</v>
      </c>
      <c r="F119" s="41" t="s">
        <v>69</v>
      </c>
      <c r="G119" s="41" t="s">
        <v>111</v>
      </c>
      <c r="H119" s="42" t="s">
        <v>72</v>
      </c>
      <c r="I119" s="42">
        <v>1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0.53083077626250674</v>
      </c>
      <c r="X119" s="43">
        <v>0.50503594533193907</v>
      </c>
      <c r="Y119" s="43">
        <v>0.51761149060127554</v>
      </c>
    </row>
    <row r="120" spans="1:25" ht="15" hidden="1" customHeight="1">
      <c r="A120" s="38" t="s">
        <v>64</v>
      </c>
      <c r="B120" s="38" t="s">
        <v>65</v>
      </c>
      <c r="C120" s="38" t="s">
        <v>66</v>
      </c>
      <c r="D120" s="38" t="s">
        <v>67</v>
      </c>
      <c r="E120" s="38" t="s">
        <v>68</v>
      </c>
      <c r="F120" s="38" t="s">
        <v>69</v>
      </c>
      <c r="G120" s="38" t="s">
        <v>111</v>
      </c>
      <c r="H120" s="39" t="s">
        <v>73</v>
      </c>
      <c r="I120" s="39">
        <v>298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0">
        <v>0</v>
      </c>
      <c r="T120" s="40">
        <v>0</v>
      </c>
      <c r="U120" s="40">
        <v>0</v>
      </c>
      <c r="V120" s="40">
        <v>0</v>
      </c>
      <c r="W120" s="40">
        <v>0.10834316082442598</v>
      </c>
      <c r="X120" s="40">
        <v>4.3710331324547588E-4</v>
      </c>
      <c r="Y120" s="40">
        <v>2.6423678663671114E-3</v>
      </c>
    </row>
    <row r="121" spans="1:25" ht="15" hidden="1" customHeight="1">
      <c r="A121" s="41" t="s">
        <v>64</v>
      </c>
      <c r="B121" s="41" t="s">
        <v>65</v>
      </c>
      <c r="C121" s="41" t="s">
        <v>66</v>
      </c>
      <c r="D121" s="41" t="s">
        <v>67</v>
      </c>
      <c r="E121" s="41" t="s">
        <v>68</v>
      </c>
      <c r="F121" s="41" t="s">
        <v>69</v>
      </c>
      <c r="G121" s="41" t="s">
        <v>112</v>
      </c>
      <c r="H121" s="42" t="s">
        <v>71</v>
      </c>
      <c r="I121" s="42">
        <v>25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3.2382447238691318E-4</v>
      </c>
      <c r="X121" s="43">
        <v>6.2969236286731492E-4</v>
      </c>
      <c r="Y121" s="43">
        <v>6.5632885305642188E-5</v>
      </c>
    </row>
    <row r="122" spans="1:25" ht="15" hidden="1" customHeight="1">
      <c r="A122" s="38" t="s">
        <v>64</v>
      </c>
      <c r="B122" s="38" t="s">
        <v>65</v>
      </c>
      <c r="C122" s="38" t="s">
        <v>66</v>
      </c>
      <c r="D122" s="38" t="s">
        <v>67</v>
      </c>
      <c r="E122" s="38" t="s">
        <v>68</v>
      </c>
      <c r="F122" s="38" t="s">
        <v>69</v>
      </c>
      <c r="G122" s="38" t="s">
        <v>112</v>
      </c>
      <c r="H122" s="39" t="s">
        <v>72</v>
      </c>
      <c r="I122" s="39">
        <v>1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0">
        <v>0</v>
      </c>
      <c r="T122" s="40">
        <v>0</v>
      </c>
      <c r="U122" s="40">
        <v>0</v>
      </c>
      <c r="V122" s="40">
        <v>0</v>
      </c>
      <c r="W122" s="40">
        <v>0.13270159159465703</v>
      </c>
      <c r="X122" s="40">
        <v>0.1042103470666124</v>
      </c>
      <c r="Y122" s="40">
        <v>0.24520445950187925</v>
      </c>
    </row>
    <row r="123" spans="1:25" ht="15" hidden="1" customHeight="1">
      <c r="A123" s="41" t="s">
        <v>64</v>
      </c>
      <c r="B123" s="41" t="s">
        <v>65</v>
      </c>
      <c r="C123" s="41" t="s">
        <v>66</v>
      </c>
      <c r="D123" s="41" t="s">
        <v>67</v>
      </c>
      <c r="E123" s="41" t="s">
        <v>68</v>
      </c>
      <c r="F123" s="41" t="s">
        <v>69</v>
      </c>
      <c r="G123" s="41" t="s">
        <v>112</v>
      </c>
      <c r="H123" s="42" t="s">
        <v>73</v>
      </c>
      <c r="I123" s="42">
        <v>298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6.586250538266296E-4</v>
      </c>
      <c r="X123" s="43">
        <v>4.971958876262509E-4</v>
      </c>
      <c r="Y123" s="43">
        <v>1.2517503885492078E-3</v>
      </c>
    </row>
    <row r="124" spans="1:25" ht="15" hidden="1" customHeight="1">
      <c r="A124" s="38" t="s">
        <v>64</v>
      </c>
      <c r="B124" s="38" t="s">
        <v>65</v>
      </c>
      <c r="C124" s="38" t="s">
        <v>66</v>
      </c>
      <c r="D124" s="38" t="s">
        <v>67</v>
      </c>
      <c r="E124" s="38" t="s">
        <v>68</v>
      </c>
      <c r="F124" s="38" t="s">
        <v>69</v>
      </c>
      <c r="G124" s="38" t="s">
        <v>113</v>
      </c>
      <c r="H124" s="39" t="s">
        <v>71</v>
      </c>
      <c r="I124" s="39">
        <v>25</v>
      </c>
      <c r="J124" s="40">
        <v>5.709824799839412E-5</v>
      </c>
      <c r="K124" s="40">
        <v>5.6059128584935227E-5</v>
      </c>
      <c r="L124" s="40">
        <v>5.493107747879338E-5</v>
      </c>
      <c r="M124" s="40">
        <v>5.5091230819577208E-5</v>
      </c>
      <c r="N124" s="40">
        <v>5.6269909509309554E-5</v>
      </c>
      <c r="O124" s="40">
        <v>5.5258088604614014E-5</v>
      </c>
      <c r="P124" s="40">
        <v>5.5478487934206155E-5</v>
      </c>
      <c r="Q124" s="40">
        <v>5.1315944511327581E-5</v>
      </c>
      <c r="R124" s="40">
        <v>5.5129487685219479E-5</v>
      </c>
      <c r="S124" s="40">
        <v>4.9206066531660433E-5</v>
      </c>
      <c r="T124" s="40">
        <v>0</v>
      </c>
      <c r="U124" s="40">
        <v>0</v>
      </c>
      <c r="V124" s="40">
        <v>0</v>
      </c>
      <c r="W124" s="40">
        <v>1.3600297939872631E-6</v>
      </c>
      <c r="X124" s="40">
        <v>1.5549601838861972E-6</v>
      </c>
      <c r="Y124" s="40">
        <v>2.9969173804547043E-7</v>
      </c>
    </row>
    <row r="125" spans="1:25" ht="15" hidden="1" customHeight="1">
      <c r="A125" s="41" t="s">
        <v>64</v>
      </c>
      <c r="B125" s="41" t="s">
        <v>65</v>
      </c>
      <c r="C125" s="41" t="s">
        <v>66</v>
      </c>
      <c r="D125" s="41" t="s">
        <v>67</v>
      </c>
      <c r="E125" s="41" t="s">
        <v>68</v>
      </c>
      <c r="F125" s="41" t="s">
        <v>69</v>
      </c>
      <c r="G125" s="41" t="s">
        <v>113</v>
      </c>
      <c r="H125" s="42" t="s">
        <v>72</v>
      </c>
      <c r="I125" s="42">
        <v>1</v>
      </c>
      <c r="J125" s="43">
        <v>0.21195780608857423</v>
      </c>
      <c r="K125" s="43">
        <v>0.20910136087273579</v>
      </c>
      <c r="L125" s="43">
        <v>0.20500183435662753</v>
      </c>
      <c r="M125" s="43">
        <v>0.20524213186668941</v>
      </c>
      <c r="N125" s="43">
        <v>0.20979238066727335</v>
      </c>
      <c r="O125" s="43">
        <v>0.20591130301637131</v>
      </c>
      <c r="P125" s="43">
        <v>0.20699553915189367</v>
      </c>
      <c r="Q125" s="43">
        <v>0.19121139370680038</v>
      </c>
      <c r="R125" s="43">
        <v>0.20551951509286234</v>
      </c>
      <c r="S125" s="43">
        <v>0.18342821735259415</v>
      </c>
      <c r="T125" s="43">
        <v>0</v>
      </c>
      <c r="U125" s="43">
        <v>0</v>
      </c>
      <c r="V125" s="43">
        <v>0</v>
      </c>
      <c r="W125" s="43">
        <v>5.0694751330328273E-3</v>
      </c>
      <c r="X125" s="43">
        <v>5.8007839404854876E-3</v>
      </c>
      <c r="Y125" s="43">
        <v>1.118349537769935E-3</v>
      </c>
    </row>
    <row r="126" spans="1:25" ht="15" hidden="1" customHeight="1">
      <c r="A126" s="38" t="s">
        <v>64</v>
      </c>
      <c r="B126" s="38" t="s">
        <v>65</v>
      </c>
      <c r="C126" s="38" t="s">
        <v>66</v>
      </c>
      <c r="D126" s="38" t="s">
        <v>67</v>
      </c>
      <c r="E126" s="38" t="s">
        <v>68</v>
      </c>
      <c r="F126" s="38" t="s">
        <v>69</v>
      </c>
      <c r="G126" s="38" t="s">
        <v>113</v>
      </c>
      <c r="H126" s="39" t="s">
        <v>73</v>
      </c>
      <c r="I126" s="39">
        <v>298</v>
      </c>
      <c r="J126" s="40">
        <v>1.0807168348009552E-3</v>
      </c>
      <c r="K126" s="40">
        <v>1.0671234015435297E-3</v>
      </c>
      <c r="L126" s="40">
        <v>1.0463063322417459E-3</v>
      </c>
      <c r="M126" s="40">
        <v>1.0471879825830208E-3</v>
      </c>
      <c r="N126" s="40">
        <v>1.0705580463163267E-3</v>
      </c>
      <c r="O126" s="40">
        <v>1.0506481809239262E-3</v>
      </c>
      <c r="P126" s="40">
        <v>1.0564344900168079E-3</v>
      </c>
      <c r="Q126" s="40">
        <v>9.7563317328569444E-4</v>
      </c>
      <c r="R126" s="40">
        <v>1.0487335824154009E-3</v>
      </c>
      <c r="S126" s="40">
        <v>8.7752806597864749E-4</v>
      </c>
      <c r="T126" s="40">
        <v>0</v>
      </c>
      <c r="U126" s="40">
        <v>0</v>
      </c>
      <c r="V126" s="40">
        <v>0</v>
      </c>
      <c r="W126" s="40">
        <v>2.5868114998219718E-5</v>
      </c>
      <c r="X126" s="40">
        <v>2.9604329948101034E-5</v>
      </c>
      <c r="Y126" s="40">
        <v>5.7078388820526829E-6</v>
      </c>
    </row>
    <row r="127" spans="1:25" ht="15" hidden="1" customHeight="1">
      <c r="A127" s="41" t="s">
        <v>64</v>
      </c>
      <c r="B127" s="41" t="s">
        <v>65</v>
      </c>
      <c r="C127" s="41" t="s">
        <v>66</v>
      </c>
      <c r="D127" s="41" t="s">
        <v>67</v>
      </c>
      <c r="E127" s="41" t="s">
        <v>68</v>
      </c>
      <c r="F127" s="41" t="s">
        <v>69</v>
      </c>
      <c r="G127" s="41" t="s">
        <v>114</v>
      </c>
      <c r="H127" s="42" t="s">
        <v>71</v>
      </c>
      <c r="I127" s="42">
        <v>25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8.0947064468401464E-7</v>
      </c>
      <c r="Y127" s="43">
        <v>5.1930975467257629E-6</v>
      </c>
    </row>
    <row r="128" spans="1:25" ht="15" hidden="1" customHeight="1">
      <c r="A128" s="38" t="s">
        <v>64</v>
      </c>
      <c r="B128" s="38" t="s">
        <v>65</v>
      </c>
      <c r="C128" s="38" t="s">
        <v>66</v>
      </c>
      <c r="D128" s="38" t="s">
        <v>67</v>
      </c>
      <c r="E128" s="38" t="s">
        <v>68</v>
      </c>
      <c r="F128" s="38" t="s">
        <v>69</v>
      </c>
      <c r="G128" s="38" t="s">
        <v>114</v>
      </c>
      <c r="H128" s="39" t="s">
        <v>72</v>
      </c>
      <c r="I128" s="39">
        <v>1</v>
      </c>
      <c r="J128" s="40">
        <v>0</v>
      </c>
      <c r="K128" s="40">
        <v>0</v>
      </c>
      <c r="L128" s="40">
        <v>0</v>
      </c>
      <c r="M128" s="40">
        <v>0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0</v>
      </c>
      <c r="W128" s="40">
        <v>0</v>
      </c>
      <c r="X128" s="40">
        <v>1.7167253432458596E-3</v>
      </c>
      <c r="Y128" s="40">
        <v>1.1013521277095999E-2</v>
      </c>
    </row>
    <row r="129" spans="1:25" ht="15" hidden="1" customHeight="1">
      <c r="A129" s="41" t="s">
        <v>64</v>
      </c>
      <c r="B129" s="41" t="s">
        <v>65</v>
      </c>
      <c r="C129" s="41" t="s">
        <v>66</v>
      </c>
      <c r="D129" s="41" t="s">
        <v>67</v>
      </c>
      <c r="E129" s="41" t="s">
        <v>68</v>
      </c>
      <c r="F129" s="41" t="s">
        <v>69</v>
      </c>
      <c r="G129" s="41" t="s">
        <v>114</v>
      </c>
      <c r="H129" s="42" t="s">
        <v>73</v>
      </c>
      <c r="I129" s="42">
        <v>298</v>
      </c>
      <c r="J129" s="43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  <c r="S129" s="43">
        <v>0</v>
      </c>
      <c r="T129" s="43">
        <v>0</v>
      </c>
      <c r="U129" s="43">
        <v>0</v>
      </c>
      <c r="V129" s="43">
        <v>0</v>
      </c>
      <c r="W129" s="43">
        <v>0</v>
      </c>
      <c r="X129" s="43">
        <v>9.6488900846334545E-7</v>
      </c>
      <c r="Y129" s="43">
        <v>6.1901722756971089E-6</v>
      </c>
    </row>
    <row r="130" spans="1:25" ht="15" hidden="1" customHeight="1">
      <c r="A130" s="38" t="s">
        <v>64</v>
      </c>
      <c r="B130" s="38" t="s">
        <v>65</v>
      </c>
      <c r="C130" s="38" t="s">
        <v>66</v>
      </c>
      <c r="D130" s="38" t="s">
        <v>67</v>
      </c>
      <c r="E130" s="38" t="s">
        <v>68</v>
      </c>
      <c r="F130" s="38" t="s">
        <v>69</v>
      </c>
      <c r="G130" s="38" t="s">
        <v>115</v>
      </c>
      <c r="H130" s="39" t="s">
        <v>71</v>
      </c>
      <c r="I130" s="39">
        <v>25</v>
      </c>
      <c r="J130" s="40">
        <v>0</v>
      </c>
      <c r="K130" s="40">
        <v>0</v>
      </c>
      <c r="L130" s="40">
        <v>0</v>
      </c>
      <c r="M130" s="40">
        <v>0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>
        <v>0</v>
      </c>
      <c r="U130" s="40">
        <v>0</v>
      </c>
      <c r="V130" s="40">
        <v>0</v>
      </c>
      <c r="W130" s="40">
        <v>0</v>
      </c>
      <c r="X130" s="40">
        <v>7.4646720850413062E-9</v>
      </c>
      <c r="Y130" s="40">
        <v>4.2594078055203284E-8</v>
      </c>
    </row>
    <row r="131" spans="1:25" ht="15" hidden="1" customHeight="1">
      <c r="A131" s="41" t="s">
        <v>64</v>
      </c>
      <c r="B131" s="41" t="s">
        <v>65</v>
      </c>
      <c r="C131" s="41" t="s">
        <v>66</v>
      </c>
      <c r="D131" s="41" t="s">
        <v>67</v>
      </c>
      <c r="E131" s="41" t="s">
        <v>68</v>
      </c>
      <c r="F131" s="41" t="s">
        <v>69</v>
      </c>
      <c r="G131" s="41" t="s">
        <v>115</v>
      </c>
      <c r="H131" s="42" t="s">
        <v>72</v>
      </c>
      <c r="I131" s="42">
        <v>1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1.5831076557955621E-5</v>
      </c>
      <c r="Y131" s="43">
        <v>9.0333520739475118E-5</v>
      </c>
    </row>
    <row r="132" spans="1:25" ht="15" hidden="1" customHeight="1">
      <c r="A132" s="38" t="s">
        <v>64</v>
      </c>
      <c r="B132" s="38" t="s">
        <v>65</v>
      </c>
      <c r="C132" s="38" t="s">
        <v>66</v>
      </c>
      <c r="D132" s="38" t="s">
        <v>67</v>
      </c>
      <c r="E132" s="38" t="s">
        <v>68</v>
      </c>
      <c r="F132" s="38" t="s">
        <v>69</v>
      </c>
      <c r="G132" s="38" t="s">
        <v>115</v>
      </c>
      <c r="H132" s="39" t="s">
        <v>73</v>
      </c>
      <c r="I132" s="39">
        <v>298</v>
      </c>
      <c r="J132" s="40">
        <v>0</v>
      </c>
      <c r="K132" s="40">
        <v>0</v>
      </c>
      <c r="L132" s="40">
        <v>0</v>
      </c>
      <c r="M132" s="40">
        <v>0</v>
      </c>
      <c r="N132" s="40">
        <v>0</v>
      </c>
      <c r="O132" s="40">
        <v>0</v>
      </c>
      <c r="P132" s="40">
        <v>0</v>
      </c>
      <c r="Q132" s="40">
        <v>0</v>
      </c>
      <c r="R132" s="40">
        <v>0</v>
      </c>
      <c r="S132" s="40">
        <v>0</v>
      </c>
      <c r="T132" s="40">
        <v>0</v>
      </c>
      <c r="U132" s="40">
        <v>0</v>
      </c>
      <c r="V132" s="40">
        <v>0</v>
      </c>
      <c r="W132" s="40">
        <v>0</v>
      </c>
      <c r="X132" s="40">
        <v>8.897889125369238E-9</v>
      </c>
      <c r="Y132" s="40">
        <v>5.0772141041802315E-8</v>
      </c>
    </row>
    <row r="133" spans="1:25" ht="15" hidden="1" customHeight="1">
      <c r="A133" s="41" t="s">
        <v>64</v>
      </c>
      <c r="B133" s="41" t="s">
        <v>65</v>
      </c>
      <c r="C133" s="41" t="s">
        <v>66</v>
      </c>
      <c r="D133" s="41" t="s">
        <v>67</v>
      </c>
      <c r="E133" s="41" t="s">
        <v>68</v>
      </c>
      <c r="F133" s="41" t="s">
        <v>69</v>
      </c>
      <c r="G133" s="41" t="s">
        <v>116</v>
      </c>
      <c r="H133" s="42" t="s">
        <v>71</v>
      </c>
      <c r="I133" s="42">
        <v>25</v>
      </c>
      <c r="J133" s="43">
        <v>5.8683318616628239E-5</v>
      </c>
      <c r="K133" s="43">
        <v>6.0962717619202455E-5</v>
      </c>
      <c r="L133" s="43">
        <v>5.7489004141864468E-5</v>
      </c>
      <c r="M133" s="43">
        <v>5.6747070249297553E-5</v>
      </c>
      <c r="N133" s="43">
        <v>6.0848994574349037E-5</v>
      </c>
      <c r="O133" s="43">
        <v>6.0582679160676236E-5</v>
      </c>
      <c r="P133" s="43">
        <v>5.8896546192306037E-5</v>
      </c>
      <c r="Q133" s="43">
        <v>5.4195347624065762E-5</v>
      </c>
      <c r="R133" s="43">
        <v>5.902665988726299E-5</v>
      </c>
      <c r="S133" s="43">
        <v>5.0894902393024648E-5</v>
      </c>
      <c r="T133" s="43">
        <v>0</v>
      </c>
      <c r="U133" s="43">
        <v>0</v>
      </c>
      <c r="V133" s="43">
        <v>0</v>
      </c>
      <c r="W133" s="43">
        <v>0</v>
      </c>
      <c r="X133" s="43">
        <v>7.9708754885152855E-8</v>
      </c>
      <c r="Y133" s="43">
        <v>2.5864317237019698E-9</v>
      </c>
    </row>
    <row r="134" spans="1:25" ht="15" hidden="1" customHeight="1">
      <c r="A134" s="38" t="s">
        <v>64</v>
      </c>
      <c r="B134" s="38" t="s">
        <v>65</v>
      </c>
      <c r="C134" s="38" t="s">
        <v>66</v>
      </c>
      <c r="D134" s="38" t="s">
        <v>67</v>
      </c>
      <c r="E134" s="38" t="s">
        <v>68</v>
      </c>
      <c r="F134" s="38" t="s">
        <v>69</v>
      </c>
      <c r="G134" s="38" t="s">
        <v>116</v>
      </c>
      <c r="H134" s="39" t="s">
        <v>72</v>
      </c>
      <c r="I134" s="39">
        <v>1</v>
      </c>
      <c r="J134" s="40">
        <v>0.21874736015505364</v>
      </c>
      <c r="K134" s="40">
        <v>0.22694921473491955</v>
      </c>
      <c r="L134" s="40">
        <v>0.2142869048178308</v>
      </c>
      <c r="M134" s="40">
        <v>0.21157837570672194</v>
      </c>
      <c r="N134" s="40">
        <v>0.22680153700063424</v>
      </c>
      <c r="O134" s="40">
        <v>0.22579091243162216</v>
      </c>
      <c r="P134" s="40">
        <v>0.21953620278381322</v>
      </c>
      <c r="Q134" s="40">
        <v>0.20173030388278643</v>
      </c>
      <c r="R134" s="40">
        <v>0.22011845170982125</v>
      </c>
      <c r="S134" s="40">
        <v>0.18965658522665493</v>
      </c>
      <c r="T134" s="40">
        <v>0</v>
      </c>
      <c r="U134" s="40">
        <v>0</v>
      </c>
      <c r="V134" s="40">
        <v>0</v>
      </c>
      <c r="W134" s="40">
        <v>0</v>
      </c>
      <c r="X134" s="40">
        <v>2.9724618229021383E-4</v>
      </c>
      <c r="Y134" s="40">
        <v>9.6494843849103764E-6</v>
      </c>
    </row>
    <row r="135" spans="1:25" ht="15" hidden="1" customHeight="1">
      <c r="A135" s="41" t="s">
        <v>64</v>
      </c>
      <c r="B135" s="41" t="s">
        <v>65</v>
      </c>
      <c r="C135" s="41" t="s">
        <v>66</v>
      </c>
      <c r="D135" s="41" t="s">
        <v>67</v>
      </c>
      <c r="E135" s="41" t="s">
        <v>68</v>
      </c>
      <c r="F135" s="41" t="s">
        <v>69</v>
      </c>
      <c r="G135" s="41" t="s">
        <v>116</v>
      </c>
      <c r="H135" s="42" t="s">
        <v>73</v>
      </c>
      <c r="I135" s="42">
        <v>298</v>
      </c>
      <c r="J135" s="43">
        <v>1.1162132595659926E-3</v>
      </c>
      <c r="K135" s="43">
        <v>1.1577805195747695E-3</v>
      </c>
      <c r="L135" s="43">
        <v>1.0934444183761636E-3</v>
      </c>
      <c r="M135" s="43">
        <v>1.0796786191553059E-3</v>
      </c>
      <c r="N135" s="43">
        <v>1.1572937744144206E-3</v>
      </c>
      <c r="O135" s="43">
        <v>1.1521195098621719E-3</v>
      </c>
      <c r="P135" s="43">
        <v>1.1202327484697314E-3</v>
      </c>
      <c r="Q135" s="43">
        <v>1.0291015326933492E-3</v>
      </c>
      <c r="R135" s="43">
        <v>1.1232977428836091E-3</v>
      </c>
      <c r="S135" s="43">
        <v>9.0726920714785555E-4</v>
      </c>
      <c r="T135" s="43">
        <v>0</v>
      </c>
      <c r="U135" s="43">
        <v>0</v>
      </c>
      <c r="V135" s="43">
        <v>0</v>
      </c>
      <c r="W135" s="43">
        <v>0</v>
      </c>
      <c r="X135" s="43">
        <v>1.5168935490209122E-6</v>
      </c>
      <c r="Y135" s="43">
        <v>4.9246956925376993E-8</v>
      </c>
    </row>
    <row r="136" spans="1:25" ht="15" hidden="1" customHeight="1">
      <c r="A136" s="38" t="s">
        <v>64</v>
      </c>
      <c r="B136" s="38" t="s">
        <v>65</v>
      </c>
      <c r="C136" s="38" t="s">
        <v>66</v>
      </c>
      <c r="D136" s="38" t="s">
        <v>67</v>
      </c>
      <c r="E136" s="38" t="s">
        <v>68</v>
      </c>
      <c r="F136" s="38" t="s">
        <v>69</v>
      </c>
      <c r="G136" s="38" t="s">
        <v>117</v>
      </c>
      <c r="H136" s="39" t="s">
        <v>71</v>
      </c>
      <c r="I136" s="39">
        <v>25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1.1272187620110682E-6</v>
      </c>
      <c r="Y136" s="40">
        <v>1.409059440189744E-7</v>
      </c>
    </row>
    <row r="137" spans="1:25" ht="15" hidden="1" customHeight="1">
      <c r="A137" s="41" t="s">
        <v>64</v>
      </c>
      <c r="B137" s="41" t="s">
        <v>65</v>
      </c>
      <c r="C137" s="41" t="s">
        <v>66</v>
      </c>
      <c r="D137" s="41" t="s">
        <v>67</v>
      </c>
      <c r="E137" s="41" t="s">
        <v>68</v>
      </c>
      <c r="F137" s="41" t="s">
        <v>69</v>
      </c>
      <c r="G137" s="41" t="s">
        <v>117</v>
      </c>
      <c r="H137" s="42" t="s">
        <v>72</v>
      </c>
      <c r="I137" s="42">
        <v>1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0</v>
      </c>
      <c r="S137" s="43">
        <v>0</v>
      </c>
      <c r="T137" s="43">
        <v>0</v>
      </c>
      <c r="U137" s="43">
        <v>0</v>
      </c>
      <c r="V137" s="43">
        <v>0</v>
      </c>
      <c r="W137" s="43">
        <v>0</v>
      </c>
      <c r="X137" s="43">
        <v>4.2065055035627593E-3</v>
      </c>
      <c r="Y137" s="43">
        <v>5.2590454811796172E-4</v>
      </c>
    </row>
    <row r="138" spans="1:25" ht="15" hidden="1" customHeight="1">
      <c r="A138" s="38" t="s">
        <v>64</v>
      </c>
      <c r="B138" s="38" t="s">
        <v>65</v>
      </c>
      <c r="C138" s="38" t="s">
        <v>66</v>
      </c>
      <c r="D138" s="38" t="s">
        <v>67</v>
      </c>
      <c r="E138" s="38" t="s">
        <v>68</v>
      </c>
      <c r="F138" s="38" t="s">
        <v>69</v>
      </c>
      <c r="G138" s="38" t="s">
        <v>117</v>
      </c>
      <c r="H138" s="39" t="s">
        <v>73</v>
      </c>
      <c r="I138" s="39">
        <v>298</v>
      </c>
      <c r="J138" s="40">
        <v>0</v>
      </c>
      <c r="K138" s="40">
        <v>0</v>
      </c>
      <c r="L138" s="40">
        <v>0</v>
      </c>
      <c r="M138" s="40">
        <v>0</v>
      </c>
      <c r="N138" s="40">
        <v>0</v>
      </c>
      <c r="O138" s="40">
        <v>0</v>
      </c>
      <c r="P138" s="40">
        <v>0</v>
      </c>
      <c r="Q138" s="40">
        <v>0</v>
      </c>
      <c r="R138" s="40">
        <v>0</v>
      </c>
      <c r="S138" s="40">
        <v>0</v>
      </c>
      <c r="T138" s="40">
        <v>0</v>
      </c>
      <c r="U138" s="40">
        <v>0</v>
      </c>
      <c r="V138" s="40">
        <v>0</v>
      </c>
      <c r="W138" s="40">
        <v>0</v>
      </c>
      <c r="X138" s="40">
        <v>2.1469285036268884E-5</v>
      </c>
      <c r="Y138" s="40">
        <v>2.6842021057809212E-6</v>
      </c>
    </row>
    <row r="139" spans="1:25" ht="15" hidden="1" customHeight="1">
      <c r="A139" s="41" t="s">
        <v>64</v>
      </c>
      <c r="B139" s="41" t="s">
        <v>65</v>
      </c>
      <c r="C139" s="41" t="s">
        <v>66</v>
      </c>
      <c r="D139" s="41" t="s">
        <v>67</v>
      </c>
      <c r="E139" s="41" t="s">
        <v>68</v>
      </c>
      <c r="F139" s="41" t="s">
        <v>69</v>
      </c>
      <c r="G139" s="41" t="s">
        <v>118</v>
      </c>
      <c r="H139" s="42" t="s">
        <v>71</v>
      </c>
      <c r="I139" s="42">
        <v>25</v>
      </c>
      <c r="J139" s="43">
        <v>3.1073084463809392E-3</v>
      </c>
      <c r="K139" s="43">
        <v>3.0922425386978778E-3</v>
      </c>
      <c r="L139" s="43">
        <v>3.077299749586526E-3</v>
      </c>
      <c r="M139" s="43">
        <v>3.1460689130806199E-3</v>
      </c>
      <c r="N139" s="43">
        <v>3.2269895413790908E-3</v>
      </c>
      <c r="O139" s="43">
        <v>3.0961428297057894E-3</v>
      </c>
      <c r="P139" s="43">
        <v>3.2366448121825347E-3</v>
      </c>
      <c r="Q139" s="43">
        <v>3.0610569772861829E-3</v>
      </c>
      <c r="R139" s="43">
        <v>3.0512981486505207E-3</v>
      </c>
      <c r="S139" s="43">
        <v>2.7522076508383038E-3</v>
      </c>
      <c r="T139" s="43">
        <v>2.7592866155347713E-3</v>
      </c>
      <c r="U139" s="43">
        <v>2.9906833093704473E-3</v>
      </c>
      <c r="V139" s="43">
        <v>2.3063799795727436E-3</v>
      </c>
      <c r="W139" s="43">
        <v>2.9168634449658741E-3</v>
      </c>
      <c r="X139" s="43">
        <v>2.8815513468857103E-3</v>
      </c>
      <c r="Y139" s="43">
        <v>2.8086752115645216E-3</v>
      </c>
    </row>
    <row r="140" spans="1:25" ht="15" hidden="1" customHeight="1">
      <c r="A140" s="38" t="s">
        <v>64</v>
      </c>
      <c r="B140" s="38" t="s">
        <v>65</v>
      </c>
      <c r="C140" s="38" t="s">
        <v>66</v>
      </c>
      <c r="D140" s="38" t="s">
        <v>67</v>
      </c>
      <c r="E140" s="38" t="s">
        <v>68</v>
      </c>
      <c r="F140" s="38" t="s">
        <v>69</v>
      </c>
      <c r="G140" s="38" t="s">
        <v>118</v>
      </c>
      <c r="H140" s="39" t="s">
        <v>72</v>
      </c>
      <c r="I140" s="39">
        <v>1</v>
      </c>
      <c r="J140" s="40">
        <v>11.594841989840942</v>
      </c>
      <c r="K140" s="40">
        <v>11.53892922280173</v>
      </c>
      <c r="L140" s="40">
        <v>11.484187978780451</v>
      </c>
      <c r="M140" s="40">
        <v>11.738934895868285</v>
      </c>
      <c r="N140" s="40">
        <v>12.045027806004407</v>
      </c>
      <c r="O140" s="40">
        <v>11.554876142617555</v>
      </c>
      <c r="P140" s="40">
        <v>12.080487475431529</v>
      </c>
      <c r="Q140" s="40">
        <v>11.425797166599523</v>
      </c>
      <c r="R140" s="40">
        <v>11.390310313213849</v>
      </c>
      <c r="S140" s="40">
        <v>10.341953704198039</v>
      </c>
      <c r="T140" s="40">
        <v>10.29108337536651</v>
      </c>
      <c r="U140" s="40">
        <v>11.181761166996894</v>
      </c>
      <c r="V140" s="40">
        <v>8.6393266030594376</v>
      </c>
      <c r="W140" s="40">
        <v>10.934253794884011</v>
      </c>
      <c r="X140" s="40">
        <v>10.786222081611115</v>
      </c>
      <c r="Y140" s="40">
        <v>10.503122003171978</v>
      </c>
    </row>
    <row r="141" spans="1:25" ht="15" hidden="1" customHeight="1">
      <c r="A141" s="41" t="s">
        <v>64</v>
      </c>
      <c r="B141" s="41" t="s">
        <v>65</v>
      </c>
      <c r="C141" s="41" t="s">
        <v>66</v>
      </c>
      <c r="D141" s="41" t="s">
        <v>67</v>
      </c>
      <c r="E141" s="41" t="s">
        <v>68</v>
      </c>
      <c r="F141" s="41" t="s">
        <v>69</v>
      </c>
      <c r="G141" s="41" t="s">
        <v>118</v>
      </c>
      <c r="H141" s="42" t="s">
        <v>73</v>
      </c>
      <c r="I141" s="42">
        <v>298</v>
      </c>
      <c r="J141" s="43">
        <v>5.9177247002201269E-2</v>
      </c>
      <c r="K141" s="43">
        <v>5.8892176436507085E-2</v>
      </c>
      <c r="L141" s="43">
        <v>5.8613772154066816E-2</v>
      </c>
      <c r="M141" s="43">
        <v>5.9912140265119561E-2</v>
      </c>
      <c r="N141" s="43">
        <v>6.1478358221468653E-2</v>
      </c>
      <c r="O141" s="43">
        <v>5.897490981655102E-2</v>
      </c>
      <c r="P141" s="43">
        <v>6.1658786964851435E-2</v>
      </c>
      <c r="Q141" s="43">
        <v>5.8317900488112494E-2</v>
      </c>
      <c r="R141" s="43">
        <v>5.8137679635162684E-2</v>
      </c>
      <c r="S141" s="43">
        <v>4.9137314640448813E-2</v>
      </c>
      <c r="T141" s="43">
        <v>5.2518236647171049E-2</v>
      </c>
      <c r="U141" s="43">
        <v>5.6932176420658051E-2</v>
      </c>
      <c r="V141" s="43">
        <v>4.3891078479720687E-2</v>
      </c>
      <c r="W141" s="43">
        <v>5.5550725148621805E-2</v>
      </c>
      <c r="X141" s="43">
        <v>5.4850909945343973E-2</v>
      </c>
      <c r="Y141" s="43">
        <v>5.3479371580771332E-2</v>
      </c>
    </row>
    <row r="142" spans="1:25" ht="15" hidden="1" customHeight="1">
      <c r="A142" s="38" t="s">
        <v>64</v>
      </c>
      <c r="B142" s="38" t="s">
        <v>65</v>
      </c>
      <c r="C142" s="38" t="s">
        <v>66</v>
      </c>
      <c r="D142" s="38" t="s">
        <v>67</v>
      </c>
      <c r="E142" s="38" t="s">
        <v>68</v>
      </c>
      <c r="F142" s="38" t="s">
        <v>69</v>
      </c>
      <c r="G142" s="38" t="s">
        <v>119</v>
      </c>
      <c r="H142" s="39" t="s">
        <v>71</v>
      </c>
      <c r="I142" s="39">
        <v>25</v>
      </c>
      <c r="J142" s="40">
        <v>0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  <c r="Q142" s="40">
        <v>0</v>
      </c>
      <c r="R142" s="40">
        <v>0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2.4236094675411716E-6</v>
      </c>
      <c r="Y142" s="40">
        <v>9.936870643997042E-5</v>
      </c>
    </row>
    <row r="143" spans="1:25" ht="15" hidden="1" customHeight="1">
      <c r="A143" s="41" t="s">
        <v>64</v>
      </c>
      <c r="B143" s="41" t="s">
        <v>65</v>
      </c>
      <c r="C143" s="41" t="s">
        <v>66</v>
      </c>
      <c r="D143" s="41" t="s">
        <v>67</v>
      </c>
      <c r="E143" s="41" t="s">
        <v>68</v>
      </c>
      <c r="F143" s="41" t="s">
        <v>69</v>
      </c>
      <c r="G143" s="41" t="s">
        <v>119</v>
      </c>
      <c r="H143" s="42" t="s">
        <v>72</v>
      </c>
      <c r="I143" s="42">
        <v>1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43">
        <v>0</v>
      </c>
      <c r="S143" s="43">
        <v>0</v>
      </c>
      <c r="T143" s="43">
        <v>0</v>
      </c>
      <c r="U143" s="43">
        <v>0</v>
      </c>
      <c r="V143" s="43">
        <v>0</v>
      </c>
      <c r="W143" s="43">
        <v>0</v>
      </c>
      <c r="X143" s="43">
        <v>5.1399909587613174E-3</v>
      </c>
      <c r="Y143" s="43">
        <v>0.21074115261788928</v>
      </c>
    </row>
    <row r="144" spans="1:25" ht="15" hidden="1" customHeight="1">
      <c r="A144" s="38" t="s">
        <v>64</v>
      </c>
      <c r="B144" s="38" t="s">
        <v>65</v>
      </c>
      <c r="C144" s="38" t="s">
        <v>66</v>
      </c>
      <c r="D144" s="38" t="s">
        <v>67</v>
      </c>
      <c r="E144" s="38" t="s">
        <v>68</v>
      </c>
      <c r="F144" s="38" t="s">
        <v>69</v>
      </c>
      <c r="G144" s="38" t="s">
        <v>119</v>
      </c>
      <c r="H144" s="39" t="s">
        <v>73</v>
      </c>
      <c r="I144" s="39">
        <v>298</v>
      </c>
      <c r="J144" s="40">
        <v>0</v>
      </c>
      <c r="K144" s="40">
        <v>0</v>
      </c>
      <c r="L144" s="40">
        <v>0</v>
      </c>
      <c r="M144" s="40">
        <v>0</v>
      </c>
      <c r="N144" s="40">
        <v>0</v>
      </c>
      <c r="O144" s="40">
        <v>0</v>
      </c>
      <c r="P144" s="40">
        <v>0</v>
      </c>
      <c r="Q144" s="40">
        <v>0</v>
      </c>
      <c r="R144" s="40">
        <v>0</v>
      </c>
      <c r="S144" s="40">
        <v>0</v>
      </c>
      <c r="T144" s="40">
        <v>0</v>
      </c>
      <c r="U144" s="40">
        <v>0</v>
      </c>
      <c r="V144" s="40">
        <v>0</v>
      </c>
      <c r="W144" s="40">
        <v>0</v>
      </c>
      <c r="X144" s="40">
        <v>2.8889424853090771E-6</v>
      </c>
      <c r="Y144" s="40">
        <v>1.1844749807644477E-4</v>
      </c>
    </row>
    <row r="145" spans="1:25" ht="15" hidden="1" customHeight="1">
      <c r="A145" s="41" t="s">
        <v>64</v>
      </c>
      <c r="B145" s="41" t="s">
        <v>65</v>
      </c>
      <c r="C145" s="41" t="s">
        <v>66</v>
      </c>
      <c r="D145" s="41" t="s">
        <v>67</v>
      </c>
      <c r="E145" s="41" t="s">
        <v>68</v>
      </c>
      <c r="F145" s="41" t="s">
        <v>69</v>
      </c>
      <c r="G145" s="41" t="s">
        <v>120</v>
      </c>
      <c r="H145" s="42" t="s">
        <v>71</v>
      </c>
      <c r="I145" s="42">
        <v>25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  <c r="S145" s="43">
        <v>5.643289412930674E-6</v>
      </c>
      <c r="T145" s="43">
        <v>6.5633885795397191E-6</v>
      </c>
      <c r="U145" s="43">
        <v>3.8889730585725772E-6</v>
      </c>
      <c r="V145" s="43">
        <v>6.100471701175512E-6</v>
      </c>
      <c r="W145" s="43">
        <v>3.4202854338792809E-6</v>
      </c>
      <c r="X145" s="43">
        <v>2.6786140433243182E-6</v>
      </c>
      <c r="Y145" s="43">
        <v>3.4545162409125232E-6</v>
      </c>
    </row>
    <row r="146" spans="1:25" ht="15" hidden="1" customHeight="1">
      <c r="A146" s="38" t="s">
        <v>64</v>
      </c>
      <c r="B146" s="38" t="s">
        <v>65</v>
      </c>
      <c r="C146" s="38" t="s">
        <v>66</v>
      </c>
      <c r="D146" s="38" t="s">
        <v>67</v>
      </c>
      <c r="E146" s="38" t="s">
        <v>68</v>
      </c>
      <c r="F146" s="38" t="s">
        <v>69</v>
      </c>
      <c r="G146" s="38" t="s">
        <v>120</v>
      </c>
      <c r="H146" s="39" t="s">
        <v>72</v>
      </c>
      <c r="I146" s="39">
        <v>1</v>
      </c>
      <c r="J146" s="40">
        <v>0</v>
      </c>
      <c r="K146" s="40">
        <v>0</v>
      </c>
      <c r="L146" s="40">
        <v>0</v>
      </c>
      <c r="M146" s="40">
        <v>0</v>
      </c>
      <c r="N146" s="40">
        <v>0</v>
      </c>
      <c r="O146" s="40">
        <v>0</v>
      </c>
      <c r="P146" s="40">
        <v>0</v>
      </c>
      <c r="Q146" s="40">
        <v>0</v>
      </c>
      <c r="R146" s="40">
        <v>0</v>
      </c>
      <c r="S146" s="40">
        <v>1.2058580817550259E-2</v>
      </c>
      <c r="T146" s="40">
        <v>1.3919634499487838E-2</v>
      </c>
      <c r="U146" s="40">
        <v>8.2477340626207155E-3</v>
      </c>
      <c r="V146" s="40">
        <v>1.2937880383853023E-2</v>
      </c>
      <c r="W146" s="40">
        <v>7.25374134817117E-3</v>
      </c>
      <c r="X146" s="40">
        <v>5.6808046630822178E-3</v>
      </c>
      <c r="Y146" s="40">
        <v>7.3263380437272778E-3</v>
      </c>
    </row>
    <row r="147" spans="1:25" ht="15" hidden="1" customHeight="1">
      <c r="A147" s="41" t="s">
        <v>64</v>
      </c>
      <c r="B147" s="41" t="s">
        <v>65</v>
      </c>
      <c r="C147" s="41" t="s">
        <v>66</v>
      </c>
      <c r="D147" s="41" t="s">
        <v>67</v>
      </c>
      <c r="E147" s="41" t="s">
        <v>68</v>
      </c>
      <c r="F147" s="41" t="s">
        <v>69</v>
      </c>
      <c r="G147" s="41" t="s">
        <v>120</v>
      </c>
      <c r="H147" s="42" t="s">
        <v>73</v>
      </c>
      <c r="I147" s="42">
        <v>298</v>
      </c>
      <c r="J147" s="43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3">
        <v>0</v>
      </c>
      <c r="R147" s="43">
        <v>0</v>
      </c>
      <c r="S147" s="43">
        <v>6.7268009802133569E-6</v>
      </c>
      <c r="T147" s="43">
        <v>7.8235591868113363E-6</v>
      </c>
      <c r="U147" s="43">
        <v>4.635655885818512E-6</v>
      </c>
      <c r="V147" s="43">
        <v>7.2717622678012102E-6</v>
      </c>
      <c r="W147" s="43">
        <v>4.0769802371840978E-6</v>
      </c>
      <c r="X147" s="43">
        <v>3.1929079396425872E-6</v>
      </c>
      <c r="Y147" s="43">
        <v>4.1177833591677262E-6</v>
      </c>
    </row>
    <row r="148" spans="1:25" ht="15" hidden="1" customHeight="1">
      <c r="A148" s="38" t="s">
        <v>64</v>
      </c>
      <c r="B148" s="38" t="s">
        <v>65</v>
      </c>
      <c r="C148" s="38" t="s">
        <v>66</v>
      </c>
      <c r="D148" s="38" t="s">
        <v>67</v>
      </c>
      <c r="E148" s="38" t="s">
        <v>68</v>
      </c>
      <c r="F148" s="38" t="s">
        <v>69</v>
      </c>
      <c r="G148" s="38" t="s">
        <v>121</v>
      </c>
      <c r="H148" s="39" t="s">
        <v>71</v>
      </c>
      <c r="I148" s="39">
        <v>25</v>
      </c>
      <c r="J148" s="40">
        <v>0</v>
      </c>
      <c r="K148" s="40">
        <v>0</v>
      </c>
      <c r="L148" s="40">
        <v>0</v>
      </c>
      <c r="M148" s="40">
        <v>0</v>
      </c>
      <c r="N148" s="40">
        <v>0</v>
      </c>
      <c r="O148" s="40">
        <v>0</v>
      </c>
      <c r="P148" s="40">
        <v>0</v>
      </c>
      <c r="Q148" s="40">
        <v>0</v>
      </c>
      <c r="R148" s="40">
        <v>0</v>
      </c>
      <c r="S148" s="40">
        <v>0</v>
      </c>
      <c r="T148" s="40">
        <v>0</v>
      </c>
      <c r="U148" s="40">
        <v>1.8025568560843548E-5</v>
      </c>
      <c r="V148" s="40">
        <v>1.7436241332150404E-5</v>
      </c>
      <c r="W148" s="40">
        <v>1.9762913668246453E-5</v>
      </c>
      <c r="X148" s="40">
        <v>2.3182413673504993E-5</v>
      </c>
      <c r="Y148" s="40">
        <v>2.3344663016470728E-5</v>
      </c>
    </row>
    <row r="149" spans="1:25" ht="15" hidden="1" customHeight="1">
      <c r="A149" s="41" t="s">
        <v>64</v>
      </c>
      <c r="B149" s="41" t="s">
        <v>65</v>
      </c>
      <c r="C149" s="41" t="s">
        <v>66</v>
      </c>
      <c r="D149" s="41" t="s">
        <v>67</v>
      </c>
      <c r="E149" s="41" t="s">
        <v>68</v>
      </c>
      <c r="F149" s="41" t="s">
        <v>69</v>
      </c>
      <c r="G149" s="41" t="s">
        <v>121</v>
      </c>
      <c r="H149" s="42" t="s">
        <v>72</v>
      </c>
      <c r="I149" s="42">
        <v>1</v>
      </c>
      <c r="J149" s="43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43">
        <v>0</v>
      </c>
      <c r="S149" s="43">
        <v>0</v>
      </c>
      <c r="T149" s="43">
        <v>0</v>
      </c>
      <c r="U149" s="43">
        <v>0</v>
      </c>
      <c r="V149" s="43">
        <v>0</v>
      </c>
      <c r="W149" s="43">
        <v>0</v>
      </c>
      <c r="X149" s="43">
        <v>0</v>
      </c>
      <c r="Y149" s="43">
        <v>0</v>
      </c>
    </row>
    <row r="150" spans="1:25" ht="15" hidden="1" customHeight="1">
      <c r="A150" s="38" t="s">
        <v>64</v>
      </c>
      <c r="B150" s="38" t="s">
        <v>65</v>
      </c>
      <c r="C150" s="38" t="s">
        <v>66</v>
      </c>
      <c r="D150" s="38" t="s">
        <v>67</v>
      </c>
      <c r="E150" s="38" t="s">
        <v>68</v>
      </c>
      <c r="F150" s="38" t="s">
        <v>69</v>
      </c>
      <c r="G150" s="38" t="s">
        <v>121</v>
      </c>
      <c r="H150" s="39" t="s">
        <v>73</v>
      </c>
      <c r="I150" s="39">
        <v>298</v>
      </c>
      <c r="J150" s="40">
        <v>0</v>
      </c>
      <c r="K150" s="40">
        <v>0</v>
      </c>
      <c r="L150" s="40">
        <v>0</v>
      </c>
      <c r="M150" s="40">
        <v>0</v>
      </c>
      <c r="N150" s="40">
        <v>0</v>
      </c>
      <c r="O150" s="40">
        <v>0</v>
      </c>
      <c r="P150" s="40">
        <v>0</v>
      </c>
      <c r="Q150" s="40">
        <v>0</v>
      </c>
      <c r="R150" s="40">
        <v>0</v>
      </c>
      <c r="S150" s="40">
        <v>0</v>
      </c>
      <c r="T150" s="40">
        <v>0</v>
      </c>
      <c r="U150" s="40">
        <v>4.2301503020159577E-5</v>
      </c>
      <c r="V150" s="40">
        <v>4.0918499346224001E-5</v>
      </c>
      <c r="W150" s="40">
        <v>4.6378617650957346E-5</v>
      </c>
      <c r="X150" s="40">
        <v>5.4403329288297795E-5</v>
      </c>
      <c r="Y150" s="40">
        <v>5.4784087933902675E-5</v>
      </c>
    </row>
    <row r="151" spans="1:25" ht="15" hidden="1" customHeight="1">
      <c r="A151" s="41" t="s">
        <v>64</v>
      </c>
      <c r="B151" s="41" t="s">
        <v>65</v>
      </c>
      <c r="C151" s="41" t="s">
        <v>66</v>
      </c>
      <c r="D151" s="41" t="s">
        <v>67</v>
      </c>
      <c r="E151" s="41" t="s">
        <v>68</v>
      </c>
      <c r="F151" s="41" t="s">
        <v>69</v>
      </c>
      <c r="G151" s="41" t="s">
        <v>122</v>
      </c>
      <c r="H151" s="42" t="s">
        <v>71</v>
      </c>
      <c r="I151" s="42">
        <v>25</v>
      </c>
      <c r="J151" s="43">
        <v>0</v>
      </c>
      <c r="K151" s="43">
        <v>0</v>
      </c>
      <c r="L151" s="43">
        <v>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43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0</v>
      </c>
      <c r="X151" s="43">
        <v>2.6205059673095207E-9</v>
      </c>
      <c r="Y151" s="43">
        <v>0</v>
      </c>
    </row>
    <row r="152" spans="1:25" ht="15" hidden="1" customHeight="1">
      <c r="A152" s="38" t="s">
        <v>64</v>
      </c>
      <c r="B152" s="38" t="s">
        <v>65</v>
      </c>
      <c r="C152" s="38" t="s">
        <v>66</v>
      </c>
      <c r="D152" s="38" t="s">
        <v>67</v>
      </c>
      <c r="E152" s="38" t="s">
        <v>68</v>
      </c>
      <c r="F152" s="38" t="s">
        <v>69</v>
      </c>
      <c r="G152" s="38" t="s">
        <v>122</v>
      </c>
      <c r="H152" s="39" t="s">
        <v>72</v>
      </c>
      <c r="I152" s="39">
        <v>1</v>
      </c>
      <c r="J152" s="40">
        <v>0</v>
      </c>
      <c r="K152" s="40">
        <v>0</v>
      </c>
      <c r="L152" s="40">
        <v>0</v>
      </c>
      <c r="M152" s="40">
        <v>0</v>
      </c>
      <c r="N152" s="40">
        <v>0</v>
      </c>
      <c r="O152" s="40">
        <v>0</v>
      </c>
      <c r="P152" s="40">
        <v>0</v>
      </c>
      <c r="Q152" s="40">
        <v>0</v>
      </c>
      <c r="R152" s="40">
        <v>0</v>
      </c>
      <c r="S152" s="40">
        <v>0</v>
      </c>
      <c r="T152" s="40">
        <v>0</v>
      </c>
      <c r="U152" s="40">
        <v>0</v>
      </c>
      <c r="V152" s="40">
        <v>0</v>
      </c>
      <c r="W152" s="40">
        <v>0</v>
      </c>
      <c r="X152" s="40">
        <v>5.5575690554700279E-6</v>
      </c>
      <c r="Y152" s="40">
        <v>0</v>
      </c>
    </row>
    <row r="153" spans="1:25" ht="15" hidden="1" customHeight="1">
      <c r="A153" s="41" t="s">
        <v>64</v>
      </c>
      <c r="B153" s="41" t="s">
        <v>65</v>
      </c>
      <c r="C153" s="41" t="s">
        <v>66</v>
      </c>
      <c r="D153" s="41" t="s">
        <v>67</v>
      </c>
      <c r="E153" s="41" t="s">
        <v>68</v>
      </c>
      <c r="F153" s="41" t="s">
        <v>69</v>
      </c>
      <c r="G153" s="41" t="s">
        <v>122</v>
      </c>
      <c r="H153" s="42" t="s">
        <v>73</v>
      </c>
      <c r="I153" s="42">
        <v>298</v>
      </c>
      <c r="J153" s="43">
        <v>0</v>
      </c>
      <c r="K153" s="43">
        <v>0</v>
      </c>
      <c r="L153" s="43">
        <v>0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43">
        <v>0</v>
      </c>
      <c r="S153" s="43">
        <v>0</v>
      </c>
      <c r="T153" s="43">
        <v>0</v>
      </c>
      <c r="U153" s="43">
        <v>0</v>
      </c>
      <c r="V153" s="43">
        <v>0</v>
      </c>
      <c r="W153" s="43">
        <v>0</v>
      </c>
      <c r="X153" s="43">
        <v>3.1236431130329485E-9</v>
      </c>
      <c r="Y153" s="43">
        <v>0</v>
      </c>
    </row>
    <row r="154" spans="1:25" ht="15" hidden="1" customHeight="1">
      <c r="A154" s="38" t="s">
        <v>64</v>
      </c>
      <c r="B154" s="38" t="s">
        <v>65</v>
      </c>
      <c r="C154" s="38" t="s">
        <v>66</v>
      </c>
      <c r="D154" s="38" t="s">
        <v>67</v>
      </c>
      <c r="E154" s="38" t="s">
        <v>68</v>
      </c>
      <c r="F154" s="38" t="s">
        <v>69</v>
      </c>
      <c r="G154" s="38" t="s">
        <v>123</v>
      </c>
      <c r="H154" s="39" t="s">
        <v>71</v>
      </c>
      <c r="I154" s="39">
        <v>25</v>
      </c>
      <c r="J154" s="40">
        <v>0</v>
      </c>
      <c r="K154" s="40">
        <v>0</v>
      </c>
      <c r="L154" s="40">
        <v>0</v>
      </c>
      <c r="M154" s="40">
        <v>0</v>
      </c>
      <c r="N154" s="40">
        <v>0</v>
      </c>
      <c r="O154" s="40">
        <v>0</v>
      </c>
      <c r="P154" s="40">
        <v>0</v>
      </c>
      <c r="Q154" s="40">
        <v>0</v>
      </c>
      <c r="R154" s="40">
        <v>0</v>
      </c>
      <c r="S154" s="40">
        <v>0</v>
      </c>
      <c r="T154" s="40">
        <v>0</v>
      </c>
      <c r="U154" s="40">
        <v>0</v>
      </c>
      <c r="V154" s="40">
        <v>0</v>
      </c>
      <c r="W154" s="40">
        <v>0</v>
      </c>
      <c r="X154" s="40">
        <v>1.46080412882378E-7</v>
      </c>
      <c r="Y154" s="40">
        <v>2.3892539089454376E-7</v>
      </c>
    </row>
    <row r="155" spans="1:25" ht="15" hidden="1" customHeight="1">
      <c r="A155" s="41" t="s">
        <v>64</v>
      </c>
      <c r="B155" s="41" t="s">
        <v>65</v>
      </c>
      <c r="C155" s="41" t="s">
        <v>66</v>
      </c>
      <c r="D155" s="41" t="s">
        <v>67</v>
      </c>
      <c r="E155" s="41" t="s">
        <v>68</v>
      </c>
      <c r="F155" s="41" t="s">
        <v>69</v>
      </c>
      <c r="G155" s="41" t="s">
        <v>123</v>
      </c>
      <c r="H155" s="42" t="s">
        <v>72</v>
      </c>
      <c r="I155" s="42">
        <v>1</v>
      </c>
      <c r="J155" s="43">
        <v>0</v>
      </c>
      <c r="K155" s="43">
        <v>0</v>
      </c>
      <c r="L155" s="43">
        <v>0</v>
      </c>
      <c r="M155" s="43">
        <v>0</v>
      </c>
      <c r="N155" s="43">
        <v>0</v>
      </c>
      <c r="O155" s="43">
        <v>0</v>
      </c>
      <c r="P155" s="43">
        <v>0</v>
      </c>
      <c r="Q155" s="43">
        <v>0</v>
      </c>
      <c r="R155" s="43">
        <v>0</v>
      </c>
      <c r="S155" s="43">
        <v>0</v>
      </c>
      <c r="T155" s="43">
        <v>0</v>
      </c>
      <c r="U155" s="43">
        <v>0</v>
      </c>
      <c r="V155" s="43">
        <v>0</v>
      </c>
      <c r="W155" s="43">
        <v>0</v>
      </c>
      <c r="X155" s="43">
        <v>3.0980733964094731E-4</v>
      </c>
      <c r="Y155" s="43">
        <v>5.067129690091484E-4</v>
      </c>
    </row>
    <row r="156" spans="1:25" ht="15" hidden="1" customHeight="1">
      <c r="A156" s="38" t="s">
        <v>64</v>
      </c>
      <c r="B156" s="38" t="s">
        <v>65</v>
      </c>
      <c r="C156" s="38" t="s">
        <v>66</v>
      </c>
      <c r="D156" s="38" t="s">
        <v>67</v>
      </c>
      <c r="E156" s="38" t="s">
        <v>68</v>
      </c>
      <c r="F156" s="38" t="s">
        <v>69</v>
      </c>
      <c r="G156" s="38" t="s">
        <v>123</v>
      </c>
      <c r="H156" s="39" t="s">
        <v>73</v>
      </c>
      <c r="I156" s="39">
        <v>298</v>
      </c>
      <c r="J156" s="40">
        <v>0</v>
      </c>
      <c r="K156" s="40">
        <v>0</v>
      </c>
      <c r="L156" s="40">
        <v>0</v>
      </c>
      <c r="M156" s="40">
        <v>0</v>
      </c>
      <c r="N156" s="40">
        <v>0</v>
      </c>
      <c r="O156" s="40">
        <v>0</v>
      </c>
      <c r="P156" s="40">
        <v>0</v>
      </c>
      <c r="Q156" s="40">
        <v>0</v>
      </c>
      <c r="R156" s="40">
        <v>0</v>
      </c>
      <c r="S156" s="40">
        <v>0</v>
      </c>
      <c r="T156" s="40">
        <v>0</v>
      </c>
      <c r="U156" s="40">
        <v>0</v>
      </c>
      <c r="V156" s="40">
        <v>0</v>
      </c>
      <c r="W156" s="40">
        <v>0</v>
      </c>
      <c r="X156" s="40">
        <v>1.7412785215579461E-7</v>
      </c>
      <c r="Y156" s="40">
        <v>2.8479906594629611E-7</v>
      </c>
    </row>
    <row r="157" spans="1:25" ht="15" hidden="1" customHeight="1">
      <c r="A157" s="41" t="s">
        <v>64</v>
      </c>
      <c r="B157" s="41" t="s">
        <v>65</v>
      </c>
      <c r="C157" s="41" t="s">
        <v>66</v>
      </c>
      <c r="D157" s="41" t="s">
        <v>67</v>
      </c>
      <c r="E157" s="41" t="s">
        <v>68</v>
      </c>
      <c r="F157" s="41" t="s">
        <v>69</v>
      </c>
      <c r="G157" s="41" t="s">
        <v>124</v>
      </c>
      <c r="H157" s="42" t="s">
        <v>71</v>
      </c>
      <c r="I157" s="42">
        <v>25</v>
      </c>
      <c r="J157" s="43">
        <v>0</v>
      </c>
      <c r="K157" s="43">
        <v>0</v>
      </c>
      <c r="L157" s="43">
        <v>0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43">
        <v>0</v>
      </c>
      <c r="S157" s="43">
        <v>0</v>
      </c>
      <c r="T157" s="43">
        <v>0</v>
      </c>
      <c r="U157" s="43">
        <v>5.5541489230896699E-6</v>
      </c>
      <c r="V157" s="43">
        <v>1.01151240256171E-5</v>
      </c>
      <c r="W157" s="43">
        <v>2.0458087735245396E-5</v>
      </c>
      <c r="X157" s="43">
        <v>0</v>
      </c>
      <c r="Y157" s="43">
        <v>1.2683082842919339E-7</v>
      </c>
    </row>
    <row r="158" spans="1:25" ht="15" hidden="1" customHeight="1">
      <c r="A158" s="38" t="s">
        <v>64</v>
      </c>
      <c r="B158" s="38" t="s">
        <v>65</v>
      </c>
      <c r="C158" s="38" t="s">
        <v>66</v>
      </c>
      <c r="D158" s="38" t="s">
        <v>67</v>
      </c>
      <c r="E158" s="38" t="s">
        <v>68</v>
      </c>
      <c r="F158" s="38" t="s">
        <v>69</v>
      </c>
      <c r="G158" s="38" t="s">
        <v>124</v>
      </c>
      <c r="H158" s="39" t="s">
        <v>72</v>
      </c>
      <c r="I158" s="39">
        <v>1</v>
      </c>
      <c r="J158" s="40">
        <v>0</v>
      </c>
      <c r="K158" s="40">
        <v>0</v>
      </c>
      <c r="L158" s="40">
        <v>0</v>
      </c>
      <c r="M158" s="40">
        <v>0</v>
      </c>
      <c r="N158" s="40">
        <v>0</v>
      </c>
      <c r="O158" s="40">
        <v>0</v>
      </c>
      <c r="P158" s="40">
        <v>0</v>
      </c>
      <c r="Q158" s="40">
        <v>0</v>
      </c>
      <c r="R158" s="40">
        <v>0</v>
      </c>
      <c r="S158" s="40">
        <v>0</v>
      </c>
      <c r="T158" s="40">
        <v>0</v>
      </c>
      <c r="U158" s="40">
        <v>1.1779239036088561E-2</v>
      </c>
      <c r="V158" s="40">
        <v>2.1452155033528757E-2</v>
      </c>
      <c r="W158" s="40">
        <v>4.3387512468908422E-2</v>
      </c>
      <c r="X158" s="40">
        <v>0</v>
      </c>
      <c r="Y158" s="40">
        <v>2.6898282093263342E-4</v>
      </c>
    </row>
    <row r="159" spans="1:25" ht="15" hidden="1" customHeight="1">
      <c r="A159" s="41" t="s">
        <v>64</v>
      </c>
      <c r="B159" s="41" t="s">
        <v>65</v>
      </c>
      <c r="C159" s="41" t="s">
        <v>66</v>
      </c>
      <c r="D159" s="41" t="s">
        <v>67</v>
      </c>
      <c r="E159" s="41" t="s">
        <v>68</v>
      </c>
      <c r="F159" s="41" t="s">
        <v>69</v>
      </c>
      <c r="G159" s="41" t="s">
        <v>124</v>
      </c>
      <c r="H159" s="42" t="s">
        <v>73</v>
      </c>
      <c r="I159" s="42">
        <v>298</v>
      </c>
      <c r="J159" s="43">
        <v>0</v>
      </c>
      <c r="K159" s="43">
        <v>0</v>
      </c>
      <c r="L159" s="43">
        <v>0</v>
      </c>
      <c r="M159" s="43">
        <v>0</v>
      </c>
      <c r="N159" s="43">
        <v>0</v>
      </c>
      <c r="O159" s="43">
        <v>0</v>
      </c>
      <c r="P159" s="43">
        <v>0</v>
      </c>
      <c r="Q159" s="43">
        <v>0</v>
      </c>
      <c r="R159" s="43">
        <v>0</v>
      </c>
      <c r="S159" s="43">
        <v>0</v>
      </c>
      <c r="T159" s="43">
        <v>0</v>
      </c>
      <c r="U159" s="43">
        <v>6.6205455163228872E-6</v>
      </c>
      <c r="V159" s="43">
        <v>1.2057227838535585E-5</v>
      </c>
      <c r="W159" s="43">
        <v>2.4386040580412515E-5</v>
      </c>
      <c r="X159" s="43">
        <v>0</v>
      </c>
      <c r="Y159" s="43">
        <v>1.5118234748759854E-7</v>
      </c>
    </row>
    <row r="160" spans="1:25" ht="15" hidden="1" customHeight="1">
      <c r="A160" s="38" t="s">
        <v>64</v>
      </c>
      <c r="B160" s="38" t="s">
        <v>65</v>
      </c>
      <c r="C160" s="38" t="s">
        <v>66</v>
      </c>
      <c r="D160" s="38" t="s">
        <v>67</v>
      </c>
      <c r="E160" s="38" t="s">
        <v>68</v>
      </c>
      <c r="F160" s="38" t="s">
        <v>69</v>
      </c>
      <c r="G160" s="38" t="s">
        <v>125</v>
      </c>
      <c r="H160" s="39" t="s">
        <v>71</v>
      </c>
      <c r="I160" s="39">
        <v>25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0</v>
      </c>
      <c r="S160" s="40">
        <v>0</v>
      </c>
      <c r="T160" s="40">
        <v>2.6105725712932868E-5</v>
      </c>
      <c r="U160" s="40">
        <v>0</v>
      </c>
      <c r="V160" s="40">
        <v>0</v>
      </c>
      <c r="W160" s="40">
        <v>4.2304972428394461E-4</v>
      </c>
      <c r="X160" s="40">
        <v>0</v>
      </c>
      <c r="Y160" s="40">
        <v>2.979343291259698E-3</v>
      </c>
    </row>
    <row r="161" spans="1:25" ht="15" hidden="1" customHeight="1">
      <c r="A161" s="41" t="s">
        <v>64</v>
      </c>
      <c r="B161" s="41" t="s">
        <v>65</v>
      </c>
      <c r="C161" s="41" t="s">
        <v>66</v>
      </c>
      <c r="D161" s="41" t="s">
        <v>67</v>
      </c>
      <c r="E161" s="41" t="s">
        <v>68</v>
      </c>
      <c r="F161" s="41" t="s">
        <v>69</v>
      </c>
      <c r="G161" s="41" t="s">
        <v>125</v>
      </c>
      <c r="H161" s="42" t="s">
        <v>72</v>
      </c>
      <c r="I161" s="42">
        <v>1</v>
      </c>
      <c r="J161" s="43">
        <v>0</v>
      </c>
      <c r="K161" s="43">
        <v>0</v>
      </c>
      <c r="L161" s="43">
        <v>0</v>
      </c>
      <c r="M161" s="43">
        <v>0</v>
      </c>
      <c r="N161" s="43">
        <v>0</v>
      </c>
      <c r="O161" s="43">
        <v>0</v>
      </c>
      <c r="P161" s="43">
        <v>0</v>
      </c>
      <c r="Q161" s="43">
        <v>0</v>
      </c>
      <c r="R161" s="43">
        <v>0</v>
      </c>
      <c r="S161" s="43">
        <v>0</v>
      </c>
      <c r="T161" s="43">
        <v>2.1176824902293769E-5</v>
      </c>
      <c r="U161" s="43">
        <v>0</v>
      </c>
      <c r="V161" s="43">
        <v>0</v>
      </c>
      <c r="W161" s="43">
        <v>4.8471062524446179E-4</v>
      </c>
      <c r="X161" s="43">
        <v>0</v>
      </c>
      <c r="Y161" s="43">
        <v>2.2940789552310004E-3</v>
      </c>
    </row>
    <row r="162" spans="1:25" ht="15" hidden="1" customHeight="1">
      <c r="A162" s="38" t="s">
        <v>64</v>
      </c>
      <c r="B162" s="38" t="s">
        <v>65</v>
      </c>
      <c r="C162" s="38" t="s">
        <v>66</v>
      </c>
      <c r="D162" s="38" t="s">
        <v>67</v>
      </c>
      <c r="E162" s="38" t="s">
        <v>68</v>
      </c>
      <c r="F162" s="38" t="s">
        <v>69</v>
      </c>
      <c r="G162" s="38" t="s">
        <v>125</v>
      </c>
      <c r="H162" s="39" t="s">
        <v>73</v>
      </c>
      <c r="I162" s="39">
        <v>298</v>
      </c>
      <c r="J162" s="40">
        <v>0</v>
      </c>
      <c r="K162" s="40">
        <v>0</v>
      </c>
      <c r="L162" s="40">
        <v>0</v>
      </c>
      <c r="M162" s="40">
        <v>0</v>
      </c>
      <c r="N162" s="40">
        <v>0</v>
      </c>
      <c r="O162" s="40">
        <v>0</v>
      </c>
      <c r="P162" s="40">
        <v>0</v>
      </c>
      <c r="Q162" s="40">
        <v>0</v>
      </c>
      <c r="R162" s="40">
        <v>0</v>
      </c>
      <c r="S162" s="40">
        <v>0</v>
      </c>
      <c r="T162" s="40">
        <v>4.0838688353517156E-5</v>
      </c>
      <c r="U162" s="40">
        <v>0</v>
      </c>
      <c r="V162" s="40">
        <v>0</v>
      </c>
      <c r="W162" s="40">
        <v>6.6177615845366955E-4</v>
      </c>
      <c r="X162" s="40">
        <v>0</v>
      </c>
      <c r="Y162" s="40">
        <v>4.6607796442404807E-3</v>
      </c>
    </row>
    <row r="163" spans="1:25" ht="15" hidden="1" customHeight="1">
      <c r="A163" s="41" t="s">
        <v>64</v>
      </c>
      <c r="B163" s="41" t="s">
        <v>65</v>
      </c>
      <c r="C163" s="41" t="s">
        <v>66</v>
      </c>
      <c r="D163" s="41" t="s">
        <v>67</v>
      </c>
      <c r="E163" s="41" t="s">
        <v>68</v>
      </c>
      <c r="F163" s="41" t="s">
        <v>69</v>
      </c>
      <c r="G163" s="41" t="s">
        <v>126</v>
      </c>
      <c r="H163" s="42" t="s">
        <v>71</v>
      </c>
      <c r="I163" s="42">
        <v>25</v>
      </c>
      <c r="J163" s="43">
        <v>0</v>
      </c>
      <c r="K163" s="43">
        <v>0</v>
      </c>
      <c r="L163" s="43">
        <v>0</v>
      </c>
      <c r="M163" s="43">
        <v>0</v>
      </c>
      <c r="N163" s="43">
        <v>0</v>
      </c>
      <c r="O163" s="43">
        <v>0</v>
      </c>
      <c r="P163" s="43">
        <v>0</v>
      </c>
      <c r="Q163" s="43">
        <v>0</v>
      </c>
      <c r="R163" s="43">
        <v>0</v>
      </c>
      <c r="S163" s="43">
        <v>0</v>
      </c>
      <c r="T163" s="43">
        <v>0</v>
      </c>
      <c r="U163" s="43">
        <v>0</v>
      </c>
      <c r="V163" s="43">
        <v>0</v>
      </c>
      <c r="W163" s="43">
        <v>4.6207171848972859E-6</v>
      </c>
      <c r="X163" s="43">
        <v>4.1442585449587031E-5</v>
      </c>
      <c r="Y163" s="43">
        <v>4.8719496934996096E-4</v>
      </c>
    </row>
    <row r="164" spans="1:25" ht="15" hidden="1" customHeight="1">
      <c r="A164" s="38" t="s">
        <v>64</v>
      </c>
      <c r="B164" s="38" t="s">
        <v>65</v>
      </c>
      <c r="C164" s="38" t="s">
        <v>66</v>
      </c>
      <c r="D164" s="38" t="s">
        <v>67</v>
      </c>
      <c r="E164" s="38" t="s">
        <v>68</v>
      </c>
      <c r="F164" s="38" t="s">
        <v>69</v>
      </c>
      <c r="G164" s="38" t="s">
        <v>126</v>
      </c>
      <c r="H164" s="39" t="s">
        <v>72</v>
      </c>
      <c r="I164" s="39">
        <v>1</v>
      </c>
      <c r="J164" s="40">
        <v>0</v>
      </c>
      <c r="K164" s="40">
        <v>0</v>
      </c>
      <c r="L164" s="40">
        <v>0</v>
      </c>
      <c r="M164" s="40">
        <v>0</v>
      </c>
      <c r="N164" s="40">
        <v>0</v>
      </c>
      <c r="O164" s="40">
        <v>0</v>
      </c>
      <c r="P164" s="40">
        <v>0</v>
      </c>
      <c r="Q164" s="40">
        <v>0</v>
      </c>
      <c r="R164" s="40">
        <v>0</v>
      </c>
      <c r="S164" s="40">
        <v>0</v>
      </c>
      <c r="T164" s="40">
        <v>0</v>
      </c>
      <c r="U164" s="40">
        <v>0</v>
      </c>
      <c r="V164" s="40">
        <v>0</v>
      </c>
      <c r="W164" s="40">
        <v>3.3537759511382763E-5</v>
      </c>
      <c r="X164" s="40">
        <v>2.7175441156733546E-5</v>
      </c>
      <c r="Y164" s="40">
        <v>2.3808425927622414E-4</v>
      </c>
    </row>
    <row r="165" spans="1:25" ht="15" hidden="1" customHeight="1">
      <c r="A165" s="41" t="s">
        <v>64</v>
      </c>
      <c r="B165" s="41" t="s">
        <v>65</v>
      </c>
      <c r="C165" s="41" t="s">
        <v>66</v>
      </c>
      <c r="D165" s="41" t="s">
        <v>67</v>
      </c>
      <c r="E165" s="41" t="s">
        <v>68</v>
      </c>
      <c r="F165" s="41" t="s">
        <v>69</v>
      </c>
      <c r="G165" s="41" t="s">
        <v>126</v>
      </c>
      <c r="H165" s="42" t="s">
        <v>73</v>
      </c>
      <c r="I165" s="42">
        <v>298</v>
      </c>
      <c r="J165" s="43">
        <v>0</v>
      </c>
      <c r="K165" s="43">
        <v>0</v>
      </c>
      <c r="L165" s="43">
        <v>0</v>
      </c>
      <c r="M165" s="43">
        <v>0</v>
      </c>
      <c r="N165" s="43">
        <v>0</v>
      </c>
      <c r="O165" s="43">
        <v>0</v>
      </c>
      <c r="P165" s="43">
        <v>0</v>
      </c>
      <c r="Q165" s="43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7.2569827029428089E-6</v>
      </c>
      <c r="X165" s="43">
        <v>6.4859508366815817E-5</v>
      </c>
      <c r="Y165" s="43">
        <v>7.6241438316869761E-4</v>
      </c>
    </row>
    <row r="166" spans="1:25" ht="15" hidden="1" customHeight="1">
      <c r="A166" s="38" t="s">
        <v>64</v>
      </c>
      <c r="B166" s="38" t="s">
        <v>65</v>
      </c>
      <c r="C166" s="38" t="s">
        <v>66</v>
      </c>
      <c r="D166" s="38" t="s">
        <v>67</v>
      </c>
      <c r="E166" s="38" t="s">
        <v>68</v>
      </c>
      <c r="F166" s="38" t="s">
        <v>69</v>
      </c>
      <c r="G166" s="38" t="s">
        <v>127</v>
      </c>
      <c r="H166" s="39" t="s">
        <v>71</v>
      </c>
      <c r="I166" s="39">
        <v>25</v>
      </c>
      <c r="J166" s="40">
        <v>0</v>
      </c>
      <c r="K166" s="40">
        <v>0</v>
      </c>
      <c r="L166" s="40">
        <v>0</v>
      </c>
      <c r="M166" s="40">
        <v>0</v>
      </c>
      <c r="N166" s="40">
        <v>0</v>
      </c>
      <c r="O166" s="40">
        <v>0</v>
      </c>
      <c r="P166" s="40">
        <v>0</v>
      </c>
      <c r="Q166" s="40">
        <v>0</v>
      </c>
      <c r="R166" s="40">
        <v>0</v>
      </c>
      <c r="S166" s="40">
        <v>0</v>
      </c>
      <c r="T166" s="40">
        <v>0</v>
      </c>
      <c r="U166" s="40">
        <v>0</v>
      </c>
      <c r="V166" s="40">
        <v>0</v>
      </c>
      <c r="W166" s="40">
        <v>0</v>
      </c>
      <c r="X166" s="40">
        <v>2.7552750035571193E-7</v>
      </c>
      <c r="Y166" s="40">
        <v>0</v>
      </c>
    </row>
    <row r="167" spans="1:25" ht="15" hidden="1" customHeight="1">
      <c r="A167" s="41" t="s">
        <v>64</v>
      </c>
      <c r="B167" s="41" t="s">
        <v>65</v>
      </c>
      <c r="C167" s="41" t="s">
        <v>66</v>
      </c>
      <c r="D167" s="41" t="s">
        <v>67</v>
      </c>
      <c r="E167" s="41" t="s">
        <v>68</v>
      </c>
      <c r="F167" s="41" t="s">
        <v>69</v>
      </c>
      <c r="G167" s="41" t="s">
        <v>127</v>
      </c>
      <c r="H167" s="42" t="s">
        <v>72</v>
      </c>
      <c r="I167" s="42">
        <v>1</v>
      </c>
      <c r="J167" s="43">
        <v>0</v>
      </c>
      <c r="K167" s="43">
        <v>0</v>
      </c>
      <c r="L167" s="43">
        <v>0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43">
        <v>0</v>
      </c>
      <c r="S167" s="43">
        <v>0</v>
      </c>
      <c r="T167" s="43">
        <v>0</v>
      </c>
      <c r="U167" s="43">
        <v>0</v>
      </c>
      <c r="V167" s="43">
        <v>0</v>
      </c>
      <c r="W167" s="43">
        <v>0</v>
      </c>
      <c r="X167" s="43">
        <v>5.8433872275439312E-4</v>
      </c>
      <c r="Y167" s="43">
        <v>0</v>
      </c>
    </row>
    <row r="168" spans="1:25" ht="15" hidden="1" customHeight="1">
      <c r="A168" s="38" t="s">
        <v>64</v>
      </c>
      <c r="B168" s="38" t="s">
        <v>65</v>
      </c>
      <c r="C168" s="38" t="s">
        <v>66</v>
      </c>
      <c r="D168" s="38" t="s">
        <v>67</v>
      </c>
      <c r="E168" s="38" t="s">
        <v>68</v>
      </c>
      <c r="F168" s="38" t="s">
        <v>69</v>
      </c>
      <c r="G168" s="38" t="s">
        <v>127</v>
      </c>
      <c r="H168" s="39" t="s">
        <v>73</v>
      </c>
      <c r="I168" s="39">
        <v>298</v>
      </c>
      <c r="J168" s="40">
        <v>0</v>
      </c>
      <c r="K168" s="40">
        <v>0</v>
      </c>
      <c r="L168" s="40">
        <v>0</v>
      </c>
      <c r="M168" s="40">
        <v>0</v>
      </c>
      <c r="N168" s="40">
        <v>0</v>
      </c>
      <c r="O168" s="40">
        <v>0</v>
      </c>
      <c r="P168" s="40">
        <v>0</v>
      </c>
      <c r="Q168" s="40">
        <v>0</v>
      </c>
      <c r="R168" s="40">
        <v>0</v>
      </c>
      <c r="S168" s="40">
        <v>0</v>
      </c>
      <c r="T168" s="40">
        <v>0</v>
      </c>
      <c r="U168" s="40">
        <v>0</v>
      </c>
      <c r="V168" s="40">
        <v>0</v>
      </c>
      <c r="W168" s="40">
        <v>0</v>
      </c>
      <c r="X168" s="40">
        <v>3.2842878042400855E-7</v>
      </c>
      <c r="Y168" s="40">
        <v>0</v>
      </c>
    </row>
    <row r="169" spans="1:25" ht="15" hidden="1" customHeight="1">
      <c r="A169" s="41" t="s">
        <v>64</v>
      </c>
      <c r="B169" s="41" t="s">
        <v>65</v>
      </c>
      <c r="C169" s="41" t="s">
        <v>66</v>
      </c>
      <c r="D169" s="41" t="s">
        <v>67</v>
      </c>
      <c r="E169" s="41" t="s">
        <v>68</v>
      </c>
      <c r="F169" s="41" t="s">
        <v>69</v>
      </c>
      <c r="G169" s="41" t="s">
        <v>128</v>
      </c>
      <c r="H169" s="42" t="s">
        <v>71</v>
      </c>
      <c r="I169" s="42">
        <v>25</v>
      </c>
      <c r="J169" s="43">
        <v>0</v>
      </c>
      <c r="K169" s="43">
        <v>0</v>
      </c>
      <c r="L169" s="43">
        <v>0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43">
        <v>0</v>
      </c>
      <c r="S169" s="43">
        <v>0</v>
      </c>
      <c r="T169" s="43">
        <v>0</v>
      </c>
      <c r="U169" s="43">
        <v>0</v>
      </c>
      <c r="V169" s="43">
        <v>8.2739583364720037E-5</v>
      </c>
      <c r="W169" s="43">
        <v>1.536637264428522E-4</v>
      </c>
      <c r="X169" s="43">
        <v>1.4478764861578162E-4</v>
      </c>
      <c r="Y169" s="43">
        <v>1.2751573475927114E-4</v>
      </c>
    </row>
    <row r="170" spans="1:25" ht="15" hidden="1" customHeight="1">
      <c r="A170" s="38" t="s">
        <v>64</v>
      </c>
      <c r="B170" s="38" t="s">
        <v>65</v>
      </c>
      <c r="C170" s="38" t="s">
        <v>66</v>
      </c>
      <c r="D170" s="38" t="s">
        <v>67</v>
      </c>
      <c r="E170" s="38" t="s">
        <v>68</v>
      </c>
      <c r="F170" s="38" t="s">
        <v>69</v>
      </c>
      <c r="G170" s="38" t="s">
        <v>128</v>
      </c>
      <c r="H170" s="39" t="s">
        <v>72</v>
      </c>
      <c r="I170" s="39">
        <v>1</v>
      </c>
      <c r="J170" s="40">
        <v>0</v>
      </c>
      <c r="K170" s="40">
        <v>0</v>
      </c>
      <c r="L170" s="40">
        <v>0</v>
      </c>
      <c r="M170" s="40">
        <v>0</v>
      </c>
      <c r="N170" s="40">
        <v>0</v>
      </c>
      <c r="O170" s="40">
        <v>0</v>
      </c>
      <c r="P170" s="40">
        <v>0</v>
      </c>
      <c r="Q170" s="40">
        <v>0</v>
      </c>
      <c r="R170" s="40">
        <v>0</v>
      </c>
      <c r="S170" s="40">
        <v>0</v>
      </c>
      <c r="T170" s="40">
        <v>0</v>
      </c>
      <c r="U170" s="40">
        <v>0</v>
      </c>
      <c r="V170" s="40">
        <v>0</v>
      </c>
      <c r="W170" s="40">
        <v>0</v>
      </c>
      <c r="X170" s="40">
        <v>0</v>
      </c>
      <c r="Y170" s="40">
        <v>0</v>
      </c>
    </row>
    <row r="171" spans="1:25" ht="15" hidden="1" customHeight="1">
      <c r="A171" s="41" t="s">
        <v>64</v>
      </c>
      <c r="B171" s="41" t="s">
        <v>65</v>
      </c>
      <c r="C171" s="41" t="s">
        <v>66</v>
      </c>
      <c r="D171" s="41" t="s">
        <v>67</v>
      </c>
      <c r="E171" s="41" t="s">
        <v>68</v>
      </c>
      <c r="F171" s="41" t="s">
        <v>69</v>
      </c>
      <c r="G171" s="41" t="s">
        <v>128</v>
      </c>
      <c r="H171" s="42" t="s">
        <v>73</v>
      </c>
      <c r="I171" s="42">
        <v>298</v>
      </c>
      <c r="J171" s="43">
        <v>0</v>
      </c>
      <c r="K171" s="43">
        <v>0</v>
      </c>
      <c r="L171" s="43">
        <v>0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43">
        <v>0</v>
      </c>
      <c r="S171" s="43">
        <v>0</v>
      </c>
      <c r="T171" s="43">
        <v>0</v>
      </c>
      <c r="U171" s="43">
        <v>0</v>
      </c>
      <c r="V171" s="43">
        <v>1.9416911726115687E-4</v>
      </c>
      <c r="W171" s="43">
        <v>3.6061035002976329E-4</v>
      </c>
      <c r="X171" s="43">
        <v>3.3978041438908498E-4</v>
      </c>
      <c r="Y171" s="43">
        <v>2.9924755054631957E-4</v>
      </c>
    </row>
    <row r="172" spans="1:25" ht="15" hidden="1" customHeight="1">
      <c r="A172" s="38" t="s">
        <v>64</v>
      </c>
      <c r="B172" s="38" t="s">
        <v>65</v>
      </c>
      <c r="C172" s="38" t="s">
        <v>66</v>
      </c>
      <c r="D172" s="38" t="s">
        <v>67</v>
      </c>
      <c r="E172" s="38" t="s">
        <v>68</v>
      </c>
      <c r="F172" s="38" t="s">
        <v>69</v>
      </c>
      <c r="G172" s="38" t="s">
        <v>129</v>
      </c>
      <c r="H172" s="39" t="s">
        <v>71</v>
      </c>
      <c r="I172" s="39">
        <v>25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0</v>
      </c>
      <c r="R172" s="40">
        <v>0</v>
      </c>
      <c r="S172" s="40">
        <v>0</v>
      </c>
      <c r="T172" s="40">
        <v>1.2710079765483116E-3</v>
      </c>
      <c r="U172" s="40">
        <v>0</v>
      </c>
      <c r="V172" s="40">
        <v>0</v>
      </c>
      <c r="W172" s="40">
        <v>7.5076904997484911E-4</v>
      </c>
      <c r="X172" s="40">
        <v>1.1417316656354677E-3</v>
      </c>
      <c r="Y172" s="40">
        <v>1.2577693276932666E-3</v>
      </c>
    </row>
    <row r="173" spans="1:25" ht="15" hidden="1" customHeight="1">
      <c r="A173" s="41" t="s">
        <v>64</v>
      </c>
      <c r="B173" s="41" t="s">
        <v>65</v>
      </c>
      <c r="C173" s="41" t="s">
        <v>66</v>
      </c>
      <c r="D173" s="41" t="s">
        <v>67</v>
      </c>
      <c r="E173" s="41" t="s">
        <v>68</v>
      </c>
      <c r="F173" s="41" t="s">
        <v>69</v>
      </c>
      <c r="G173" s="41" t="s">
        <v>129</v>
      </c>
      <c r="H173" s="42" t="s">
        <v>72</v>
      </c>
      <c r="I173" s="42">
        <v>1</v>
      </c>
      <c r="J173" s="43">
        <v>0</v>
      </c>
      <c r="K173" s="43">
        <v>0</v>
      </c>
      <c r="L173" s="43">
        <v>0</v>
      </c>
      <c r="M173" s="43">
        <v>0</v>
      </c>
      <c r="N173" s="43">
        <v>0</v>
      </c>
      <c r="O173" s="43">
        <v>0</v>
      </c>
      <c r="P173" s="43">
        <v>0</v>
      </c>
      <c r="Q173" s="43">
        <v>0</v>
      </c>
      <c r="R173" s="43">
        <v>0</v>
      </c>
      <c r="S173" s="43">
        <v>0</v>
      </c>
      <c r="T173" s="43">
        <v>0</v>
      </c>
      <c r="U173" s="43">
        <v>0</v>
      </c>
      <c r="V173" s="43">
        <v>0</v>
      </c>
      <c r="W173" s="43">
        <v>0</v>
      </c>
      <c r="X173" s="43">
        <v>0</v>
      </c>
      <c r="Y173" s="43">
        <v>0</v>
      </c>
    </row>
    <row r="174" spans="1:25" ht="15" hidden="1" customHeight="1">
      <c r="A174" s="38" t="s">
        <v>64</v>
      </c>
      <c r="B174" s="38" t="s">
        <v>65</v>
      </c>
      <c r="C174" s="38" t="s">
        <v>66</v>
      </c>
      <c r="D174" s="38" t="s">
        <v>67</v>
      </c>
      <c r="E174" s="38" t="s">
        <v>68</v>
      </c>
      <c r="F174" s="38" t="s">
        <v>69</v>
      </c>
      <c r="G174" s="38" t="s">
        <v>129</v>
      </c>
      <c r="H174" s="39" t="s">
        <v>73</v>
      </c>
      <c r="I174" s="39">
        <v>298</v>
      </c>
      <c r="J174" s="40">
        <v>0</v>
      </c>
      <c r="K174" s="40">
        <v>0</v>
      </c>
      <c r="L174" s="40">
        <v>0</v>
      </c>
      <c r="M174" s="40">
        <v>0</v>
      </c>
      <c r="N174" s="40">
        <v>0</v>
      </c>
      <c r="O174" s="40">
        <v>0</v>
      </c>
      <c r="P174" s="40">
        <v>0</v>
      </c>
      <c r="Q174" s="40">
        <v>0</v>
      </c>
      <c r="R174" s="40">
        <v>0</v>
      </c>
      <c r="S174" s="40">
        <v>0</v>
      </c>
      <c r="T174" s="40">
        <v>1.9884919793098309E-3</v>
      </c>
      <c r="U174" s="40">
        <v>0</v>
      </c>
      <c r="V174" s="40">
        <v>0</v>
      </c>
      <c r="W174" s="40">
        <v>1.1745781786856504E-3</v>
      </c>
      <c r="X174" s="40">
        <v>1.7862391908866901E-3</v>
      </c>
      <c r="Y174" s="40">
        <v>1.9677801131761162E-3</v>
      </c>
    </row>
    <row r="175" spans="1:25" ht="15" hidden="1" customHeight="1">
      <c r="A175" s="41" t="s">
        <v>64</v>
      </c>
      <c r="B175" s="41" t="s">
        <v>65</v>
      </c>
      <c r="C175" s="41" t="s">
        <v>66</v>
      </c>
      <c r="D175" s="41" t="s">
        <v>67</v>
      </c>
      <c r="E175" s="41" t="s">
        <v>68</v>
      </c>
      <c r="F175" s="41" t="s">
        <v>69</v>
      </c>
      <c r="G175" s="41" t="s">
        <v>130</v>
      </c>
      <c r="H175" s="42" t="s">
        <v>71</v>
      </c>
      <c r="I175" s="42">
        <v>25</v>
      </c>
      <c r="J175" s="43">
        <v>0</v>
      </c>
      <c r="K175" s="43">
        <v>0</v>
      </c>
      <c r="L175" s="43">
        <v>0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0</v>
      </c>
      <c r="S175" s="43">
        <v>2.8774187243059343E-3</v>
      </c>
      <c r="T175" s="43">
        <v>4.8245278812283398E-3</v>
      </c>
      <c r="U175" s="43">
        <v>2.1550241138129471E-3</v>
      </c>
      <c r="V175" s="43">
        <v>7.182008285776159E-3</v>
      </c>
      <c r="W175" s="43">
        <v>7.20695857667267E-3</v>
      </c>
      <c r="X175" s="43">
        <v>2.7967597330781388E-3</v>
      </c>
      <c r="Y175" s="43">
        <v>3.1272613594214159E-3</v>
      </c>
    </row>
    <row r="176" spans="1:25" ht="15" hidden="1" customHeight="1">
      <c r="A176" s="38" t="s">
        <v>64</v>
      </c>
      <c r="B176" s="38" t="s">
        <v>65</v>
      </c>
      <c r="C176" s="38" t="s">
        <v>66</v>
      </c>
      <c r="D176" s="38" t="s">
        <v>67</v>
      </c>
      <c r="E176" s="38" t="s">
        <v>68</v>
      </c>
      <c r="F176" s="38" t="s">
        <v>69</v>
      </c>
      <c r="G176" s="38" t="s">
        <v>130</v>
      </c>
      <c r="H176" s="39" t="s">
        <v>72</v>
      </c>
      <c r="I176" s="39">
        <v>1</v>
      </c>
      <c r="J176" s="40">
        <v>0</v>
      </c>
      <c r="K176" s="40">
        <v>0</v>
      </c>
      <c r="L176" s="40">
        <v>0</v>
      </c>
      <c r="M176" s="40">
        <v>0</v>
      </c>
      <c r="N176" s="40">
        <v>0</v>
      </c>
      <c r="O176" s="40">
        <v>0</v>
      </c>
      <c r="P176" s="40">
        <v>0</v>
      </c>
      <c r="Q176" s="40">
        <v>0</v>
      </c>
      <c r="R176" s="40">
        <v>0</v>
      </c>
      <c r="S176" s="40">
        <v>5.4058893283626301E-3</v>
      </c>
      <c r="T176" s="40">
        <v>8.2816123670374185E-3</v>
      </c>
      <c r="U176" s="40">
        <v>4.7284308644628221E-3</v>
      </c>
      <c r="V176" s="40">
        <v>1.3906854388998739E-2</v>
      </c>
      <c r="W176" s="40">
        <v>1.0772785262088455E-2</v>
      </c>
      <c r="X176" s="40">
        <v>2.0897358170059509E-3</v>
      </c>
      <c r="Y176" s="40">
        <v>4.05498652379433E-3</v>
      </c>
    </row>
    <row r="177" spans="1:25" ht="15" hidden="1" customHeight="1">
      <c r="A177" s="41" t="s">
        <v>64</v>
      </c>
      <c r="B177" s="41" t="s">
        <v>65</v>
      </c>
      <c r="C177" s="41" t="s">
        <v>66</v>
      </c>
      <c r="D177" s="41" t="s">
        <v>67</v>
      </c>
      <c r="E177" s="41" t="s">
        <v>68</v>
      </c>
      <c r="F177" s="41" t="s">
        <v>69</v>
      </c>
      <c r="G177" s="41" t="s">
        <v>130</v>
      </c>
      <c r="H177" s="42" t="s">
        <v>73</v>
      </c>
      <c r="I177" s="42">
        <v>298</v>
      </c>
      <c r="J177" s="43">
        <v>0</v>
      </c>
      <c r="K177" s="43">
        <v>0</v>
      </c>
      <c r="L177" s="43">
        <v>0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0</v>
      </c>
      <c r="S177" s="43">
        <v>4.5749585272688506E-3</v>
      </c>
      <c r="T177" s="43">
        <v>7.5507438809396324E-3</v>
      </c>
      <c r="U177" s="43">
        <v>3.3730271333235482E-3</v>
      </c>
      <c r="V177" s="43">
        <v>1.1240085304408133E-2</v>
      </c>
      <c r="W177" s="43">
        <v>1.1279812226365185E-2</v>
      </c>
      <c r="X177" s="43">
        <v>4.3758396386584632E-3</v>
      </c>
      <c r="Y177" s="43">
        <v>4.8938510284189255E-3</v>
      </c>
    </row>
    <row r="178" spans="1:25" ht="15" hidden="1" customHeight="1">
      <c r="A178" s="38" t="s">
        <v>64</v>
      </c>
      <c r="B178" s="38" t="s">
        <v>65</v>
      </c>
      <c r="C178" s="38" t="s">
        <v>66</v>
      </c>
      <c r="D178" s="38" t="s">
        <v>67</v>
      </c>
      <c r="E178" s="38" t="s">
        <v>68</v>
      </c>
      <c r="F178" s="38" t="s">
        <v>69</v>
      </c>
      <c r="G178" s="38" t="s">
        <v>131</v>
      </c>
      <c r="H178" s="39" t="s">
        <v>71</v>
      </c>
      <c r="I178" s="39">
        <v>25</v>
      </c>
      <c r="J178" s="40">
        <v>0</v>
      </c>
      <c r="K178" s="40">
        <v>0</v>
      </c>
      <c r="L178" s="40">
        <v>0</v>
      </c>
      <c r="M178" s="40">
        <v>0</v>
      </c>
      <c r="N178" s="40">
        <v>0</v>
      </c>
      <c r="O178" s="40">
        <v>0</v>
      </c>
      <c r="P178" s="40">
        <v>0</v>
      </c>
      <c r="Q178" s="40">
        <v>0</v>
      </c>
      <c r="R178" s="40">
        <v>0</v>
      </c>
      <c r="S178" s="40">
        <v>7.3814030645275144E-5</v>
      </c>
      <c r="T178" s="40">
        <v>1.1042239599703264E-4</v>
      </c>
      <c r="U178" s="40">
        <v>1.1439658517599545E-4</v>
      </c>
      <c r="V178" s="40">
        <v>7.338629618474446E-5</v>
      </c>
      <c r="W178" s="40">
        <v>1.2164490816126633E-6</v>
      </c>
      <c r="X178" s="40">
        <v>6.5195359714670778E-7</v>
      </c>
      <c r="Y178" s="40">
        <v>1.2671727942404678E-7</v>
      </c>
    </row>
    <row r="179" spans="1:25" ht="15" hidden="1" customHeight="1">
      <c r="A179" s="41" t="s">
        <v>64</v>
      </c>
      <c r="B179" s="41" t="s">
        <v>65</v>
      </c>
      <c r="C179" s="41" t="s">
        <v>66</v>
      </c>
      <c r="D179" s="41" t="s">
        <v>67</v>
      </c>
      <c r="E179" s="41" t="s">
        <v>68</v>
      </c>
      <c r="F179" s="41" t="s">
        <v>69</v>
      </c>
      <c r="G179" s="41" t="s">
        <v>131</v>
      </c>
      <c r="H179" s="42" t="s">
        <v>72</v>
      </c>
      <c r="I179" s="42">
        <v>1</v>
      </c>
      <c r="J179" s="43">
        <v>0</v>
      </c>
      <c r="K179" s="43">
        <v>0</v>
      </c>
      <c r="L179" s="43">
        <v>0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43">
        <v>0</v>
      </c>
      <c r="S179" s="43">
        <v>0.2807311557438924</v>
      </c>
      <c r="T179" s="43">
        <v>0.42309317685357284</v>
      </c>
      <c r="U179" s="43">
        <v>0.44213857385218908</v>
      </c>
      <c r="V179" s="43">
        <v>0.28355270971393304</v>
      </c>
      <c r="W179" s="43">
        <v>4.708665832653107E-3</v>
      </c>
      <c r="X179" s="43">
        <v>2.5234339048887861E-3</v>
      </c>
      <c r="Y179" s="43">
        <v>4.8951046075101261E-4</v>
      </c>
    </row>
    <row r="180" spans="1:25" ht="15" hidden="1" customHeight="1">
      <c r="A180" s="38" t="s">
        <v>64</v>
      </c>
      <c r="B180" s="38" t="s">
        <v>65</v>
      </c>
      <c r="C180" s="38" t="s">
        <v>66</v>
      </c>
      <c r="D180" s="38" t="s">
        <v>67</v>
      </c>
      <c r="E180" s="38" t="s">
        <v>68</v>
      </c>
      <c r="F180" s="38" t="s">
        <v>69</v>
      </c>
      <c r="G180" s="38" t="s">
        <v>131</v>
      </c>
      <c r="H180" s="39" t="s">
        <v>73</v>
      </c>
      <c r="I180" s="39">
        <v>298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0">
        <v>0</v>
      </c>
      <c r="S180" s="40">
        <v>1.269460944334266E-3</v>
      </c>
      <c r="T180" s="40">
        <v>2.0566428934994034E-3</v>
      </c>
      <c r="U180" s="40">
        <v>2.1713271027679116E-3</v>
      </c>
      <c r="V180" s="40">
        <v>1.3924468983416143E-3</v>
      </c>
      <c r="W180" s="40">
        <v>2.3130187765641364E-5</v>
      </c>
      <c r="X180" s="40">
        <v>1.2395619636603453E-5</v>
      </c>
      <c r="Y180" s="40">
        <v>2.4073208464311773E-6</v>
      </c>
    </row>
    <row r="181" spans="1:25" ht="15" hidden="1" customHeight="1">
      <c r="A181" s="41" t="s">
        <v>64</v>
      </c>
      <c r="B181" s="41" t="s">
        <v>65</v>
      </c>
      <c r="C181" s="41" t="s">
        <v>66</v>
      </c>
      <c r="D181" s="41" t="s">
        <v>67</v>
      </c>
      <c r="E181" s="41" t="s">
        <v>68</v>
      </c>
      <c r="F181" s="41" t="s">
        <v>69</v>
      </c>
      <c r="G181" s="41" t="s">
        <v>132</v>
      </c>
      <c r="H181" s="42" t="s">
        <v>71</v>
      </c>
      <c r="I181" s="42">
        <v>25</v>
      </c>
      <c r="J181" s="43">
        <v>0</v>
      </c>
      <c r="K181" s="43">
        <v>0</v>
      </c>
      <c r="L181" s="43">
        <v>0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43">
        <v>0</v>
      </c>
      <c r="S181" s="43">
        <v>2.5037945381156836E-4</v>
      </c>
      <c r="T181" s="43">
        <v>0</v>
      </c>
      <c r="U181" s="43">
        <v>0</v>
      </c>
      <c r="V181" s="43">
        <v>1.2577952736998077E-7</v>
      </c>
      <c r="W181" s="43">
        <v>1.0466065132022431E-3</v>
      </c>
      <c r="X181" s="43">
        <v>8.3603855874441163E-4</v>
      </c>
      <c r="Y181" s="43">
        <v>3.9368954717021801E-4</v>
      </c>
    </row>
    <row r="182" spans="1:25" ht="15" hidden="1" customHeight="1">
      <c r="A182" s="38" t="s">
        <v>64</v>
      </c>
      <c r="B182" s="38" t="s">
        <v>65</v>
      </c>
      <c r="C182" s="38" t="s">
        <v>66</v>
      </c>
      <c r="D182" s="38" t="s">
        <v>67</v>
      </c>
      <c r="E182" s="38" t="s">
        <v>68</v>
      </c>
      <c r="F182" s="38" t="s">
        <v>69</v>
      </c>
      <c r="G182" s="38" t="s">
        <v>132</v>
      </c>
      <c r="H182" s="39" t="s">
        <v>72</v>
      </c>
      <c r="I182" s="39">
        <v>1</v>
      </c>
      <c r="J182" s="40">
        <v>0</v>
      </c>
      <c r="K182" s="40">
        <v>0</v>
      </c>
      <c r="L182" s="40">
        <v>0</v>
      </c>
      <c r="M182" s="40">
        <v>0</v>
      </c>
      <c r="N182" s="40">
        <v>0</v>
      </c>
      <c r="O182" s="40">
        <v>0</v>
      </c>
      <c r="P182" s="40">
        <v>0</v>
      </c>
      <c r="Q182" s="40">
        <v>0</v>
      </c>
      <c r="R182" s="40">
        <v>0</v>
      </c>
      <c r="S182" s="40">
        <v>6.8233491170375284E-3</v>
      </c>
      <c r="T182" s="40">
        <v>0</v>
      </c>
      <c r="U182" s="40">
        <v>0</v>
      </c>
      <c r="V182" s="40">
        <v>1.3047188446214606E-6</v>
      </c>
      <c r="W182" s="40">
        <v>9.4238485824296534E-3</v>
      </c>
      <c r="X182" s="40">
        <v>4.7286244930153983E-3</v>
      </c>
      <c r="Y182" s="40">
        <v>2.375012658479345E-3</v>
      </c>
    </row>
    <row r="183" spans="1:25" ht="15" hidden="1" customHeight="1">
      <c r="A183" s="41" t="s">
        <v>64</v>
      </c>
      <c r="B183" s="41" t="s">
        <v>65</v>
      </c>
      <c r="C183" s="41" t="s">
        <v>66</v>
      </c>
      <c r="D183" s="41" t="s">
        <v>67</v>
      </c>
      <c r="E183" s="41" t="s">
        <v>68</v>
      </c>
      <c r="F183" s="41" t="s">
        <v>69</v>
      </c>
      <c r="G183" s="41" t="s">
        <v>132</v>
      </c>
      <c r="H183" s="42" t="s">
        <v>73</v>
      </c>
      <c r="I183" s="42">
        <v>298</v>
      </c>
      <c r="J183" s="43">
        <v>0</v>
      </c>
      <c r="K183" s="43">
        <v>0</v>
      </c>
      <c r="L183" s="43">
        <v>0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43">
        <v>0</v>
      </c>
      <c r="S183" s="43">
        <v>4.1772793684546883E-4</v>
      </c>
      <c r="T183" s="43">
        <v>0</v>
      </c>
      <c r="U183" s="43">
        <v>0</v>
      </c>
      <c r="V183" s="43">
        <v>1.9655290809880429E-7</v>
      </c>
      <c r="W183" s="43">
        <v>1.6357674800074932E-3</v>
      </c>
      <c r="X183" s="43">
        <v>1.307197229813021E-3</v>
      </c>
      <c r="Y183" s="43">
        <v>6.1551232884928106E-4</v>
      </c>
    </row>
    <row r="184" spans="1:25" ht="15" hidden="1" customHeight="1">
      <c r="A184" s="38" t="s">
        <v>64</v>
      </c>
      <c r="B184" s="38" t="s">
        <v>65</v>
      </c>
      <c r="C184" s="38" t="s">
        <v>66</v>
      </c>
      <c r="D184" s="38" t="s">
        <v>67</v>
      </c>
      <c r="E184" s="38" t="s">
        <v>68</v>
      </c>
      <c r="F184" s="38" t="s">
        <v>69</v>
      </c>
      <c r="G184" s="38" t="s">
        <v>133</v>
      </c>
      <c r="H184" s="39" t="s">
        <v>71</v>
      </c>
      <c r="I184" s="39">
        <v>25</v>
      </c>
      <c r="J184" s="40">
        <v>0</v>
      </c>
      <c r="K184" s="40">
        <v>0</v>
      </c>
      <c r="L184" s="40">
        <v>0</v>
      </c>
      <c r="M184" s="40">
        <v>0</v>
      </c>
      <c r="N184" s="40">
        <v>0</v>
      </c>
      <c r="O184" s="40">
        <v>0</v>
      </c>
      <c r="P184" s="40">
        <v>0</v>
      </c>
      <c r="Q184" s="40">
        <v>0</v>
      </c>
      <c r="R184" s="40">
        <v>0</v>
      </c>
      <c r="S184" s="40">
        <v>0</v>
      </c>
      <c r="T184" s="40">
        <v>0</v>
      </c>
      <c r="U184" s="40">
        <v>0</v>
      </c>
      <c r="V184" s="40">
        <v>0</v>
      </c>
      <c r="W184" s="40">
        <v>0</v>
      </c>
      <c r="X184" s="40">
        <v>9.0035554478457158E-8</v>
      </c>
      <c r="Y184" s="40">
        <v>2.8970602386234226E-10</v>
      </c>
    </row>
    <row r="185" spans="1:25" ht="15" hidden="1" customHeight="1">
      <c r="A185" s="41" t="s">
        <v>64</v>
      </c>
      <c r="B185" s="41" t="s">
        <v>65</v>
      </c>
      <c r="C185" s="41" t="s">
        <v>66</v>
      </c>
      <c r="D185" s="41" t="s">
        <v>67</v>
      </c>
      <c r="E185" s="41" t="s">
        <v>68</v>
      </c>
      <c r="F185" s="41" t="s">
        <v>69</v>
      </c>
      <c r="G185" s="41" t="s">
        <v>133</v>
      </c>
      <c r="H185" s="42" t="s">
        <v>72</v>
      </c>
      <c r="I185" s="42">
        <v>1</v>
      </c>
      <c r="J185" s="43">
        <v>0</v>
      </c>
      <c r="K185" s="43">
        <v>0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3.481314601574859E-4</v>
      </c>
      <c r="Y185" s="43">
        <v>1.1194384236899005E-6</v>
      </c>
    </row>
    <row r="186" spans="1:25" ht="15" hidden="1" customHeight="1">
      <c r="A186" s="38" t="s">
        <v>64</v>
      </c>
      <c r="B186" s="38" t="s">
        <v>65</v>
      </c>
      <c r="C186" s="38" t="s">
        <v>66</v>
      </c>
      <c r="D186" s="38" t="s">
        <v>67</v>
      </c>
      <c r="E186" s="38" t="s">
        <v>68</v>
      </c>
      <c r="F186" s="38" t="s">
        <v>69</v>
      </c>
      <c r="G186" s="38" t="s">
        <v>133</v>
      </c>
      <c r="H186" s="39" t="s">
        <v>73</v>
      </c>
      <c r="I186" s="39">
        <v>298</v>
      </c>
      <c r="J186" s="40">
        <v>0</v>
      </c>
      <c r="K186" s="40">
        <v>0</v>
      </c>
      <c r="L186" s="40">
        <v>0</v>
      </c>
      <c r="M186" s="40">
        <v>0</v>
      </c>
      <c r="N186" s="40">
        <v>0</v>
      </c>
      <c r="O186" s="40">
        <v>0</v>
      </c>
      <c r="P186" s="40">
        <v>0</v>
      </c>
      <c r="Q186" s="40">
        <v>0</v>
      </c>
      <c r="R186" s="40">
        <v>0</v>
      </c>
      <c r="S186" s="40">
        <v>0</v>
      </c>
      <c r="T186" s="40">
        <v>0</v>
      </c>
      <c r="U186" s="40">
        <v>0</v>
      </c>
      <c r="V186" s="40">
        <v>0</v>
      </c>
      <c r="W186" s="40">
        <v>0</v>
      </c>
      <c r="X186" s="40">
        <v>1.709787320210751E-6</v>
      </c>
      <c r="Y186" s="40">
        <v>5.4972969790151193E-9</v>
      </c>
    </row>
    <row r="187" spans="1:25" ht="15" hidden="1" customHeight="1">
      <c r="A187" s="41" t="s">
        <v>64</v>
      </c>
      <c r="B187" s="41" t="s">
        <v>65</v>
      </c>
      <c r="C187" s="41" t="s">
        <v>66</v>
      </c>
      <c r="D187" s="41" t="s">
        <v>67</v>
      </c>
      <c r="E187" s="41" t="s">
        <v>68</v>
      </c>
      <c r="F187" s="41" t="s">
        <v>69</v>
      </c>
      <c r="G187" s="41" t="s">
        <v>134</v>
      </c>
      <c r="H187" s="42" t="s">
        <v>71</v>
      </c>
      <c r="I187" s="42">
        <v>25</v>
      </c>
      <c r="J187" s="43">
        <v>0</v>
      </c>
      <c r="K187" s="43">
        <v>0</v>
      </c>
      <c r="L187" s="43">
        <v>0</v>
      </c>
      <c r="M187" s="43">
        <v>0</v>
      </c>
      <c r="N187" s="43">
        <v>0</v>
      </c>
      <c r="O187" s="43">
        <v>0</v>
      </c>
      <c r="P187" s="43">
        <v>0</v>
      </c>
      <c r="Q187" s="43">
        <v>0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3">
        <v>4.0346638988331066E-7</v>
      </c>
      <c r="Y187" s="43">
        <v>1.0363418153173015E-8</v>
      </c>
    </row>
    <row r="188" spans="1:25" ht="15" hidden="1" customHeight="1">
      <c r="A188" s="38" t="s">
        <v>64</v>
      </c>
      <c r="B188" s="38" t="s">
        <v>65</v>
      </c>
      <c r="C188" s="38" t="s">
        <v>66</v>
      </c>
      <c r="D188" s="38" t="s">
        <v>67</v>
      </c>
      <c r="E188" s="38" t="s">
        <v>68</v>
      </c>
      <c r="F188" s="38" t="s">
        <v>69</v>
      </c>
      <c r="G188" s="38" t="s">
        <v>134</v>
      </c>
      <c r="H188" s="39" t="s">
        <v>72</v>
      </c>
      <c r="I188" s="39">
        <v>1</v>
      </c>
      <c r="J188" s="40">
        <v>0</v>
      </c>
      <c r="K188" s="40">
        <v>0</v>
      </c>
      <c r="L188" s="40">
        <v>0</v>
      </c>
      <c r="M188" s="40">
        <v>0</v>
      </c>
      <c r="N188" s="40">
        <v>0</v>
      </c>
      <c r="O188" s="40">
        <v>0</v>
      </c>
      <c r="P188" s="40">
        <v>0</v>
      </c>
      <c r="Q188" s="40">
        <v>0</v>
      </c>
      <c r="R188" s="40">
        <v>0</v>
      </c>
      <c r="S188" s="40">
        <v>0</v>
      </c>
      <c r="T188" s="40">
        <v>0</v>
      </c>
      <c r="U188" s="40">
        <v>0</v>
      </c>
      <c r="V188" s="40">
        <v>0</v>
      </c>
      <c r="W188" s="40">
        <v>0</v>
      </c>
      <c r="X188" s="40">
        <v>1.5641707146087237E-3</v>
      </c>
      <c r="Y188" s="40">
        <v>4.0145760230709869E-5</v>
      </c>
    </row>
    <row r="189" spans="1:25" ht="15" hidden="1" customHeight="1">
      <c r="A189" s="41" t="s">
        <v>64</v>
      </c>
      <c r="B189" s="41" t="s">
        <v>65</v>
      </c>
      <c r="C189" s="41" t="s">
        <v>66</v>
      </c>
      <c r="D189" s="41" t="s">
        <v>67</v>
      </c>
      <c r="E189" s="41" t="s">
        <v>68</v>
      </c>
      <c r="F189" s="41" t="s">
        <v>69</v>
      </c>
      <c r="G189" s="41" t="s">
        <v>134</v>
      </c>
      <c r="H189" s="42" t="s">
        <v>73</v>
      </c>
      <c r="I189" s="42">
        <v>298</v>
      </c>
      <c r="J189" s="43">
        <v>0</v>
      </c>
      <c r="K189" s="43">
        <v>0</v>
      </c>
      <c r="L189" s="43">
        <v>0</v>
      </c>
      <c r="M189" s="43">
        <v>0</v>
      </c>
      <c r="N189" s="43">
        <v>0</v>
      </c>
      <c r="O189" s="43">
        <v>0</v>
      </c>
      <c r="P189" s="43">
        <v>0</v>
      </c>
      <c r="Q189" s="43">
        <v>0</v>
      </c>
      <c r="R189" s="43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0</v>
      </c>
      <c r="X189" s="43">
        <v>7.6856773319123731E-6</v>
      </c>
      <c r="Y189" s="43">
        <v>1.9723260654308285E-7</v>
      </c>
    </row>
    <row r="190" spans="1:25" ht="15" hidden="1" customHeight="1">
      <c r="A190" s="38" t="s">
        <v>64</v>
      </c>
      <c r="B190" s="38" t="s">
        <v>65</v>
      </c>
      <c r="C190" s="38" t="s">
        <v>66</v>
      </c>
      <c r="D190" s="38" t="s">
        <v>67</v>
      </c>
      <c r="E190" s="38" t="s">
        <v>68</v>
      </c>
      <c r="F190" s="38" t="s">
        <v>69</v>
      </c>
      <c r="G190" s="38" t="s">
        <v>135</v>
      </c>
      <c r="H190" s="39" t="s">
        <v>71</v>
      </c>
      <c r="I190" s="39">
        <v>25</v>
      </c>
      <c r="J190" s="40">
        <v>0</v>
      </c>
      <c r="K190" s="40">
        <v>0</v>
      </c>
      <c r="L190" s="40">
        <v>0</v>
      </c>
      <c r="M190" s="40">
        <v>0</v>
      </c>
      <c r="N190" s="40">
        <v>0</v>
      </c>
      <c r="O190" s="40">
        <v>0</v>
      </c>
      <c r="P190" s="40">
        <v>0</v>
      </c>
      <c r="Q190" s="40">
        <v>0</v>
      </c>
      <c r="R190" s="40">
        <v>0</v>
      </c>
      <c r="S190" s="40">
        <v>0</v>
      </c>
      <c r="T190" s="40">
        <v>0</v>
      </c>
      <c r="U190" s="40">
        <v>0</v>
      </c>
      <c r="V190" s="40">
        <v>0</v>
      </c>
      <c r="W190" s="40">
        <v>0</v>
      </c>
      <c r="X190" s="40">
        <v>6.0142926943442073E-8</v>
      </c>
      <c r="Y190" s="40">
        <v>0</v>
      </c>
    </row>
    <row r="191" spans="1:25" ht="15" hidden="1" customHeight="1">
      <c r="A191" s="41" t="s">
        <v>64</v>
      </c>
      <c r="B191" s="41" t="s">
        <v>65</v>
      </c>
      <c r="C191" s="41" t="s">
        <v>66</v>
      </c>
      <c r="D191" s="41" t="s">
        <v>67</v>
      </c>
      <c r="E191" s="41" t="s">
        <v>68</v>
      </c>
      <c r="F191" s="41" t="s">
        <v>69</v>
      </c>
      <c r="G191" s="41" t="s">
        <v>135</v>
      </c>
      <c r="H191" s="42" t="s">
        <v>72</v>
      </c>
      <c r="I191" s="42">
        <v>1</v>
      </c>
      <c r="J191" s="43">
        <v>0</v>
      </c>
      <c r="K191" s="43">
        <v>0</v>
      </c>
      <c r="L191" s="43">
        <v>0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2.3243567331819554E-4</v>
      </c>
      <c r="Y191" s="43">
        <v>0</v>
      </c>
    </row>
    <row r="192" spans="1:25" ht="15" hidden="1" customHeight="1">
      <c r="A192" s="38" t="s">
        <v>64</v>
      </c>
      <c r="B192" s="38" t="s">
        <v>65</v>
      </c>
      <c r="C192" s="38" t="s">
        <v>66</v>
      </c>
      <c r="D192" s="38" t="s">
        <v>67</v>
      </c>
      <c r="E192" s="38" t="s">
        <v>68</v>
      </c>
      <c r="F192" s="38" t="s">
        <v>69</v>
      </c>
      <c r="G192" s="38" t="s">
        <v>135</v>
      </c>
      <c r="H192" s="39" t="s">
        <v>73</v>
      </c>
      <c r="I192" s="39">
        <v>298</v>
      </c>
      <c r="J192" s="40">
        <v>0</v>
      </c>
      <c r="K192" s="40">
        <v>0</v>
      </c>
      <c r="L192" s="40">
        <v>0</v>
      </c>
      <c r="M192" s="40">
        <v>0</v>
      </c>
      <c r="N192" s="40">
        <v>0</v>
      </c>
      <c r="O192" s="40">
        <v>0</v>
      </c>
      <c r="P192" s="40">
        <v>0</v>
      </c>
      <c r="Q192" s="40">
        <v>0</v>
      </c>
      <c r="R192" s="40">
        <v>0</v>
      </c>
      <c r="S192" s="40">
        <v>0</v>
      </c>
      <c r="T192" s="40">
        <v>0</v>
      </c>
      <c r="U192" s="40">
        <v>0</v>
      </c>
      <c r="V192" s="40">
        <v>0</v>
      </c>
      <c r="W192" s="40">
        <v>0</v>
      </c>
      <c r="X192" s="40">
        <v>1.1414710793074463E-6</v>
      </c>
      <c r="Y192" s="40">
        <v>0</v>
      </c>
    </row>
    <row r="193" spans="1:25" ht="15" hidden="1" customHeight="1">
      <c r="A193" s="41" t="s">
        <v>64</v>
      </c>
      <c r="B193" s="41" t="s">
        <v>65</v>
      </c>
      <c r="C193" s="41" t="s">
        <v>66</v>
      </c>
      <c r="D193" s="41" t="s">
        <v>67</v>
      </c>
      <c r="E193" s="41" t="s">
        <v>68</v>
      </c>
      <c r="F193" s="41" t="s">
        <v>69</v>
      </c>
      <c r="G193" s="41" t="s">
        <v>136</v>
      </c>
      <c r="H193" s="42" t="s">
        <v>71</v>
      </c>
      <c r="I193" s="42">
        <v>25</v>
      </c>
      <c r="J193" s="43">
        <v>0</v>
      </c>
      <c r="K193" s="43">
        <v>0</v>
      </c>
      <c r="L193" s="43">
        <v>0</v>
      </c>
      <c r="M193" s="43">
        <v>0</v>
      </c>
      <c r="N193" s="43">
        <v>0</v>
      </c>
      <c r="O193" s="43">
        <v>0</v>
      </c>
      <c r="P193" s="43">
        <v>0</v>
      </c>
      <c r="Q193" s="43">
        <v>0</v>
      </c>
      <c r="R193" s="43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0</v>
      </c>
      <c r="X193" s="43">
        <v>5.9076289158080279E-6</v>
      </c>
      <c r="Y193" s="43">
        <v>4.1176921951804846E-9</v>
      </c>
    </row>
    <row r="194" spans="1:25" ht="15" hidden="1" customHeight="1">
      <c r="A194" s="38" t="s">
        <v>64</v>
      </c>
      <c r="B194" s="38" t="s">
        <v>65</v>
      </c>
      <c r="C194" s="38" t="s">
        <v>66</v>
      </c>
      <c r="D194" s="38" t="s">
        <v>67</v>
      </c>
      <c r="E194" s="38" t="s">
        <v>68</v>
      </c>
      <c r="F194" s="38" t="s">
        <v>69</v>
      </c>
      <c r="G194" s="38" t="s">
        <v>136</v>
      </c>
      <c r="H194" s="39" t="s">
        <v>72</v>
      </c>
      <c r="I194" s="39">
        <v>1</v>
      </c>
      <c r="J194" s="40">
        <v>0</v>
      </c>
      <c r="K194" s="40">
        <v>0</v>
      </c>
      <c r="L194" s="40">
        <v>0</v>
      </c>
      <c r="M194" s="40">
        <v>0</v>
      </c>
      <c r="N194" s="40">
        <v>0</v>
      </c>
      <c r="O194" s="40">
        <v>0</v>
      </c>
      <c r="P194" s="40">
        <v>0</v>
      </c>
      <c r="Q194" s="40">
        <v>0</v>
      </c>
      <c r="R194" s="40">
        <v>0</v>
      </c>
      <c r="S194" s="40">
        <v>0</v>
      </c>
      <c r="T194" s="40">
        <v>0</v>
      </c>
      <c r="U194" s="40">
        <v>0</v>
      </c>
      <c r="V194" s="40">
        <v>0</v>
      </c>
      <c r="W194" s="40">
        <v>0</v>
      </c>
      <c r="X194" s="40">
        <v>2.2910734011082588E-2</v>
      </c>
      <c r="Y194" s="40">
        <v>1.5967516785161466E-5</v>
      </c>
    </row>
    <row r="195" spans="1:25" ht="15" hidden="1" customHeight="1">
      <c r="A195" s="41" t="s">
        <v>64</v>
      </c>
      <c r="B195" s="41" t="s">
        <v>65</v>
      </c>
      <c r="C195" s="41" t="s">
        <v>66</v>
      </c>
      <c r="D195" s="41" t="s">
        <v>67</v>
      </c>
      <c r="E195" s="41" t="s">
        <v>68</v>
      </c>
      <c r="F195" s="41" t="s">
        <v>69</v>
      </c>
      <c r="G195" s="41" t="s">
        <v>136</v>
      </c>
      <c r="H195" s="42" t="s">
        <v>73</v>
      </c>
      <c r="I195" s="42">
        <v>298</v>
      </c>
      <c r="J195" s="43">
        <v>0</v>
      </c>
      <c r="K195" s="43">
        <v>0</v>
      </c>
      <c r="L195" s="43">
        <v>0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1.1251189523758116E-4</v>
      </c>
      <c r="Y195" s="43">
        <v>7.8406418287503869E-8</v>
      </c>
    </row>
    <row r="196" spans="1:25" ht="15" hidden="1" customHeight="1">
      <c r="A196" s="38" t="s">
        <v>64</v>
      </c>
      <c r="B196" s="38" t="s">
        <v>65</v>
      </c>
      <c r="C196" s="38" t="s">
        <v>66</v>
      </c>
      <c r="D196" s="38" t="s">
        <v>67</v>
      </c>
      <c r="E196" s="38" t="s">
        <v>68</v>
      </c>
      <c r="F196" s="38" t="s">
        <v>69</v>
      </c>
      <c r="G196" s="38" t="s">
        <v>137</v>
      </c>
      <c r="H196" s="39" t="s">
        <v>71</v>
      </c>
      <c r="I196" s="39">
        <v>25</v>
      </c>
      <c r="J196" s="40">
        <v>0</v>
      </c>
      <c r="K196" s="40">
        <v>0</v>
      </c>
      <c r="L196" s="40">
        <v>0</v>
      </c>
      <c r="M196" s="40">
        <v>0</v>
      </c>
      <c r="N196" s="40">
        <v>0</v>
      </c>
      <c r="O196" s="40">
        <v>0</v>
      </c>
      <c r="P196" s="40">
        <v>0</v>
      </c>
      <c r="Q196" s="40">
        <v>0</v>
      </c>
      <c r="R196" s="40">
        <v>0</v>
      </c>
      <c r="S196" s="40">
        <v>0</v>
      </c>
      <c r="T196" s="40">
        <v>0</v>
      </c>
      <c r="U196" s="40">
        <v>0</v>
      </c>
      <c r="V196" s="40">
        <v>0</v>
      </c>
      <c r="W196" s="40">
        <v>3.821998702863508E-8</v>
      </c>
      <c r="X196" s="40">
        <v>0</v>
      </c>
      <c r="Y196" s="40">
        <v>0</v>
      </c>
    </row>
    <row r="197" spans="1:25" ht="15" hidden="1" customHeight="1">
      <c r="A197" s="41" t="s">
        <v>64</v>
      </c>
      <c r="B197" s="41" t="s">
        <v>65</v>
      </c>
      <c r="C197" s="41" t="s">
        <v>66</v>
      </c>
      <c r="D197" s="41" t="s">
        <v>67</v>
      </c>
      <c r="E197" s="41" t="s">
        <v>68</v>
      </c>
      <c r="F197" s="41" t="s">
        <v>69</v>
      </c>
      <c r="G197" s="41" t="s">
        <v>137</v>
      </c>
      <c r="H197" s="42" t="s">
        <v>72</v>
      </c>
      <c r="I197" s="42">
        <v>1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1.4803248888779557E-4</v>
      </c>
      <c r="X197" s="43">
        <v>0</v>
      </c>
      <c r="Y197" s="43">
        <v>0</v>
      </c>
    </row>
    <row r="198" spans="1:25" ht="15" hidden="1" customHeight="1">
      <c r="A198" s="38" t="s">
        <v>64</v>
      </c>
      <c r="B198" s="38" t="s">
        <v>65</v>
      </c>
      <c r="C198" s="38" t="s">
        <v>66</v>
      </c>
      <c r="D198" s="38" t="s">
        <v>67</v>
      </c>
      <c r="E198" s="38" t="s">
        <v>68</v>
      </c>
      <c r="F198" s="38" t="s">
        <v>69</v>
      </c>
      <c r="G198" s="38" t="s">
        <v>137</v>
      </c>
      <c r="H198" s="39" t="s">
        <v>73</v>
      </c>
      <c r="I198" s="39">
        <v>298</v>
      </c>
      <c r="J198" s="40">
        <v>0</v>
      </c>
      <c r="K198" s="40">
        <v>0</v>
      </c>
      <c r="L198" s="40">
        <v>0</v>
      </c>
      <c r="M198" s="40">
        <v>0</v>
      </c>
      <c r="N198" s="40">
        <v>0</v>
      </c>
      <c r="O198" s="40">
        <v>0</v>
      </c>
      <c r="P198" s="40">
        <v>0</v>
      </c>
      <c r="Q198" s="40">
        <v>0</v>
      </c>
      <c r="R198" s="40">
        <v>0</v>
      </c>
      <c r="S198" s="40">
        <v>0</v>
      </c>
      <c r="T198" s="40">
        <v>0</v>
      </c>
      <c r="U198" s="40">
        <v>0</v>
      </c>
      <c r="V198" s="40">
        <v>0</v>
      </c>
      <c r="W198" s="40">
        <v>7.2725028176258754E-7</v>
      </c>
      <c r="X198" s="40">
        <v>0</v>
      </c>
      <c r="Y198" s="40">
        <v>0</v>
      </c>
    </row>
    <row r="199" spans="1:25" ht="15" hidden="1" customHeight="1">
      <c r="A199" s="41" t="s">
        <v>64</v>
      </c>
      <c r="B199" s="41" t="s">
        <v>65</v>
      </c>
      <c r="C199" s="41" t="s">
        <v>66</v>
      </c>
      <c r="D199" s="41" t="s">
        <v>67</v>
      </c>
      <c r="E199" s="41" t="s">
        <v>68</v>
      </c>
      <c r="F199" s="41" t="s">
        <v>69</v>
      </c>
      <c r="G199" s="41" t="s">
        <v>138</v>
      </c>
      <c r="H199" s="42" t="s">
        <v>71</v>
      </c>
      <c r="I199" s="42">
        <v>25</v>
      </c>
      <c r="J199" s="43">
        <v>1.084029296186868E-3</v>
      </c>
      <c r="K199" s="43">
        <v>6.2526178051834462E-4</v>
      </c>
      <c r="L199" s="43">
        <v>1.7619803041681811E-3</v>
      </c>
      <c r="M199" s="43">
        <v>2.475147347262765E-3</v>
      </c>
      <c r="N199" s="43">
        <v>2.1558003008056706E-3</v>
      </c>
      <c r="O199" s="43">
        <v>1.7394582501243771E-3</v>
      </c>
      <c r="P199" s="43">
        <v>2.12072157980991E-3</v>
      </c>
      <c r="Q199" s="43">
        <v>2.2366008647392017E-3</v>
      </c>
      <c r="R199" s="43">
        <v>3.084528448559241E-3</v>
      </c>
      <c r="S199" s="43">
        <v>3.6991588692713629E-3</v>
      </c>
      <c r="T199" s="43">
        <v>3.7621743595087488E-3</v>
      </c>
      <c r="U199" s="43">
        <v>5.4123451023408257E-3</v>
      </c>
      <c r="V199" s="43">
        <v>5.1480889692836007E-3</v>
      </c>
      <c r="W199" s="43">
        <v>2.680121004762984E-3</v>
      </c>
      <c r="X199" s="43">
        <v>2.9422349245337119E-3</v>
      </c>
      <c r="Y199" s="43">
        <v>2.3625979443533773E-3</v>
      </c>
    </row>
    <row r="200" spans="1:25" ht="15" hidden="1" customHeight="1">
      <c r="A200" s="38" t="s">
        <v>64</v>
      </c>
      <c r="B200" s="38" t="s">
        <v>65</v>
      </c>
      <c r="C200" s="38" t="s">
        <v>66</v>
      </c>
      <c r="D200" s="38" t="s">
        <v>67</v>
      </c>
      <c r="E200" s="38" t="s">
        <v>68</v>
      </c>
      <c r="F200" s="38" t="s">
        <v>69</v>
      </c>
      <c r="G200" s="38" t="s">
        <v>138</v>
      </c>
      <c r="H200" s="39" t="s">
        <v>72</v>
      </c>
      <c r="I200" s="39">
        <v>1</v>
      </c>
      <c r="J200" s="40">
        <v>4.2016841882513329</v>
      </c>
      <c r="K200" s="40">
        <v>2.5919981954671498</v>
      </c>
      <c r="L200" s="40">
        <v>6.1467760047374664</v>
      </c>
      <c r="M200" s="40">
        <v>8.8353915819670625</v>
      </c>
      <c r="N200" s="40">
        <v>7.5133876907691102</v>
      </c>
      <c r="O200" s="40">
        <v>6.0762197135356786</v>
      </c>
      <c r="P200" s="40">
        <v>7.4236377761768635</v>
      </c>
      <c r="Q200" s="40">
        <v>7.9668610902408856</v>
      </c>
      <c r="R200" s="40">
        <v>10.870496288298158</v>
      </c>
      <c r="S200" s="40">
        <v>7.7865943238378463</v>
      </c>
      <c r="T200" s="40">
        <v>7.919239629415908</v>
      </c>
      <c r="U200" s="40">
        <v>11.392788777639028</v>
      </c>
      <c r="V200" s="40">
        <v>10.836539268380173</v>
      </c>
      <c r="W200" s="40">
        <v>5.6415568350533398</v>
      </c>
      <c r="X200" s="40">
        <v>6.1932970635793083</v>
      </c>
      <c r="Y200" s="40">
        <v>4.9731823890647435</v>
      </c>
    </row>
    <row r="201" spans="1:25" ht="15" hidden="1" customHeight="1">
      <c r="A201" s="41" t="s">
        <v>64</v>
      </c>
      <c r="B201" s="41" t="s">
        <v>65</v>
      </c>
      <c r="C201" s="41" t="s">
        <v>66</v>
      </c>
      <c r="D201" s="41" t="s">
        <v>67</v>
      </c>
      <c r="E201" s="41" t="s">
        <v>68</v>
      </c>
      <c r="F201" s="41" t="s">
        <v>69</v>
      </c>
      <c r="G201" s="41" t="s">
        <v>138</v>
      </c>
      <c r="H201" s="42" t="s">
        <v>73</v>
      </c>
      <c r="I201" s="42">
        <v>298</v>
      </c>
      <c r="J201" s="43">
        <v>2.0674606736875944E-2</v>
      </c>
      <c r="K201" s="43">
        <v>1.2749866122149584E-2</v>
      </c>
      <c r="L201" s="43">
        <v>2.6623565818634336E-2</v>
      </c>
      <c r="M201" s="43">
        <v>3.9433157120328549E-2</v>
      </c>
      <c r="N201" s="43">
        <v>3.2492381488616842E-2</v>
      </c>
      <c r="O201" s="43">
        <v>2.6356486221917771E-2</v>
      </c>
      <c r="P201" s="43">
        <v>3.2301398733426939E-2</v>
      </c>
      <c r="Q201" s="43">
        <v>3.5460117786999215E-2</v>
      </c>
      <c r="R201" s="43">
        <v>4.7709826824720677E-2</v>
      </c>
      <c r="S201" s="43">
        <v>5.1266215927512591E-3</v>
      </c>
      <c r="T201" s="43">
        <v>5.2139540335427058E-3</v>
      </c>
      <c r="U201" s="43">
        <v>7.5009066249018506E-3</v>
      </c>
      <c r="V201" s="43">
        <v>7.1346770993191951E-3</v>
      </c>
      <c r="W201" s="43">
        <v>3.7143487748906895E-3</v>
      </c>
      <c r="X201" s="43">
        <v>4.077609431798343E-3</v>
      </c>
      <c r="Y201" s="43">
        <v>3.274297229331364E-3</v>
      </c>
    </row>
    <row r="202" spans="1:25" ht="15" hidden="1" customHeight="1">
      <c r="A202" s="38" t="s">
        <v>64</v>
      </c>
      <c r="B202" s="38" t="s">
        <v>65</v>
      </c>
      <c r="C202" s="38" t="s">
        <v>66</v>
      </c>
      <c r="D202" s="38" t="s">
        <v>67</v>
      </c>
      <c r="E202" s="38" t="s">
        <v>68</v>
      </c>
      <c r="F202" s="38" t="s">
        <v>69</v>
      </c>
      <c r="G202" s="38" t="s">
        <v>139</v>
      </c>
      <c r="H202" s="39" t="s">
        <v>71</v>
      </c>
      <c r="I202" s="39">
        <v>25</v>
      </c>
      <c r="J202" s="40">
        <v>2.95571080553297E-3</v>
      </c>
      <c r="K202" s="40">
        <v>6.5276904151868684E-3</v>
      </c>
      <c r="L202" s="40">
        <v>6.3685631682871124E-3</v>
      </c>
      <c r="M202" s="40">
        <v>7.1064987435332985E-3</v>
      </c>
      <c r="N202" s="40">
        <v>8.2037932324757097E-3</v>
      </c>
      <c r="O202" s="40">
        <v>7.5407470048343183E-3</v>
      </c>
      <c r="P202" s="40">
        <v>6.7863179260278152E-3</v>
      </c>
      <c r="Q202" s="40">
        <v>7.774754412478534E-3</v>
      </c>
      <c r="R202" s="40">
        <v>7.9121833324260014E-3</v>
      </c>
      <c r="S202" s="40">
        <v>3.4155089022232031E-3</v>
      </c>
      <c r="T202" s="40">
        <v>2.6223390119519798E-3</v>
      </c>
      <c r="U202" s="40">
        <v>1.9537714339714443E-3</v>
      </c>
      <c r="V202" s="40">
        <v>3.1449658316234259E-3</v>
      </c>
      <c r="W202" s="40">
        <v>2.9308137894147419E-3</v>
      </c>
      <c r="X202" s="40">
        <v>3.433849178214249E-3</v>
      </c>
      <c r="Y202" s="40">
        <v>2.9584902578128195E-3</v>
      </c>
    </row>
    <row r="203" spans="1:25" ht="15" hidden="1" customHeight="1">
      <c r="A203" s="41" t="s">
        <v>64</v>
      </c>
      <c r="B203" s="41" t="s">
        <v>65</v>
      </c>
      <c r="C203" s="41" t="s">
        <v>66</v>
      </c>
      <c r="D203" s="41" t="s">
        <v>67</v>
      </c>
      <c r="E203" s="41" t="s">
        <v>68</v>
      </c>
      <c r="F203" s="41" t="s">
        <v>69</v>
      </c>
      <c r="G203" s="41" t="s">
        <v>139</v>
      </c>
      <c r="H203" s="42" t="s">
        <v>72</v>
      </c>
      <c r="I203" s="42">
        <v>1</v>
      </c>
      <c r="J203" s="43">
        <v>9.9974339009113908</v>
      </c>
      <c r="K203" s="43">
        <v>22.713138311263684</v>
      </c>
      <c r="L203" s="43">
        <v>20.653028208388452</v>
      </c>
      <c r="M203" s="43">
        <v>23.073135995672292</v>
      </c>
      <c r="N203" s="43">
        <v>25.265616405263316</v>
      </c>
      <c r="O203" s="43">
        <v>23.810470135922223</v>
      </c>
      <c r="P203" s="43">
        <v>20.416871033306993</v>
      </c>
      <c r="Q203" s="43">
        <v>24.621689290385113</v>
      </c>
      <c r="R203" s="43">
        <v>26.875388635281446</v>
      </c>
      <c r="S203" s="43">
        <v>7.1895215023050323</v>
      </c>
      <c r="T203" s="43">
        <v>5.5199278504266731</v>
      </c>
      <c r="U203" s="43">
        <v>4.1126175153529401</v>
      </c>
      <c r="V203" s="43">
        <v>6.6200382191226508</v>
      </c>
      <c r="W203" s="43">
        <v>6.1692559912620553</v>
      </c>
      <c r="X203" s="43">
        <v>7.2281271134659359</v>
      </c>
      <c r="Y203" s="43">
        <v>6.2275139464752129</v>
      </c>
    </row>
    <row r="204" spans="1:25" ht="15" hidden="1" customHeight="1">
      <c r="A204" s="38" t="s">
        <v>64</v>
      </c>
      <c r="B204" s="38" t="s">
        <v>65</v>
      </c>
      <c r="C204" s="38" t="s">
        <v>66</v>
      </c>
      <c r="D204" s="38" t="s">
        <v>67</v>
      </c>
      <c r="E204" s="38" t="s">
        <v>68</v>
      </c>
      <c r="F204" s="38" t="s">
        <v>69</v>
      </c>
      <c r="G204" s="38" t="s">
        <v>139</v>
      </c>
      <c r="H204" s="39" t="s">
        <v>73</v>
      </c>
      <c r="I204" s="39">
        <v>298</v>
      </c>
      <c r="J204" s="40">
        <v>4.2908523636994614E-2</v>
      </c>
      <c r="K204" s="40">
        <v>9.7909909699595343E-2</v>
      </c>
      <c r="L204" s="40">
        <v>8.23721671505276E-2</v>
      </c>
      <c r="M204" s="40">
        <v>9.2717077547548557E-2</v>
      </c>
      <c r="N204" s="40">
        <v>9.3180492119089769E-2</v>
      </c>
      <c r="O204" s="40">
        <v>9.1910054389429507E-2</v>
      </c>
      <c r="P204" s="40">
        <v>7.1708295870167735E-2</v>
      </c>
      <c r="Q204" s="40">
        <v>9.5204745518655223E-2</v>
      </c>
      <c r="R204" s="40">
        <v>0.11590518597105783</v>
      </c>
      <c r="S204" s="40">
        <v>4.7335143764238056E-3</v>
      </c>
      <c r="T204" s="40">
        <v>3.634269377793738E-3</v>
      </c>
      <c r="U204" s="40">
        <v>2.7077092859954773E-3</v>
      </c>
      <c r="V204" s="40">
        <v>4.3585718566451839E-3</v>
      </c>
      <c r="W204" s="40">
        <v>4.0617810124241359E-3</v>
      </c>
      <c r="X204" s="40">
        <v>4.7589319532934443E-3</v>
      </c>
      <c r="Y204" s="40">
        <v>4.1001375106214221E-3</v>
      </c>
    </row>
    <row r="205" spans="1:25" ht="15" hidden="1" customHeight="1">
      <c r="A205" s="41" t="s">
        <v>64</v>
      </c>
      <c r="B205" s="41" t="s">
        <v>65</v>
      </c>
      <c r="C205" s="41" t="s">
        <v>66</v>
      </c>
      <c r="D205" s="41" t="s">
        <v>67</v>
      </c>
      <c r="E205" s="41" t="s">
        <v>68</v>
      </c>
      <c r="F205" s="41" t="s">
        <v>69</v>
      </c>
      <c r="G205" s="41" t="s">
        <v>140</v>
      </c>
      <c r="H205" s="42" t="s">
        <v>71</v>
      </c>
      <c r="I205" s="42">
        <v>25</v>
      </c>
      <c r="J205" s="43">
        <v>0</v>
      </c>
      <c r="K205" s="43">
        <v>0</v>
      </c>
      <c r="L205" s="43">
        <v>0</v>
      </c>
      <c r="M205" s="43">
        <v>0</v>
      </c>
      <c r="N205" s="43">
        <v>0</v>
      </c>
      <c r="O205" s="43">
        <v>1.8470088749999934E-5</v>
      </c>
      <c r="P205" s="43">
        <v>1.9963675000000069E-5</v>
      </c>
      <c r="Q205" s="43">
        <v>1.6321624999999995E-5</v>
      </c>
      <c r="R205" s="43">
        <v>1.6150124999999971E-5</v>
      </c>
      <c r="S205" s="43">
        <v>1.1565166666666667E-5</v>
      </c>
      <c r="T205" s="43">
        <v>1.0990250000000004E-5</v>
      </c>
      <c r="U205" s="43">
        <v>0</v>
      </c>
      <c r="V205" s="43">
        <v>6.147031193230307E-4</v>
      </c>
      <c r="W205" s="43">
        <v>1.9908453533026106E-5</v>
      </c>
      <c r="X205" s="43">
        <v>7.9393418509984701E-5</v>
      </c>
      <c r="Y205" s="43">
        <v>8.7214106144393238E-5</v>
      </c>
    </row>
    <row r="206" spans="1:25" ht="15" hidden="1" customHeight="1">
      <c r="A206" s="38" t="s">
        <v>64</v>
      </c>
      <c r="B206" s="38" t="s">
        <v>65</v>
      </c>
      <c r="C206" s="38" t="s">
        <v>66</v>
      </c>
      <c r="D206" s="38" t="s">
        <v>67</v>
      </c>
      <c r="E206" s="38" t="s">
        <v>68</v>
      </c>
      <c r="F206" s="38" t="s">
        <v>69</v>
      </c>
      <c r="G206" s="38" t="s">
        <v>140</v>
      </c>
      <c r="H206" s="39" t="s">
        <v>72</v>
      </c>
      <c r="I206" s="39">
        <v>1</v>
      </c>
      <c r="J206" s="40">
        <v>0</v>
      </c>
      <c r="K206" s="40">
        <v>0</v>
      </c>
      <c r="L206" s="40">
        <v>0</v>
      </c>
      <c r="M206" s="40">
        <v>0</v>
      </c>
      <c r="N206" s="40">
        <v>0</v>
      </c>
      <c r="O206" s="40">
        <v>4.8122966999318992E-2</v>
      </c>
      <c r="P206" s="40">
        <v>5.2014437299882303E-2</v>
      </c>
      <c r="Q206" s="40">
        <v>4.2525243483210795E-2</v>
      </c>
      <c r="R206" s="40">
        <v>4.2078408118633323E-2</v>
      </c>
      <c r="S206" s="40">
        <v>2.7246862699999992E-2</v>
      </c>
      <c r="T206" s="40">
        <v>2.5876140899999994E-2</v>
      </c>
      <c r="U206" s="40">
        <v>0</v>
      </c>
      <c r="V206" s="40">
        <v>1.4240542991899838</v>
      </c>
      <c r="W206" s="40">
        <v>5.1841612999999995E-2</v>
      </c>
      <c r="X206" s="40">
        <v>0.20674046180000019</v>
      </c>
      <c r="Y206" s="40">
        <v>0.22710553239999998</v>
      </c>
    </row>
    <row r="207" spans="1:25" ht="15" hidden="1" customHeight="1">
      <c r="A207" s="41" t="s">
        <v>64</v>
      </c>
      <c r="B207" s="41" t="s">
        <v>65</v>
      </c>
      <c r="C207" s="41" t="s">
        <v>66</v>
      </c>
      <c r="D207" s="41" t="s">
        <v>67</v>
      </c>
      <c r="E207" s="41" t="s">
        <v>68</v>
      </c>
      <c r="F207" s="41" t="s">
        <v>69</v>
      </c>
      <c r="G207" s="41" t="s">
        <v>140</v>
      </c>
      <c r="H207" s="42" t="s">
        <v>73</v>
      </c>
      <c r="I207" s="42">
        <v>298</v>
      </c>
      <c r="J207" s="43">
        <v>0</v>
      </c>
      <c r="K207" s="43">
        <v>0</v>
      </c>
      <c r="L207" s="43">
        <v>0</v>
      </c>
      <c r="M207" s="43">
        <v>0</v>
      </c>
      <c r="N207" s="43">
        <v>0</v>
      </c>
      <c r="O207" s="43">
        <v>2.2016345789999916E-5</v>
      </c>
      <c r="P207" s="43">
        <v>2.3796700600000086E-5</v>
      </c>
      <c r="Q207" s="43">
        <v>1.9455376999999997E-5</v>
      </c>
      <c r="R207" s="43">
        <v>1.9250948999999966E-5</v>
      </c>
      <c r="S207" s="43">
        <v>1.3785678666666669E-5</v>
      </c>
      <c r="T207" s="43">
        <v>1.3100378000000004E-5</v>
      </c>
      <c r="U207" s="43">
        <v>0</v>
      </c>
      <c r="V207" s="43">
        <v>7.3272611823305264E-4</v>
      </c>
      <c r="W207" s="43">
        <v>2.3730876611367122E-5</v>
      </c>
      <c r="X207" s="43">
        <v>9.4636954863901781E-5</v>
      </c>
      <c r="Y207" s="43">
        <v>1.0395921452411673E-4</v>
      </c>
    </row>
    <row r="208" spans="1:25" ht="15" hidden="1" customHeight="1">
      <c r="A208" s="38" t="s">
        <v>64</v>
      </c>
      <c r="B208" s="38" t="s">
        <v>65</v>
      </c>
      <c r="C208" s="38" t="s">
        <v>66</v>
      </c>
      <c r="D208" s="38" t="s">
        <v>67</v>
      </c>
      <c r="E208" s="38" t="s">
        <v>68</v>
      </c>
      <c r="F208" s="38" t="s">
        <v>69</v>
      </c>
      <c r="G208" s="38" t="s">
        <v>141</v>
      </c>
      <c r="H208" s="39" t="s">
        <v>71</v>
      </c>
      <c r="I208" s="39">
        <v>25</v>
      </c>
      <c r="J208" s="40">
        <v>3.158159120000003E-2</v>
      </c>
      <c r="K208" s="40">
        <v>2.7557254400000088E-2</v>
      </c>
      <c r="L208" s="40">
        <v>3.6307027200000043E-2</v>
      </c>
      <c r="M208" s="40">
        <v>3.8169070400000109E-2</v>
      </c>
      <c r="N208" s="40">
        <v>3.5873431999999948E-2</v>
      </c>
      <c r="O208" s="40">
        <v>3.7276488527999883E-2</v>
      </c>
      <c r="P208" s="40">
        <v>3.7123758399999998E-2</v>
      </c>
      <c r="Q208" s="40">
        <v>3.472027280000009E-2</v>
      </c>
      <c r="R208" s="40">
        <v>3.5998423999999876E-2</v>
      </c>
      <c r="S208" s="40">
        <v>4.2046870901115245E-2</v>
      </c>
      <c r="T208" s="40">
        <v>3.6100148309533314E-2</v>
      </c>
      <c r="U208" s="40">
        <v>3.6423192387589801E-2</v>
      </c>
      <c r="V208" s="40">
        <v>3.1400482606698428E-2</v>
      </c>
      <c r="W208" s="40">
        <v>3.8670362988002575E-2</v>
      </c>
      <c r="X208" s="40">
        <v>4.1073766602604311E-2</v>
      </c>
      <c r="Y208" s="40">
        <v>3.3627211080868108E-2</v>
      </c>
    </row>
    <row r="209" spans="1:25" ht="15" hidden="1" customHeight="1">
      <c r="A209" s="41" t="s">
        <v>64</v>
      </c>
      <c r="B209" s="41" t="s">
        <v>65</v>
      </c>
      <c r="C209" s="41" t="s">
        <v>66</v>
      </c>
      <c r="D209" s="41" t="s">
        <v>67</v>
      </c>
      <c r="E209" s="41" t="s">
        <v>68</v>
      </c>
      <c r="F209" s="41" t="s">
        <v>69</v>
      </c>
      <c r="G209" s="41" t="s">
        <v>141</v>
      </c>
      <c r="H209" s="42" t="s">
        <v>73</v>
      </c>
      <c r="I209" s="42">
        <v>298</v>
      </c>
      <c r="J209" s="43">
        <v>4.9409399432400046E-2</v>
      </c>
      <c r="K209" s="43">
        <v>4.3113324508800135E-2</v>
      </c>
      <c r="L209" s="43">
        <v>5.6802344054400079E-2</v>
      </c>
      <c r="M209" s="43">
        <v>5.9715510640800162E-2</v>
      </c>
      <c r="N209" s="43">
        <v>5.6123984363999908E-2</v>
      </c>
      <c r="O209" s="43">
        <v>5.8319066302055807E-2</v>
      </c>
      <c r="P209" s="43">
        <v>5.8080120016800012E-2</v>
      </c>
      <c r="Q209" s="43">
        <v>5.4319866795600157E-2</v>
      </c>
      <c r="R209" s="43">
        <v>5.63195343479998E-2</v>
      </c>
      <c r="S209" s="43">
        <v>6.5782329524794805E-2</v>
      </c>
      <c r="T209" s="43">
        <v>5.6478682030264876E-2</v>
      </c>
      <c r="U209" s="43">
        <v>5.6984084490384231E-2</v>
      </c>
      <c r="V209" s="43">
        <v>4.9126055038179677E-2</v>
      </c>
      <c r="W209" s="43">
        <v>6.0499782894730035E-2</v>
      </c>
      <c r="X209" s="43">
        <v>6.425990784977445E-2</v>
      </c>
      <c r="Y209" s="43">
        <v>0.12260458606545795</v>
      </c>
    </row>
    <row r="210" spans="1:25" ht="15" hidden="1" customHeight="1">
      <c r="A210" s="38" t="s">
        <v>64</v>
      </c>
      <c r="B210" s="38" t="s">
        <v>65</v>
      </c>
      <c r="C210" s="38" t="s">
        <v>66</v>
      </c>
      <c r="D210" s="38" t="s">
        <v>67</v>
      </c>
      <c r="E210" s="38" t="s">
        <v>68</v>
      </c>
      <c r="F210" s="38" t="s">
        <v>69</v>
      </c>
      <c r="G210" s="38" t="s">
        <v>142</v>
      </c>
      <c r="H210" s="39" t="s">
        <v>71</v>
      </c>
      <c r="I210" s="39">
        <v>25</v>
      </c>
      <c r="J210" s="40">
        <v>0</v>
      </c>
      <c r="K210" s="40">
        <v>0</v>
      </c>
      <c r="L210" s="40">
        <v>0</v>
      </c>
      <c r="M210" s="40">
        <v>0</v>
      </c>
      <c r="N210" s="40">
        <v>0</v>
      </c>
      <c r="O210" s="40">
        <v>0</v>
      </c>
      <c r="P210" s="40">
        <v>0</v>
      </c>
      <c r="Q210" s="40">
        <v>0</v>
      </c>
      <c r="R210" s="40">
        <v>0</v>
      </c>
      <c r="S210" s="40">
        <v>0</v>
      </c>
      <c r="T210" s="40">
        <v>0</v>
      </c>
      <c r="U210" s="40">
        <v>0</v>
      </c>
      <c r="V210" s="40">
        <v>0</v>
      </c>
      <c r="W210" s="40">
        <v>5.8680983576164431E-5</v>
      </c>
      <c r="X210" s="40">
        <v>8.0491046642819339E-5</v>
      </c>
      <c r="Y210" s="40">
        <v>6.4664392017053086E-5</v>
      </c>
    </row>
    <row r="211" spans="1:25" ht="15" hidden="1" customHeight="1">
      <c r="A211" s="41" t="s">
        <v>64</v>
      </c>
      <c r="B211" s="41" t="s">
        <v>65</v>
      </c>
      <c r="C211" s="41" t="s">
        <v>66</v>
      </c>
      <c r="D211" s="41" t="s">
        <v>67</v>
      </c>
      <c r="E211" s="41" t="s">
        <v>68</v>
      </c>
      <c r="F211" s="41" t="s">
        <v>69</v>
      </c>
      <c r="G211" s="41" t="s">
        <v>142</v>
      </c>
      <c r="H211" s="42" t="s">
        <v>73</v>
      </c>
      <c r="I211" s="42">
        <v>298</v>
      </c>
      <c r="J211" s="43">
        <v>0</v>
      </c>
      <c r="K211" s="43">
        <v>0</v>
      </c>
      <c r="L211" s="43">
        <v>0</v>
      </c>
      <c r="M211" s="43">
        <v>0</v>
      </c>
      <c r="N211" s="43">
        <v>0</v>
      </c>
      <c r="O211" s="43">
        <v>0</v>
      </c>
      <c r="P211" s="43">
        <v>0</v>
      </c>
      <c r="Q211" s="43">
        <v>0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1.3770959820736387E-4</v>
      </c>
      <c r="X211" s="43">
        <v>1.888923637090363E-4</v>
      </c>
      <c r="Y211" s="43">
        <v>1.5175116196601934E-4</v>
      </c>
    </row>
    <row r="212" spans="1:25" ht="15" hidden="1" customHeight="1">
      <c r="A212" s="38" t="s">
        <v>64</v>
      </c>
      <c r="B212" s="38" t="s">
        <v>65</v>
      </c>
      <c r="C212" s="38" t="s">
        <v>66</v>
      </c>
      <c r="D212" s="38" t="s">
        <v>67</v>
      </c>
      <c r="E212" s="38" t="s">
        <v>68</v>
      </c>
      <c r="F212" s="38" t="s">
        <v>69</v>
      </c>
      <c r="G212" s="38" t="s">
        <v>143</v>
      </c>
      <c r="H212" s="39" t="s">
        <v>71</v>
      </c>
      <c r="I212" s="39">
        <v>25</v>
      </c>
      <c r="J212" s="40">
        <v>0</v>
      </c>
      <c r="K212" s="40">
        <v>0</v>
      </c>
      <c r="L212" s="40">
        <v>0</v>
      </c>
      <c r="M212" s="40">
        <v>1.8406574999999992E-5</v>
      </c>
      <c r="N212" s="40">
        <v>0</v>
      </c>
      <c r="O212" s="40">
        <v>0</v>
      </c>
      <c r="P212" s="40">
        <v>0</v>
      </c>
      <c r="Q212" s="40">
        <v>0</v>
      </c>
      <c r="R212" s="40">
        <v>0</v>
      </c>
      <c r="S212" s="40">
        <v>0</v>
      </c>
      <c r="T212" s="40">
        <v>0</v>
      </c>
      <c r="U212" s="40">
        <v>0</v>
      </c>
      <c r="V212" s="40">
        <v>0</v>
      </c>
      <c r="W212" s="40">
        <v>0</v>
      </c>
      <c r="X212" s="40">
        <v>0</v>
      </c>
      <c r="Y212" s="40">
        <v>0</v>
      </c>
    </row>
    <row r="213" spans="1:25" ht="15" hidden="1" customHeight="1">
      <c r="A213" s="41" t="s">
        <v>64</v>
      </c>
      <c r="B213" s="41" t="s">
        <v>65</v>
      </c>
      <c r="C213" s="41" t="s">
        <v>66</v>
      </c>
      <c r="D213" s="41" t="s">
        <v>67</v>
      </c>
      <c r="E213" s="41" t="s">
        <v>68</v>
      </c>
      <c r="F213" s="41" t="s">
        <v>69</v>
      </c>
      <c r="G213" s="41" t="s">
        <v>143</v>
      </c>
      <c r="H213" s="42" t="s">
        <v>72</v>
      </c>
      <c r="I213" s="42">
        <v>1</v>
      </c>
      <c r="J213" s="43">
        <v>0</v>
      </c>
      <c r="K213" s="43">
        <v>0</v>
      </c>
      <c r="L213" s="43">
        <v>0</v>
      </c>
      <c r="M213" s="43">
        <v>1.8281410289999991E-2</v>
      </c>
      <c r="N213" s="43">
        <v>0</v>
      </c>
      <c r="O213" s="43">
        <v>0</v>
      </c>
      <c r="P213" s="43">
        <v>0</v>
      </c>
      <c r="Q213" s="43">
        <v>0</v>
      </c>
      <c r="R213" s="43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0</v>
      </c>
      <c r="X213" s="43">
        <v>0</v>
      </c>
      <c r="Y213" s="43">
        <v>0</v>
      </c>
    </row>
    <row r="214" spans="1:25" ht="15" hidden="1" customHeight="1">
      <c r="A214" s="38" t="s">
        <v>64</v>
      </c>
      <c r="B214" s="38" t="s">
        <v>65</v>
      </c>
      <c r="C214" s="38" t="s">
        <v>66</v>
      </c>
      <c r="D214" s="38" t="s">
        <v>67</v>
      </c>
      <c r="E214" s="38" t="s">
        <v>68</v>
      </c>
      <c r="F214" s="38" t="s">
        <v>69</v>
      </c>
      <c r="G214" s="38" t="s">
        <v>143</v>
      </c>
      <c r="H214" s="39" t="s">
        <v>73</v>
      </c>
      <c r="I214" s="39">
        <v>298</v>
      </c>
      <c r="J214" s="40">
        <v>0</v>
      </c>
      <c r="K214" s="40">
        <v>0</v>
      </c>
      <c r="L214" s="40">
        <v>0</v>
      </c>
      <c r="M214" s="40">
        <v>4.3881274799999984E-5</v>
      </c>
      <c r="N214" s="40">
        <v>0</v>
      </c>
      <c r="O214" s="40">
        <v>0</v>
      </c>
      <c r="P214" s="40">
        <v>0</v>
      </c>
      <c r="Q214" s="40">
        <v>0</v>
      </c>
      <c r="R214" s="40">
        <v>0</v>
      </c>
      <c r="S214" s="40">
        <v>0</v>
      </c>
      <c r="T214" s="40">
        <v>0</v>
      </c>
      <c r="U214" s="40">
        <v>0</v>
      </c>
      <c r="V214" s="40">
        <v>0</v>
      </c>
      <c r="W214" s="40">
        <v>0</v>
      </c>
      <c r="X214" s="40">
        <v>0</v>
      </c>
      <c r="Y214" s="40">
        <v>0</v>
      </c>
    </row>
    <row r="215" spans="1:25" ht="15" hidden="1" customHeight="1">
      <c r="A215" s="41" t="s">
        <v>64</v>
      </c>
      <c r="B215" s="41" t="s">
        <v>65</v>
      </c>
      <c r="C215" s="41" t="s">
        <v>66</v>
      </c>
      <c r="D215" s="41" t="s">
        <v>67</v>
      </c>
      <c r="E215" s="41" t="s">
        <v>68</v>
      </c>
      <c r="F215" s="41" t="s">
        <v>69</v>
      </c>
      <c r="G215" s="41" t="s">
        <v>144</v>
      </c>
      <c r="H215" s="42" t="s">
        <v>71</v>
      </c>
      <c r="I215" s="42">
        <v>25</v>
      </c>
      <c r="J215" s="43">
        <v>3.0288000000000009E-5</v>
      </c>
      <c r="K215" s="43">
        <v>3.283199999999998E-5</v>
      </c>
      <c r="L215" s="43">
        <v>2.6654559999999964E-5</v>
      </c>
      <c r="M215" s="43">
        <v>0</v>
      </c>
      <c r="N215" s="43">
        <v>0</v>
      </c>
      <c r="O215" s="43">
        <v>0</v>
      </c>
      <c r="P215" s="43">
        <v>0</v>
      </c>
      <c r="Q215" s="43">
        <v>0</v>
      </c>
      <c r="R215" s="43">
        <v>0</v>
      </c>
      <c r="S215" s="43">
        <v>1.7256022253987985E-4</v>
      </c>
      <c r="T215" s="43">
        <v>5.9095971200000007E-6</v>
      </c>
      <c r="U215" s="43">
        <v>8.7230145193920312E-5</v>
      </c>
      <c r="V215" s="43">
        <v>2.4517599999999994E-5</v>
      </c>
      <c r="W215" s="43">
        <v>5.5835934197840013E-5</v>
      </c>
      <c r="X215" s="43">
        <v>8.2024039291299773E-5</v>
      </c>
      <c r="Y215" s="43">
        <v>7.7108475022263868E-5</v>
      </c>
    </row>
    <row r="216" spans="1:25" ht="15" hidden="1" customHeight="1">
      <c r="A216" s="38" t="s">
        <v>64</v>
      </c>
      <c r="B216" s="38" t="s">
        <v>65</v>
      </c>
      <c r="C216" s="38" t="s">
        <v>66</v>
      </c>
      <c r="D216" s="38" t="s">
        <v>67</v>
      </c>
      <c r="E216" s="38" t="s">
        <v>68</v>
      </c>
      <c r="F216" s="38" t="s">
        <v>69</v>
      </c>
      <c r="G216" s="38" t="s">
        <v>144</v>
      </c>
      <c r="H216" s="39" t="s">
        <v>73</v>
      </c>
      <c r="I216" s="39">
        <v>298</v>
      </c>
      <c r="J216" s="40">
        <v>7.1078364000000009E-5</v>
      </c>
      <c r="K216" s="40">
        <v>7.7048495999999968E-5</v>
      </c>
      <c r="L216" s="40">
        <v>6.255158867999992E-5</v>
      </c>
      <c r="M216" s="40">
        <v>0</v>
      </c>
      <c r="N216" s="40">
        <v>0</v>
      </c>
      <c r="O216" s="40">
        <v>0</v>
      </c>
      <c r="P216" s="40">
        <v>0</v>
      </c>
      <c r="Q216" s="40">
        <v>0</v>
      </c>
      <c r="R216" s="40">
        <v>0</v>
      </c>
      <c r="S216" s="40">
        <v>4.0495570224546309E-4</v>
      </c>
      <c r="T216" s="40">
        <v>1.3868347041360001E-5</v>
      </c>
      <c r="U216" s="40">
        <v>2.0470734323383246E-4</v>
      </c>
      <c r="V216" s="40">
        <v>5.7536677799999984E-5</v>
      </c>
      <c r="W216" s="40">
        <v>1.3103297857878105E-4</v>
      </c>
      <c r="X216" s="40">
        <v>1.9248991420685774E-4</v>
      </c>
      <c r="Y216" s="40">
        <v>1.0564317498280974E-3</v>
      </c>
    </row>
    <row r="217" spans="1:25" ht="15" hidden="1" customHeight="1">
      <c r="A217" s="41" t="s">
        <v>64</v>
      </c>
      <c r="B217" s="41" t="s">
        <v>65</v>
      </c>
      <c r="C217" s="41" t="s">
        <v>66</v>
      </c>
      <c r="D217" s="41" t="s">
        <v>67</v>
      </c>
      <c r="E217" s="41" t="s">
        <v>68</v>
      </c>
      <c r="F217" s="41" t="s">
        <v>69</v>
      </c>
      <c r="G217" s="41" t="s">
        <v>145</v>
      </c>
      <c r="H217" s="42" t="s">
        <v>71</v>
      </c>
      <c r="I217" s="42">
        <v>25</v>
      </c>
      <c r="J217" s="43">
        <v>2.5583647500000093E-4</v>
      </c>
      <c r="K217" s="43">
        <v>4.9268204999999995E-4</v>
      </c>
      <c r="L217" s="43">
        <v>5.1073424999999986E-5</v>
      </c>
      <c r="M217" s="43">
        <v>5.8310475000000144E-5</v>
      </c>
      <c r="N217" s="43">
        <v>5.0909100000000071E-5</v>
      </c>
      <c r="O217" s="43">
        <v>4.6490094000000096E-5</v>
      </c>
      <c r="P217" s="43">
        <v>3.5231849999999987E-5</v>
      </c>
      <c r="Q217" s="43">
        <v>1.9787625000000046E-5</v>
      </c>
      <c r="R217" s="43">
        <v>2.3748750000000073E-5</v>
      </c>
      <c r="S217" s="43">
        <v>1.6515386964285658E-5</v>
      </c>
      <c r="T217" s="43">
        <v>1.685368713033925E-5</v>
      </c>
      <c r="U217" s="43">
        <v>1.22553148978637E-5</v>
      </c>
      <c r="V217" s="43">
        <v>3.4889259677160503E-6</v>
      </c>
      <c r="W217" s="43">
        <v>4.2711847391252055E-5</v>
      </c>
      <c r="X217" s="43">
        <v>4.2103352087993465E-5</v>
      </c>
      <c r="Y217" s="43">
        <v>2.4171800078999944E-6</v>
      </c>
    </row>
    <row r="218" spans="1:25" ht="15" hidden="1" customHeight="1">
      <c r="A218" s="38" t="s">
        <v>64</v>
      </c>
      <c r="B218" s="38" t="s">
        <v>65</v>
      </c>
      <c r="C218" s="38" t="s">
        <v>66</v>
      </c>
      <c r="D218" s="38" t="s">
        <v>67</v>
      </c>
      <c r="E218" s="38" t="s">
        <v>68</v>
      </c>
      <c r="F218" s="38" t="s">
        <v>69</v>
      </c>
      <c r="G218" s="38" t="s">
        <v>145</v>
      </c>
      <c r="H218" s="39" t="s">
        <v>72</v>
      </c>
      <c r="I218" s="39">
        <v>1</v>
      </c>
      <c r="J218" s="40">
        <v>0.25228887588000093</v>
      </c>
      <c r="K218" s="40">
        <v>0.48585019223999998</v>
      </c>
      <c r="L218" s="40">
        <v>5.0365206839999982E-2</v>
      </c>
      <c r="M218" s="40">
        <v>5.7501903080000139E-2</v>
      </c>
      <c r="N218" s="40">
        <v>5.0203160480000078E-2</v>
      </c>
      <c r="O218" s="40">
        <v>4.5845431363200087E-2</v>
      </c>
      <c r="P218" s="40">
        <v>3.4743301679999984E-2</v>
      </c>
      <c r="Q218" s="40">
        <v>1.9513236600000046E-2</v>
      </c>
      <c r="R218" s="40">
        <v>2.3419434000000076E-2</v>
      </c>
      <c r="S218" s="40">
        <v>1.6104665176999936E-2</v>
      </c>
      <c r="T218" s="40">
        <v>1.6442824650479942E-2</v>
      </c>
      <c r="U218" s="40">
        <v>1.2085374531279992E-2</v>
      </c>
      <c r="V218" s="40">
        <v>3.4405461942970538E-3</v>
      </c>
      <c r="W218" s="40">
        <v>4.2119576440760025E-2</v>
      </c>
      <c r="X218" s="40">
        <v>4.1519518939039962E-2</v>
      </c>
      <c r="Y218" s="40">
        <v>1.7128386616571162E-3</v>
      </c>
    </row>
    <row r="219" spans="1:25" ht="15" hidden="1" customHeight="1">
      <c r="A219" s="41" t="s">
        <v>64</v>
      </c>
      <c r="B219" s="41" t="s">
        <v>65</v>
      </c>
      <c r="C219" s="41" t="s">
        <v>66</v>
      </c>
      <c r="D219" s="41" t="s">
        <v>67</v>
      </c>
      <c r="E219" s="41" t="s">
        <v>68</v>
      </c>
      <c r="F219" s="41" t="s">
        <v>69</v>
      </c>
      <c r="G219" s="41" t="s">
        <v>145</v>
      </c>
      <c r="H219" s="42" t="s">
        <v>73</v>
      </c>
      <c r="I219" s="42">
        <v>298</v>
      </c>
      <c r="J219" s="43">
        <v>6.0991415640000224E-4</v>
      </c>
      <c r="K219" s="43">
        <v>1.1745540072000001E-3</v>
      </c>
      <c r="L219" s="43">
        <v>1.2175904519999996E-4</v>
      </c>
      <c r="M219" s="43">
        <v>1.3901217240000033E-4</v>
      </c>
      <c r="N219" s="43">
        <v>1.2136729440000018E-4</v>
      </c>
      <c r="O219" s="43">
        <v>1.1083238409600023E-4</v>
      </c>
      <c r="P219" s="43">
        <v>8.3992730399999968E-5</v>
      </c>
      <c r="Q219" s="43">
        <v>4.7173698000000102E-5</v>
      </c>
      <c r="R219" s="43">
        <v>5.6617020000000181E-5</v>
      </c>
      <c r="S219" s="43">
        <v>3.9372682522857E-5</v>
      </c>
      <c r="T219" s="43">
        <v>4.0179190118728773E-5</v>
      </c>
      <c r="U219" s="43">
        <v>2.9216670716507063E-5</v>
      </c>
      <c r="V219" s="43">
        <v>8.3175995070350644E-6</v>
      </c>
      <c r="W219" s="43">
        <v>1.018250441807449E-4</v>
      </c>
      <c r="X219" s="43">
        <v>1.0037439137777643E-4</v>
      </c>
      <c r="Y219" s="43">
        <v>2.4209739346833517E-5</v>
      </c>
    </row>
    <row r="220" spans="1:25" ht="15" hidden="1" customHeight="1">
      <c r="A220" s="38" t="s">
        <v>64</v>
      </c>
      <c r="B220" s="38" t="s">
        <v>65</v>
      </c>
      <c r="C220" s="38" t="s">
        <v>66</v>
      </c>
      <c r="D220" s="38" t="s">
        <v>67</v>
      </c>
      <c r="E220" s="38" t="s">
        <v>68</v>
      </c>
      <c r="F220" s="38" t="s">
        <v>69</v>
      </c>
      <c r="G220" s="38" t="s">
        <v>146</v>
      </c>
      <c r="H220" s="39" t="s">
        <v>71</v>
      </c>
      <c r="I220" s="39">
        <v>25</v>
      </c>
      <c r="J220" s="40">
        <v>0</v>
      </c>
      <c r="K220" s="40">
        <v>0</v>
      </c>
      <c r="L220" s="40">
        <v>3.6225000000000028E-8</v>
      </c>
      <c r="M220" s="40">
        <v>1.6179000000000028E-6</v>
      </c>
      <c r="N220" s="40">
        <v>2.2914000000000028E-5</v>
      </c>
      <c r="O220" s="40">
        <v>3.7197395250000118E-5</v>
      </c>
      <c r="P220" s="40">
        <v>4.4503799999999918E-5</v>
      </c>
      <c r="Q220" s="40">
        <v>2.6852624999999942E-5</v>
      </c>
      <c r="R220" s="40">
        <v>1.0439400000000021E-5</v>
      </c>
      <c r="S220" s="40">
        <v>1.2076836410714288E-5</v>
      </c>
      <c r="T220" s="40">
        <v>1.1465677333928609E-5</v>
      </c>
      <c r="U220" s="40">
        <v>6.6862158749999997E-6</v>
      </c>
      <c r="V220" s="40">
        <v>1.261734975E-5</v>
      </c>
      <c r="W220" s="40">
        <v>3.1122611464968146E-6</v>
      </c>
      <c r="X220" s="40">
        <v>4.2747524120749064E-6</v>
      </c>
      <c r="Y220" s="40">
        <v>8.8672317029527812E-7</v>
      </c>
    </row>
    <row r="221" spans="1:25" ht="15" hidden="1" customHeight="1">
      <c r="A221" s="41" t="s">
        <v>64</v>
      </c>
      <c r="B221" s="41" t="s">
        <v>65</v>
      </c>
      <c r="C221" s="41" t="s">
        <v>66</v>
      </c>
      <c r="D221" s="41" t="s">
        <v>67</v>
      </c>
      <c r="E221" s="41" t="s">
        <v>68</v>
      </c>
      <c r="F221" s="41" t="s">
        <v>69</v>
      </c>
      <c r="G221" s="41" t="s">
        <v>146</v>
      </c>
      <c r="H221" s="42" t="s">
        <v>72</v>
      </c>
      <c r="I221" s="42">
        <v>1</v>
      </c>
      <c r="J221" s="43">
        <v>0</v>
      </c>
      <c r="K221" s="43">
        <v>0</v>
      </c>
      <c r="L221" s="43">
        <v>3.4882260000000021E-5</v>
      </c>
      <c r="M221" s="43">
        <v>1.5579298400000029E-3</v>
      </c>
      <c r="N221" s="43">
        <v>2.2064654400000026E-2</v>
      </c>
      <c r="O221" s="43">
        <v>3.5818611799400116E-2</v>
      </c>
      <c r="P221" s="43">
        <v>4.2854192479999921E-2</v>
      </c>
      <c r="Q221" s="43">
        <v>2.5857287699999947E-2</v>
      </c>
      <c r="R221" s="43">
        <v>1.0052446240000019E-2</v>
      </c>
      <c r="S221" s="43">
        <v>1.1405364307000012E-2</v>
      </c>
      <c r="T221" s="43">
        <v>1.0894965879000048E-2</v>
      </c>
      <c r="U221" s="43">
        <v>6.4383801398999992E-3</v>
      </c>
      <c r="V221" s="43">
        <v>1.1880039600000001E-2</v>
      </c>
      <c r="W221" s="43">
        <v>2.996899999999999E-3</v>
      </c>
      <c r="X221" s="43">
        <v>4.1163015893339976E-3</v>
      </c>
      <c r="Y221" s="43">
        <v>8.5385529811633299E-4</v>
      </c>
    </row>
    <row r="222" spans="1:25" ht="15" hidden="1" customHeight="1">
      <c r="A222" s="38" t="s">
        <v>64</v>
      </c>
      <c r="B222" s="38" t="s">
        <v>65</v>
      </c>
      <c r="C222" s="38" t="s">
        <v>66</v>
      </c>
      <c r="D222" s="38" t="s">
        <v>67</v>
      </c>
      <c r="E222" s="38" t="s">
        <v>68</v>
      </c>
      <c r="F222" s="38" t="s">
        <v>69</v>
      </c>
      <c r="G222" s="38" t="s">
        <v>146</v>
      </c>
      <c r="H222" s="39" t="s">
        <v>73</v>
      </c>
      <c r="I222" s="39">
        <v>298</v>
      </c>
      <c r="J222" s="40">
        <v>0</v>
      </c>
      <c r="K222" s="40">
        <v>0</v>
      </c>
      <c r="L222" s="40">
        <v>8.6360400000000048E-8</v>
      </c>
      <c r="M222" s="40">
        <v>3.8570736000000066E-6</v>
      </c>
      <c r="N222" s="40">
        <v>5.4626976000000066E-5</v>
      </c>
      <c r="O222" s="40">
        <v>8.8678590276000273E-5</v>
      </c>
      <c r="P222" s="40">
        <v>1.0609705919999981E-4</v>
      </c>
      <c r="Q222" s="40">
        <v>6.4016657999999856E-5</v>
      </c>
      <c r="R222" s="40">
        <v>2.4887529600000045E-5</v>
      </c>
      <c r="S222" s="40">
        <v>2.8791178003142864E-5</v>
      </c>
      <c r="T222" s="40">
        <v>2.7334174764085808E-5</v>
      </c>
      <c r="U222" s="40">
        <v>1.5939938646000001E-5</v>
      </c>
      <c r="V222" s="40">
        <v>3.0079761803999997E-5</v>
      </c>
      <c r="W222" s="40">
        <v>7.4196305732484059E-6</v>
      </c>
      <c r="X222" s="40">
        <v>1.0191009750386579E-5</v>
      </c>
      <c r="Y222" s="40">
        <v>2.113948037983943E-6</v>
      </c>
    </row>
    <row r="223" spans="1:25" ht="15" hidden="1" customHeight="1">
      <c r="A223" s="41" t="s">
        <v>64</v>
      </c>
      <c r="B223" s="41" t="s">
        <v>65</v>
      </c>
      <c r="C223" s="41" t="s">
        <v>66</v>
      </c>
      <c r="D223" s="41" t="s">
        <v>67</v>
      </c>
      <c r="E223" s="41" t="s">
        <v>68</v>
      </c>
      <c r="F223" s="41" t="s">
        <v>69</v>
      </c>
      <c r="G223" s="41" t="s">
        <v>147</v>
      </c>
      <c r="H223" s="42" t="s">
        <v>71</v>
      </c>
      <c r="I223" s="42">
        <v>25</v>
      </c>
      <c r="J223" s="43">
        <v>0</v>
      </c>
      <c r="K223" s="43">
        <v>0</v>
      </c>
      <c r="L223" s="43">
        <v>8.3985000000000222E-7</v>
      </c>
      <c r="M223" s="43">
        <v>1.2151499999999997E-6</v>
      </c>
      <c r="N223" s="43">
        <v>0</v>
      </c>
      <c r="O223" s="43">
        <v>0</v>
      </c>
      <c r="P223" s="43">
        <v>0</v>
      </c>
      <c r="Q223" s="43">
        <v>0</v>
      </c>
      <c r="R223" s="43">
        <v>0</v>
      </c>
      <c r="S223" s="43">
        <v>4.8044378642857104E-6</v>
      </c>
      <c r="T223" s="43">
        <v>5.1834437535714211E-6</v>
      </c>
      <c r="U223" s="43">
        <v>0</v>
      </c>
      <c r="V223" s="43">
        <v>0</v>
      </c>
      <c r="W223" s="43">
        <v>0</v>
      </c>
      <c r="X223" s="43">
        <v>0</v>
      </c>
      <c r="Y223" s="43">
        <v>0</v>
      </c>
    </row>
    <row r="224" spans="1:25" ht="15" hidden="1" customHeight="1">
      <c r="A224" s="38" t="s">
        <v>64</v>
      </c>
      <c r="B224" s="38" t="s">
        <v>65</v>
      </c>
      <c r="C224" s="38" t="s">
        <v>66</v>
      </c>
      <c r="D224" s="38" t="s">
        <v>67</v>
      </c>
      <c r="E224" s="38" t="s">
        <v>68</v>
      </c>
      <c r="F224" s="38" t="s">
        <v>69</v>
      </c>
      <c r="G224" s="38" t="s">
        <v>147</v>
      </c>
      <c r="H224" s="39" t="s">
        <v>72</v>
      </c>
      <c r="I224" s="39">
        <v>1</v>
      </c>
      <c r="J224" s="40">
        <v>0</v>
      </c>
      <c r="K224" s="40">
        <v>0</v>
      </c>
      <c r="L224" s="40">
        <v>8.4208960000000212E-4</v>
      </c>
      <c r="M224" s="40">
        <v>1.2183904000000001E-3</v>
      </c>
      <c r="N224" s="40">
        <v>0</v>
      </c>
      <c r="O224" s="40">
        <v>0</v>
      </c>
      <c r="P224" s="40">
        <v>0</v>
      </c>
      <c r="Q224" s="40">
        <v>0</v>
      </c>
      <c r="R224" s="40">
        <v>0</v>
      </c>
      <c r="S224" s="40">
        <v>4.6333649999999987E-3</v>
      </c>
      <c r="T224" s="40">
        <v>4.9930239999999952E-3</v>
      </c>
      <c r="U224" s="40">
        <v>0</v>
      </c>
      <c r="V224" s="40">
        <v>0</v>
      </c>
      <c r="W224" s="40">
        <v>0</v>
      </c>
      <c r="X224" s="40">
        <v>0</v>
      </c>
      <c r="Y224" s="40">
        <v>0</v>
      </c>
    </row>
    <row r="225" spans="1:25" ht="15" hidden="1" customHeight="1">
      <c r="A225" s="41" t="s">
        <v>64</v>
      </c>
      <c r="B225" s="41" t="s">
        <v>65</v>
      </c>
      <c r="C225" s="41" t="s">
        <v>66</v>
      </c>
      <c r="D225" s="41" t="s">
        <v>67</v>
      </c>
      <c r="E225" s="41" t="s">
        <v>68</v>
      </c>
      <c r="F225" s="41" t="s">
        <v>69</v>
      </c>
      <c r="G225" s="41" t="s">
        <v>147</v>
      </c>
      <c r="H225" s="42" t="s">
        <v>73</v>
      </c>
      <c r="I225" s="42">
        <v>298</v>
      </c>
      <c r="J225" s="43">
        <v>0</v>
      </c>
      <c r="K225" s="43">
        <v>0</v>
      </c>
      <c r="L225" s="43">
        <v>2.0022024000000054E-6</v>
      </c>
      <c r="M225" s="43">
        <v>2.8969175999999996E-6</v>
      </c>
      <c r="N225" s="43">
        <v>0</v>
      </c>
      <c r="O225" s="43">
        <v>0</v>
      </c>
      <c r="P225" s="43">
        <v>0</v>
      </c>
      <c r="Q225" s="43">
        <v>0</v>
      </c>
      <c r="R225" s="43">
        <v>0</v>
      </c>
      <c r="S225" s="43">
        <v>1.1453779868457134E-5</v>
      </c>
      <c r="T225" s="43">
        <v>1.2357329908514268E-5</v>
      </c>
      <c r="U225" s="43">
        <v>0</v>
      </c>
      <c r="V225" s="43">
        <v>0</v>
      </c>
      <c r="W225" s="43">
        <v>0</v>
      </c>
      <c r="X225" s="43">
        <v>0</v>
      </c>
      <c r="Y225" s="43">
        <v>0</v>
      </c>
    </row>
    <row r="226" spans="1:25" ht="15" hidden="1" customHeight="1">
      <c r="A226" s="38" t="s">
        <v>64</v>
      </c>
      <c r="B226" s="38" t="s">
        <v>65</v>
      </c>
      <c r="C226" s="38" t="s">
        <v>66</v>
      </c>
      <c r="D226" s="38" t="s">
        <v>67</v>
      </c>
      <c r="E226" s="38" t="s">
        <v>68</v>
      </c>
      <c r="F226" s="38" t="s">
        <v>69</v>
      </c>
      <c r="G226" s="38" t="s">
        <v>148</v>
      </c>
      <c r="H226" s="39" t="s">
        <v>71</v>
      </c>
      <c r="I226" s="39">
        <v>25</v>
      </c>
      <c r="J226" s="40">
        <v>1.4176451199999992E-3</v>
      </c>
      <c r="K226" s="40">
        <v>1.461460559999999E-3</v>
      </c>
      <c r="L226" s="40">
        <v>1.2241211200000031E-3</v>
      </c>
      <c r="M226" s="40">
        <v>1.2079557599999999E-3</v>
      </c>
      <c r="N226" s="40">
        <v>1.3293186399999993E-3</v>
      </c>
      <c r="O226" s="40">
        <v>1.2562389791999995E-3</v>
      </c>
      <c r="P226" s="40">
        <v>1.4456433599999968E-3</v>
      </c>
      <c r="Q226" s="40">
        <v>1.3575410400000008E-3</v>
      </c>
      <c r="R226" s="40">
        <v>1.4071945599999965E-3</v>
      </c>
      <c r="S226" s="40">
        <v>1.5547295457070253E-3</v>
      </c>
      <c r="T226" s="40">
        <v>1.6225339609572472E-3</v>
      </c>
      <c r="U226" s="40">
        <v>1.6834736204626437E-3</v>
      </c>
      <c r="V226" s="40">
        <v>1.9349363476905367E-3</v>
      </c>
      <c r="W226" s="40">
        <v>2.1210073926639008E-3</v>
      </c>
      <c r="X226" s="40">
        <v>2.4389129334114064E-3</v>
      </c>
      <c r="Y226" s="40">
        <v>2.1108692115785629E-3</v>
      </c>
    </row>
    <row r="227" spans="1:25" ht="15" hidden="1" customHeight="1">
      <c r="A227" s="41" t="s">
        <v>64</v>
      </c>
      <c r="B227" s="41" t="s">
        <v>65</v>
      </c>
      <c r="C227" s="41" t="s">
        <v>66</v>
      </c>
      <c r="D227" s="41" t="s">
        <v>67</v>
      </c>
      <c r="E227" s="41" t="s">
        <v>68</v>
      </c>
      <c r="F227" s="41" t="s">
        <v>69</v>
      </c>
      <c r="G227" s="41" t="s">
        <v>148</v>
      </c>
      <c r="H227" s="42" t="s">
        <v>73</v>
      </c>
      <c r="I227" s="42">
        <v>298</v>
      </c>
      <c r="J227" s="43">
        <v>3.3268586853599982E-3</v>
      </c>
      <c r="K227" s="43">
        <v>3.4296825691799977E-3</v>
      </c>
      <c r="L227" s="43">
        <v>2.8727062383600071E-3</v>
      </c>
      <c r="M227" s="43">
        <v>2.8347701797800003E-3</v>
      </c>
      <c r="N227" s="43">
        <v>3.1195785184199988E-3</v>
      </c>
      <c r="O227" s="43">
        <v>2.9480788244375987E-3</v>
      </c>
      <c r="P227" s="43">
        <v>3.3925635550799923E-3</v>
      </c>
      <c r="Q227" s="43">
        <v>3.1858094356200014E-3</v>
      </c>
      <c r="R227" s="43">
        <v>3.3023338336799915E-3</v>
      </c>
      <c r="S227" s="43">
        <v>3.6485615613879615E-3</v>
      </c>
      <c r="T227" s="43">
        <v>3.8076815728764197E-3</v>
      </c>
      <c r="U227" s="43">
        <v>3.9506917188207097E-3</v>
      </c>
      <c r="V227" s="43">
        <v>4.5408118739427667E-3</v>
      </c>
      <c r="W227" s="43">
        <v>4.9774740987340088E-3</v>
      </c>
      <c r="X227" s="43">
        <v>5.7235189264832195E-3</v>
      </c>
      <c r="Y227" s="43">
        <v>1.4407781589539211E-2</v>
      </c>
    </row>
    <row r="228" spans="1:25" ht="15" hidden="1" customHeight="1">
      <c r="A228" s="38" t="s">
        <v>64</v>
      </c>
      <c r="B228" s="38" t="s">
        <v>65</v>
      </c>
      <c r="C228" s="38" t="s">
        <v>66</v>
      </c>
      <c r="D228" s="38" t="s">
        <v>67</v>
      </c>
      <c r="E228" s="38" t="s">
        <v>68</v>
      </c>
      <c r="F228" s="38" t="s">
        <v>69</v>
      </c>
      <c r="G228" s="38" t="s">
        <v>149</v>
      </c>
      <c r="H228" s="39" t="s">
        <v>71</v>
      </c>
      <c r="I228" s="39">
        <v>25</v>
      </c>
      <c r="J228" s="40">
        <v>6.377264000000004E-3</v>
      </c>
      <c r="K228" s="40">
        <v>6.4643320000000023E-3</v>
      </c>
      <c r="L228" s="40">
        <v>6.6360831999999993E-3</v>
      </c>
      <c r="M228" s="40">
        <v>2.8236336000000005E-3</v>
      </c>
      <c r="N228" s="40">
        <v>2.7985535999999998E-3</v>
      </c>
      <c r="O228" s="40">
        <v>2.3113734719999984E-3</v>
      </c>
      <c r="P228" s="40">
        <v>2.7251183999999992E-3</v>
      </c>
      <c r="Q228" s="40">
        <v>2.8460271999999867E-3</v>
      </c>
      <c r="R228" s="40">
        <v>2.6717879999999996E-3</v>
      </c>
      <c r="S228" s="40">
        <v>5.9596550088000001E-3</v>
      </c>
      <c r="T228" s="40">
        <v>5.8435227839999998E-3</v>
      </c>
      <c r="U228" s="40">
        <v>2.039227268609682E-3</v>
      </c>
      <c r="V228" s="40">
        <v>6.7122174112769339E-3</v>
      </c>
      <c r="W228" s="40">
        <v>6.5845177650261794E-3</v>
      </c>
      <c r="X228" s="40">
        <v>6.8518727006636644E-3</v>
      </c>
      <c r="Y228" s="40">
        <v>6.5961691579561393E-3</v>
      </c>
    </row>
    <row r="229" spans="1:25" ht="15" hidden="1" customHeight="1">
      <c r="A229" s="41" t="s">
        <v>64</v>
      </c>
      <c r="B229" s="41" t="s">
        <v>65</v>
      </c>
      <c r="C229" s="41" t="s">
        <v>66</v>
      </c>
      <c r="D229" s="41" t="s">
        <v>67</v>
      </c>
      <c r="E229" s="41" t="s">
        <v>68</v>
      </c>
      <c r="F229" s="41" t="s">
        <v>69</v>
      </c>
      <c r="G229" s="41" t="s">
        <v>149</v>
      </c>
      <c r="H229" s="42" t="s">
        <v>72</v>
      </c>
      <c r="I229" s="42">
        <v>1</v>
      </c>
      <c r="J229" s="43">
        <v>0.24922578887820013</v>
      </c>
      <c r="K229" s="43">
        <v>0.25262843788035005</v>
      </c>
      <c r="L229" s="43">
        <v>0.25934053703615995</v>
      </c>
      <c r="M229" s="43">
        <v>0.11034862465518003</v>
      </c>
      <c r="N229" s="43">
        <v>0.10936848916368001</v>
      </c>
      <c r="O229" s="43">
        <v>9.0329313158643551E-2</v>
      </c>
      <c r="P229" s="43">
        <v>0.10649861492741995</v>
      </c>
      <c r="Q229" s="43">
        <v>0.11122377466085948</v>
      </c>
      <c r="R229" s="43">
        <v>0.10441444356314998</v>
      </c>
      <c r="S229" s="43">
        <v>0.24818459500131324</v>
      </c>
      <c r="T229" s="43">
        <v>0.17836869999833901</v>
      </c>
      <c r="U229" s="43">
        <v>5.9083667653285044E-2</v>
      </c>
      <c r="V229" s="43">
        <v>0.27559361669641164</v>
      </c>
      <c r="W229" s="43">
        <v>0.24917348187738433</v>
      </c>
      <c r="X229" s="43">
        <v>0.23798235846118143</v>
      </c>
      <c r="Y229" s="43">
        <v>0.24761699245632995</v>
      </c>
    </row>
    <row r="230" spans="1:25" ht="15" hidden="1" customHeight="1">
      <c r="A230" s="38" t="s">
        <v>64</v>
      </c>
      <c r="B230" s="38" t="s">
        <v>65</v>
      </c>
      <c r="C230" s="38" t="s">
        <v>66</v>
      </c>
      <c r="D230" s="38" t="s">
        <v>67</v>
      </c>
      <c r="E230" s="38" t="s">
        <v>68</v>
      </c>
      <c r="F230" s="38" t="s">
        <v>69</v>
      </c>
      <c r="G230" s="38" t="s">
        <v>149</v>
      </c>
      <c r="H230" s="39" t="s">
        <v>73</v>
      </c>
      <c r="I230" s="39">
        <v>298</v>
      </c>
      <c r="J230" s="40">
        <v>9.9772295280000055E-3</v>
      </c>
      <c r="K230" s="40">
        <v>1.0113447414000002E-2</v>
      </c>
      <c r="L230" s="40">
        <v>1.03821521664E-2</v>
      </c>
      <c r="M230" s="40">
        <v>4.4175747672000011E-3</v>
      </c>
      <c r="N230" s="40">
        <v>4.3783371072000001E-3</v>
      </c>
      <c r="O230" s="40">
        <v>3.6161437969439983E-3</v>
      </c>
      <c r="P230" s="40">
        <v>4.2634477367999978E-3</v>
      </c>
      <c r="Q230" s="40">
        <v>4.4526095543999797E-3</v>
      </c>
      <c r="R230" s="40">
        <v>4.180012325999999E-3</v>
      </c>
      <c r="S230" s="40">
        <v>9.323880261267601E-3</v>
      </c>
      <c r="T230" s="40">
        <v>9.1421913955680011E-3</v>
      </c>
      <c r="U230" s="40">
        <v>3.190371061739848E-3</v>
      </c>
      <c r="V230" s="40">
        <v>1.0501264139942762E-2</v>
      </c>
      <c r="W230" s="40">
        <v>1.0301478043383458E-2</v>
      </c>
      <c r="X230" s="40">
        <v>1.0719754840188302E-2</v>
      </c>
      <c r="Y230" s="40">
        <v>1.0319706647622381E-2</v>
      </c>
    </row>
    <row r="231" spans="1:25" ht="15" hidden="1" customHeight="1">
      <c r="A231" s="41" t="s">
        <v>64</v>
      </c>
      <c r="B231" s="41" t="s">
        <v>65</v>
      </c>
      <c r="C231" s="41" t="s">
        <v>66</v>
      </c>
      <c r="D231" s="41" t="s">
        <v>67</v>
      </c>
      <c r="E231" s="41" t="s">
        <v>68</v>
      </c>
      <c r="F231" s="41" t="s">
        <v>69</v>
      </c>
      <c r="G231" s="41" t="s">
        <v>150</v>
      </c>
      <c r="H231" s="42" t="s">
        <v>71</v>
      </c>
      <c r="I231" s="42">
        <v>25</v>
      </c>
      <c r="J231" s="43">
        <v>1.4230635874999984E-2</v>
      </c>
      <c r="K231" s="43">
        <v>1.6934233699999995E-2</v>
      </c>
      <c r="L231" s="43">
        <v>1.0068910325000057E-2</v>
      </c>
      <c r="M231" s="43">
        <v>1.0146804199999943E-2</v>
      </c>
      <c r="N231" s="43">
        <v>1.1749336999999914E-2</v>
      </c>
      <c r="O231" s="43">
        <v>9.6536334759999651E-3</v>
      </c>
      <c r="P231" s="43">
        <v>1.1102336024999966E-2</v>
      </c>
      <c r="Q231" s="43">
        <v>1.2379325450000081E-2</v>
      </c>
      <c r="R231" s="43">
        <v>1.2378974575000118E-2</v>
      </c>
      <c r="S231" s="43">
        <v>1.1349975835291799E-2</v>
      </c>
      <c r="T231" s="43">
        <v>9.3902239553026231E-3</v>
      </c>
      <c r="U231" s="43">
        <v>5.8915770057500379E-3</v>
      </c>
      <c r="V231" s="43">
        <v>9.9027580163261533E-3</v>
      </c>
      <c r="W231" s="43">
        <v>1.0055705842020105E-2</v>
      </c>
      <c r="X231" s="43">
        <v>1.0318189168619242E-2</v>
      </c>
      <c r="Y231" s="43">
        <v>9.994293302314796E-3</v>
      </c>
    </row>
    <row r="232" spans="1:25" ht="15" hidden="1" customHeight="1">
      <c r="A232" s="38" t="s">
        <v>64</v>
      </c>
      <c r="B232" s="38" t="s">
        <v>65</v>
      </c>
      <c r="C232" s="38" t="s">
        <v>66</v>
      </c>
      <c r="D232" s="38" t="s">
        <v>67</v>
      </c>
      <c r="E232" s="38" t="s">
        <v>68</v>
      </c>
      <c r="F232" s="38" t="s">
        <v>69</v>
      </c>
      <c r="G232" s="38" t="s">
        <v>150</v>
      </c>
      <c r="H232" s="39" t="s">
        <v>72</v>
      </c>
      <c r="I232" s="39">
        <v>1</v>
      </c>
      <c r="J232" s="40">
        <v>30.180332563699974</v>
      </c>
      <c r="K232" s="40">
        <v>35.91412283095999</v>
      </c>
      <c r="L232" s="40">
        <v>21.354145017260116</v>
      </c>
      <c r="M232" s="40">
        <v>21.519342347359878</v>
      </c>
      <c r="N232" s="40">
        <v>24.917993909599815</v>
      </c>
      <c r="O232" s="40">
        <v>20.473425875900723</v>
      </c>
      <c r="P232" s="40">
        <v>23.545834241819929</v>
      </c>
      <c r="Q232" s="40">
        <v>26.254073414360171</v>
      </c>
      <c r="R232" s="40">
        <v>26.253329278660253</v>
      </c>
      <c r="S232" s="40">
        <v>24.440530596721253</v>
      </c>
      <c r="T232" s="40">
        <v>18.844104465286204</v>
      </c>
      <c r="U232" s="40">
        <v>12.694467914888833</v>
      </c>
      <c r="V232" s="40">
        <v>21.293702049995083</v>
      </c>
      <c r="W232" s="40">
        <v>21.326140949756237</v>
      </c>
      <c r="X232" s="40">
        <v>21.882815588807688</v>
      </c>
      <c r="Y232" s="40">
        <v>21.091146325654837</v>
      </c>
    </row>
    <row r="233" spans="1:25" ht="15" hidden="1" customHeight="1">
      <c r="A233" s="41" t="s">
        <v>64</v>
      </c>
      <c r="B233" s="41" t="s">
        <v>65</v>
      </c>
      <c r="C233" s="41" t="s">
        <v>66</v>
      </c>
      <c r="D233" s="41" t="s">
        <v>67</v>
      </c>
      <c r="E233" s="41" t="s">
        <v>68</v>
      </c>
      <c r="F233" s="41" t="s">
        <v>69</v>
      </c>
      <c r="G233" s="41" t="s">
        <v>150</v>
      </c>
      <c r="H233" s="42" t="s">
        <v>73</v>
      </c>
      <c r="I233" s="42">
        <v>298</v>
      </c>
      <c r="J233" s="43">
        <v>1.6962917962999986E-2</v>
      </c>
      <c r="K233" s="43">
        <v>2.0185606570399993E-2</v>
      </c>
      <c r="L233" s="43">
        <v>1.2002141107400069E-2</v>
      </c>
      <c r="M233" s="43">
        <v>1.2094990606399934E-2</v>
      </c>
      <c r="N233" s="43">
        <v>1.4005209703999896E-2</v>
      </c>
      <c r="O233" s="43">
        <v>1.1507131103391958E-2</v>
      </c>
      <c r="P233" s="43">
        <v>1.3233984541799962E-2</v>
      </c>
      <c r="Q233" s="43">
        <v>1.4756155936400096E-2</v>
      </c>
      <c r="R233" s="43">
        <v>1.4755737693400141E-2</v>
      </c>
      <c r="S233" s="43">
        <v>1.3529171195667827E-2</v>
      </c>
      <c r="T233" s="43">
        <v>1.1193146954720727E-2</v>
      </c>
      <c r="U233" s="43">
        <v>7.0227597908540445E-3</v>
      </c>
      <c r="V233" s="43">
        <v>1.1804087555460776E-2</v>
      </c>
      <c r="W233" s="43">
        <v>1.1986401363687966E-2</v>
      </c>
      <c r="X233" s="43">
        <v>1.2299281488994137E-2</v>
      </c>
      <c r="Y233" s="43">
        <v>1.2582906022271268E-2</v>
      </c>
    </row>
    <row r="234" spans="1:25" ht="15" hidden="1" customHeight="1">
      <c r="A234" s="38" t="s">
        <v>64</v>
      </c>
      <c r="B234" s="38" t="s">
        <v>65</v>
      </c>
      <c r="C234" s="38" t="s">
        <v>66</v>
      </c>
      <c r="D234" s="38" t="s">
        <v>67</v>
      </c>
      <c r="E234" s="38" t="s">
        <v>68</v>
      </c>
      <c r="F234" s="38" t="s">
        <v>69</v>
      </c>
      <c r="G234" s="38" t="s">
        <v>151</v>
      </c>
      <c r="H234" s="39" t="s">
        <v>71</v>
      </c>
      <c r="I234" s="39">
        <v>25</v>
      </c>
      <c r="J234" s="40">
        <v>2.5001176750000008E-3</v>
      </c>
      <c r="K234" s="40">
        <v>2.5806577500000027E-3</v>
      </c>
      <c r="L234" s="40">
        <v>2.4977510250000019E-3</v>
      </c>
      <c r="M234" s="40">
        <v>3.111552125000003E-3</v>
      </c>
      <c r="N234" s="40">
        <v>3.2306752499999991E-3</v>
      </c>
      <c r="O234" s="40">
        <v>3.2931690302499951E-3</v>
      </c>
      <c r="P234" s="40">
        <v>3.3273300499999979E-3</v>
      </c>
      <c r="Q234" s="40">
        <v>3.4711226000000016E-3</v>
      </c>
      <c r="R234" s="40">
        <v>3.0460606000000008E-3</v>
      </c>
      <c r="S234" s="40">
        <v>3.4154859931500026E-3</v>
      </c>
      <c r="T234" s="40">
        <v>3.2274357500000021E-3</v>
      </c>
      <c r="U234" s="40">
        <v>2.6883873526950246E-3</v>
      </c>
      <c r="V234" s="40">
        <v>2.6000220501763986E-4</v>
      </c>
      <c r="W234" s="40">
        <v>0</v>
      </c>
      <c r="X234" s="40">
        <v>0</v>
      </c>
      <c r="Y234" s="40">
        <v>0</v>
      </c>
    </row>
    <row r="235" spans="1:25" ht="15" hidden="1" customHeight="1">
      <c r="A235" s="41" t="s">
        <v>64</v>
      </c>
      <c r="B235" s="41" t="s">
        <v>65</v>
      </c>
      <c r="C235" s="41" t="s">
        <v>66</v>
      </c>
      <c r="D235" s="41" t="s">
        <v>67</v>
      </c>
      <c r="E235" s="41" t="s">
        <v>68</v>
      </c>
      <c r="F235" s="41" t="s">
        <v>69</v>
      </c>
      <c r="G235" s="41" t="s">
        <v>151</v>
      </c>
      <c r="H235" s="42" t="s">
        <v>72</v>
      </c>
      <c r="I235" s="42">
        <v>1</v>
      </c>
      <c r="J235" s="43">
        <v>0.92768002748000011</v>
      </c>
      <c r="K235" s="43">
        <v>0.95756478840000125</v>
      </c>
      <c r="L235" s="43">
        <v>0.92680187124000069</v>
      </c>
      <c r="M235" s="43">
        <v>1.154555559400001</v>
      </c>
      <c r="N235" s="43">
        <v>1.1987567363999996</v>
      </c>
      <c r="O235" s="43">
        <v>1.2219453376243983</v>
      </c>
      <c r="P235" s="43">
        <v>1.2346209392799992</v>
      </c>
      <c r="Q235" s="43">
        <v>1.2879758185600005</v>
      </c>
      <c r="R235" s="43">
        <v>1.1302546313600006</v>
      </c>
      <c r="S235" s="43">
        <v>1.2301367619380001</v>
      </c>
      <c r="T235" s="43">
        <v>1.1306358428000007</v>
      </c>
      <c r="U235" s="43">
        <v>0.98944238762484582</v>
      </c>
      <c r="V235" s="43">
        <v>9.6474999999999894E-2</v>
      </c>
      <c r="W235" s="43">
        <v>0</v>
      </c>
      <c r="X235" s="43">
        <v>0</v>
      </c>
      <c r="Y235" s="43">
        <v>0</v>
      </c>
    </row>
    <row r="236" spans="1:25" ht="15" hidden="1" customHeight="1">
      <c r="A236" s="38" t="s">
        <v>64</v>
      </c>
      <c r="B236" s="38" t="s">
        <v>65</v>
      </c>
      <c r="C236" s="38" t="s">
        <v>66</v>
      </c>
      <c r="D236" s="38" t="s">
        <v>67</v>
      </c>
      <c r="E236" s="38" t="s">
        <v>68</v>
      </c>
      <c r="F236" s="38" t="s">
        <v>69</v>
      </c>
      <c r="G236" s="38" t="s">
        <v>151</v>
      </c>
      <c r="H236" s="39" t="s">
        <v>73</v>
      </c>
      <c r="I236" s="39">
        <v>298</v>
      </c>
      <c r="J236" s="40">
        <v>4.3347494816000009E-3</v>
      </c>
      <c r="K236" s="40">
        <v>4.4743913280000059E-3</v>
      </c>
      <c r="L236" s="40">
        <v>4.3306461408000041E-3</v>
      </c>
      <c r="M236" s="40">
        <v>5.3948656480000056E-3</v>
      </c>
      <c r="N236" s="40">
        <v>5.6014034879999985E-3</v>
      </c>
      <c r="O236" s="40">
        <v>5.7097563404479908E-3</v>
      </c>
      <c r="P236" s="40">
        <v>5.7689853375999973E-3</v>
      </c>
      <c r="Q236" s="40">
        <v>6.0182954752000025E-3</v>
      </c>
      <c r="R236" s="40">
        <v>5.2813152512000017E-3</v>
      </c>
      <c r="S236" s="40">
        <v>5.9218317146688048E-3</v>
      </c>
      <c r="T236" s="40">
        <v>5.5957867840000022E-3</v>
      </c>
      <c r="U236" s="40">
        <v>4.6611748718726831E-3</v>
      </c>
      <c r="V236" s="40">
        <v>4.5079655037240244E-4</v>
      </c>
      <c r="W236" s="40">
        <v>0</v>
      </c>
      <c r="X236" s="40">
        <v>0</v>
      </c>
      <c r="Y236" s="40">
        <v>0</v>
      </c>
    </row>
    <row r="237" spans="1:25" ht="15" hidden="1" customHeight="1">
      <c r="A237" s="41" t="s">
        <v>64</v>
      </c>
      <c r="B237" s="41" t="s">
        <v>65</v>
      </c>
      <c r="C237" s="41" t="s">
        <v>66</v>
      </c>
      <c r="D237" s="41" t="s">
        <v>67</v>
      </c>
      <c r="E237" s="41" t="s">
        <v>68</v>
      </c>
      <c r="F237" s="41" t="s">
        <v>69</v>
      </c>
      <c r="G237" s="41" t="s">
        <v>152</v>
      </c>
      <c r="H237" s="42" t="s">
        <v>71</v>
      </c>
      <c r="I237" s="42">
        <v>25</v>
      </c>
      <c r="J237" s="43">
        <v>0</v>
      </c>
      <c r="K237" s="43">
        <v>0</v>
      </c>
      <c r="L237" s="43">
        <v>0</v>
      </c>
      <c r="M237" s="43">
        <v>0</v>
      </c>
      <c r="N237" s="43">
        <v>0</v>
      </c>
      <c r="O237" s="43">
        <v>0</v>
      </c>
      <c r="P237" s="43">
        <v>0</v>
      </c>
      <c r="Q237" s="43">
        <v>0</v>
      </c>
      <c r="R237" s="43">
        <v>0</v>
      </c>
      <c r="S237" s="43">
        <v>1.5822776485714286E-6</v>
      </c>
      <c r="T237" s="43">
        <v>2.5396273088857158E-6</v>
      </c>
      <c r="U237" s="43">
        <v>1.9883693617499998E-6</v>
      </c>
      <c r="V237" s="43">
        <v>2.0035407041533373E-6</v>
      </c>
      <c r="W237" s="43">
        <v>2.5499482534266136E-6</v>
      </c>
      <c r="X237" s="43">
        <v>2.6729499436257747E-6</v>
      </c>
      <c r="Y237" s="43">
        <v>2.1088689211292696E-6</v>
      </c>
    </row>
    <row r="238" spans="1:25" ht="15" hidden="1" customHeight="1">
      <c r="A238" s="38" t="s">
        <v>64</v>
      </c>
      <c r="B238" s="38" t="s">
        <v>65</v>
      </c>
      <c r="C238" s="38" t="s">
        <v>66</v>
      </c>
      <c r="D238" s="38" t="s">
        <v>67</v>
      </c>
      <c r="E238" s="38" t="s">
        <v>68</v>
      </c>
      <c r="F238" s="38" t="s">
        <v>69</v>
      </c>
      <c r="G238" s="38" t="s">
        <v>152</v>
      </c>
      <c r="H238" s="39" t="s">
        <v>72</v>
      </c>
      <c r="I238" s="39">
        <v>1</v>
      </c>
      <c r="J238" s="40">
        <v>0</v>
      </c>
      <c r="K238" s="40">
        <v>0</v>
      </c>
      <c r="L238" s="40">
        <v>0</v>
      </c>
      <c r="M238" s="40">
        <v>0</v>
      </c>
      <c r="N238" s="40">
        <v>0</v>
      </c>
      <c r="O238" s="40">
        <v>0</v>
      </c>
      <c r="P238" s="40">
        <v>0</v>
      </c>
      <c r="Q238" s="40">
        <v>0</v>
      </c>
      <c r="R238" s="40">
        <v>0</v>
      </c>
      <c r="S238" s="40">
        <v>1.3295759219999999E-3</v>
      </c>
      <c r="T238" s="40">
        <v>2.1341764289999998E-3</v>
      </c>
      <c r="U238" s="40">
        <v>1.6294024129753998E-3</v>
      </c>
      <c r="V238" s="40">
        <v>1.6418348223635217E-3</v>
      </c>
      <c r="W238" s="40">
        <v>2.0895975954079958E-3</v>
      </c>
      <c r="X238" s="40">
        <v>2.1903933804698684E-3</v>
      </c>
      <c r="Y238" s="40">
        <v>1.7281477852347322E-3</v>
      </c>
    </row>
    <row r="239" spans="1:25" ht="15" hidden="1" customHeight="1">
      <c r="A239" s="41" t="s">
        <v>64</v>
      </c>
      <c r="B239" s="41" t="s">
        <v>65</v>
      </c>
      <c r="C239" s="41" t="s">
        <v>66</v>
      </c>
      <c r="D239" s="41" t="s">
        <v>67</v>
      </c>
      <c r="E239" s="41" t="s">
        <v>68</v>
      </c>
      <c r="F239" s="41" t="s">
        <v>69</v>
      </c>
      <c r="G239" s="41" t="s">
        <v>152</v>
      </c>
      <c r="H239" s="42" t="s">
        <v>73</v>
      </c>
      <c r="I239" s="42">
        <v>298</v>
      </c>
      <c r="J239" s="43">
        <v>0</v>
      </c>
      <c r="K239" s="43">
        <v>0</v>
      </c>
      <c r="L239" s="43">
        <v>0</v>
      </c>
      <c r="M239" s="43">
        <v>0</v>
      </c>
      <c r="N239" s="43">
        <v>0</v>
      </c>
      <c r="O239" s="43">
        <v>0</v>
      </c>
      <c r="P239" s="43">
        <v>0</v>
      </c>
      <c r="Q239" s="43">
        <v>0</v>
      </c>
      <c r="R239" s="43">
        <v>0</v>
      </c>
      <c r="S239" s="43">
        <v>3.7721499141942859E-6</v>
      </c>
      <c r="T239" s="43">
        <v>6.0544715043835469E-6</v>
      </c>
      <c r="U239" s="43">
        <v>4.7402725584119985E-6</v>
      </c>
      <c r="V239" s="43">
        <v>4.7764410387015556E-6</v>
      </c>
      <c r="W239" s="43">
        <v>6.0790766361690478E-6</v>
      </c>
      <c r="X239" s="43">
        <v>6.3723126656038486E-6</v>
      </c>
      <c r="Y239" s="43">
        <v>5.0275435079721779E-6</v>
      </c>
    </row>
    <row r="240" spans="1:25" ht="15" hidden="1" customHeight="1">
      <c r="A240" s="38" t="s">
        <v>64</v>
      </c>
      <c r="B240" s="38" t="s">
        <v>65</v>
      </c>
      <c r="C240" s="38" t="s">
        <v>66</v>
      </c>
      <c r="D240" s="38" t="s">
        <v>67</v>
      </c>
      <c r="E240" s="38" t="s">
        <v>68</v>
      </c>
      <c r="F240" s="38" t="s">
        <v>69</v>
      </c>
      <c r="G240" s="38" t="s">
        <v>153</v>
      </c>
      <c r="H240" s="39" t="s">
        <v>71</v>
      </c>
      <c r="I240" s="39">
        <v>25</v>
      </c>
      <c r="J240" s="40">
        <v>1.0742812499999992E-4</v>
      </c>
      <c r="K240" s="40">
        <v>0</v>
      </c>
      <c r="L240" s="40">
        <v>0</v>
      </c>
      <c r="M240" s="40">
        <v>0</v>
      </c>
      <c r="N240" s="40">
        <v>4.2922799999999859E-5</v>
      </c>
      <c r="O240" s="40">
        <v>4.2845422499999973E-5</v>
      </c>
      <c r="P240" s="40">
        <v>3.9177524999999984E-5</v>
      </c>
      <c r="Q240" s="40">
        <v>4.3154407499999999E-4</v>
      </c>
      <c r="R240" s="40">
        <v>4.8049649999999931E-5</v>
      </c>
      <c r="S240" s="40">
        <v>3.8237648249999924E-5</v>
      </c>
      <c r="T240" s="40">
        <v>0</v>
      </c>
      <c r="U240" s="40">
        <v>1.9192166619389999E-4</v>
      </c>
      <c r="V240" s="40">
        <v>1.8052652435190033E-4</v>
      </c>
      <c r="W240" s="40">
        <v>0</v>
      </c>
      <c r="X240" s="40">
        <v>3.2842379999999951E-4</v>
      </c>
      <c r="Y240" s="40">
        <v>1.9554412321372367E-4</v>
      </c>
    </row>
    <row r="241" spans="1:25" ht="15" hidden="1" customHeight="1">
      <c r="A241" s="41" t="s">
        <v>64</v>
      </c>
      <c r="B241" s="41" t="s">
        <v>65</v>
      </c>
      <c r="C241" s="41" t="s">
        <v>66</v>
      </c>
      <c r="D241" s="41" t="s">
        <v>67</v>
      </c>
      <c r="E241" s="41" t="s">
        <v>68</v>
      </c>
      <c r="F241" s="41" t="s">
        <v>69</v>
      </c>
      <c r="G241" s="41" t="s">
        <v>153</v>
      </c>
      <c r="H241" s="42" t="s">
        <v>72</v>
      </c>
      <c r="I241" s="42">
        <v>1</v>
      </c>
      <c r="J241" s="43">
        <v>8.4510124999999922E-2</v>
      </c>
      <c r="K241" s="43">
        <v>0</v>
      </c>
      <c r="L241" s="43">
        <v>0</v>
      </c>
      <c r="M241" s="43">
        <v>0</v>
      </c>
      <c r="N241" s="43">
        <v>3.3765935999999892E-2</v>
      </c>
      <c r="O241" s="43">
        <v>3.3705065699999974E-2</v>
      </c>
      <c r="P241" s="43">
        <v>3.0819652999999989E-2</v>
      </c>
      <c r="Q241" s="43">
        <v>0.33948133899999999</v>
      </c>
      <c r="R241" s="43">
        <v>3.7799057999999948E-2</v>
      </c>
      <c r="S241" s="43">
        <v>2.9806293999877109E-2</v>
      </c>
      <c r="T241" s="43">
        <v>0</v>
      </c>
      <c r="U241" s="43">
        <v>0.20456939861645004</v>
      </c>
      <c r="V241" s="43">
        <v>0.19156412710432019</v>
      </c>
      <c r="W241" s="43">
        <v>0</v>
      </c>
      <c r="X241" s="43">
        <v>0.25836005599999962</v>
      </c>
      <c r="Y241" s="43">
        <v>0.15382804359479596</v>
      </c>
    </row>
    <row r="242" spans="1:25" ht="15" hidden="1" customHeight="1">
      <c r="A242" s="38" t="s">
        <v>64</v>
      </c>
      <c r="B242" s="38" t="s">
        <v>65</v>
      </c>
      <c r="C242" s="38" t="s">
        <v>66</v>
      </c>
      <c r="D242" s="38" t="s">
        <v>67</v>
      </c>
      <c r="E242" s="38" t="s">
        <v>68</v>
      </c>
      <c r="F242" s="38" t="s">
        <v>69</v>
      </c>
      <c r="G242" s="38" t="s">
        <v>153</v>
      </c>
      <c r="H242" s="39" t="s">
        <v>73</v>
      </c>
      <c r="I242" s="39">
        <v>298</v>
      </c>
      <c r="J242" s="40">
        <v>2.561086499999998E-4</v>
      </c>
      <c r="K242" s="40">
        <v>0</v>
      </c>
      <c r="L242" s="40">
        <v>0</v>
      </c>
      <c r="M242" s="40">
        <v>0</v>
      </c>
      <c r="N242" s="40">
        <v>1.0232795519999967E-4</v>
      </c>
      <c r="O242" s="40">
        <v>1.0214348723999992E-4</v>
      </c>
      <c r="P242" s="40">
        <v>9.3399219599999959E-5</v>
      </c>
      <c r="Q242" s="40">
        <v>1.0288010748000002E-3</v>
      </c>
      <c r="R242" s="40">
        <v>1.1455036559999982E-4</v>
      </c>
      <c r="S242" s="40">
        <v>9.1158553427999822E-5</v>
      </c>
      <c r="T242" s="40">
        <v>0</v>
      </c>
      <c r="U242" s="40">
        <v>4.5754125220625751E-4</v>
      </c>
      <c r="V242" s="40">
        <v>4.3037523405493037E-4</v>
      </c>
      <c r="W242" s="40">
        <v>0</v>
      </c>
      <c r="X242" s="40">
        <v>7.8296233919999893E-4</v>
      </c>
      <c r="Y242" s="40">
        <v>4.6617718974151722E-4</v>
      </c>
    </row>
    <row r="243" spans="1:25" ht="15" hidden="1" customHeight="1">
      <c r="A243" s="41" t="s">
        <v>64</v>
      </c>
      <c r="B243" s="41" t="s">
        <v>65</v>
      </c>
      <c r="C243" s="41" t="s">
        <v>66</v>
      </c>
      <c r="D243" s="41" t="s">
        <v>67</v>
      </c>
      <c r="E243" s="41" t="s">
        <v>68</v>
      </c>
      <c r="F243" s="41" t="s">
        <v>69</v>
      </c>
      <c r="G243" s="41" t="s">
        <v>154</v>
      </c>
      <c r="H243" s="42" t="s">
        <v>71</v>
      </c>
      <c r="I243" s="42">
        <v>25</v>
      </c>
      <c r="J243" s="43">
        <v>2.7182699999999888E-5</v>
      </c>
      <c r="K243" s="43">
        <v>4.1695724999999908E-5</v>
      </c>
      <c r="L243" s="43">
        <v>1.9285950000000059E-5</v>
      </c>
      <c r="M243" s="43">
        <v>3.5305499999999945E-6</v>
      </c>
      <c r="N243" s="43">
        <v>0</v>
      </c>
      <c r="O243" s="43">
        <v>1.7851342499999981E-6</v>
      </c>
      <c r="P243" s="43">
        <v>1.6264499999999969E-6</v>
      </c>
      <c r="Q243" s="43">
        <v>4.9162499999999887E-7</v>
      </c>
      <c r="R243" s="43">
        <v>0</v>
      </c>
      <c r="S243" s="43">
        <v>0</v>
      </c>
      <c r="T243" s="43">
        <v>0</v>
      </c>
      <c r="U243" s="43">
        <v>0</v>
      </c>
      <c r="V243" s="43">
        <v>0</v>
      </c>
      <c r="W243" s="43">
        <v>0</v>
      </c>
      <c r="X243" s="43">
        <v>0</v>
      </c>
      <c r="Y243" s="43">
        <v>0</v>
      </c>
    </row>
    <row r="244" spans="1:25" ht="15" hidden="1" customHeight="1">
      <c r="A244" s="38" t="s">
        <v>64</v>
      </c>
      <c r="B244" s="38" t="s">
        <v>65</v>
      </c>
      <c r="C244" s="38" t="s">
        <v>66</v>
      </c>
      <c r="D244" s="38" t="s">
        <v>67</v>
      </c>
      <c r="E244" s="38" t="s">
        <v>68</v>
      </c>
      <c r="F244" s="38" t="s">
        <v>69</v>
      </c>
      <c r="G244" s="38" t="s">
        <v>154</v>
      </c>
      <c r="H244" s="39" t="s">
        <v>72</v>
      </c>
      <c r="I244" s="39">
        <v>1</v>
      </c>
      <c r="J244" s="40">
        <v>2.7218943599999889E-2</v>
      </c>
      <c r="K244" s="40">
        <v>4.1751319299999916E-2</v>
      </c>
      <c r="L244" s="40">
        <v>1.9311664600000056E-2</v>
      </c>
      <c r="M244" s="40">
        <v>3.5352573999999936E-3</v>
      </c>
      <c r="N244" s="40">
        <v>0</v>
      </c>
      <c r="O244" s="40">
        <v>1.7875144289999981E-3</v>
      </c>
      <c r="P244" s="40">
        <v>1.6286185999999968E-3</v>
      </c>
      <c r="Q244" s="40">
        <v>4.9228049999999876E-4</v>
      </c>
      <c r="R244" s="40">
        <v>0</v>
      </c>
      <c r="S244" s="40">
        <v>0</v>
      </c>
      <c r="T244" s="40">
        <v>0</v>
      </c>
      <c r="U244" s="40">
        <v>0</v>
      </c>
      <c r="V244" s="40">
        <v>0</v>
      </c>
      <c r="W244" s="40">
        <v>0</v>
      </c>
      <c r="X244" s="40">
        <v>0</v>
      </c>
      <c r="Y244" s="40">
        <v>0</v>
      </c>
    </row>
    <row r="245" spans="1:25" ht="15" hidden="1" customHeight="1">
      <c r="A245" s="41" t="s">
        <v>64</v>
      </c>
      <c r="B245" s="41" t="s">
        <v>65</v>
      </c>
      <c r="C245" s="41" t="s">
        <v>66</v>
      </c>
      <c r="D245" s="41" t="s">
        <v>67</v>
      </c>
      <c r="E245" s="41" t="s">
        <v>68</v>
      </c>
      <c r="F245" s="41" t="s">
        <v>69</v>
      </c>
      <c r="G245" s="41" t="s">
        <v>154</v>
      </c>
      <c r="H245" s="42" t="s">
        <v>73</v>
      </c>
      <c r="I245" s="42">
        <v>298</v>
      </c>
      <c r="J245" s="43">
        <v>6.4803556799999739E-5</v>
      </c>
      <c r="K245" s="43">
        <v>9.9402608399999781E-5</v>
      </c>
      <c r="L245" s="43">
        <v>4.5977704800000138E-5</v>
      </c>
      <c r="M245" s="43">
        <v>8.4168311999999849E-6</v>
      </c>
      <c r="N245" s="43">
        <v>0</v>
      </c>
      <c r="O245" s="43">
        <v>4.2557600519999953E-6</v>
      </c>
      <c r="P245" s="43">
        <v>3.8774567999999921E-6</v>
      </c>
      <c r="Q245" s="43">
        <v>1.1720339999999973E-6</v>
      </c>
      <c r="R245" s="43">
        <v>0</v>
      </c>
      <c r="S245" s="43">
        <v>0</v>
      </c>
      <c r="T245" s="43">
        <v>0</v>
      </c>
      <c r="U245" s="43">
        <v>0</v>
      </c>
      <c r="V245" s="43">
        <v>0</v>
      </c>
      <c r="W245" s="43">
        <v>0</v>
      </c>
      <c r="X245" s="43">
        <v>0</v>
      </c>
      <c r="Y245" s="43">
        <v>0</v>
      </c>
    </row>
    <row r="246" spans="1:25" ht="15" hidden="1" customHeight="1">
      <c r="A246" s="38" t="s">
        <v>64</v>
      </c>
      <c r="B246" s="38" t="s">
        <v>65</v>
      </c>
      <c r="C246" s="38" t="s">
        <v>66</v>
      </c>
      <c r="D246" s="38" t="s">
        <v>67</v>
      </c>
      <c r="E246" s="38" t="s">
        <v>68</v>
      </c>
      <c r="F246" s="38" t="s">
        <v>69</v>
      </c>
      <c r="G246" s="38" t="s">
        <v>155</v>
      </c>
      <c r="H246" s="39" t="s">
        <v>71</v>
      </c>
      <c r="I246" s="39">
        <v>25</v>
      </c>
      <c r="J246" s="40">
        <v>0</v>
      </c>
      <c r="K246" s="40">
        <v>0</v>
      </c>
      <c r="L246" s="40">
        <v>0</v>
      </c>
      <c r="M246" s="40">
        <v>0</v>
      </c>
      <c r="N246" s="40">
        <v>0</v>
      </c>
      <c r="O246" s="40">
        <v>0</v>
      </c>
      <c r="P246" s="40">
        <v>0</v>
      </c>
      <c r="Q246" s="40">
        <v>0</v>
      </c>
      <c r="R246" s="40">
        <v>0</v>
      </c>
      <c r="S246" s="40">
        <v>0</v>
      </c>
      <c r="T246" s="40">
        <v>0</v>
      </c>
      <c r="U246" s="40">
        <v>3.274079999999997E-5</v>
      </c>
      <c r="V246" s="40">
        <v>0</v>
      </c>
      <c r="W246" s="40">
        <v>0</v>
      </c>
      <c r="X246" s="40">
        <v>1.8311999999999997E-5</v>
      </c>
      <c r="Y246" s="40">
        <v>1.4880000000000002E-6</v>
      </c>
    </row>
    <row r="247" spans="1:25" ht="15" hidden="1" customHeight="1">
      <c r="A247" s="41" t="s">
        <v>64</v>
      </c>
      <c r="B247" s="41" t="s">
        <v>65</v>
      </c>
      <c r="C247" s="41" t="s">
        <v>66</v>
      </c>
      <c r="D247" s="41" t="s">
        <v>67</v>
      </c>
      <c r="E247" s="41" t="s">
        <v>68</v>
      </c>
      <c r="F247" s="41" t="s">
        <v>69</v>
      </c>
      <c r="G247" s="41" t="s">
        <v>155</v>
      </c>
      <c r="H247" s="42" t="s">
        <v>72</v>
      </c>
      <c r="I247" s="42">
        <v>1</v>
      </c>
      <c r="J247" s="43">
        <v>0</v>
      </c>
      <c r="K247" s="43">
        <v>0</v>
      </c>
      <c r="L247" s="43">
        <v>0</v>
      </c>
      <c r="M247" s="43">
        <v>0</v>
      </c>
      <c r="N247" s="43">
        <v>0</v>
      </c>
      <c r="O247" s="43">
        <v>0</v>
      </c>
      <c r="P247" s="43">
        <v>0</v>
      </c>
      <c r="Q247" s="43">
        <v>0</v>
      </c>
      <c r="R247" s="43">
        <v>0</v>
      </c>
      <c r="S247" s="43">
        <v>0</v>
      </c>
      <c r="T247" s="43">
        <v>0</v>
      </c>
      <c r="U247" s="43">
        <v>2.8147265759999977E-3</v>
      </c>
      <c r="V247" s="43">
        <v>0</v>
      </c>
      <c r="W247" s="43">
        <v>0</v>
      </c>
      <c r="X247" s="43">
        <v>1.5742826399999996E-3</v>
      </c>
      <c r="Y247" s="43">
        <v>5.1169344000000004E-6</v>
      </c>
    </row>
    <row r="248" spans="1:25" ht="15" hidden="1" customHeight="1">
      <c r="A248" s="38" t="s">
        <v>64</v>
      </c>
      <c r="B248" s="38" t="s">
        <v>65</v>
      </c>
      <c r="C248" s="38" t="s">
        <v>66</v>
      </c>
      <c r="D248" s="38" t="s">
        <v>67</v>
      </c>
      <c r="E248" s="38" t="s">
        <v>68</v>
      </c>
      <c r="F248" s="38" t="s">
        <v>69</v>
      </c>
      <c r="G248" s="38" t="s">
        <v>155</v>
      </c>
      <c r="H248" s="39" t="s">
        <v>73</v>
      </c>
      <c r="I248" s="39">
        <v>298</v>
      </c>
      <c r="J248" s="40">
        <v>0</v>
      </c>
      <c r="K248" s="40">
        <v>0</v>
      </c>
      <c r="L248" s="40">
        <v>0</v>
      </c>
      <c r="M248" s="40">
        <v>0</v>
      </c>
      <c r="N248" s="40">
        <v>0</v>
      </c>
      <c r="O248" s="40">
        <v>0</v>
      </c>
      <c r="P248" s="40">
        <v>0</v>
      </c>
      <c r="Q248" s="40">
        <v>0</v>
      </c>
      <c r="R248" s="40">
        <v>0</v>
      </c>
      <c r="S248" s="40">
        <v>0</v>
      </c>
      <c r="T248" s="40">
        <v>0</v>
      </c>
      <c r="U248" s="40">
        <v>5.1222981599999958E-5</v>
      </c>
      <c r="V248" s="40">
        <v>0</v>
      </c>
      <c r="W248" s="40">
        <v>0</v>
      </c>
      <c r="X248" s="40">
        <v>2.8649123999999995E-5</v>
      </c>
      <c r="Y248" s="40">
        <v>2.7749473920000003E-5</v>
      </c>
    </row>
    <row r="249" spans="1:25" ht="15" hidden="1" customHeight="1">
      <c r="A249" s="41" t="s">
        <v>64</v>
      </c>
      <c r="B249" s="41" t="s">
        <v>65</v>
      </c>
      <c r="C249" s="41" t="s">
        <v>66</v>
      </c>
      <c r="D249" s="41" t="s">
        <v>67</v>
      </c>
      <c r="E249" s="41" t="s">
        <v>68</v>
      </c>
      <c r="F249" s="41" t="s">
        <v>69</v>
      </c>
      <c r="G249" s="41" t="s">
        <v>156</v>
      </c>
      <c r="H249" s="42" t="s">
        <v>71</v>
      </c>
      <c r="I249" s="42">
        <v>25</v>
      </c>
      <c r="J249" s="43">
        <v>1.3976474999999974E-5</v>
      </c>
      <c r="K249" s="43">
        <v>9.375000000000036E-8</v>
      </c>
      <c r="L249" s="43">
        <v>0</v>
      </c>
      <c r="M249" s="43">
        <v>0</v>
      </c>
      <c r="N249" s="43">
        <v>0</v>
      </c>
      <c r="O249" s="43">
        <v>0</v>
      </c>
      <c r="P249" s="43">
        <v>0</v>
      </c>
      <c r="Q249" s="43">
        <v>0</v>
      </c>
      <c r="R249" s="43">
        <v>1.017E-7</v>
      </c>
      <c r="S249" s="43">
        <v>0</v>
      </c>
      <c r="T249" s="43">
        <v>0</v>
      </c>
      <c r="U249" s="43">
        <v>0</v>
      </c>
      <c r="V249" s="43">
        <v>0</v>
      </c>
      <c r="W249" s="43">
        <v>0</v>
      </c>
      <c r="X249" s="43">
        <v>0</v>
      </c>
      <c r="Y249" s="43">
        <v>0</v>
      </c>
    </row>
    <row r="250" spans="1:25" ht="15" hidden="1" customHeight="1">
      <c r="A250" s="38" t="s">
        <v>64</v>
      </c>
      <c r="B250" s="38" t="s">
        <v>65</v>
      </c>
      <c r="C250" s="38" t="s">
        <v>66</v>
      </c>
      <c r="D250" s="38" t="s">
        <v>67</v>
      </c>
      <c r="E250" s="38" t="s">
        <v>68</v>
      </c>
      <c r="F250" s="38" t="s">
        <v>69</v>
      </c>
      <c r="G250" s="38" t="s">
        <v>156</v>
      </c>
      <c r="H250" s="39" t="s">
        <v>72</v>
      </c>
      <c r="I250" s="39">
        <v>1</v>
      </c>
      <c r="J250" s="40">
        <v>1.3790121999999976E-2</v>
      </c>
      <c r="K250" s="40">
        <v>9.2500000000000378E-5</v>
      </c>
      <c r="L250" s="40">
        <v>0</v>
      </c>
      <c r="M250" s="40">
        <v>0</v>
      </c>
      <c r="N250" s="40">
        <v>0</v>
      </c>
      <c r="O250" s="40">
        <v>0</v>
      </c>
      <c r="P250" s="40">
        <v>0</v>
      </c>
      <c r="Q250" s="40">
        <v>0</v>
      </c>
      <c r="R250" s="40">
        <v>1.00344E-4</v>
      </c>
      <c r="S250" s="40">
        <v>0</v>
      </c>
      <c r="T250" s="40">
        <v>0</v>
      </c>
      <c r="U250" s="40">
        <v>0</v>
      </c>
      <c r="V250" s="40">
        <v>0</v>
      </c>
      <c r="W250" s="40">
        <v>0</v>
      </c>
      <c r="X250" s="40">
        <v>0</v>
      </c>
      <c r="Y250" s="40">
        <v>0</v>
      </c>
    </row>
    <row r="251" spans="1:25" ht="15" hidden="1" customHeight="1">
      <c r="A251" s="41" t="s">
        <v>64</v>
      </c>
      <c r="B251" s="41" t="s">
        <v>65</v>
      </c>
      <c r="C251" s="41" t="s">
        <v>66</v>
      </c>
      <c r="D251" s="41" t="s">
        <v>67</v>
      </c>
      <c r="E251" s="41" t="s">
        <v>68</v>
      </c>
      <c r="F251" s="41" t="s">
        <v>69</v>
      </c>
      <c r="G251" s="41" t="s">
        <v>156</v>
      </c>
      <c r="H251" s="42" t="s">
        <v>73</v>
      </c>
      <c r="I251" s="42">
        <v>298</v>
      </c>
      <c r="J251" s="43">
        <v>3.3319916399999935E-5</v>
      </c>
      <c r="K251" s="43">
        <v>2.2350000000000088E-7</v>
      </c>
      <c r="L251" s="43">
        <v>0</v>
      </c>
      <c r="M251" s="43">
        <v>0</v>
      </c>
      <c r="N251" s="43">
        <v>0</v>
      </c>
      <c r="O251" s="43">
        <v>0</v>
      </c>
      <c r="P251" s="43">
        <v>0</v>
      </c>
      <c r="Q251" s="43">
        <v>0</v>
      </c>
      <c r="R251" s="43">
        <v>2.424528E-7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</row>
    <row r="252" spans="1:25" ht="15" hidden="1" customHeight="1">
      <c r="A252" s="38" t="s">
        <v>64</v>
      </c>
      <c r="B252" s="38" t="s">
        <v>65</v>
      </c>
      <c r="C252" s="38" t="s">
        <v>66</v>
      </c>
      <c r="D252" s="38" t="s">
        <v>67</v>
      </c>
      <c r="E252" s="38" t="s">
        <v>68</v>
      </c>
      <c r="F252" s="38" t="s">
        <v>69</v>
      </c>
      <c r="G252" s="38" t="s">
        <v>157</v>
      </c>
      <c r="H252" s="39" t="s">
        <v>71</v>
      </c>
      <c r="I252" s="39">
        <v>25</v>
      </c>
      <c r="J252" s="40">
        <v>1.1088000000000001E-3</v>
      </c>
      <c r="K252" s="40">
        <v>0</v>
      </c>
      <c r="L252" s="40">
        <v>0</v>
      </c>
      <c r="M252" s="40">
        <v>0</v>
      </c>
      <c r="N252" s="40">
        <v>0</v>
      </c>
      <c r="O252" s="40">
        <v>0</v>
      </c>
      <c r="P252" s="40">
        <v>0</v>
      </c>
      <c r="Q252" s="40">
        <v>0</v>
      </c>
      <c r="R252" s="40">
        <v>0</v>
      </c>
      <c r="S252" s="40">
        <v>0</v>
      </c>
      <c r="T252" s="40">
        <v>0</v>
      </c>
      <c r="U252" s="40">
        <v>0</v>
      </c>
      <c r="V252" s="40">
        <v>0</v>
      </c>
      <c r="W252" s="40">
        <v>0</v>
      </c>
      <c r="X252" s="40">
        <v>0</v>
      </c>
      <c r="Y252" s="40">
        <v>6.2752372800000213E-4</v>
      </c>
    </row>
    <row r="253" spans="1:25" ht="15" hidden="1" customHeight="1">
      <c r="A253" s="41" t="s">
        <v>64</v>
      </c>
      <c r="B253" s="41" t="s">
        <v>65</v>
      </c>
      <c r="C253" s="41" t="s">
        <v>66</v>
      </c>
      <c r="D253" s="41" t="s">
        <v>67</v>
      </c>
      <c r="E253" s="41" t="s">
        <v>68</v>
      </c>
      <c r="F253" s="41" t="s">
        <v>69</v>
      </c>
      <c r="G253" s="41" t="s">
        <v>157</v>
      </c>
      <c r="H253" s="42" t="s">
        <v>73</v>
      </c>
      <c r="I253" s="42">
        <v>298</v>
      </c>
      <c r="J253" s="43">
        <v>1.7347176E-3</v>
      </c>
      <c r="K253" s="43">
        <v>0</v>
      </c>
      <c r="L253" s="43">
        <v>0</v>
      </c>
      <c r="M253" s="43">
        <v>0</v>
      </c>
      <c r="N253" s="43">
        <v>0</v>
      </c>
      <c r="O253" s="43">
        <v>0</v>
      </c>
      <c r="P253" s="43">
        <v>0</v>
      </c>
      <c r="Q253" s="43">
        <v>0</v>
      </c>
      <c r="R253" s="43">
        <v>0</v>
      </c>
      <c r="S253" s="43">
        <v>0</v>
      </c>
      <c r="T253" s="43">
        <v>0</v>
      </c>
      <c r="U253" s="43">
        <v>0</v>
      </c>
      <c r="V253" s="43">
        <v>0</v>
      </c>
      <c r="W253" s="43">
        <v>0</v>
      </c>
      <c r="X253" s="43">
        <v>0</v>
      </c>
      <c r="Y253" s="43">
        <v>9.817608724560032E-4</v>
      </c>
    </row>
    <row r="254" spans="1:25" ht="15" hidden="1" customHeight="1">
      <c r="A254" s="38" t="s">
        <v>64</v>
      </c>
      <c r="B254" s="38" t="s">
        <v>65</v>
      </c>
      <c r="C254" s="38" t="s">
        <v>66</v>
      </c>
      <c r="D254" s="38" t="s">
        <v>67</v>
      </c>
      <c r="E254" s="38" t="s">
        <v>68</v>
      </c>
      <c r="F254" s="38" t="s">
        <v>69</v>
      </c>
      <c r="G254" s="38" t="s">
        <v>158</v>
      </c>
      <c r="H254" s="39" t="s">
        <v>71</v>
      </c>
      <c r="I254" s="39">
        <v>25</v>
      </c>
      <c r="J254" s="40">
        <v>0</v>
      </c>
      <c r="K254" s="40">
        <v>0</v>
      </c>
      <c r="L254" s="40">
        <v>0</v>
      </c>
      <c r="M254" s="40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  <c r="S254" s="40">
        <v>0</v>
      </c>
      <c r="T254" s="40">
        <v>0</v>
      </c>
      <c r="U254" s="40">
        <v>0</v>
      </c>
      <c r="V254" s="40">
        <v>0</v>
      </c>
      <c r="W254" s="40">
        <v>8.362253977209842E-4</v>
      </c>
      <c r="X254" s="40">
        <v>7.3320227038530287E-4</v>
      </c>
      <c r="Y254" s="40">
        <v>4.6228905883846508E-4</v>
      </c>
    </row>
    <row r="255" spans="1:25" ht="15" hidden="1" customHeight="1">
      <c r="A255" s="41" t="s">
        <v>64</v>
      </c>
      <c r="B255" s="41" t="s">
        <v>65</v>
      </c>
      <c r="C255" s="41" t="s">
        <v>66</v>
      </c>
      <c r="D255" s="41" t="s">
        <v>67</v>
      </c>
      <c r="E255" s="41" t="s">
        <v>68</v>
      </c>
      <c r="F255" s="41" t="s">
        <v>69</v>
      </c>
      <c r="G255" s="41" t="s">
        <v>158</v>
      </c>
      <c r="H255" s="42" t="s">
        <v>73</v>
      </c>
      <c r="I255" s="42">
        <v>298</v>
      </c>
      <c r="J255" s="43">
        <v>0</v>
      </c>
      <c r="K255" s="43">
        <v>0</v>
      </c>
      <c r="L255" s="43">
        <v>0</v>
      </c>
      <c r="M255" s="43">
        <v>0</v>
      </c>
      <c r="N255" s="43">
        <v>0</v>
      </c>
      <c r="O255" s="43">
        <v>0</v>
      </c>
      <c r="P255" s="43">
        <v>0</v>
      </c>
      <c r="Q255" s="43">
        <v>0</v>
      </c>
      <c r="R255" s="43">
        <v>0</v>
      </c>
      <c r="S255" s="43">
        <v>0</v>
      </c>
      <c r="T255" s="43">
        <v>0</v>
      </c>
      <c r="U255" s="43">
        <v>0</v>
      </c>
      <c r="V255" s="43">
        <v>0</v>
      </c>
      <c r="W255" s="43">
        <v>1.9624119521017198E-3</v>
      </c>
      <c r="X255" s="43">
        <v>1.7206424280267099E-3</v>
      </c>
      <c r="Y255" s="43">
        <v>1.0848768488291678E-3</v>
      </c>
    </row>
    <row r="256" spans="1:25" ht="15" hidden="1" customHeight="1">
      <c r="A256" s="38" t="s">
        <v>64</v>
      </c>
      <c r="B256" s="38" t="s">
        <v>65</v>
      </c>
      <c r="C256" s="38" t="s">
        <v>66</v>
      </c>
      <c r="D256" s="38" t="s">
        <v>67</v>
      </c>
      <c r="E256" s="38" t="s">
        <v>68</v>
      </c>
      <c r="F256" s="38" t="s">
        <v>69</v>
      </c>
      <c r="G256" s="38" t="s">
        <v>159</v>
      </c>
      <c r="H256" s="39" t="s">
        <v>71</v>
      </c>
      <c r="I256" s="39">
        <v>25</v>
      </c>
      <c r="J256" s="40">
        <v>0</v>
      </c>
      <c r="K256" s="40">
        <v>1.0102568000000038E-4</v>
      </c>
      <c r="L256" s="40">
        <v>1.1262077656733641E-4</v>
      </c>
      <c r="M256" s="40">
        <v>1.7768423999999991E-4</v>
      </c>
      <c r="N256" s="40">
        <v>1.3380064000000026E-4</v>
      </c>
      <c r="O256" s="40">
        <v>1.7482332239999996E-4</v>
      </c>
      <c r="P256" s="40">
        <v>1.7666008000000001E-4</v>
      </c>
      <c r="Q256" s="40">
        <v>1.778458400000001E-4</v>
      </c>
      <c r="R256" s="40">
        <v>1.7647527999999961E-4</v>
      </c>
      <c r="S256" s="40">
        <v>2.6081878055856018E-4</v>
      </c>
      <c r="T256" s="40">
        <v>2.2898224822353599E-4</v>
      </c>
      <c r="U256" s="40">
        <v>5.8801962190739945E-4</v>
      </c>
      <c r="V256" s="40">
        <v>0</v>
      </c>
      <c r="W256" s="40">
        <v>3.3050576928526434E-5</v>
      </c>
      <c r="X256" s="40">
        <v>3.5642745938879318E-5</v>
      </c>
      <c r="Y256" s="40">
        <v>0</v>
      </c>
    </row>
    <row r="257" spans="1:25" ht="15" hidden="1" customHeight="1">
      <c r="A257" s="41" t="s">
        <v>64</v>
      </c>
      <c r="B257" s="41" t="s">
        <v>65</v>
      </c>
      <c r="C257" s="41" t="s">
        <v>66</v>
      </c>
      <c r="D257" s="41" t="s">
        <v>67</v>
      </c>
      <c r="E257" s="41" t="s">
        <v>68</v>
      </c>
      <c r="F257" s="41" t="s">
        <v>69</v>
      </c>
      <c r="G257" s="41" t="s">
        <v>159</v>
      </c>
      <c r="H257" s="42" t="s">
        <v>73</v>
      </c>
      <c r="I257" s="42">
        <v>298</v>
      </c>
      <c r="J257" s="43">
        <v>0</v>
      </c>
      <c r="K257" s="43">
        <v>2.3708201454000085E-4</v>
      </c>
      <c r="L257" s="43">
        <v>2.6429280740939673E-4</v>
      </c>
      <c r="M257" s="43">
        <v>4.169804902199998E-4</v>
      </c>
      <c r="N257" s="43">
        <v>3.1399665192000071E-4</v>
      </c>
      <c r="O257" s="43">
        <v>4.1026663184219982E-4</v>
      </c>
      <c r="P257" s="43">
        <v>4.1457704273999997E-4</v>
      </c>
      <c r="Q257" s="43">
        <v>4.1735972502000021E-4</v>
      </c>
      <c r="R257" s="43">
        <v>4.141433633399991E-4</v>
      </c>
      <c r="S257" s="43">
        <v>6.1207647327580117E-4</v>
      </c>
      <c r="T257" s="43">
        <v>5.3736409101858311E-4</v>
      </c>
      <c r="U257" s="43">
        <v>1.3799350477111893E-3</v>
      </c>
      <c r="V257" s="43">
        <v>0</v>
      </c>
      <c r="W257" s="43">
        <v>7.75614414070194E-5</v>
      </c>
      <c r="X257" s="43">
        <v>8.3644614032065049E-5</v>
      </c>
      <c r="Y257" s="43">
        <v>0</v>
      </c>
    </row>
    <row r="258" spans="1:25" ht="15" hidden="1" customHeight="1">
      <c r="A258" s="38" t="s">
        <v>64</v>
      </c>
      <c r="B258" s="38" t="s">
        <v>65</v>
      </c>
      <c r="C258" s="38" t="s">
        <v>66</v>
      </c>
      <c r="D258" s="38" t="s">
        <v>67</v>
      </c>
      <c r="E258" s="38" t="s">
        <v>68</v>
      </c>
      <c r="F258" s="38" t="s">
        <v>69</v>
      </c>
      <c r="G258" s="38" t="s">
        <v>160</v>
      </c>
      <c r="H258" s="39" t="s">
        <v>71</v>
      </c>
      <c r="I258" s="39">
        <v>25</v>
      </c>
      <c r="J258" s="40">
        <v>1.3276305000000001E-4</v>
      </c>
      <c r="K258" s="40">
        <v>1.0628257500000012E-4</v>
      </c>
      <c r="L258" s="40">
        <v>4.6654424999999885E-5</v>
      </c>
      <c r="M258" s="40">
        <v>5.2456349999999964E-5</v>
      </c>
      <c r="N258" s="40">
        <v>5.0111325000000119E-5</v>
      </c>
      <c r="O258" s="40">
        <v>5.7616696500000001E-5</v>
      </c>
      <c r="P258" s="40">
        <v>5.1283049999999824E-5</v>
      </c>
      <c r="Q258" s="40">
        <v>5.2621274999999921E-5</v>
      </c>
      <c r="R258" s="40">
        <v>5.1484574999999868E-5</v>
      </c>
      <c r="S258" s="40">
        <v>4.4596340798071456E-5</v>
      </c>
      <c r="T258" s="40">
        <v>3.1218957029999918E-5</v>
      </c>
      <c r="U258" s="40">
        <v>2.8818595152922785E-5</v>
      </c>
      <c r="V258" s="40">
        <v>2.6631737467792484E-5</v>
      </c>
      <c r="W258" s="40">
        <v>1.4539979117985768E-4</v>
      </c>
      <c r="X258" s="40">
        <v>1.0062043034004083E-4</v>
      </c>
      <c r="Y258" s="40">
        <v>2.711932129683508E-5</v>
      </c>
    </row>
    <row r="259" spans="1:25" ht="15" hidden="1" customHeight="1">
      <c r="A259" s="41" t="s">
        <v>64</v>
      </c>
      <c r="B259" s="41" t="s">
        <v>65</v>
      </c>
      <c r="C259" s="41" t="s">
        <v>66</v>
      </c>
      <c r="D259" s="41" t="s">
        <v>67</v>
      </c>
      <c r="E259" s="41" t="s">
        <v>68</v>
      </c>
      <c r="F259" s="41" t="s">
        <v>69</v>
      </c>
      <c r="G259" s="41" t="s">
        <v>160</v>
      </c>
      <c r="H259" s="42" t="s">
        <v>72</v>
      </c>
      <c r="I259" s="42">
        <v>1</v>
      </c>
      <c r="J259" s="43">
        <v>0.13092206904000001</v>
      </c>
      <c r="K259" s="43">
        <v>0.10480878996000013</v>
      </c>
      <c r="L259" s="43">
        <v>4.6007483639999895E-2</v>
      </c>
      <c r="M259" s="43">
        <v>5.1728955279999968E-2</v>
      </c>
      <c r="N259" s="43">
        <v>4.9416447960000116E-2</v>
      </c>
      <c r="O259" s="43">
        <v>5.6817744975199994E-2</v>
      </c>
      <c r="P259" s="43">
        <v>5.0571925039999827E-2</v>
      </c>
      <c r="Q259" s="43">
        <v>5.1891593319999915E-2</v>
      </c>
      <c r="R259" s="43">
        <v>5.0770655559999871E-2</v>
      </c>
      <c r="S259" s="43">
        <v>4.3527726917954424E-2</v>
      </c>
      <c r="T259" s="43">
        <v>3.0304030728761814E-2</v>
      </c>
      <c r="U259" s="43">
        <v>2.7764416245805078E-2</v>
      </c>
      <c r="V259" s="43">
        <v>2.6200458897149389E-2</v>
      </c>
      <c r="W259" s="43">
        <v>0.14338358074216367</v>
      </c>
      <c r="X259" s="43">
        <v>9.9225160372658938E-2</v>
      </c>
      <c r="Y259" s="43">
        <v>2.391406595298564E-2</v>
      </c>
    </row>
    <row r="260" spans="1:25" ht="15" hidden="1" customHeight="1">
      <c r="A260" s="38" t="s">
        <v>64</v>
      </c>
      <c r="B260" s="38" t="s">
        <v>65</v>
      </c>
      <c r="C260" s="38" t="s">
        <v>66</v>
      </c>
      <c r="D260" s="38" t="s">
        <v>67</v>
      </c>
      <c r="E260" s="38" t="s">
        <v>68</v>
      </c>
      <c r="F260" s="38" t="s">
        <v>69</v>
      </c>
      <c r="G260" s="38" t="s">
        <v>160</v>
      </c>
      <c r="H260" s="39" t="s">
        <v>73</v>
      </c>
      <c r="I260" s="39">
        <v>298</v>
      </c>
      <c r="J260" s="40">
        <v>3.165071112E-4</v>
      </c>
      <c r="K260" s="40">
        <v>2.5337765880000034E-4</v>
      </c>
      <c r="L260" s="40">
        <v>1.1122414919999973E-4</v>
      </c>
      <c r="M260" s="40">
        <v>1.2505593839999993E-4</v>
      </c>
      <c r="N260" s="40">
        <v>1.1946539880000026E-4</v>
      </c>
      <c r="O260" s="40">
        <v>1.37358204456E-4</v>
      </c>
      <c r="P260" s="40">
        <v>1.2225879119999957E-4</v>
      </c>
      <c r="Q260" s="40">
        <v>1.254491195999998E-4</v>
      </c>
      <c r="R260" s="40">
        <v>1.2273922679999967E-4</v>
      </c>
      <c r="S260" s="40">
        <v>1.0631767646260234E-4</v>
      </c>
      <c r="T260" s="40">
        <v>7.4425993559519793E-5</v>
      </c>
      <c r="U260" s="40">
        <v>6.8703530844567911E-5</v>
      </c>
      <c r="V260" s="40">
        <v>6.3490062123217286E-5</v>
      </c>
      <c r="W260" s="40">
        <v>3.4663310217278071E-4</v>
      </c>
      <c r="X260" s="40">
        <v>2.3987910593065736E-4</v>
      </c>
      <c r="Y260" s="40">
        <v>1.4245357008365442E-4</v>
      </c>
    </row>
    <row r="261" spans="1:25" ht="15" hidden="1" customHeight="1">
      <c r="A261" s="41" t="s">
        <v>64</v>
      </c>
      <c r="B261" s="41" t="s">
        <v>65</v>
      </c>
      <c r="C261" s="41" t="s">
        <v>66</v>
      </c>
      <c r="D261" s="41" t="s">
        <v>67</v>
      </c>
      <c r="E261" s="41" t="s">
        <v>68</v>
      </c>
      <c r="F261" s="41" t="s">
        <v>69</v>
      </c>
      <c r="G261" s="41" t="s">
        <v>161</v>
      </c>
      <c r="H261" s="42" t="s">
        <v>71</v>
      </c>
      <c r="I261" s="42">
        <v>25</v>
      </c>
      <c r="J261" s="43">
        <v>0</v>
      </c>
      <c r="K261" s="43">
        <v>6.1229119999999987E-5</v>
      </c>
      <c r="L261" s="43">
        <v>7.5623119999999972E-5</v>
      </c>
      <c r="M261" s="43">
        <v>7.8850240000000009E-5</v>
      </c>
      <c r="N261" s="43">
        <v>7.3654479999999867E-5</v>
      </c>
      <c r="O261" s="43">
        <v>8.6639632800000166E-5</v>
      </c>
      <c r="P261" s="43">
        <v>8.9764400000000207E-5</v>
      </c>
      <c r="Q261" s="43">
        <v>9.419960000000008E-5</v>
      </c>
      <c r="R261" s="43">
        <v>9.5893279999999706E-5</v>
      </c>
      <c r="S261" s="43">
        <v>2.0094451479480037E-4</v>
      </c>
      <c r="T261" s="43">
        <v>3.4361682276063993E-4</v>
      </c>
      <c r="U261" s="43">
        <v>2.2854628832000032E-4</v>
      </c>
      <c r="V261" s="43">
        <v>9.0315602694407513E-4</v>
      </c>
      <c r="W261" s="43">
        <v>1.558353130016859E-4</v>
      </c>
      <c r="X261" s="43">
        <v>1.4491295939455561E-4</v>
      </c>
      <c r="Y261" s="43">
        <v>2.0016780739197981E-4</v>
      </c>
    </row>
    <row r="262" spans="1:25" ht="15" hidden="1" customHeight="1">
      <c r="A262" s="38" t="s">
        <v>64</v>
      </c>
      <c r="B262" s="38" t="s">
        <v>65</v>
      </c>
      <c r="C262" s="38" t="s">
        <v>66</v>
      </c>
      <c r="D262" s="38" t="s">
        <v>67</v>
      </c>
      <c r="E262" s="38" t="s">
        <v>68</v>
      </c>
      <c r="F262" s="38" t="s">
        <v>69</v>
      </c>
      <c r="G262" s="38" t="s">
        <v>161</v>
      </c>
      <c r="H262" s="39" t="s">
        <v>73</v>
      </c>
      <c r="I262" s="39">
        <v>298</v>
      </c>
      <c r="J262" s="40">
        <v>0</v>
      </c>
      <c r="K262" s="40">
        <v>1.4368943736000001E-4</v>
      </c>
      <c r="L262" s="40">
        <v>1.7746855685999997E-4</v>
      </c>
      <c r="M262" s="40">
        <v>1.8504180072000004E-4</v>
      </c>
      <c r="N262" s="40">
        <v>1.7284865093999968E-4</v>
      </c>
      <c r="O262" s="40">
        <v>2.0332155827340037E-4</v>
      </c>
      <c r="P262" s="40">
        <v>2.106546057000005E-4</v>
      </c>
      <c r="Q262" s="40">
        <v>2.210629113000002E-4</v>
      </c>
      <c r="R262" s="40">
        <v>2.2503755483999928E-4</v>
      </c>
      <c r="S262" s="40">
        <v>4.7156654009469784E-4</v>
      </c>
      <c r="T262" s="40">
        <v>8.0638277881353181E-4</v>
      </c>
      <c r="U262" s="40">
        <v>5.3634100211496084E-4</v>
      </c>
      <c r="V262" s="40">
        <v>2.1194814062310083E-3</v>
      </c>
      <c r="W262" s="40">
        <v>3.6570652078670639E-4</v>
      </c>
      <c r="X262" s="40">
        <v>3.4007448745917334E-4</v>
      </c>
      <c r="Y262" s="40">
        <v>4.6974380199712865E-4</v>
      </c>
    </row>
    <row r="263" spans="1:25" ht="15" hidden="1" customHeight="1">
      <c r="A263" s="41" t="s">
        <v>64</v>
      </c>
      <c r="B263" s="41" t="s">
        <v>65</v>
      </c>
      <c r="C263" s="41" t="s">
        <v>66</v>
      </c>
      <c r="D263" s="41" t="s">
        <v>67</v>
      </c>
      <c r="E263" s="41" t="s">
        <v>68</v>
      </c>
      <c r="F263" s="41" t="s">
        <v>69</v>
      </c>
      <c r="G263" s="41" t="s">
        <v>162</v>
      </c>
      <c r="H263" s="42" t="s">
        <v>71</v>
      </c>
      <c r="I263" s="42">
        <v>25</v>
      </c>
      <c r="J263" s="43">
        <v>3.2753590750000043E-3</v>
      </c>
      <c r="K263" s="43">
        <v>3.0413040999999873E-3</v>
      </c>
      <c r="L263" s="43">
        <v>2.2751090000000082E-3</v>
      </c>
      <c r="M263" s="43">
        <v>2.5008107999999851E-3</v>
      </c>
      <c r="N263" s="43">
        <v>2.625753149999981E-3</v>
      </c>
      <c r="O263" s="43">
        <v>2.9756179097499822E-3</v>
      </c>
      <c r="P263" s="43">
        <v>4.2358710500000184E-3</v>
      </c>
      <c r="Q263" s="43">
        <v>4.8070748750000331E-3</v>
      </c>
      <c r="R263" s="43">
        <v>5.2000402500000228E-3</v>
      </c>
      <c r="S263" s="43">
        <v>4.6452779446305697E-3</v>
      </c>
      <c r="T263" s="43">
        <v>5.5369055975801754E-3</v>
      </c>
      <c r="U263" s="43">
        <v>5.1697747755426182E-3</v>
      </c>
      <c r="V263" s="43">
        <v>6.3102397291179297E-3</v>
      </c>
      <c r="W263" s="43">
        <v>6.0749214052876477E-3</v>
      </c>
      <c r="X263" s="43">
        <v>6.1996891458177073E-3</v>
      </c>
      <c r="Y263" s="43">
        <v>6.8000190549447935E-3</v>
      </c>
    </row>
    <row r="264" spans="1:25" ht="15" hidden="1" customHeight="1">
      <c r="A264" s="38" t="s">
        <v>64</v>
      </c>
      <c r="B264" s="38" t="s">
        <v>65</v>
      </c>
      <c r="C264" s="38" t="s">
        <v>66</v>
      </c>
      <c r="D264" s="38" t="s">
        <v>67</v>
      </c>
      <c r="E264" s="38" t="s">
        <v>68</v>
      </c>
      <c r="F264" s="38" t="s">
        <v>69</v>
      </c>
      <c r="G264" s="38" t="s">
        <v>162</v>
      </c>
      <c r="H264" s="39" t="s">
        <v>72</v>
      </c>
      <c r="I264" s="39">
        <v>1</v>
      </c>
      <c r="J264" s="40">
        <v>6.9463815262600086</v>
      </c>
      <c r="K264" s="40">
        <v>6.4499977352799736</v>
      </c>
      <c r="L264" s="40">
        <v>4.8250511672000176</v>
      </c>
      <c r="M264" s="40">
        <v>5.3037195446399688</v>
      </c>
      <c r="N264" s="40">
        <v>5.5686972805199586</v>
      </c>
      <c r="O264" s="40">
        <v>6.310690462997762</v>
      </c>
      <c r="P264" s="40">
        <v>8.9834353228400374</v>
      </c>
      <c r="Q264" s="40">
        <v>10.194844394900072</v>
      </c>
      <c r="R264" s="40">
        <v>11.02824536220005</v>
      </c>
      <c r="S264" s="40">
        <v>9.9980346586930509</v>
      </c>
      <c r="T264" s="40">
        <v>11.91802508246964</v>
      </c>
      <c r="U264" s="40">
        <v>11.140663051044985</v>
      </c>
      <c r="V264" s="40">
        <v>13.572574583436955</v>
      </c>
      <c r="W264" s="40">
        <v>12.883693316334041</v>
      </c>
      <c r="X264" s="40">
        <v>13.148300740450196</v>
      </c>
      <c r="Y264" s="40">
        <v>13.960941905166921</v>
      </c>
    </row>
    <row r="265" spans="1:25" ht="15" hidden="1" customHeight="1">
      <c r="A265" s="41" t="s">
        <v>64</v>
      </c>
      <c r="B265" s="41" t="s">
        <v>65</v>
      </c>
      <c r="C265" s="41" t="s">
        <v>66</v>
      </c>
      <c r="D265" s="41" t="s">
        <v>67</v>
      </c>
      <c r="E265" s="41" t="s">
        <v>68</v>
      </c>
      <c r="F265" s="41" t="s">
        <v>69</v>
      </c>
      <c r="G265" s="41" t="s">
        <v>162</v>
      </c>
      <c r="H265" s="42" t="s">
        <v>73</v>
      </c>
      <c r="I265" s="42">
        <v>298</v>
      </c>
      <c r="J265" s="43">
        <v>3.9042280174000055E-3</v>
      </c>
      <c r="K265" s="43">
        <v>3.625234487199985E-3</v>
      </c>
      <c r="L265" s="43">
        <v>2.7119299280000098E-3</v>
      </c>
      <c r="M265" s="43">
        <v>2.980966473599982E-3</v>
      </c>
      <c r="N265" s="43">
        <v>3.1298977547999773E-3</v>
      </c>
      <c r="O265" s="43">
        <v>3.5469365484219785E-3</v>
      </c>
      <c r="P265" s="43">
        <v>5.0491582916000208E-3</v>
      </c>
      <c r="Q265" s="43">
        <v>5.73003325100004E-3</v>
      </c>
      <c r="R265" s="43">
        <v>6.1984479780000275E-3</v>
      </c>
      <c r="S265" s="43">
        <v>5.5371713099996375E-3</v>
      </c>
      <c r="T265" s="43">
        <v>6.5999914723155698E-3</v>
      </c>
      <c r="U265" s="43">
        <v>6.1623715324468E-3</v>
      </c>
      <c r="V265" s="43">
        <v>7.5218057571085723E-3</v>
      </c>
      <c r="W265" s="43">
        <v>7.2413063151028755E-3</v>
      </c>
      <c r="X265" s="43">
        <v>7.3900294618147065E-3</v>
      </c>
      <c r="Y265" s="43">
        <v>1.1050002952294221E-2</v>
      </c>
    </row>
    <row r="266" spans="1:25" ht="15" hidden="1" customHeight="1">
      <c r="A266" s="38" t="s">
        <v>64</v>
      </c>
      <c r="B266" s="38" t="s">
        <v>65</v>
      </c>
      <c r="C266" s="38" t="s">
        <v>66</v>
      </c>
      <c r="D266" s="38" t="s">
        <v>67</v>
      </c>
      <c r="E266" s="38" t="s">
        <v>68</v>
      </c>
      <c r="F266" s="38" t="s">
        <v>69</v>
      </c>
      <c r="G266" s="38" t="s">
        <v>163</v>
      </c>
      <c r="H266" s="39" t="s">
        <v>71</v>
      </c>
      <c r="I266" s="39">
        <v>25</v>
      </c>
      <c r="J266" s="40">
        <v>0</v>
      </c>
      <c r="K266" s="40">
        <v>0</v>
      </c>
      <c r="L266" s="40">
        <v>0</v>
      </c>
      <c r="M266" s="40">
        <v>0</v>
      </c>
      <c r="N266" s="40">
        <v>0</v>
      </c>
      <c r="O266" s="40">
        <v>0</v>
      </c>
      <c r="P266" s="40">
        <v>0</v>
      </c>
      <c r="Q266" s="40">
        <v>0</v>
      </c>
      <c r="R266" s="40">
        <v>0</v>
      </c>
      <c r="S266" s="40">
        <v>7.041622857142851E-8</v>
      </c>
      <c r="T266" s="40">
        <v>2.5893942857142793E-8</v>
      </c>
      <c r="U266" s="40">
        <v>1.4975822099999991E-7</v>
      </c>
      <c r="V266" s="40">
        <v>2.4199403999999986E-6</v>
      </c>
      <c r="W266" s="40">
        <v>3.0677842875366165E-6</v>
      </c>
      <c r="X266" s="40">
        <v>1.5512505835665476E-6</v>
      </c>
      <c r="Y266" s="40">
        <v>8.7049570562967789E-7</v>
      </c>
    </row>
    <row r="267" spans="1:25" ht="15" hidden="1" customHeight="1">
      <c r="A267" s="41" t="s">
        <v>64</v>
      </c>
      <c r="B267" s="41" t="s">
        <v>65</v>
      </c>
      <c r="C267" s="41" t="s">
        <v>66</v>
      </c>
      <c r="D267" s="41" t="s">
        <v>67</v>
      </c>
      <c r="E267" s="41" t="s">
        <v>68</v>
      </c>
      <c r="F267" s="41" t="s">
        <v>69</v>
      </c>
      <c r="G267" s="41" t="s">
        <v>163</v>
      </c>
      <c r="H267" s="42" t="s">
        <v>72</v>
      </c>
      <c r="I267" s="42">
        <v>1</v>
      </c>
      <c r="J267" s="43">
        <v>0</v>
      </c>
      <c r="K267" s="43">
        <v>0</v>
      </c>
      <c r="L267" s="43">
        <v>0</v>
      </c>
      <c r="M267" s="43">
        <v>0</v>
      </c>
      <c r="N267" s="43">
        <v>0</v>
      </c>
      <c r="O267" s="43">
        <v>0</v>
      </c>
      <c r="P267" s="43">
        <v>0</v>
      </c>
      <c r="Q267" s="43">
        <v>0</v>
      </c>
      <c r="R267" s="43">
        <v>0</v>
      </c>
      <c r="S267" s="43">
        <v>5.9168409999999995E-5</v>
      </c>
      <c r="T267" s="43">
        <v>2.1759999999999951E-5</v>
      </c>
      <c r="U267" s="43">
        <v>1.2575697011439995E-4</v>
      </c>
      <c r="V267" s="43">
        <v>2.0321046185599986E-3</v>
      </c>
      <c r="W267" s="43">
        <v>2.5139469641600057E-3</v>
      </c>
      <c r="X267" s="43">
        <v>1.2711981448800002E-3</v>
      </c>
      <c r="Y267" s="43">
        <v>7.1334221424000004E-4</v>
      </c>
    </row>
    <row r="268" spans="1:25" ht="15" hidden="1" customHeight="1">
      <c r="A268" s="38" t="s">
        <v>64</v>
      </c>
      <c r="B268" s="38" t="s">
        <v>65</v>
      </c>
      <c r="C268" s="38" t="s">
        <v>66</v>
      </c>
      <c r="D268" s="38" t="s">
        <v>67</v>
      </c>
      <c r="E268" s="38" t="s">
        <v>68</v>
      </c>
      <c r="F268" s="38" t="s">
        <v>69</v>
      </c>
      <c r="G268" s="38" t="s">
        <v>163</v>
      </c>
      <c r="H268" s="39" t="s">
        <v>73</v>
      </c>
      <c r="I268" s="39">
        <v>298</v>
      </c>
      <c r="J268" s="40">
        <v>0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>
        <v>1.6787228891428553E-7</v>
      </c>
      <c r="T268" s="40">
        <v>6.1731159771428421E-8</v>
      </c>
      <c r="U268" s="40">
        <v>3.5702359886399984E-7</v>
      </c>
      <c r="V268" s="40">
        <v>5.7691379135999968E-6</v>
      </c>
      <c r="W268" s="40">
        <v>7.3135977414872937E-6</v>
      </c>
      <c r="X268" s="40">
        <v>3.6981813912226493E-6</v>
      </c>
      <c r="Y268" s="40">
        <v>2.0752617622211517E-6</v>
      </c>
    </row>
    <row r="269" spans="1:25" ht="15" hidden="1" customHeight="1">
      <c r="A269" s="41" t="s">
        <v>64</v>
      </c>
      <c r="B269" s="41" t="s">
        <v>65</v>
      </c>
      <c r="C269" s="41" t="s">
        <v>66</v>
      </c>
      <c r="D269" s="41" t="s">
        <v>67</v>
      </c>
      <c r="E269" s="41" t="s">
        <v>68</v>
      </c>
      <c r="F269" s="41" t="s">
        <v>69</v>
      </c>
      <c r="G269" s="41" t="s">
        <v>164</v>
      </c>
      <c r="H269" s="42" t="s">
        <v>71</v>
      </c>
      <c r="I269" s="42">
        <v>25</v>
      </c>
      <c r="J269" s="43">
        <v>0</v>
      </c>
      <c r="K269" s="43">
        <v>0</v>
      </c>
      <c r="L269" s="43">
        <v>0</v>
      </c>
      <c r="M269" s="43">
        <v>0</v>
      </c>
      <c r="N269" s="43">
        <v>0</v>
      </c>
      <c r="O269" s="43">
        <v>0</v>
      </c>
      <c r="P269" s="43">
        <v>0</v>
      </c>
      <c r="Q269" s="43">
        <v>0</v>
      </c>
      <c r="R269" s="43">
        <v>3.7039875000000016E-5</v>
      </c>
      <c r="S269" s="43">
        <v>0</v>
      </c>
      <c r="T269" s="43">
        <v>0</v>
      </c>
      <c r="U269" s="43">
        <v>0</v>
      </c>
      <c r="V269" s="43">
        <v>0</v>
      </c>
      <c r="W269" s="43">
        <v>0</v>
      </c>
      <c r="X269" s="43">
        <v>0</v>
      </c>
      <c r="Y269" s="43">
        <v>0</v>
      </c>
    </row>
    <row r="270" spans="1:25" ht="15" hidden="1" customHeight="1">
      <c r="A270" s="38" t="s">
        <v>64</v>
      </c>
      <c r="B270" s="38" t="s">
        <v>65</v>
      </c>
      <c r="C270" s="38" t="s">
        <v>66</v>
      </c>
      <c r="D270" s="38" t="s">
        <v>67</v>
      </c>
      <c r="E270" s="38" t="s">
        <v>68</v>
      </c>
      <c r="F270" s="38" t="s">
        <v>69</v>
      </c>
      <c r="G270" s="38" t="s">
        <v>164</v>
      </c>
      <c r="H270" s="39" t="s">
        <v>72</v>
      </c>
      <c r="I270" s="39">
        <v>1</v>
      </c>
      <c r="J270" s="40">
        <v>0</v>
      </c>
      <c r="K270" s="40">
        <v>0</v>
      </c>
      <c r="L270" s="40">
        <v>0</v>
      </c>
      <c r="M270" s="40">
        <v>0</v>
      </c>
      <c r="N270" s="40">
        <v>0</v>
      </c>
      <c r="O270" s="40">
        <v>0</v>
      </c>
      <c r="P270" s="40">
        <v>0</v>
      </c>
      <c r="Q270" s="40">
        <v>0</v>
      </c>
      <c r="R270" s="40">
        <v>2.913803500000001E-2</v>
      </c>
      <c r="S270" s="40">
        <v>0</v>
      </c>
      <c r="T270" s="40">
        <v>0</v>
      </c>
      <c r="U270" s="40">
        <v>0</v>
      </c>
      <c r="V270" s="40">
        <v>0</v>
      </c>
      <c r="W270" s="40">
        <v>0</v>
      </c>
      <c r="X270" s="40">
        <v>0</v>
      </c>
      <c r="Y270" s="40">
        <v>0</v>
      </c>
    </row>
    <row r="271" spans="1:25" ht="15" hidden="1" customHeight="1">
      <c r="A271" s="41" t="s">
        <v>64</v>
      </c>
      <c r="B271" s="41" t="s">
        <v>65</v>
      </c>
      <c r="C271" s="41" t="s">
        <v>66</v>
      </c>
      <c r="D271" s="41" t="s">
        <v>67</v>
      </c>
      <c r="E271" s="41" t="s">
        <v>68</v>
      </c>
      <c r="F271" s="41" t="s">
        <v>69</v>
      </c>
      <c r="G271" s="41" t="s">
        <v>164</v>
      </c>
      <c r="H271" s="42" t="s">
        <v>73</v>
      </c>
      <c r="I271" s="42">
        <v>298</v>
      </c>
      <c r="J271" s="43">
        <v>0</v>
      </c>
      <c r="K271" s="43">
        <v>0</v>
      </c>
      <c r="L271" s="43">
        <v>0</v>
      </c>
      <c r="M271" s="43">
        <v>0</v>
      </c>
      <c r="N271" s="43">
        <v>0</v>
      </c>
      <c r="O271" s="43">
        <v>0</v>
      </c>
      <c r="P271" s="43">
        <v>0</v>
      </c>
      <c r="Q271" s="43">
        <v>0</v>
      </c>
      <c r="R271" s="43">
        <v>8.8303062000000035E-5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</row>
    <row r="272" spans="1:25" ht="15" hidden="1" customHeight="1">
      <c r="A272" s="38" t="s">
        <v>64</v>
      </c>
      <c r="B272" s="38" t="s">
        <v>65</v>
      </c>
      <c r="C272" s="38" t="s">
        <v>66</v>
      </c>
      <c r="D272" s="38" t="s">
        <v>67</v>
      </c>
      <c r="E272" s="38" t="s">
        <v>68</v>
      </c>
      <c r="F272" s="38" t="s">
        <v>69</v>
      </c>
      <c r="G272" s="38" t="s">
        <v>165</v>
      </c>
      <c r="H272" s="39" t="s">
        <v>71</v>
      </c>
      <c r="I272" s="39">
        <v>25</v>
      </c>
      <c r="J272" s="40">
        <v>1.3627349999999999E-5</v>
      </c>
      <c r="K272" s="40">
        <v>1.8998564999999986E-4</v>
      </c>
      <c r="L272" s="40">
        <v>0</v>
      </c>
      <c r="M272" s="40">
        <v>1.5134250000000028E-6</v>
      </c>
      <c r="N272" s="40">
        <v>0</v>
      </c>
      <c r="O272" s="40">
        <v>0</v>
      </c>
      <c r="P272" s="40">
        <v>5.6842499999999922E-6</v>
      </c>
      <c r="Q272" s="40">
        <v>7.7838749999999882E-6</v>
      </c>
      <c r="R272" s="40">
        <v>4.2391499999999999E-6</v>
      </c>
      <c r="S272" s="40">
        <v>4.826694921428566E-6</v>
      </c>
      <c r="T272" s="40">
        <v>4.7528867025000104E-6</v>
      </c>
      <c r="U272" s="40">
        <v>2.083984633821566E-6</v>
      </c>
      <c r="V272" s="40">
        <v>0</v>
      </c>
      <c r="W272" s="40">
        <v>1.5247170439414086E-5</v>
      </c>
      <c r="X272" s="40">
        <v>0</v>
      </c>
      <c r="Y272" s="40">
        <v>2.7066213866181717E-7</v>
      </c>
    </row>
    <row r="273" spans="1:25" ht="15" hidden="1" customHeight="1">
      <c r="A273" s="41" t="s">
        <v>64</v>
      </c>
      <c r="B273" s="41" t="s">
        <v>65</v>
      </c>
      <c r="C273" s="41" t="s">
        <v>66</v>
      </c>
      <c r="D273" s="41" t="s">
        <v>67</v>
      </c>
      <c r="E273" s="41" t="s">
        <v>68</v>
      </c>
      <c r="F273" s="41" t="s">
        <v>69</v>
      </c>
      <c r="G273" s="41" t="s">
        <v>165</v>
      </c>
      <c r="H273" s="42" t="s">
        <v>72</v>
      </c>
      <c r="I273" s="42">
        <v>1</v>
      </c>
      <c r="J273" s="43">
        <v>1.36455198E-2</v>
      </c>
      <c r="K273" s="43">
        <v>0.19023896419999986</v>
      </c>
      <c r="L273" s="43">
        <v>0</v>
      </c>
      <c r="M273" s="43">
        <v>1.5154429000000026E-3</v>
      </c>
      <c r="N273" s="43">
        <v>0</v>
      </c>
      <c r="O273" s="43">
        <v>0</v>
      </c>
      <c r="P273" s="43">
        <v>5.691828999999992E-3</v>
      </c>
      <c r="Q273" s="43">
        <v>7.7942534999999868E-3</v>
      </c>
      <c r="R273" s="43">
        <v>4.2448021999999998E-3</v>
      </c>
      <c r="S273" s="43">
        <v>4.7601326029999922E-3</v>
      </c>
      <c r="T273" s="43">
        <v>4.6782800000000103E-3</v>
      </c>
      <c r="U273" s="43">
        <v>2.0867632799999951E-3</v>
      </c>
      <c r="V273" s="43">
        <v>0</v>
      </c>
      <c r="W273" s="43">
        <v>1.5267499999999974E-2</v>
      </c>
      <c r="X273" s="43">
        <v>0</v>
      </c>
      <c r="Y273" s="43">
        <v>2.7102302151336624E-4</v>
      </c>
    </row>
    <row r="274" spans="1:25" ht="15" hidden="1" customHeight="1">
      <c r="A274" s="38" t="s">
        <v>64</v>
      </c>
      <c r="B274" s="38" t="s">
        <v>65</v>
      </c>
      <c r="C274" s="38" t="s">
        <v>66</v>
      </c>
      <c r="D274" s="38" t="s">
        <v>67</v>
      </c>
      <c r="E274" s="38" t="s">
        <v>68</v>
      </c>
      <c r="F274" s="38" t="s">
        <v>69</v>
      </c>
      <c r="G274" s="38" t="s">
        <v>165</v>
      </c>
      <c r="H274" s="39" t="s">
        <v>73</v>
      </c>
      <c r="I274" s="39">
        <v>298</v>
      </c>
      <c r="J274" s="40">
        <v>3.2487602400000002E-5</v>
      </c>
      <c r="K274" s="40">
        <v>4.5292578959999966E-4</v>
      </c>
      <c r="L274" s="40">
        <v>0</v>
      </c>
      <c r="M274" s="40">
        <v>3.6080052000000062E-6</v>
      </c>
      <c r="N274" s="40">
        <v>0</v>
      </c>
      <c r="O274" s="40">
        <v>0</v>
      </c>
      <c r="P274" s="40">
        <v>1.3551251999999984E-5</v>
      </c>
      <c r="Q274" s="40">
        <v>1.855675799999997E-5</v>
      </c>
      <c r="R274" s="40">
        <v>1.01061336E-5</v>
      </c>
      <c r="S274" s="40">
        <v>1.15068406926857E-5</v>
      </c>
      <c r="T274" s="40">
        <v>1.1330881898760026E-5</v>
      </c>
      <c r="U274" s="40">
        <v>4.9682193670306141E-6</v>
      </c>
      <c r="V274" s="40">
        <v>0</v>
      </c>
      <c r="W274" s="40">
        <v>3.6349254327563181E-5</v>
      </c>
      <c r="X274" s="40">
        <v>0</v>
      </c>
      <c r="Y274" s="40">
        <v>6.452585385697721E-7</v>
      </c>
    </row>
    <row r="275" spans="1:25" ht="15" hidden="1" customHeight="1">
      <c r="A275" s="41" t="s">
        <v>64</v>
      </c>
      <c r="B275" s="41" t="s">
        <v>65</v>
      </c>
      <c r="C275" s="41" t="s">
        <v>66</v>
      </c>
      <c r="D275" s="41" t="s">
        <v>67</v>
      </c>
      <c r="E275" s="41" t="s">
        <v>68</v>
      </c>
      <c r="F275" s="41" t="s">
        <v>166</v>
      </c>
      <c r="G275" s="41" t="s">
        <v>167</v>
      </c>
      <c r="H275" s="42" t="s">
        <v>71</v>
      </c>
      <c r="I275" s="42">
        <v>25</v>
      </c>
      <c r="J275" s="43">
        <v>0</v>
      </c>
      <c r="K275" s="43">
        <v>0</v>
      </c>
      <c r="L275" s="43">
        <v>0</v>
      </c>
      <c r="M275" s="43">
        <v>0</v>
      </c>
      <c r="N275" s="43">
        <v>0</v>
      </c>
      <c r="O275" s="43">
        <v>1.9425000000000013E-10</v>
      </c>
      <c r="P275" s="43">
        <v>2.0369999999999945E-9</v>
      </c>
      <c r="Q275" s="43">
        <v>1.2210749999999978E-5</v>
      </c>
      <c r="R275" s="43">
        <v>0</v>
      </c>
      <c r="S275" s="43">
        <v>9.7499999999999963E-10</v>
      </c>
      <c r="T275" s="43">
        <v>8.2499999999999963E-10</v>
      </c>
      <c r="U275" s="43">
        <v>4.1999999999999954E-9</v>
      </c>
      <c r="V275" s="43">
        <v>0</v>
      </c>
      <c r="W275" s="43">
        <v>0</v>
      </c>
      <c r="X275" s="43">
        <v>0</v>
      </c>
      <c r="Y275" s="43">
        <v>0</v>
      </c>
    </row>
    <row r="276" spans="1:25" ht="15" hidden="1" customHeight="1">
      <c r="A276" s="38" t="s">
        <v>64</v>
      </c>
      <c r="B276" s="38" t="s">
        <v>65</v>
      </c>
      <c r="C276" s="38" t="s">
        <v>66</v>
      </c>
      <c r="D276" s="38" t="s">
        <v>67</v>
      </c>
      <c r="E276" s="38" t="s">
        <v>68</v>
      </c>
      <c r="F276" s="38" t="s">
        <v>166</v>
      </c>
      <c r="G276" s="38" t="s">
        <v>167</v>
      </c>
      <c r="H276" s="39" t="s">
        <v>72</v>
      </c>
      <c r="I276" s="39">
        <v>1</v>
      </c>
      <c r="J276" s="40">
        <v>0</v>
      </c>
      <c r="K276" s="40">
        <v>0</v>
      </c>
      <c r="L276" s="40">
        <v>0</v>
      </c>
      <c r="M276" s="40">
        <v>0</v>
      </c>
      <c r="N276" s="40">
        <v>0</v>
      </c>
      <c r="O276" s="40">
        <v>1.9292910000000014E-7</v>
      </c>
      <c r="P276" s="40">
        <v>2.0231483999999945E-6</v>
      </c>
      <c r="Q276" s="40">
        <v>1.2127716899999979E-2</v>
      </c>
      <c r="R276" s="40">
        <v>0</v>
      </c>
      <c r="S276" s="40">
        <v>9.6836999999999972E-7</v>
      </c>
      <c r="T276" s="40">
        <v>8.1938999999999966E-7</v>
      </c>
      <c r="U276" s="40">
        <v>4.1714399999999964E-6</v>
      </c>
      <c r="V276" s="40">
        <v>0</v>
      </c>
      <c r="W276" s="40">
        <v>0</v>
      </c>
      <c r="X276" s="40">
        <v>0</v>
      </c>
      <c r="Y276" s="40">
        <v>0</v>
      </c>
    </row>
    <row r="277" spans="1:25" ht="15" hidden="1" customHeight="1">
      <c r="A277" s="41" t="s">
        <v>64</v>
      </c>
      <c r="B277" s="41" t="s">
        <v>65</v>
      </c>
      <c r="C277" s="41" t="s">
        <v>66</v>
      </c>
      <c r="D277" s="41" t="s">
        <v>67</v>
      </c>
      <c r="E277" s="41" t="s">
        <v>68</v>
      </c>
      <c r="F277" s="41" t="s">
        <v>166</v>
      </c>
      <c r="G277" s="41" t="s">
        <v>167</v>
      </c>
      <c r="H277" s="42" t="s">
        <v>73</v>
      </c>
      <c r="I277" s="42">
        <v>298</v>
      </c>
      <c r="J277" s="43">
        <v>0</v>
      </c>
      <c r="K277" s="43">
        <v>0</v>
      </c>
      <c r="L277" s="43">
        <v>0</v>
      </c>
      <c r="M277" s="43">
        <v>0</v>
      </c>
      <c r="N277" s="43">
        <v>0</v>
      </c>
      <c r="O277" s="43">
        <v>4.6309200000000033E-10</v>
      </c>
      <c r="P277" s="43">
        <v>4.8562079999999858E-9</v>
      </c>
      <c r="Q277" s="43">
        <v>2.9110427999999947E-5</v>
      </c>
      <c r="R277" s="43">
        <v>0</v>
      </c>
      <c r="S277" s="43">
        <v>2.3243999999999991E-9</v>
      </c>
      <c r="T277" s="43">
        <v>1.966799999999999E-9</v>
      </c>
      <c r="U277" s="43">
        <v>1.0012799999999991E-8</v>
      </c>
      <c r="V277" s="43">
        <v>0</v>
      </c>
      <c r="W277" s="43">
        <v>0</v>
      </c>
      <c r="X277" s="43">
        <v>0</v>
      </c>
      <c r="Y277" s="43">
        <v>0</v>
      </c>
    </row>
    <row r="278" spans="1:25" ht="15" hidden="1" customHeight="1">
      <c r="A278" s="38" t="s">
        <v>64</v>
      </c>
      <c r="B278" s="38" t="s">
        <v>65</v>
      </c>
      <c r="C278" s="38" t="s">
        <v>66</v>
      </c>
      <c r="D278" s="38" t="s">
        <v>67</v>
      </c>
      <c r="E278" s="38" t="s">
        <v>68</v>
      </c>
      <c r="F278" s="38" t="s">
        <v>166</v>
      </c>
      <c r="G278" s="38" t="s">
        <v>168</v>
      </c>
      <c r="H278" s="39" t="s">
        <v>71</v>
      </c>
      <c r="I278" s="39">
        <v>25</v>
      </c>
      <c r="J278" s="40">
        <v>2.5964239999999984E-5</v>
      </c>
      <c r="K278" s="40">
        <v>1.2390240000000039E-5</v>
      </c>
      <c r="L278" s="40">
        <v>1.203968E-5</v>
      </c>
      <c r="M278" s="40">
        <v>1.2078000000000038E-5</v>
      </c>
      <c r="N278" s="40">
        <v>3.9735744800000067E-5</v>
      </c>
      <c r="O278" s="40">
        <v>5.8022376000000227E-5</v>
      </c>
      <c r="P278" s="40">
        <v>6.2946752000000265E-5</v>
      </c>
      <c r="Q278" s="40">
        <v>8.4139679999999467E-5</v>
      </c>
      <c r="R278" s="40">
        <v>7.1729600000000087E-5</v>
      </c>
      <c r="S278" s="40">
        <v>4.1707506937949367E-5</v>
      </c>
      <c r="T278" s="40">
        <v>1.9829215277055674E-6</v>
      </c>
      <c r="U278" s="40">
        <v>4.3586236584901645E-5</v>
      </c>
      <c r="V278" s="40">
        <v>9.3742951965157085E-6</v>
      </c>
      <c r="W278" s="40">
        <v>1.0263438804496246E-4</v>
      </c>
      <c r="X278" s="40">
        <v>9.3701765152606127E-5</v>
      </c>
      <c r="Y278" s="40">
        <v>1.0712027895679715E-4</v>
      </c>
    </row>
    <row r="279" spans="1:25" ht="15" hidden="1" customHeight="1">
      <c r="A279" s="41" t="s">
        <v>64</v>
      </c>
      <c r="B279" s="41" t="s">
        <v>65</v>
      </c>
      <c r="C279" s="41" t="s">
        <v>66</v>
      </c>
      <c r="D279" s="41" t="s">
        <v>67</v>
      </c>
      <c r="E279" s="41" t="s">
        <v>68</v>
      </c>
      <c r="F279" s="41" t="s">
        <v>166</v>
      </c>
      <c r="G279" s="41" t="s">
        <v>168</v>
      </c>
      <c r="H279" s="42" t="s">
        <v>73</v>
      </c>
      <c r="I279" s="42">
        <v>298</v>
      </c>
      <c r="J279" s="43">
        <v>6.0931580219999959E-5</v>
      </c>
      <c r="K279" s="43">
        <v>2.9076795720000091E-5</v>
      </c>
      <c r="L279" s="43">
        <v>2.8254119039999999E-5</v>
      </c>
      <c r="M279" s="43">
        <v>2.834404650000009E-5</v>
      </c>
      <c r="N279" s="43">
        <v>9.3249859109400157E-5</v>
      </c>
      <c r="O279" s="43">
        <v>1.3616401087800052E-4</v>
      </c>
      <c r="P279" s="43">
        <v>1.4772029025600061E-4</v>
      </c>
      <c r="Q279" s="43">
        <v>1.9745479403999875E-4</v>
      </c>
      <c r="R279" s="43">
        <v>1.6833143880000024E-4</v>
      </c>
      <c r="S279" s="43">
        <v>9.787709190663268E-5</v>
      </c>
      <c r="T279" s="43">
        <v>4.6534210951430395E-6</v>
      </c>
      <c r="U279" s="43">
        <v>1.0228600070561794E-4</v>
      </c>
      <c r="V279" s="43">
        <v>2.199912725242324E-5</v>
      </c>
      <c r="W279" s="43">
        <v>2.4085725014451567E-4</v>
      </c>
      <c r="X279" s="43">
        <v>2.1989461737187841E-4</v>
      </c>
      <c r="Y279" s="43">
        <v>4.2284386925878529E-4</v>
      </c>
    </row>
    <row r="280" spans="1:25" ht="15" hidden="1" customHeight="1">
      <c r="A280" s="38" t="s">
        <v>64</v>
      </c>
      <c r="B280" s="38" t="s">
        <v>65</v>
      </c>
      <c r="C280" s="38" t="s">
        <v>66</v>
      </c>
      <c r="D280" s="38" t="s">
        <v>67</v>
      </c>
      <c r="E280" s="38" t="s">
        <v>68</v>
      </c>
      <c r="F280" s="38" t="s">
        <v>166</v>
      </c>
      <c r="G280" s="38" t="s">
        <v>169</v>
      </c>
      <c r="H280" s="39" t="s">
        <v>71</v>
      </c>
      <c r="I280" s="39">
        <v>25</v>
      </c>
      <c r="J280" s="40">
        <v>6.3824999999999832E-8</v>
      </c>
      <c r="K280" s="40">
        <v>5.5724999999999839E-8</v>
      </c>
      <c r="L280" s="40">
        <v>6.8249999999999801E-9</v>
      </c>
      <c r="M280" s="40">
        <v>4.3424999999999841E-8</v>
      </c>
      <c r="N280" s="40">
        <v>1.0439099999999985E-7</v>
      </c>
      <c r="O280" s="40">
        <v>1.8751500000000021E-7</v>
      </c>
      <c r="P280" s="40">
        <v>2.2626974999999957E-7</v>
      </c>
      <c r="Q280" s="40">
        <v>1.5727500000000043E-7</v>
      </c>
      <c r="R280" s="40">
        <v>2.6902499999999946E-7</v>
      </c>
      <c r="S280" s="40">
        <v>2.5847760102157928E-7</v>
      </c>
      <c r="T280" s="40">
        <v>1.0692267009986625E-7</v>
      </c>
      <c r="U280" s="40">
        <v>5.7370640205694162E-7</v>
      </c>
      <c r="V280" s="40">
        <v>1.1267593229557768E-7</v>
      </c>
      <c r="W280" s="40">
        <v>4.6971134577746205E-7</v>
      </c>
      <c r="X280" s="40">
        <v>2.8889431780170719E-7</v>
      </c>
      <c r="Y280" s="40">
        <v>1.9882816369642712E-7</v>
      </c>
    </row>
    <row r="281" spans="1:25" ht="15" hidden="1" customHeight="1">
      <c r="A281" s="41" t="s">
        <v>64</v>
      </c>
      <c r="B281" s="41" t="s">
        <v>65</v>
      </c>
      <c r="C281" s="41" t="s">
        <v>66</v>
      </c>
      <c r="D281" s="41" t="s">
        <v>67</v>
      </c>
      <c r="E281" s="41" t="s">
        <v>68</v>
      </c>
      <c r="F281" s="41" t="s">
        <v>166</v>
      </c>
      <c r="G281" s="41" t="s">
        <v>169</v>
      </c>
      <c r="H281" s="42" t="s">
        <v>72</v>
      </c>
      <c r="I281" s="42">
        <v>1</v>
      </c>
      <c r="J281" s="43">
        <v>6.2939959999999825E-5</v>
      </c>
      <c r="K281" s="43">
        <v>5.4952279999999849E-5</v>
      </c>
      <c r="L281" s="43">
        <v>6.7303599999999819E-6</v>
      </c>
      <c r="M281" s="43">
        <v>4.2822839999999853E-5</v>
      </c>
      <c r="N281" s="43">
        <v>1.0294344479999986E-4</v>
      </c>
      <c r="O281" s="43">
        <v>1.8491479200000017E-4</v>
      </c>
      <c r="P281" s="43">
        <v>2.231321427999996E-4</v>
      </c>
      <c r="Q281" s="43">
        <v>1.5509412000000046E-4</v>
      </c>
      <c r="R281" s="43">
        <v>2.6529451999999945E-4</v>
      </c>
      <c r="S281" s="43">
        <v>2.5232967604358524E-4</v>
      </c>
      <c r="T281" s="43">
        <v>1.0429447869751693E-4</v>
      </c>
      <c r="U281" s="43">
        <v>5.657510066150854E-4</v>
      </c>
      <c r="V281" s="43">
        <v>1.1093744306588656E-4</v>
      </c>
      <c r="W281" s="43">
        <v>4.6319801511601457E-4</v>
      </c>
      <c r="X281" s="43">
        <v>2.8488831659485684E-4</v>
      </c>
      <c r="Y281" s="43">
        <v>1.697427295076494E-4</v>
      </c>
    </row>
    <row r="282" spans="1:25" ht="15" hidden="1" customHeight="1">
      <c r="A282" s="38" t="s">
        <v>64</v>
      </c>
      <c r="B282" s="38" t="s">
        <v>65</v>
      </c>
      <c r="C282" s="38" t="s">
        <v>66</v>
      </c>
      <c r="D282" s="38" t="s">
        <v>67</v>
      </c>
      <c r="E282" s="38" t="s">
        <v>68</v>
      </c>
      <c r="F282" s="38" t="s">
        <v>166</v>
      </c>
      <c r="G282" s="38" t="s">
        <v>169</v>
      </c>
      <c r="H282" s="39" t="s">
        <v>73</v>
      </c>
      <c r="I282" s="39">
        <v>298</v>
      </c>
      <c r="J282" s="40">
        <v>1.5215879999999957E-7</v>
      </c>
      <c r="K282" s="40">
        <v>1.3284839999999965E-7</v>
      </c>
      <c r="L282" s="40">
        <v>1.6270799999999953E-8</v>
      </c>
      <c r="M282" s="40">
        <v>1.0352519999999964E-7</v>
      </c>
      <c r="N282" s="40">
        <v>2.4886814399999965E-7</v>
      </c>
      <c r="O282" s="40">
        <v>4.4703576000000035E-7</v>
      </c>
      <c r="P282" s="40">
        <v>5.3942708399999901E-7</v>
      </c>
      <c r="Q282" s="40">
        <v>3.7494360000000104E-7</v>
      </c>
      <c r="R282" s="40">
        <v>6.4135559999999862E-7</v>
      </c>
      <c r="S282" s="40">
        <v>6.1621060083544494E-7</v>
      </c>
      <c r="T282" s="40">
        <v>2.5490364551808111E-7</v>
      </c>
      <c r="U282" s="40">
        <v>1.367716062503749E-6</v>
      </c>
      <c r="V282" s="40">
        <v>2.686194225926572E-7</v>
      </c>
      <c r="W282" s="40">
        <v>1.1197918483334696E-6</v>
      </c>
      <c r="X282" s="40">
        <v>6.8872405363927003E-7</v>
      </c>
      <c r="Y282" s="40">
        <v>1.198018176973765E-6</v>
      </c>
    </row>
    <row r="283" spans="1:25" ht="15" hidden="1" customHeight="1">
      <c r="A283" s="41" t="s">
        <v>64</v>
      </c>
      <c r="B283" s="41" t="s">
        <v>65</v>
      </c>
      <c r="C283" s="41" t="s">
        <v>66</v>
      </c>
      <c r="D283" s="41" t="s">
        <v>67</v>
      </c>
      <c r="E283" s="41" t="s">
        <v>68</v>
      </c>
      <c r="F283" s="41" t="s">
        <v>166</v>
      </c>
      <c r="G283" s="41" t="s">
        <v>170</v>
      </c>
      <c r="H283" s="42" t="s">
        <v>71</v>
      </c>
      <c r="I283" s="42">
        <v>25</v>
      </c>
      <c r="J283" s="43">
        <v>7.1400000000000295E-8</v>
      </c>
      <c r="K283" s="43">
        <v>0</v>
      </c>
      <c r="L283" s="43">
        <v>0</v>
      </c>
      <c r="M283" s="43">
        <v>0</v>
      </c>
      <c r="N283" s="43">
        <v>1.4429999999999948E-8</v>
      </c>
      <c r="O283" s="43">
        <v>6.4121250000000082E-8</v>
      </c>
      <c r="P283" s="43">
        <v>0</v>
      </c>
      <c r="Q283" s="43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</row>
    <row r="284" spans="1:25" ht="15" hidden="1" customHeight="1">
      <c r="A284" s="38" t="s">
        <v>64</v>
      </c>
      <c r="B284" s="38" t="s">
        <v>65</v>
      </c>
      <c r="C284" s="38" t="s">
        <v>66</v>
      </c>
      <c r="D284" s="38" t="s">
        <v>67</v>
      </c>
      <c r="E284" s="38" t="s">
        <v>68</v>
      </c>
      <c r="F284" s="38" t="s">
        <v>166</v>
      </c>
      <c r="G284" s="38" t="s">
        <v>170</v>
      </c>
      <c r="H284" s="39" t="s">
        <v>72</v>
      </c>
      <c r="I284" s="39">
        <v>1</v>
      </c>
      <c r="J284" s="40">
        <v>6.8753440000000272E-5</v>
      </c>
      <c r="K284" s="40">
        <v>0</v>
      </c>
      <c r="L284" s="40">
        <v>0</v>
      </c>
      <c r="M284" s="40">
        <v>0</v>
      </c>
      <c r="N284" s="40">
        <v>1.3895127999999949E-5</v>
      </c>
      <c r="O284" s="40">
        <v>6.1744489000000076E-5</v>
      </c>
      <c r="P284" s="40">
        <v>0</v>
      </c>
      <c r="Q284" s="40">
        <v>0</v>
      </c>
      <c r="R284" s="40">
        <v>0</v>
      </c>
      <c r="S284" s="40">
        <v>0</v>
      </c>
      <c r="T284" s="40">
        <v>0</v>
      </c>
      <c r="U284" s="40">
        <v>0</v>
      </c>
      <c r="V284" s="40">
        <v>0</v>
      </c>
      <c r="W284" s="40">
        <v>0</v>
      </c>
      <c r="X284" s="40">
        <v>0</v>
      </c>
      <c r="Y284" s="40">
        <v>0</v>
      </c>
    </row>
    <row r="285" spans="1:25" ht="15" hidden="1" customHeight="1">
      <c r="A285" s="41" t="s">
        <v>64</v>
      </c>
      <c r="B285" s="41" t="s">
        <v>65</v>
      </c>
      <c r="C285" s="41" t="s">
        <v>66</v>
      </c>
      <c r="D285" s="41" t="s">
        <v>67</v>
      </c>
      <c r="E285" s="41" t="s">
        <v>68</v>
      </c>
      <c r="F285" s="41" t="s">
        <v>166</v>
      </c>
      <c r="G285" s="41" t="s">
        <v>170</v>
      </c>
      <c r="H285" s="42" t="s">
        <v>73</v>
      </c>
      <c r="I285" s="42">
        <v>298</v>
      </c>
      <c r="J285" s="43">
        <v>1.7021760000000072E-7</v>
      </c>
      <c r="K285" s="43">
        <v>0</v>
      </c>
      <c r="L285" s="43">
        <v>0</v>
      </c>
      <c r="M285" s="43">
        <v>0</v>
      </c>
      <c r="N285" s="43">
        <v>3.4401119999999871E-8</v>
      </c>
      <c r="O285" s="43">
        <v>1.5286506000000018E-7</v>
      </c>
      <c r="P285" s="43">
        <v>0</v>
      </c>
      <c r="Q285" s="43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</row>
    <row r="286" spans="1:25" ht="15" hidden="1" customHeight="1">
      <c r="A286" s="38" t="s">
        <v>64</v>
      </c>
      <c r="B286" s="38" t="s">
        <v>65</v>
      </c>
      <c r="C286" s="38" t="s">
        <v>66</v>
      </c>
      <c r="D286" s="38" t="s">
        <v>67</v>
      </c>
      <c r="E286" s="38" t="s">
        <v>68</v>
      </c>
      <c r="F286" s="38" t="s">
        <v>166</v>
      </c>
      <c r="G286" s="38" t="s">
        <v>171</v>
      </c>
      <c r="H286" s="39" t="s">
        <v>71</v>
      </c>
      <c r="I286" s="39">
        <v>25</v>
      </c>
      <c r="J286" s="40">
        <v>0</v>
      </c>
      <c r="K286" s="40">
        <v>0</v>
      </c>
      <c r="L286" s="40">
        <v>0</v>
      </c>
      <c r="M286" s="40">
        <v>0</v>
      </c>
      <c r="N286" s="40">
        <v>0</v>
      </c>
      <c r="O286" s="40">
        <v>2.3654999999999944E-9</v>
      </c>
      <c r="P286" s="40">
        <v>0</v>
      </c>
      <c r="Q286" s="40">
        <v>0</v>
      </c>
      <c r="R286" s="40">
        <v>0</v>
      </c>
      <c r="S286" s="40">
        <v>0</v>
      </c>
      <c r="T286" s="40">
        <v>0</v>
      </c>
      <c r="U286" s="40">
        <v>0</v>
      </c>
      <c r="V286" s="40">
        <v>0</v>
      </c>
      <c r="W286" s="40">
        <v>0</v>
      </c>
      <c r="X286" s="40">
        <v>0</v>
      </c>
      <c r="Y286" s="40">
        <v>0</v>
      </c>
    </row>
    <row r="287" spans="1:25" ht="15" hidden="1" customHeight="1">
      <c r="A287" s="41" t="s">
        <v>64</v>
      </c>
      <c r="B287" s="41" t="s">
        <v>65</v>
      </c>
      <c r="C287" s="41" t="s">
        <v>66</v>
      </c>
      <c r="D287" s="41" t="s">
        <v>67</v>
      </c>
      <c r="E287" s="41" t="s">
        <v>68</v>
      </c>
      <c r="F287" s="41" t="s">
        <v>166</v>
      </c>
      <c r="G287" s="41" t="s">
        <v>171</v>
      </c>
      <c r="H287" s="42" t="s">
        <v>72</v>
      </c>
      <c r="I287" s="42">
        <v>1</v>
      </c>
      <c r="J287" s="43">
        <v>0</v>
      </c>
      <c r="K287" s="43">
        <v>0</v>
      </c>
      <c r="L287" s="43">
        <v>0</v>
      </c>
      <c r="M287" s="43">
        <v>0</v>
      </c>
      <c r="N287" s="43">
        <v>0</v>
      </c>
      <c r="O287" s="43">
        <v>2.3718079999999946E-6</v>
      </c>
      <c r="P287" s="43">
        <v>0</v>
      </c>
      <c r="Q287" s="43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</row>
    <row r="288" spans="1:25" ht="15" hidden="1" customHeight="1">
      <c r="A288" s="38" t="s">
        <v>64</v>
      </c>
      <c r="B288" s="38" t="s">
        <v>65</v>
      </c>
      <c r="C288" s="38" t="s">
        <v>66</v>
      </c>
      <c r="D288" s="38" t="s">
        <v>67</v>
      </c>
      <c r="E288" s="38" t="s">
        <v>68</v>
      </c>
      <c r="F288" s="38" t="s">
        <v>166</v>
      </c>
      <c r="G288" s="38" t="s">
        <v>171</v>
      </c>
      <c r="H288" s="39" t="s">
        <v>73</v>
      </c>
      <c r="I288" s="39">
        <v>298</v>
      </c>
      <c r="J288" s="40">
        <v>0</v>
      </c>
      <c r="K288" s="40">
        <v>0</v>
      </c>
      <c r="L288" s="40">
        <v>0</v>
      </c>
      <c r="M288" s="40">
        <v>0</v>
      </c>
      <c r="N288" s="40">
        <v>0</v>
      </c>
      <c r="O288" s="40">
        <v>5.6393519999999874E-9</v>
      </c>
      <c r="P288" s="40">
        <v>0</v>
      </c>
      <c r="Q288" s="40">
        <v>0</v>
      </c>
      <c r="R288" s="40">
        <v>0</v>
      </c>
      <c r="S288" s="40">
        <v>0</v>
      </c>
      <c r="T288" s="40">
        <v>0</v>
      </c>
      <c r="U288" s="40">
        <v>0</v>
      </c>
      <c r="V288" s="40">
        <v>0</v>
      </c>
      <c r="W288" s="40">
        <v>0</v>
      </c>
      <c r="X288" s="40">
        <v>0</v>
      </c>
      <c r="Y288" s="40">
        <v>0</v>
      </c>
    </row>
    <row r="289" spans="1:25" ht="15" hidden="1" customHeight="1">
      <c r="A289" s="41" t="s">
        <v>64</v>
      </c>
      <c r="B289" s="41" t="s">
        <v>65</v>
      </c>
      <c r="C289" s="41" t="s">
        <v>66</v>
      </c>
      <c r="D289" s="41" t="s">
        <v>67</v>
      </c>
      <c r="E289" s="41" t="s">
        <v>68</v>
      </c>
      <c r="F289" s="41" t="s">
        <v>166</v>
      </c>
      <c r="G289" s="41" t="s">
        <v>172</v>
      </c>
      <c r="H289" s="42" t="s">
        <v>71</v>
      </c>
      <c r="I289" s="42">
        <v>25</v>
      </c>
      <c r="J289" s="43">
        <v>6.7440800000000252E-6</v>
      </c>
      <c r="K289" s="43">
        <v>0</v>
      </c>
      <c r="L289" s="43">
        <v>0</v>
      </c>
      <c r="M289" s="43">
        <v>0</v>
      </c>
      <c r="N289" s="43">
        <v>0</v>
      </c>
      <c r="O289" s="43">
        <v>1.6947591200000043E-5</v>
      </c>
      <c r="P289" s="43">
        <v>3.1447184799999941E-5</v>
      </c>
      <c r="Q289" s="43">
        <v>1.9783520000000023E-5</v>
      </c>
      <c r="R289" s="43">
        <v>1.6914560000000027E-5</v>
      </c>
      <c r="S289" s="43">
        <v>5.3010504302377688E-6</v>
      </c>
      <c r="T289" s="43">
        <v>9.4084671245576005E-6</v>
      </c>
      <c r="U289" s="43">
        <v>6.0859721465944415E-5</v>
      </c>
      <c r="V289" s="43">
        <v>8.3252892347273366E-5</v>
      </c>
      <c r="W289" s="43">
        <v>1.2221072481857874E-5</v>
      </c>
      <c r="X289" s="43">
        <v>9.5289101463371002E-6</v>
      </c>
      <c r="Y289" s="43">
        <v>5.3096298450383372E-6</v>
      </c>
    </row>
    <row r="290" spans="1:25" ht="15" hidden="1" customHeight="1">
      <c r="A290" s="38" t="s">
        <v>64</v>
      </c>
      <c r="B290" s="38" t="s">
        <v>65</v>
      </c>
      <c r="C290" s="38" t="s">
        <v>66</v>
      </c>
      <c r="D290" s="38" t="s">
        <v>67</v>
      </c>
      <c r="E290" s="38" t="s">
        <v>68</v>
      </c>
      <c r="F290" s="38" t="s">
        <v>166</v>
      </c>
      <c r="G290" s="38" t="s">
        <v>172</v>
      </c>
      <c r="H290" s="39" t="s">
        <v>73</v>
      </c>
      <c r="I290" s="39">
        <v>298</v>
      </c>
      <c r="J290" s="40">
        <v>1.5826669740000059E-5</v>
      </c>
      <c r="K290" s="40">
        <v>0</v>
      </c>
      <c r="L290" s="40">
        <v>0</v>
      </c>
      <c r="M290" s="40">
        <v>0</v>
      </c>
      <c r="N290" s="40">
        <v>0</v>
      </c>
      <c r="O290" s="40">
        <v>3.9771759648600116E-5</v>
      </c>
      <c r="P290" s="40">
        <v>7.3798680929399875E-5</v>
      </c>
      <c r="Q290" s="40">
        <v>4.6426975560000057E-5</v>
      </c>
      <c r="R290" s="40">
        <v>3.9694243680000057E-5</v>
      </c>
      <c r="S290" s="40">
        <v>1.2440240097160482E-5</v>
      </c>
      <c r="T290" s="40">
        <v>2.2079320224555551E-5</v>
      </c>
      <c r="U290" s="40">
        <v>1.4282255135020507E-4</v>
      </c>
      <c r="V290" s="40">
        <v>1.9537372511596379E-4</v>
      </c>
      <c r="W290" s="40">
        <v>2.8679801846799958E-5</v>
      </c>
      <c r="X290" s="40">
        <v>2.2361969885916586E-5</v>
      </c>
      <c r="Y290" s="40">
        <v>1.2460373838843717E-5</v>
      </c>
    </row>
    <row r="291" spans="1:25" ht="15" hidden="1" customHeight="1">
      <c r="A291" s="41" t="s">
        <v>64</v>
      </c>
      <c r="B291" s="41" t="s">
        <v>65</v>
      </c>
      <c r="C291" s="41" t="s">
        <v>66</v>
      </c>
      <c r="D291" s="41" t="s">
        <v>67</v>
      </c>
      <c r="E291" s="41" t="s">
        <v>68</v>
      </c>
      <c r="F291" s="41" t="s">
        <v>166</v>
      </c>
      <c r="G291" s="41" t="s">
        <v>173</v>
      </c>
      <c r="H291" s="42" t="s">
        <v>71</v>
      </c>
      <c r="I291" s="42">
        <v>25</v>
      </c>
      <c r="J291" s="43">
        <v>5.1337967499999753E-4</v>
      </c>
      <c r="K291" s="43">
        <v>4.9661472499999931E-4</v>
      </c>
      <c r="L291" s="43">
        <v>4.9783480000000033E-4</v>
      </c>
      <c r="M291" s="43">
        <v>1.2192857499999979E-4</v>
      </c>
      <c r="N291" s="43">
        <v>2.9404948449999666E-4</v>
      </c>
      <c r="O291" s="43">
        <v>1.8911793125000014E-4</v>
      </c>
      <c r="P291" s="43">
        <v>1.9670733399999914E-4</v>
      </c>
      <c r="Q291" s="43">
        <v>2.2650787500000049E-4</v>
      </c>
      <c r="R291" s="43">
        <v>1.7558672500000126E-4</v>
      </c>
      <c r="S291" s="43">
        <v>4.3259739192697092E-4</v>
      </c>
      <c r="T291" s="43">
        <v>4.3323276061828816E-4</v>
      </c>
      <c r="U291" s="43">
        <v>3.6717504752297109E-4</v>
      </c>
      <c r="V291" s="43">
        <v>3.5696274638420385E-4</v>
      </c>
      <c r="W291" s="43">
        <v>3.3222689442672358E-4</v>
      </c>
      <c r="X291" s="43">
        <v>2.7221582338345926E-4</v>
      </c>
      <c r="Y291" s="43">
        <v>2.8034578577443411E-4</v>
      </c>
    </row>
    <row r="292" spans="1:25" ht="15" hidden="1" customHeight="1">
      <c r="A292" s="38" t="s">
        <v>64</v>
      </c>
      <c r="B292" s="38" t="s">
        <v>65</v>
      </c>
      <c r="C292" s="38" t="s">
        <v>66</v>
      </c>
      <c r="D292" s="38" t="s">
        <v>67</v>
      </c>
      <c r="E292" s="38" t="s">
        <v>68</v>
      </c>
      <c r="F292" s="38" t="s">
        <v>166</v>
      </c>
      <c r="G292" s="38" t="s">
        <v>173</v>
      </c>
      <c r="H292" s="39" t="s">
        <v>72</v>
      </c>
      <c r="I292" s="39">
        <v>1</v>
      </c>
      <c r="J292" s="40">
        <v>1.0887756147399947</v>
      </c>
      <c r="K292" s="40">
        <v>1.0532205087799986</v>
      </c>
      <c r="L292" s="40">
        <v>1.0558080438400006</v>
      </c>
      <c r="M292" s="40">
        <v>0.25858612185999952</v>
      </c>
      <c r="N292" s="40">
        <v>0.62362014672759303</v>
      </c>
      <c r="O292" s="40">
        <v>0.4010813085950003</v>
      </c>
      <c r="P292" s="40">
        <v>0.41717691394719808</v>
      </c>
      <c r="Q292" s="40">
        <v>0.48037790130000108</v>
      </c>
      <c r="R292" s="40">
        <v>0.37238432638000263</v>
      </c>
      <c r="S292" s="40">
        <v>0.91708687844451431</v>
      </c>
      <c r="T292" s="40">
        <v>0.91998947460739311</v>
      </c>
      <c r="U292" s="40">
        <v>0.78039106247520829</v>
      </c>
      <c r="V292" s="40">
        <v>0.75643431063862931</v>
      </c>
      <c r="W292" s="40">
        <v>0.70458679770019539</v>
      </c>
      <c r="X292" s="40">
        <v>0.5773153182316404</v>
      </c>
      <c r="Y292" s="40">
        <v>0.5607971764010935</v>
      </c>
    </row>
    <row r="293" spans="1:25" ht="15" hidden="1" customHeight="1">
      <c r="A293" s="41" t="s">
        <v>64</v>
      </c>
      <c r="B293" s="41" t="s">
        <v>65</v>
      </c>
      <c r="C293" s="41" t="s">
        <v>66</v>
      </c>
      <c r="D293" s="41" t="s">
        <v>67</v>
      </c>
      <c r="E293" s="41" t="s">
        <v>68</v>
      </c>
      <c r="F293" s="41" t="s">
        <v>166</v>
      </c>
      <c r="G293" s="41" t="s">
        <v>173</v>
      </c>
      <c r="H293" s="42" t="s">
        <v>73</v>
      </c>
      <c r="I293" s="42">
        <v>298</v>
      </c>
      <c r="J293" s="43">
        <v>6.1194857259999689E-4</v>
      </c>
      <c r="K293" s="43">
        <v>5.9196475219999928E-4</v>
      </c>
      <c r="L293" s="43">
        <v>5.9341908160000028E-4</v>
      </c>
      <c r="M293" s="43">
        <v>1.4533886139999976E-4</v>
      </c>
      <c r="N293" s="43">
        <v>3.5050698552399601E-4</v>
      </c>
      <c r="O293" s="43">
        <v>2.2542857405000017E-4</v>
      </c>
      <c r="P293" s="43">
        <v>2.3447514212799895E-4</v>
      </c>
      <c r="Q293" s="43">
        <v>2.6999738700000058E-4</v>
      </c>
      <c r="R293" s="43">
        <v>2.0929937620000152E-4</v>
      </c>
      <c r="S293" s="43">
        <v>5.1565609117694932E-4</v>
      </c>
      <c r="T293" s="43">
        <v>5.1641345065699953E-4</v>
      </c>
      <c r="U293" s="43">
        <v>4.3767265664738155E-4</v>
      </c>
      <c r="V293" s="43">
        <v>4.2549959368997096E-4</v>
      </c>
      <c r="W293" s="43">
        <v>3.9601445815665458E-4</v>
      </c>
      <c r="X293" s="43">
        <v>3.2448126147308347E-4</v>
      </c>
      <c r="Y293" s="43">
        <v>5.5001246886021531E-4</v>
      </c>
    </row>
    <row r="294" spans="1:25" ht="15" hidden="1" customHeight="1">
      <c r="A294" s="38" t="s">
        <v>64</v>
      </c>
      <c r="B294" s="38" t="s">
        <v>65</v>
      </c>
      <c r="C294" s="38" t="s">
        <v>66</v>
      </c>
      <c r="D294" s="38" t="s">
        <v>67</v>
      </c>
      <c r="E294" s="38" t="s">
        <v>68</v>
      </c>
      <c r="F294" s="38" t="s">
        <v>166</v>
      </c>
      <c r="G294" s="38" t="s">
        <v>174</v>
      </c>
      <c r="H294" s="39" t="s">
        <v>71</v>
      </c>
      <c r="I294" s="39">
        <v>25</v>
      </c>
      <c r="J294" s="40">
        <v>1.2974999999999994E-8</v>
      </c>
      <c r="K294" s="40">
        <v>2.3249999999999968E-9</v>
      </c>
      <c r="L294" s="40">
        <v>3.7500000000000038E-9</v>
      </c>
      <c r="M294" s="40">
        <v>0</v>
      </c>
      <c r="N294" s="40">
        <v>0</v>
      </c>
      <c r="O294" s="40">
        <v>0</v>
      </c>
      <c r="P294" s="40">
        <v>0</v>
      </c>
      <c r="Q294" s="40">
        <v>0</v>
      </c>
      <c r="R294" s="40">
        <v>0</v>
      </c>
      <c r="S294" s="40">
        <v>1.3404052800740655E-10</v>
      </c>
      <c r="T294" s="40">
        <v>0</v>
      </c>
      <c r="U294" s="40">
        <v>0</v>
      </c>
      <c r="V294" s="40">
        <v>0</v>
      </c>
      <c r="W294" s="40">
        <v>0</v>
      </c>
      <c r="X294" s="40">
        <v>0</v>
      </c>
      <c r="Y294" s="40">
        <v>1.3070465174676959E-8</v>
      </c>
    </row>
    <row r="295" spans="1:25" ht="15" hidden="1" customHeight="1">
      <c r="A295" s="41" t="s">
        <v>64</v>
      </c>
      <c r="B295" s="41" t="s">
        <v>65</v>
      </c>
      <c r="C295" s="41" t="s">
        <v>66</v>
      </c>
      <c r="D295" s="41" t="s">
        <v>67</v>
      </c>
      <c r="E295" s="41" t="s">
        <v>68</v>
      </c>
      <c r="F295" s="41" t="s">
        <v>166</v>
      </c>
      <c r="G295" s="41" t="s">
        <v>174</v>
      </c>
      <c r="H295" s="42" t="s">
        <v>72</v>
      </c>
      <c r="I295" s="42">
        <v>1</v>
      </c>
      <c r="J295" s="43">
        <v>1.0632579999999996E-5</v>
      </c>
      <c r="K295" s="43">
        <v>1.9052599999999976E-6</v>
      </c>
      <c r="L295" s="43">
        <v>3.0730000000000026E-6</v>
      </c>
      <c r="M295" s="43">
        <v>0</v>
      </c>
      <c r="N295" s="43">
        <v>0</v>
      </c>
      <c r="O295" s="43">
        <v>0</v>
      </c>
      <c r="P295" s="43">
        <v>0</v>
      </c>
      <c r="Q295" s="43">
        <v>0</v>
      </c>
      <c r="R295" s="43">
        <v>0</v>
      </c>
      <c r="S295" s="43">
        <v>1.126297654355664E-7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1.0595254602932398E-5</v>
      </c>
    </row>
    <row r="296" spans="1:25" ht="15" hidden="1" customHeight="1">
      <c r="A296" s="38" t="s">
        <v>64</v>
      </c>
      <c r="B296" s="38" t="s">
        <v>65</v>
      </c>
      <c r="C296" s="38" t="s">
        <v>66</v>
      </c>
      <c r="D296" s="38" t="s">
        <v>67</v>
      </c>
      <c r="E296" s="38" t="s">
        <v>68</v>
      </c>
      <c r="F296" s="38" t="s">
        <v>166</v>
      </c>
      <c r="G296" s="38" t="s">
        <v>174</v>
      </c>
      <c r="H296" s="39" t="s">
        <v>73</v>
      </c>
      <c r="I296" s="39">
        <v>298</v>
      </c>
      <c r="J296" s="40">
        <v>3.0932399999999984E-8</v>
      </c>
      <c r="K296" s="40">
        <v>5.5427999999999929E-9</v>
      </c>
      <c r="L296" s="40">
        <v>8.9400000000000092E-9</v>
      </c>
      <c r="M296" s="40">
        <v>0</v>
      </c>
      <c r="N296" s="40">
        <v>0</v>
      </c>
      <c r="O296" s="40">
        <v>0</v>
      </c>
      <c r="P296" s="40">
        <v>0</v>
      </c>
      <c r="Q296" s="40">
        <v>0</v>
      </c>
      <c r="R296" s="40">
        <v>0</v>
      </c>
      <c r="S296" s="40">
        <v>3.1955261876965728E-10</v>
      </c>
      <c r="T296" s="40">
        <v>0</v>
      </c>
      <c r="U296" s="40">
        <v>0</v>
      </c>
      <c r="V296" s="40">
        <v>0</v>
      </c>
      <c r="W296" s="40">
        <v>0</v>
      </c>
      <c r="X296" s="40">
        <v>0</v>
      </c>
      <c r="Y296" s="40">
        <v>3.498399514573352E-8</v>
      </c>
    </row>
    <row r="297" spans="1:25" ht="15" hidden="1" customHeight="1">
      <c r="A297" s="41" t="s">
        <v>64</v>
      </c>
      <c r="B297" s="41" t="s">
        <v>65</v>
      </c>
      <c r="C297" s="41" t="s">
        <v>66</v>
      </c>
      <c r="D297" s="41" t="s">
        <v>67</v>
      </c>
      <c r="E297" s="41" t="s">
        <v>68</v>
      </c>
      <c r="F297" s="41" t="s">
        <v>166</v>
      </c>
      <c r="G297" s="41" t="s">
        <v>175</v>
      </c>
      <c r="H297" s="42" t="s">
        <v>71</v>
      </c>
      <c r="I297" s="42">
        <v>25</v>
      </c>
      <c r="J297" s="43">
        <v>0</v>
      </c>
      <c r="K297" s="43">
        <v>0</v>
      </c>
      <c r="L297" s="43">
        <v>0</v>
      </c>
      <c r="M297" s="43">
        <v>0</v>
      </c>
      <c r="N297" s="43">
        <v>0</v>
      </c>
      <c r="O297" s="43">
        <v>0</v>
      </c>
      <c r="P297" s="43">
        <v>0</v>
      </c>
      <c r="Q297" s="43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1.3430641791525261E-4</v>
      </c>
      <c r="W297" s="43">
        <v>1.3726352565684218E-4</v>
      </c>
      <c r="X297" s="43">
        <v>1.1240905364663237E-4</v>
      </c>
      <c r="Y297" s="43">
        <v>2.1874361822899488E-4</v>
      </c>
    </row>
    <row r="298" spans="1:25" ht="15" hidden="1" customHeight="1">
      <c r="A298" s="38" t="s">
        <v>64</v>
      </c>
      <c r="B298" s="38" t="s">
        <v>65</v>
      </c>
      <c r="C298" s="38" t="s">
        <v>66</v>
      </c>
      <c r="D298" s="38" t="s">
        <v>67</v>
      </c>
      <c r="E298" s="38" t="s">
        <v>68</v>
      </c>
      <c r="F298" s="38" t="s">
        <v>166</v>
      </c>
      <c r="G298" s="38" t="s">
        <v>175</v>
      </c>
      <c r="H298" s="39" t="s">
        <v>72</v>
      </c>
      <c r="I298" s="39">
        <v>1</v>
      </c>
      <c r="J298" s="40">
        <v>0</v>
      </c>
      <c r="K298" s="40">
        <v>0</v>
      </c>
      <c r="L298" s="40">
        <v>0</v>
      </c>
      <c r="M298" s="40">
        <v>0</v>
      </c>
      <c r="N298" s="40">
        <v>0</v>
      </c>
      <c r="O298" s="40">
        <v>0</v>
      </c>
      <c r="P298" s="40">
        <v>0</v>
      </c>
      <c r="Q298" s="40">
        <v>0</v>
      </c>
      <c r="R298" s="40">
        <v>0</v>
      </c>
      <c r="S298" s="40">
        <v>0</v>
      </c>
      <c r="T298" s="40">
        <v>0</v>
      </c>
      <c r="U298" s="40">
        <v>0</v>
      </c>
      <c r="V298" s="40">
        <v>0.3079195964617944</v>
      </c>
      <c r="W298" s="40">
        <v>0.35743422081041704</v>
      </c>
      <c r="X298" s="40">
        <v>0.29271317569583066</v>
      </c>
      <c r="Y298" s="40">
        <v>0.56960838186830265</v>
      </c>
    </row>
    <row r="299" spans="1:25" ht="15" hidden="1" customHeight="1">
      <c r="A299" s="41" t="s">
        <v>64</v>
      </c>
      <c r="B299" s="41" t="s">
        <v>65</v>
      </c>
      <c r="C299" s="41" t="s">
        <v>66</v>
      </c>
      <c r="D299" s="41" t="s">
        <v>67</v>
      </c>
      <c r="E299" s="41" t="s">
        <v>68</v>
      </c>
      <c r="F299" s="41" t="s">
        <v>166</v>
      </c>
      <c r="G299" s="41" t="s">
        <v>175</v>
      </c>
      <c r="H299" s="42" t="s">
        <v>73</v>
      </c>
      <c r="I299" s="42">
        <v>298</v>
      </c>
      <c r="J299" s="43">
        <v>0</v>
      </c>
      <c r="K299" s="43">
        <v>0</v>
      </c>
      <c r="L299" s="43">
        <v>0</v>
      </c>
      <c r="M299" s="43">
        <v>0</v>
      </c>
      <c r="N299" s="43">
        <v>0</v>
      </c>
      <c r="O299" s="43">
        <v>0</v>
      </c>
      <c r="P299" s="43">
        <v>0</v>
      </c>
      <c r="Q299" s="43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1.6009325015498113E-4</v>
      </c>
      <c r="W299" s="43">
        <v>1.6361812258295589E-4</v>
      </c>
      <c r="X299" s="43">
        <v>1.339915919467858E-4</v>
      </c>
      <c r="Y299" s="43">
        <v>2.6074239292896189E-4</v>
      </c>
    </row>
    <row r="300" spans="1:25" ht="15" hidden="1" customHeight="1">
      <c r="A300" s="38" t="s">
        <v>64</v>
      </c>
      <c r="B300" s="38" t="s">
        <v>65</v>
      </c>
      <c r="C300" s="38" t="s">
        <v>66</v>
      </c>
      <c r="D300" s="38" t="s">
        <v>67</v>
      </c>
      <c r="E300" s="38" t="s">
        <v>68</v>
      </c>
      <c r="F300" s="38" t="s">
        <v>166</v>
      </c>
      <c r="G300" s="38" t="s">
        <v>176</v>
      </c>
      <c r="H300" s="39" t="s">
        <v>71</v>
      </c>
      <c r="I300" s="39">
        <v>25</v>
      </c>
      <c r="J300" s="40">
        <v>1.0918809599999997E-2</v>
      </c>
      <c r="K300" s="40">
        <v>8.8001199999999825E-3</v>
      </c>
      <c r="L300" s="40">
        <v>5.1628575999999836E-3</v>
      </c>
      <c r="M300" s="40">
        <v>5.2304888000000169E-3</v>
      </c>
      <c r="N300" s="40">
        <v>9.7261699839999577E-3</v>
      </c>
      <c r="O300" s="40">
        <v>1.2461230791999992E-2</v>
      </c>
      <c r="P300" s="40">
        <v>1.275692260800001E-2</v>
      </c>
      <c r="Q300" s="40">
        <v>1.2779577600000046E-2</v>
      </c>
      <c r="R300" s="40">
        <v>1.2167728800000027E-2</v>
      </c>
      <c r="S300" s="40">
        <v>9.3950248969184302E-3</v>
      </c>
      <c r="T300" s="40">
        <v>7.9772183779412073E-3</v>
      </c>
      <c r="U300" s="40">
        <v>1.0391359391363141E-2</v>
      </c>
      <c r="V300" s="40">
        <v>9.1466108456585461E-3</v>
      </c>
      <c r="W300" s="40">
        <v>1.0215328848802127E-2</v>
      </c>
      <c r="X300" s="40">
        <v>9.1395241875230956E-3</v>
      </c>
      <c r="Y300" s="40">
        <v>6.954239555753158E-3</v>
      </c>
    </row>
    <row r="301" spans="1:25" ht="15" hidden="1" customHeight="1">
      <c r="A301" s="41" t="s">
        <v>64</v>
      </c>
      <c r="B301" s="41" t="s">
        <v>65</v>
      </c>
      <c r="C301" s="41" t="s">
        <v>66</v>
      </c>
      <c r="D301" s="41" t="s">
        <v>67</v>
      </c>
      <c r="E301" s="41" t="s">
        <v>68</v>
      </c>
      <c r="F301" s="41" t="s">
        <v>166</v>
      </c>
      <c r="G301" s="41" t="s">
        <v>176</v>
      </c>
      <c r="H301" s="42" t="s">
        <v>73</v>
      </c>
      <c r="I301" s="42">
        <v>298</v>
      </c>
      <c r="J301" s="43">
        <v>1.7082477619199996E-2</v>
      </c>
      <c r="K301" s="43">
        <v>1.3767787739999973E-2</v>
      </c>
      <c r="L301" s="43">
        <v>8.0772907151999748E-3</v>
      </c>
      <c r="M301" s="43">
        <v>8.1830997276000263E-3</v>
      </c>
      <c r="N301" s="43">
        <v>1.5216592939967936E-2</v>
      </c>
      <c r="O301" s="43">
        <v>1.9495595574083993E-2</v>
      </c>
      <c r="P301" s="43">
        <v>1.9958205420216011E-2</v>
      </c>
      <c r="Q301" s="43">
        <v>1.9993649155200074E-2</v>
      </c>
      <c r="R301" s="43">
        <v>1.9036411707600041E-2</v>
      </c>
      <c r="S301" s="43">
        <v>1.4698516451228886E-2</v>
      </c>
      <c r="T301" s="43">
        <v>1.2480358152289019E-2</v>
      </c>
      <c r="U301" s="43">
        <v>1.6257281767787631E-2</v>
      </c>
      <c r="V301" s="43">
        <v>1.4309872668032795E-2</v>
      </c>
      <c r="W301" s="43">
        <v>1.5981881983950921E-2</v>
      </c>
      <c r="X301" s="43">
        <v>1.4298785591379884E-2</v>
      </c>
      <c r="Y301" s="43">
        <v>1.5910833114316767E-2</v>
      </c>
    </row>
    <row r="302" spans="1:25" ht="15" hidden="1" customHeight="1">
      <c r="A302" s="38" t="s">
        <v>64</v>
      </c>
      <c r="B302" s="38" t="s">
        <v>65</v>
      </c>
      <c r="C302" s="38" t="s">
        <v>66</v>
      </c>
      <c r="D302" s="38" t="s">
        <v>67</v>
      </c>
      <c r="E302" s="38" t="s">
        <v>68</v>
      </c>
      <c r="F302" s="38" t="s">
        <v>166</v>
      </c>
      <c r="G302" s="38" t="s">
        <v>177</v>
      </c>
      <c r="H302" s="39" t="s">
        <v>71</v>
      </c>
      <c r="I302" s="39">
        <v>25</v>
      </c>
      <c r="J302" s="40">
        <v>0</v>
      </c>
      <c r="K302" s="40">
        <v>0</v>
      </c>
      <c r="L302" s="40">
        <v>0</v>
      </c>
      <c r="M302" s="40">
        <v>0</v>
      </c>
      <c r="N302" s="40">
        <v>0</v>
      </c>
      <c r="O302" s="40">
        <v>0</v>
      </c>
      <c r="P302" s="40">
        <v>0</v>
      </c>
      <c r="Q302" s="40">
        <v>0</v>
      </c>
      <c r="R302" s="40">
        <v>0</v>
      </c>
      <c r="S302" s="40">
        <v>0</v>
      </c>
      <c r="T302" s="40">
        <v>0</v>
      </c>
      <c r="U302" s="40">
        <v>0</v>
      </c>
      <c r="V302" s="40">
        <v>0</v>
      </c>
      <c r="W302" s="40">
        <v>2.419053310431076E-7</v>
      </c>
      <c r="X302" s="40">
        <v>6.4572721256672105E-8</v>
      </c>
      <c r="Y302" s="40">
        <v>2.9984869099001627E-6</v>
      </c>
    </row>
    <row r="303" spans="1:25" ht="15" hidden="1" customHeight="1">
      <c r="A303" s="41" t="s">
        <v>64</v>
      </c>
      <c r="B303" s="41" t="s">
        <v>65</v>
      </c>
      <c r="C303" s="41" t="s">
        <v>66</v>
      </c>
      <c r="D303" s="41" t="s">
        <v>67</v>
      </c>
      <c r="E303" s="41" t="s">
        <v>68</v>
      </c>
      <c r="F303" s="41" t="s">
        <v>166</v>
      </c>
      <c r="G303" s="41" t="s">
        <v>177</v>
      </c>
      <c r="H303" s="42" t="s">
        <v>73</v>
      </c>
      <c r="I303" s="42">
        <v>298</v>
      </c>
      <c r="J303" s="43">
        <v>0</v>
      </c>
      <c r="K303" s="43">
        <v>0</v>
      </c>
      <c r="L303" s="43">
        <v>0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5.6769133562541291E-7</v>
      </c>
      <c r="X303" s="43">
        <v>1.5153603360909525E-7</v>
      </c>
      <c r="Y303" s="43">
        <v>7.0366991558082078E-6</v>
      </c>
    </row>
    <row r="304" spans="1:25" ht="15" hidden="1" customHeight="1">
      <c r="A304" s="38" t="s">
        <v>64</v>
      </c>
      <c r="B304" s="38" t="s">
        <v>65</v>
      </c>
      <c r="C304" s="38" t="s">
        <v>66</v>
      </c>
      <c r="D304" s="38" t="s">
        <v>67</v>
      </c>
      <c r="E304" s="38" t="s">
        <v>68</v>
      </c>
      <c r="F304" s="38" t="s">
        <v>166</v>
      </c>
      <c r="G304" s="38" t="s">
        <v>178</v>
      </c>
      <c r="H304" s="39" t="s">
        <v>71</v>
      </c>
      <c r="I304" s="39">
        <v>25</v>
      </c>
      <c r="J304" s="40">
        <v>4.416319999999998E-4</v>
      </c>
      <c r="K304" s="40">
        <v>4.585414249999993E-4</v>
      </c>
      <c r="L304" s="40">
        <v>4.4123977500000016E-4</v>
      </c>
      <c r="M304" s="40">
        <v>4.6393417500000011E-4</v>
      </c>
      <c r="N304" s="40">
        <v>5.6574482000000103E-4</v>
      </c>
      <c r="O304" s="40">
        <v>5.3489049600000105E-4</v>
      </c>
      <c r="P304" s="40">
        <v>5.5234651149999947E-4</v>
      </c>
      <c r="Q304" s="40">
        <v>5.4445232499999974E-4</v>
      </c>
      <c r="R304" s="40">
        <v>4.5930634999999983E-4</v>
      </c>
      <c r="S304" s="40">
        <v>4.3996088821414013E-4</v>
      </c>
      <c r="T304" s="40">
        <v>4.1666052195676867E-4</v>
      </c>
      <c r="U304" s="40">
        <v>4.218090221507742E-4</v>
      </c>
      <c r="V304" s="40">
        <v>3.6856614764387713E-4</v>
      </c>
      <c r="W304" s="40">
        <v>3.2490191568521488E-4</v>
      </c>
      <c r="X304" s="40">
        <v>3.3987021654198225E-4</v>
      </c>
      <c r="Y304" s="40">
        <v>1.7965709913626809E-3</v>
      </c>
    </row>
    <row r="305" spans="1:25" ht="15" hidden="1" customHeight="1">
      <c r="A305" s="41" t="s">
        <v>64</v>
      </c>
      <c r="B305" s="41" t="s">
        <v>65</v>
      </c>
      <c r="C305" s="41" t="s">
        <v>66</v>
      </c>
      <c r="D305" s="41" t="s">
        <v>67</v>
      </c>
      <c r="E305" s="41" t="s">
        <v>68</v>
      </c>
      <c r="F305" s="41" t="s">
        <v>166</v>
      </c>
      <c r="G305" s="41" t="s">
        <v>178</v>
      </c>
      <c r="H305" s="42" t="s">
        <v>72</v>
      </c>
      <c r="I305" s="42">
        <v>1</v>
      </c>
      <c r="J305" s="43">
        <v>1.6499371519999992</v>
      </c>
      <c r="K305" s="43">
        <v>1.7131107637999974</v>
      </c>
      <c r="L305" s="43">
        <v>1.6484717994000009</v>
      </c>
      <c r="M305" s="43">
        <v>1.7332580778000004</v>
      </c>
      <c r="N305" s="43">
        <v>2.1136226475200037</v>
      </c>
      <c r="O305" s="43">
        <v>1.9983508930560037</v>
      </c>
      <c r="P305" s="43">
        <v>2.0635665669639982</v>
      </c>
      <c r="Q305" s="43">
        <v>2.0340738861999994</v>
      </c>
      <c r="R305" s="43">
        <v>1.7159685235999993</v>
      </c>
      <c r="S305" s="43">
        <v>1.5953021566671286</v>
      </c>
      <c r="T305" s="43">
        <v>1.5489163375673223</v>
      </c>
      <c r="U305" s="43">
        <v>1.6080957552656534</v>
      </c>
      <c r="V305" s="43">
        <v>1.312953718728918</v>
      </c>
      <c r="W305" s="43">
        <v>1.2138335569999625</v>
      </c>
      <c r="X305" s="43">
        <v>1.269755129000846</v>
      </c>
      <c r="Y305" s="43">
        <v>0.6101808385209978</v>
      </c>
    </row>
    <row r="306" spans="1:25" ht="15" hidden="1" customHeight="1">
      <c r="A306" s="38" t="s">
        <v>64</v>
      </c>
      <c r="B306" s="38" t="s">
        <v>65</v>
      </c>
      <c r="C306" s="38" t="s">
        <v>66</v>
      </c>
      <c r="D306" s="38" t="s">
        <v>67</v>
      </c>
      <c r="E306" s="38" t="s">
        <v>68</v>
      </c>
      <c r="F306" s="38" t="s">
        <v>166</v>
      </c>
      <c r="G306" s="38" t="s">
        <v>178</v>
      </c>
      <c r="H306" s="39" t="s">
        <v>73</v>
      </c>
      <c r="I306" s="39">
        <v>298</v>
      </c>
      <c r="J306" s="40">
        <v>8.4228055039999947E-3</v>
      </c>
      <c r="K306" s="40">
        <v>8.7453020575999872E-3</v>
      </c>
      <c r="L306" s="40">
        <v>8.4153249888000037E-3</v>
      </c>
      <c r="M306" s="40">
        <v>8.8481525856000005E-3</v>
      </c>
      <c r="N306" s="40">
        <v>1.0789885207040021E-2</v>
      </c>
      <c r="O306" s="40">
        <v>1.0201431539712019E-2</v>
      </c>
      <c r="P306" s="40">
        <v>1.053435266732799E-2</v>
      </c>
      <c r="Q306" s="40">
        <v>1.0383794742399997E-2</v>
      </c>
      <c r="R306" s="40">
        <v>8.7598907071999976E-3</v>
      </c>
      <c r="S306" s="40">
        <v>8.3909340600200801E-3</v>
      </c>
      <c r="T306" s="40">
        <v>7.9465494747594928E-3</v>
      </c>
      <c r="U306" s="40">
        <v>8.0447416704595657E-3</v>
      </c>
      <c r="V306" s="40">
        <v>7.0292935678640247E-3</v>
      </c>
      <c r="W306" s="40">
        <v>6.1965293359484176E-3</v>
      </c>
      <c r="X306" s="40">
        <v>6.4820047698886853E-3</v>
      </c>
      <c r="Y306" s="40">
        <v>3.1149274497517319E-3</v>
      </c>
    </row>
    <row r="307" spans="1:25" ht="15" hidden="1" customHeight="1">
      <c r="A307" s="41" t="s">
        <v>64</v>
      </c>
      <c r="B307" s="41" t="s">
        <v>65</v>
      </c>
      <c r="C307" s="41" t="s">
        <v>66</v>
      </c>
      <c r="D307" s="41" t="s">
        <v>67</v>
      </c>
      <c r="E307" s="41" t="s">
        <v>68</v>
      </c>
      <c r="F307" s="41" t="s">
        <v>166</v>
      </c>
      <c r="G307" s="41" t="s">
        <v>179</v>
      </c>
      <c r="H307" s="42" t="s">
        <v>71</v>
      </c>
      <c r="I307" s="42">
        <v>25</v>
      </c>
      <c r="J307" s="43">
        <v>4.5673874999999934E-5</v>
      </c>
      <c r="K307" s="43">
        <v>4.6311675000000065E-5</v>
      </c>
      <c r="L307" s="43">
        <v>3.0492899999999913E-5</v>
      </c>
      <c r="M307" s="43">
        <v>5.7717749999999988E-5</v>
      </c>
      <c r="N307" s="43">
        <v>5.1252272249999898E-5</v>
      </c>
      <c r="O307" s="43">
        <v>5.501066250000006E-5</v>
      </c>
      <c r="P307" s="43">
        <v>5.7158399999999985E-5</v>
      </c>
      <c r="Q307" s="43">
        <v>6.3972675000000152E-5</v>
      </c>
      <c r="R307" s="43">
        <v>6.7848524999999981E-5</v>
      </c>
      <c r="S307" s="43">
        <v>3.8175538086225553E-5</v>
      </c>
      <c r="T307" s="43">
        <v>6.4640023937930296E-5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</row>
    <row r="308" spans="1:25" ht="15" hidden="1" customHeight="1">
      <c r="A308" s="38" t="s">
        <v>64</v>
      </c>
      <c r="B308" s="38" t="s">
        <v>65</v>
      </c>
      <c r="C308" s="38" t="s">
        <v>66</v>
      </c>
      <c r="D308" s="38" t="s">
        <v>67</v>
      </c>
      <c r="E308" s="38" t="s">
        <v>68</v>
      </c>
      <c r="F308" s="38" t="s">
        <v>166</v>
      </c>
      <c r="G308" s="38" t="s">
        <v>179</v>
      </c>
      <c r="H308" s="39" t="s">
        <v>72</v>
      </c>
      <c r="I308" s="39">
        <v>1</v>
      </c>
      <c r="J308" s="40">
        <v>4.5363292649999942E-2</v>
      </c>
      <c r="K308" s="40">
        <v>4.5996755610000079E-2</v>
      </c>
      <c r="L308" s="40">
        <v>3.0285548279999915E-2</v>
      </c>
      <c r="M308" s="40">
        <v>5.7325269299999995E-2</v>
      </c>
      <c r="N308" s="40">
        <v>5.0903756798699892E-2</v>
      </c>
      <c r="O308" s="40">
        <v>5.4636589995000068E-2</v>
      </c>
      <c r="P308" s="40">
        <v>5.6769722879999984E-2</v>
      </c>
      <c r="Q308" s="40">
        <v>6.3537660810000146E-2</v>
      </c>
      <c r="R308" s="40">
        <v>6.7387155029999993E-2</v>
      </c>
      <c r="S308" s="40">
        <v>3.791594442723923E-2</v>
      </c>
      <c r="T308" s="40">
        <v>6.4200471775152368E-2</v>
      </c>
      <c r="U308" s="40">
        <v>0</v>
      </c>
      <c r="V308" s="40">
        <v>0</v>
      </c>
      <c r="W308" s="40">
        <v>0</v>
      </c>
      <c r="X308" s="40">
        <v>0</v>
      </c>
      <c r="Y308" s="40">
        <v>0</v>
      </c>
    </row>
    <row r="309" spans="1:25" ht="15" hidden="1" customHeight="1">
      <c r="A309" s="41" t="s">
        <v>64</v>
      </c>
      <c r="B309" s="41" t="s">
        <v>65</v>
      </c>
      <c r="C309" s="41" t="s">
        <v>66</v>
      </c>
      <c r="D309" s="41" t="s">
        <v>67</v>
      </c>
      <c r="E309" s="41" t="s">
        <v>68</v>
      </c>
      <c r="F309" s="41" t="s">
        <v>166</v>
      </c>
      <c r="G309" s="41" t="s">
        <v>179</v>
      </c>
      <c r="H309" s="42" t="s">
        <v>73</v>
      </c>
      <c r="I309" s="42">
        <v>298</v>
      </c>
      <c r="J309" s="43">
        <v>1.0888651799999987E-4</v>
      </c>
      <c r="K309" s="43">
        <v>1.1040703320000016E-4</v>
      </c>
      <c r="L309" s="43">
        <v>7.2695073599999801E-5</v>
      </c>
      <c r="M309" s="43">
        <v>1.3759911599999997E-4</v>
      </c>
      <c r="N309" s="43">
        <v>1.2218541704399975E-4</v>
      </c>
      <c r="O309" s="43">
        <v>1.3114541940000015E-4</v>
      </c>
      <c r="P309" s="43">
        <v>1.362656256E-4</v>
      </c>
      <c r="Q309" s="43">
        <v>1.5251085720000034E-4</v>
      </c>
      <c r="R309" s="43">
        <v>1.617508836E-4</v>
      </c>
      <c r="S309" s="43">
        <v>9.1010482797561733E-5</v>
      </c>
      <c r="T309" s="43">
        <v>1.5410181706802581E-4</v>
      </c>
      <c r="U309" s="43">
        <v>0</v>
      </c>
      <c r="V309" s="43">
        <v>0</v>
      </c>
      <c r="W309" s="43">
        <v>0</v>
      </c>
      <c r="X309" s="43">
        <v>0</v>
      </c>
      <c r="Y309" s="43">
        <v>0</v>
      </c>
    </row>
    <row r="310" spans="1:25" ht="15" hidden="1" customHeight="1">
      <c r="A310" s="38" t="s">
        <v>64</v>
      </c>
      <c r="B310" s="38" t="s">
        <v>65</v>
      </c>
      <c r="C310" s="38" t="s">
        <v>66</v>
      </c>
      <c r="D310" s="38" t="s">
        <v>67</v>
      </c>
      <c r="E310" s="38" t="s">
        <v>68</v>
      </c>
      <c r="F310" s="38" t="s">
        <v>166</v>
      </c>
      <c r="G310" s="38" t="s">
        <v>180</v>
      </c>
      <c r="H310" s="39" t="s">
        <v>71</v>
      </c>
      <c r="I310" s="39">
        <v>25</v>
      </c>
      <c r="J310" s="40">
        <v>0</v>
      </c>
      <c r="K310" s="40">
        <v>0</v>
      </c>
      <c r="L310" s="40">
        <v>0</v>
      </c>
      <c r="M310" s="40">
        <v>0</v>
      </c>
      <c r="N310" s="40">
        <v>0</v>
      </c>
      <c r="O310" s="40">
        <v>0</v>
      </c>
      <c r="P310" s="40">
        <v>0</v>
      </c>
      <c r="Q310" s="40">
        <v>0</v>
      </c>
      <c r="R310" s="40">
        <v>0</v>
      </c>
      <c r="S310" s="40">
        <v>1.4949328280716618E-5</v>
      </c>
      <c r="T310" s="40">
        <v>5.9661603115784992E-5</v>
      </c>
      <c r="U310" s="40">
        <v>4.5181118371106255E-6</v>
      </c>
      <c r="V310" s="40">
        <v>9.4264415242190208E-7</v>
      </c>
      <c r="W310" s="40">
        <v>4.5397105608407787E-5</v>
      </c>
      <c r="X310" s="40">
        <v>4.5412355169857844E-5</v>
      </c>
      <c r="Y310" s="40">
        <v>8.354302902903682E-5</v>
      </c>
    </row>
    <row r="311" spans="1:25" ht="15" hidden="1" customHeight="1">
      <c r="A311" s="41" t="s">
        <v>64</v>
      </c>
      <c r="B311" s="41" t="s">
        <v>65</v>
      </c>
      <c r="C311" s="41" t="s">
        <v>66</v>
      </c>
      <c r="D311" s="41" t="s">
        <v>67</v>
      </c>
      <c r="E311" s="41" t="s">
        <v>68</v>
      </c>
      <c r="F311" s="41" t="s">
        <v>166</v>
      </c>
      <c r="G311" s="41" t="s">
        <v>180</v>
      </c>
      <c r="H311" s="42" t="s">
        <v>73</v>
      </c>
      <c r="I311" s="42">
        <v>298</v>
      </c>
      <c r="J311" s="43">
        <v>0</v>
      </c>
      <c r="K311" s="43">
        <v>0</v>
      </c>
      <c r="L311" s="43">
        <v>0</v>
      </c>
      <c r="M311" s="43">
        <v>0</v>
      </c>
      <c r="N311" s="43">
        <v>0</v>
      </c>
      <c r="O311" s="43">
        <v>0</v>
      </c>
      <c r="P311" s="43">
        <v>0</v>
      </c>
      <c r="Q311" s="43">
        <v>0</v>
      </c>
      <c r="R311" s="43">
        <v>0</v>
      </c>
      <c r="S311" s="43">
        <v>3.5082336142771726E-5</v>
      </c>
      <c r="T311" s="43">
        <v>1.4001086711196842E-4</v>
      </c>
      <c r="U311" s="43">
        <v>1.0602878953739361E-5</v>
      </c>
      <c r="V311" s="43">
        <v>2.2121501646960987E-6</v>
      </c>
      <c r="W311" s="43">
        <v>1.0653565758653097E-4</v>
      </c>
      <c r="X311" s="43">
        <v>1.0657144449486391E-4</v>
      </c>
      <c r="Y311" s="43">
        <v>5.2186970702798575E-4</v>
      </c>
    </row>
    <row r="312" spans="1:25" ht="15" hidden="1" customHeight="1">
      <c r="A312" s="38" t="s">
        <v>64</v>
      </c>
      <c r="B312" s="38" t="s">
        <v>65</v>
      </c>
      <c r="C312" s="38" t="s">
        <v>66</v>
      </c>
      <c r="D312" s="38" t="s">
        <v>67</v>
      </c>
      <c r="E312" s="38" t="s">
        <v>68</v>
      </c>
      <c r="F312" s="38" t="s">
        <v>166</v>
      </c>
      <c r="G312" s="38" t="s">
        <v>181</v>
      </c>
      <c r="H312" s="39" t="s">
        <v>71</v>
      </c>
      <c r="I312" s="39">
        <v>25</v>
      </c>
      <c r="J312" s="40">
        <v>1.8356249999999988E-6</v>
      </c>
      <c r="K312" s="40">
        <v>1.8543749999999974E-6</v>
      </c>
      <c r="L312" s="40">
        <v>1.028249999999997E-7</v>
      </c>
      <c r="M312" s="40">
        <v>0</v>
      </c>
      <c r="N312" s="40">
        <v>3.966750000000037E-9</v>
      </c>
      <c r="O312" s="40">
        <v>8.5117499999999819E-9</v>
      </c>
      <c r="P312" s="40">
        <v>0</v>
      </c>
      <c r="Q312" s="40">
        <v>0</v>
      </c>
      <c r="R312" s="40">
        <v>0</v>
      </c>
      <c r="S312" s="40">
        <v>7.0935782494867101E-7</v>
      </c>
      <c r="T312" s="40">
        <v>3.4616222822060603E-7</v>
      </c>
      <c r="U312" s="40">
        <v>0</v>
      </c>
      <c r="V312" s="40">
        <v>0</v>
      </c>
      <c r="W312" s="40">
        <v>1.1820779724117781E-7</v>
      </c>
      <c r="X312" s="40">
        <v>1.9402525546005993E-7</v>
      </c>
      <c r="Y312" s="40">
        <v>2.976619331613151E-7</v>
      </c>
    </row>
    <row r="313" spans="1:25" ht="15" hidden="1" customHeight="1">
      <c r="A313" s="41" t="s">
        <v>64</v>
      </c>
      <c r="B313" s="41" t="s">
        <v>65</v>
      </c>
      <c r="C313" s="41" t="s">
        <v>66</v>
      </c>
      <c r="D313" s="41" t="s">
        <v>67</v>
      </c>
      <c r="E313" s="41" t="s">
        <v>68</v>
      </c>
      <c r="F313" s="41" t="s">
        <v>166</v>
      </c>
      <c r="G313" s="41" t="s">
        <v>181</v>
      </c>
      <c r="H313" s="42" t="s">
        <v>72</v>
      </c>
      <c r="I313" s="42">
        <v>1</v>
      </c>
      <c r="J313" s="43">
        <v>1.8101709999999991E-3</v>
      </c>
      <c r="K313" s="43">
        <v>1.8286609999999977E-3</v>
      </c>
      <c r="L313" s="43">
        <v>1.0139915999999972E-4</v>
      </c>
      <c r="M313" s="43">
        <v>0</v>
      </c>
      <c r="N313" s="43">
        <v>3.9117444000000367E-6</v>
      </c>
      <c r="O313" s="43">
        <v>8.3937203999999832E-6</v>
      </c>
      <c r="P313" s="43">
        <v>0</v>
      </c>
      <c r="Q313" s="43">
        <v>0</v>
      </c>
      <c r="R313" s="43">
        <v>0</v>
      </c>
      <c r="S313" s="43">
        <v>6.9108641493383289E-4</v>
      </c>
      <c r="T313" s="43">
        <v>3.3688333011280841E-4</v>
      </c>
      <c r="U313" s="43">
        <v>0</v>
      </c>
      <c r="V313" s="43">
        <v>0</v>
      </c>
      <c r="W313" s="43">
        <v>1.1656864911943346E-4</v>
      </c>
      <c r="X313" s="43">
        <v>1.9133477191768047E-4</v>
      </c>
      <c r="Y313" s="43">
        <v>2.9353435435481152E-4</v>
      </c>
    </row>
    <row r="314" spans="1:25" ht="15" hidden="1" customHeight="1">
      <c r="A314" s="38" t="s">
        <v>64</v>
      </c>
      <c r="B314" s="38" t="s">
        <v>65</v>
      </c>
      <c r="C314" s="38" t="s">
        <v>66</v>
      </c>
      <c r="D314" s="38" t="s">
        <v>67</v>
      </c>
      <c r="E314" s="38" t="s">
        <v>68</v>
      </c>
      <c r="F314" s="38" t="s">
        <v>166</v>
      </c>
      <c r="G314" s="38" t="s">
        <v>181</v>
      </c>
      <c r="H314" s="39" t="s">
        <v>73</v>
      </c>
      <c r="I314" s="39">
        <v>298</v>
      </c>
      <c r="J314" s="40">
        <v>4.3761299999999974E-6</v>
      </c>
      <c r="K314" s="40">
        <v>4.4208299999999946E-6</v>
      </c>
      <c r="L314" s="40">
        <v>2.4513479999999928E-7</v>
      </c>
      <c r="M314" s="40">
        <v>0</v>
      </c>
      <c r="N314" s="40">
        <v>9.4567320000000898E-9</v>
      </c>
      <c r="O314" s="40">
        <v>2.0292011999999955E-8</v>
      </c>
      <c r="P314" s="40">
        <v>0</v>
      </c>
      <c r="Q314" s="40">
        <v>0</v>
      </c>
      <c r="R314" s="40">
        <v>0</v>
      </c>
      <c r="S314" s="40">
        <v>1.6911090546776319E-6</v>
      </c>
      <c r="T314" s="40">
        <v>8.2525075207792474E-7</v>
      </c>
      <c r="U314" s="40">
        <v>0</v>
      </c>
      <c r="V314" s="40">
        <v>0</v>
      </c>
      <c r="W314" s="40">
        <v>2.8180738862296786E-7</v>
      </c>
      <c r="X314" s="40">
        <v>4.6255620901678295E-7</v>
      </c>
      <c r="Y314" s="40">
        <v>7.0962604865657525E-7</v>
      </c>
    </row>
    <row r="315" spans="1:25" ht="15" hidden="1" customHeight="1">
      <c r="A315" s="41" t="s">
        <v>64</v>
      </c>
      <c r="B315" s="41" t="s">
        <v>65</v>
      </c>
      <c r="C315" s="41" t="s">
        <v>66</v>
      </c>
      <c r="D315" s="41" t="s">
        <v>67</v>
      </c>
      <c r="E315" s="41" t="s">
        <v>68</v>
      </c>
      <c r="F315" s="41" t="s">
        <v>166</v>
      </c>
      <c r="G315" s="41" t="s">
        <v>182</v>
      </c>
      <c r="H315" s="42" t="s">
        <v>71</v>
      </c>
      <c r="I315" s="42">
        <v>25</v>
      </c>
      <c r="J315" s="43">
        <v>0</v>
      </c>
      <c r="K315" s="43">
        <v>0</v>
      </c>
      <c r="L315" s="43">
        <v>0</v>
      </c>
      <c r="M315" s="43">
        <v>0</v>
      </c>
      <c r="N315" s="43">
        <v>0</v>
      </c>
      <c r="O315" s="43">
        <v>0</v>
      </c>
      <c r="P315" s="43">
        <v>0</v>
      </c>
      <c r="Q315" s="43">
        <v>0</v>
      </c>
      <c r="R315" s="43">
        <v>0</v>
      </c>
      <c r="S315" s="43">
        <v>0</v>
      </c>
      <c r="T315" s="43">
        <v>0</v>
      </c>
      <c r="U315" s="43">
        <v>2.8719846603139165E-7</v>
      </c>
      <c r="V315" s="43">
        <v>1.9985583275263E-7</v>
      </c>
      <c r="W315" s="43">
        <v>3.1369542461812079E-7</v>
      </c>
      <c r="X315" s="43">
        <v>5.6537724341800965E-7</v>
      </c>
      <c r="Y315" s="43">
        <v>2.3652430047240492E-7</v>
      </c>
    </row>
    <row r="316" spans="1:25" ht="15" hidden="1" customHeight="1">
      <c r="A316" s="38" t="s">
        <v>64</v>
      </c>
      <c r="B316" s="38" t="s">
        <v>65</v>
      </c>
      <c r="C316" s="38" t="s">
        <v>66</v>
      </c>
      <c r="D316" s="38" t="s">
        <v>67</v>
      </c>
      <c r="E316" s="38" t="s">
        <v>68</v>
      </c>
      <c r="F316" s="38" t="s">
        <v>166</v>
      </c>
      <c r="G316" s="38" t="s">
        <v>182</v>
      </c>
      <c r="H316" s="39" t="s">
        <v>72</v>
      </c>
      <c r="I316" s="39">
        <v>1</v>
      </c>
      <c r="J316" s="40">
        <v>0</v>
      </c>
      <c r="K316" s="40">
        <v>0</v>
      </c>
      <c r="L316" s="40">
        <v>0</v>
      </c>
      <c r="M316" s="40">
        <v>0</v>
      </c>
      <c r="N316" s="40">
        <v>0</v>
      </c>
      <c r="O316" s="40">
        <v>0</v>
      </c>
      <c r="P316" s="40">
        <v>0</v>
      </c>
      <c r="Q316" s="40">
        <v>0</v>
      </c>
      <c r="R316" s="40">
        <v>0</v>
      </c>
      <c r="S316" s="40">
        <v>0</v>
      </c>
      <c r="T316" s="40">
        <v>0</v>
      </c>
      <c r="U316" s="40">
        <v>2.9887304659207439E-4</v>
      </c>
      <c r="V316" s="40">
        <v>2.0038878163997035E-4</v>
      </c>
      <c r="W316" s="40">
        <v>3.1453194575043576E-4</v>
      </c>
      <c r="X316" s="40">
        <v>5.668849160671242E-4</v>
      </c>
      <c r="Y316" s="40">
        <v>2.3715503194033134E-4</v>
      </c>
    </row>
    <row r="317" spans="1:25" ht="15" hidden="1" customHeight="1">
      <c r="A317" s="41" t="s">
        <v>64</v>
      </c>
      <c r="B317" s="41" t="s">
        <v>65</v>
      </c>
      <c r="C317" s="41" t="s">
        <v>66</v>
      </c>
      <c r="D317" s="41" t="s">
        <v>67</v>
      </c>
      <c r="E317" s="41" t="s">
        <v>68</v>
      </c>
      <c r="F317" s="41" t="s">
        <v>166</v>
      </c>
      <c r="G317" s="41" t="s">
        <v>182</v>
      </c>
      <c r="H317" s="42" t="s">
        <v>73</v>
      </c>
      <c r="I317" s="42">
        <v>298</v>
      </c>
      <c r="J317" s="43">
        <v>0</v>
      </c>
      <c r="K317" s="43">
        <v>0</v>
      </c>
      <c r="L317" s="43">
        <v>0</v>
      </c>
      <c r="M317" s="43">
        <v>0</v>
      </c>
      <c r="N317" s="43">
        <v>0</v>
      </c>
      <c r="O317" s="43">
        <v>0</v>
      </c>
      <c r="P317" s="43">
        <v>0</v>
      </c>
      <c r="Q317" s="43">
        <v>0</v>
      </c>
      <c r="R317" s="43">
        <v>0</v>
      </c>
      <c r="S317" s="43">
        <v>0</v>
      </c>
      <c r="T317" s="43">
        <v>0</v>
      </c>
      <c r="U317" s="43">
        <v>6.8468114301883767E-7</v>
      </c>
      <c r="V317" s="43">
        <v>4.7645630528226987E-7</v>
      </c>
      <c r="W317" s="43">
        <v>7.4784989228960003E-7</v>
      </c>
      <c r="X317" s="43">
        <v>1.3478593483085349E-6</v>
      </c>
      <c r="Y317" s="43">
        <v>5.6387393232621335E-7</v>
      </c>
    </row>
    <row r="318" spans="1:25" ht="15" hidden="1" customHeight="1">
      <c r="A318" s="38" t="s">
        <v>64</v>
      </c>
      <c r="B318" s="38" t="s">
        <v>65</v>
      </c>
      <c r="C318" s="38" t="s">
        <v>66</v>
      </c>
      <c r="D318" s="38" t="s">
        <v>67</v>
      </c>
      <c r="E318" s="38" t="s">
        <v>68</v>
      </c>
      <c r="F318" s="38" t="s">
        <v>166</v>
      </c>
      <c r="G318" s="38" t="s">
        <v>183</v>
      </c>
      <c r="H318" s="39" t="s">
        <v>71</v>
      </c>
      <c r="I318" s="39">
        <v>25</v>
      </c>
      <c r="J318" s="40">
        <v>1.3329520000000045E-5</v>
      </c>
      <c r="K318" s="40">
        <v>0</v>
      </c>
      <c r="L318" s="40">
        <v>0</v>
      </c>
      <c r="M318" s="40">
        <v>0</v>
      </c>
      <c r="N318" s="40">
        <v>0</v>
      </c>
      <c r="O318" s="40">
        <v>4.7703527999999898E-6</v>
      </c>
      <c r="P318" s="40">
        <v>7.6492095999999971E-6</v>
      </c>
      <c r="Q318" s="40">
        <v>0</v>
      </c>
      <c r="R318" s="40">
        <v>0</v>
      </c>
      <c r="S318" s="40">
        <v>0</v>
      </c>
      <c r="T318" s="40">
        <v>2.6514371301196793E-6</v>
      </c>
      <c r="U318" s="40">
        <v>0</v>
      </c>
      <c r="V318" s="40">
        <v>0</v>
      </c>
      <c r="W318" s="40">
        <v>5.9134137468800263E-6</v>
      </c>
      <c r="X318" s="40">
        <v>2.1890820004652459E-5</v>
      </c>
      <c r="Y318" s="40">
        <v>2.0079066165547757E-5</v>
      </c>
    </row>
    <row r="319" spans="1:25" ht="15" hidden="1" customHeight="1">
      <c r="A319" s="41" t="s">
        <v>64</v>
      </c>
      <c r="B319" s="41" t="s">
        <v>65</v>
      </c>
      <c r="C319" s="41" t="s">
        <v>66</v>
      </c>
      <c r="D319" s="41" t="s">
        <v>67</v>
      </c>
      <c r="E319" s="41" t="s">
        <v>68</v>
      </c>
      <c r="F319" s="41" t="s">
        <v>166</v>
      </c>
      <c r="G319" s="41" t="s">
        <v>183</v>
      </c>
      <c r="H319" s="42" t="s">
        <v>73</v>
      </c>
      <c r="I319" s="42">
        <v>298</v>
      </c>
      <c r="J319" s="43">
        <v>3.1281051060000094E-5</v>
      </c>
      <c r="K319" s="43">
        <v>0</v>
      </c>
      <c r="L319" s="43">
        <v>0</v>
      </c>
      <c r="M319" s="43">
        <v>0</v>
      </c>
      <c r="N319" s="43">
        <v>0</v>
      </c>
      <c r="O319" s="43">
        <v>1.1194825433399976E-5</v>
      </c>
      <c r="P319" s="43">
        <v>1.7950782628799992E-5</v>
      </c>
      <c r="Q319" s="43">
        <v>0</v>
      </c>
      <c r="R319" s="43">
        <v>0</v>
      </c>
      <c r="S319" s="43">
        <v>0</v>
      </c>
      <c r="T319" s="43">
        <v>6.222260085108358E-6</v>
      </c>
      <c r="U319" s="43">
        <v>0</v>
      </c>
      <c r="V319" s="43">
        <v>0</v>
      </c>
      <c r="W319" s="43">
        <v>1.3877303710490702E-5</v>
      </c>
      <c r="X319" s="43">
        <v>5.1372281845918161E-5</v>
      </c>
      <c r="Y319" s="43">
        <v>2.3749361756344033E-4</v>
      </c>
    </row>
    <row r="320" spans="1:25" ht="15" hidden="1" customHeight="1">
      <c r="A320" s="38" t="s">
        <v>64</v>
      </c>
      <c r="B320" s="38" t="s">
        <v>65</v>
      </c>
      <c r="C320" s="38" t="s">
        <v>66</v>
      </c>
      <c r="D320" s="38" t="s">
        <v>67</v>
      </c>
      <c r="E320" s="38" t="s">
        <v>68</v>
      </c>
      <c r="F320" s="38" t="s">
        <v>166</v>
      </c>
      <c r="G320" s="38" t="s">
        <v>184</v>
      </c>
      <c r="H320" s="39" t="s">
        <v>71</v>
      </c>
      <c r="I320" s="39">
        <v>25</v>
      </c>
      <c r="J320" s="40">
        <v>0</v>
      </c>
      <c r="K320" s="40">
        <v>0</v>
      </c>
      <c r="L320" s="40">
        <v>0</v>
      </c>
      <c r="M320" s="40">
        <v>0</v>
      </c>
      <c r="N320" s="40">
        <v>0</v>
      </c>
      <c r="O320" s="40">
        <v>3.2828441599999994E-4</v>
      </c>
      <c r="P320" s="40">
        <v>2.5474206400000015E-4</v>
      </c>
      <c r="Q320" s="40">
        <v>2.1656320000000001E-4</v>
      </c>
      <c r="R320" s="40">
        <v>7.2320480000000024E-4</v>
      </c>
      <c r="S320" s="40">
        <v>0</v>
      </c>
      <c r="T320" s="40">
        <v>0</v>
      </c>
      <c r="U320" s="40">
        <v>1.355971157012724E-4</v>
      </c>
      <c r="V320" s="40">
        <v>0</v>
      </c>
      <c r="W320" s="40">
        <v>0</v>
      </c>
      <c r="X320" s="40">
        <v>0</v>
      </c>
      <c r="Y320" s="40">
        <v>0</v>
      </c>
    </row>
    <row r="321" spans="1:25" ht="15" hidden="1" customHeight="1">
      <c r="A321" s="41" t="s">
        <v>64</v>
      </c>
      <c r="B321" s="41" t="s">
        <v>65</v>
      </c>
      <c r="C321" s="41" t="s">
        <v>66</v>
      </c>
      <c r="D321" s="41" t="s">
        <v>67</v>
      </c>
      <c r="E321" s="41" t="s">
        <v>68</v>
      </c>
      <c r="F321" s="41" t="s">
        <v>166</v>
      </c>
      <c r="G321" s="41" t="s">
        <v>184</v>
      </c>
      <c r="H321" s="42" t="s">
        <v>72</v>
      </c>
      <c r="I321" s="42">
        <v>1</v>
      </c>
      <c r="J321" s="43">
        <v>0</v>
      </c>
      <c r="K321" s="43">
        <v>0</v>
      </c>
      <c r="L321" s="43">
        <v>0</v>
      </c>
      <c r="M321" s="43">
        <v>0</v>
      </c>
      <c r="N321" s="43">
        <v>0</v>
      </c>
      <c r="O321" s="43">
        <v>1.2829473980380798E-2</v>
      </c>
      <c r="P321" s="43">
        <v>9.9554122051182057E-3</v>
      </c>
      <c r="Q321" s="43">
        <v>8.4633683601599997E-3</v>
      </c>
      <c r="R321" s="43">
        <v>2.8263105745740008E-2</v>
      </c>
      <c r="S321" s="43">
        <v>0</v>
      </c>
      <c r="T321" s="43">
        <v>0</v>
      </c>
      <c r="U321" s="43">
        <v>3.6439456195983418E-3</v>
      </c>
      <c r="V321" s="43">
        <v>0</v>
      </c>
      <c r="W321" s="43">
        <v>0</v>
      </c>
      <c r="X321" s="43">
        <v>0</v>
      </c>
      <c r="Y321" s="43">
        <v>0</v>
      </c>
    </row>
    <row r="322" spans="1:25" ht="15" hidden="1" customHeight="1">
      <c r="A322" s="38" t="s">
        <v>64</v>
      </c>
      <c r="B322" s="38" t="s">
        <v>65</v>
      </c>
      <c r="C322" s="38" t="s">
        <v>66</v>
      </c>
      <c r="D322" s="38" t="s">
        <v>67</v>
      </c>
      <c r="E322" s="38" t="s">
        <v>68</v>
      </c>
      <c r="F322" s="38" t="s">
        <v>166</v>
      </c>
      <c r="G322" s="38" t="s">
        <v>184</v>
      </c>
      <c r="H322" s="39" t="s">
        <v>73</v>
      </c>
      <c r="I322" s="39">
        <v>298</v>
      </c>
      <c r="J322" s="40">
        <v>0</v>
      </c>
      <c r="K322" s="40">
        <v>0</v>
      </c>
      <c r="L322" s="40">
        <v>0</v>
      </c>
      <c r="M322" s="40">
        <v>0</v>
      </c>
      <c r="N322" s="40">
        <v>0</v>
      </c>
      <c r="O322" s="40">
        <v>5.1360096883199999E-4</v>
      </c>
      <c r="P322" s="40">
        <v>3.9854395912800018E-4</v>
      </c>
      <c r="Q322" s="40">
        <v>3.3881312640000004E-4</v>
      </c>
      <c r="R322" s="40">
        <v>1.1314539096000003E-3</v>
      </c>
      <c r="S322" s="40">
        <v>0</v>
      </c>
      <c r="T322" s="40">
        <v>0</v>
      </c>
      <c r="U322" s="40">
        <v>2.1214168751464062E-4</v>
      </c>
      <c r="V322" s="40">
        <v>0</v>
      </c>
      <c r="W322" s="40">
        <v>0</v>
      </c>
      <c r="X322" s="40">
        <v>0</v>
      </c>
      <c r="Y322" s="40">
        <v>0</v>
      </c>
    </row>
    <row r="323" spans="1:25" ht="15" hidden="1" customHeight="1">
      <c r="A323" s="41" t="s">
        <v>64</v>
      </c>
      <c r="B323" s="41" t="s">
        <v>65</v>
      </c>
      <c r="C323" s="41" t="s">
        <v>66</v>
      </c>
      <c r="D323" s="41" t="s">
        <v>67</v>
      </c>
      <c r="E323" s="41" t="s">
        <v>68</v>
      </c>
      <c r="F323" s="41" t="s">
        <v>166</v>
      </c>
      <c r="G323" s="41" t="s">
        <v>185</v>
      </c>
      <c r="H323" s="42" t="s">
        <v>71</v>
      </c>
      <c r="I323" s="42">
        <v>25</v>
      </c>
      <c r="J323" s="43">
        <v>3.5456730499999955E-3</v>
      </c>
      <c r="K323" s="43">
        <v>3.1635187E-3</v>
      </c>
      <c r="L323" s="43">
        <v>3.7585507250000078E-3</v>
      </c>
      <c r="M323" s="43">
        <v>3.5527857249999686E-3</v>
      </c>
      <c r="N323" s="43">
        <v>4.4662077754999705E-3</v>
      </c>
      <c r="O323" s="43">
        <v>4.1096963095000076E-3</v>
      </c>
      <c r="P323" s="43">
        <v>3.9379408189999928E-3</v>
      </c>
      <c r="Q323" s="43">
        <v>3.6502874750000145E-3</v>
      </c>
      <c r="R323" s="43">
        <v>3.5243124750000379E-3</v>
      </c>
      <c r="S323" s="43">
        <v>3.8493581576092063E-3</v>
      </c>
      <c r="T323" s="43">
        <v>4.0998323426304677E-3</v>
      </c>
      <c r="U323" s="43">
        <v>3.7657757786954136E-3</v>
      </c>
      <c r="V323" s="43">
        <v>3.5336967304160161E-3</v>
      </c>
      <c r="W323" s="43">
        <v>3.9411765038298158E-3</v>
      </c>
      <c r="X323" s="43">
        <v>3.3659873090387342E-3</v>
      </c>
      <c r="Y323" s="43">
        <v>3.411236374108363E-3</v>
      </c>
    </row>
    <row r="324" spans="1:25" ht="15" hidden="1" customHeight="1">
      <c r="A324" s="38" t="s">
        <v>64</v>
      </c>
      <c r="B324" s="38" t="s">
        <v>65</v>
      </c>
      <c r="C324" s="38" t="s">
        <v>66</v>
      </c>
      <c r="D324" s="38" t="s">
        <v>67</v>
      </c>
      <c r="E324" s="38" t="s">
        <v>68</v>
      </c>
      <c r="F324" s="38" t="s">
        <v>166</v>
      </c>
      <c r="G324" s="38" t="s">
        <v>185</v>
      </c>
      <c r="H324" s="39" t="s">
        <v>72</v>
      </c>
      <c r="I324" s="39">
        <v>1</v>
      </c>
      <c r="J324" s="40">
        <v>7.5196634044399913</v>
      </c>
      <c r="K324" s="40">
        <v>6.7091904589599993</v>
      </c>
      <c r="L324" s="40">
        <v>7.9711343775800154</v>
      </c>
      <c r="M324" s="40">
        <v>7.5347479655799336</v>
      </c>
      <c r="N324" s="40">
        <v>9.4719334502803374</v>
      </c>
      <c r="O324" s="40">
        <v>8.7158439331876156</v>
      </c>
      <c r="P324" s="40">
        <v>8.351584888935184</v>
      </c>
      <c r="Q324" s="40">
        <v>7.7415296769800293</v>
      </c>
      <c r="R324" s="40">
        <v>7.4743618969800805</v>
      </c>
      <c r="S324" s="40">
        <v>8.1523273114043722</v>
      </c>
      <c r="T324" s="40">
        <v>8.7149293562427115</v>
      </c>
      <c r="U324" s="40">
        <v>8.1166378671396302</v>
      </c>
      <c r="V324" s="40">
        <v>7.5432074825049309</v>
      </c>
      <c r="W324" s="40">
        <v>8.3584471293222737</v>
      </c>
      <c r="X324" s="40">
        <v>7.1385858850093475</v>
      </c>
      <c r="Y324" s="40">
        <v>6.8205474740565197</v>
      </c>
    </row>
    <row r="325" spans="1:25" ht="15" hidden="1" customHeight="1">
      <c r="A325" s="41" t="s">
        <v>64</v>
      </c>
      <c r="B325" s="41" t="s">
        <v>65</v>
      </c>
      <c r="C325" s="41" t="s">
        <v>66</v>
      </c>
      <c r="D325" s="41" t="s">
        <v>67</v>
      </c>
      <c r="E325" s="41" t="s">
        <v>68</v>
      </c>
      <c r="F325" s="41" t="s">
        <v>166</v>
      </c>
      <c r="G325" s="41" t="s">
        <v>185</v>
      </c>
      <c r="H325" s="42" t="s">
        <v>73</v>
      </c>
      <c r="I325" s="42">
        <v>298</v>
      </c>
      <c r="J325" s="43">
        <v>4.2264422755999946E-3</v>
      </c>
      <c r="K325" s="43">
        <v>3.7709142903999998E-3</v>
      </c>
      <c r="L325" s="43">
        <v>4.4801924642000092E-3</v>
      </c>
      <c r="M325" s="43">
        <v>4.2349205841999624E-3</v>
      </c>
      <c r="N325" s="43">
        <v>5.3237196683959646E-3</v>
      </c>
      <c r="O325" s="43">
        <v>4.8987580009240096E-3</v>
      </c>
      <c r="P325" s="43">
        <v>4.6940254562479918E-3</v>
      </c>
      <c r="Q325" s="43">
        <v>4.3511426702000167E-3</v>
      </c>
      <c r="R325" s="43">
        <v>4.2009804702000447E-3</v>
      </c>
      <c r="S325" s="43">
        <v>4.5884349238701745E-3</v>
      </c>
      <c r="T325" s="43">
        <v>4.8870001524155176E-3</v>
      </c>
      <c r="U325" s="43">
        <v>4.4888047282049329E-3</v>
      </c>
      <c r="V325" s="43">
        <v>4.2121665026558916E-3</v>
      </c>
      <c r="W325" s="43">
        <v>4.6978823925651406E-3</v>
      </c>
      <c r="X325" s="43">
        <v>4.0122568723741717E-3</v>
      </c>
      <c r="Y325" s="43">
        <v>6.7130542045232538E-3</v>
      </c>
    </row>
    <row r="326" spans="1:25" ht="15" hidden="1" customHeight="1">
      <c r="A326" s="38" t="s">
        <v>64</v>
      </c>
      <c r="B326" s="38" t="s">
        <v>65</v>
      </c>
      <c r="C326" s="38" t="s">
        <v>66</v>
      </c>
      <c r="D326" s="38" t="s">
        <v>67</v>
      </c>
      <c r="E326" s="38" t="s">
        <v>68</v>
      </c>
      <c r="F326" s="38" t="s">
        <v>166</v>
      </c>
      <c r="G326" s="38" t="s">
        <v>186</v>
      </c>
      <c r="H326" s="39" t="s">
        <v>71</v>
      </c>
      <c r="I326" s="39">
        <v>25</v>
      </c>
      <c r="J326" s="40">
        <v>1.5851591249999985E-3</v>
      </c>
      <c r="K326" s="40">
        <v>1.724860224999994E-3</v>
      </c>
      <c r="L326" s="40">
        <v>7.5781887500000014E-4</v>
      </c>
      <c r="M326" s="40">
        <v>6.7983629999999909E-4</v>
      </c>
      <c r="N326" s="40">
        <v>1.0109057942500003E-3</v>
      </c>
      <c r="O326" s="40">
        <v>1.2421089257499975E-3</v>
      </c>
      <c r="P326" s="40">
        <v>1.5428370292499987E-3</v>
      </c>
      <c r="Q326" s="40">
        <v>1.2185299499999961E-3</v>
      </c>
      <c r="R326" s="40">
        <v>2.6833949999999966E-4</v>
      </c>
      <c r="S326" s="40">
        <v>4.3287408093628353E-4</v>
      </c>
      <c r="T326" s="40">
        <v>5.4637459462694433E-4</v>
      </c>
      <c r="U326" s="40">
        <v>7.8925174955471293E-4</v>
      </c>
      <c r="V326" s="40">
        <v>4.7407755969165201E-4</v>
      </c>
      <c r="W326" s="40">
        <v>4.162858555151824E-6</v>
      </c>
      <c r="X326" s="40">
        <v>2.7414201221399812E-6</v>
      </c>
      <c r="Y326" s="40">
        <v>2.1536661843062202E-4</v>
      </c>
    </row>
    <row r="327" spans="1:25" ht="15" hidden="1" customHeight="1">
      <c r="A327" s="41" t="s">
        <v>64</v>
      </c>
      <c r="B327" s="41" t="s">
        <v>65</v>
      </c>
      <c r="C327" s="41" t="s">
        <v>66</v>
      </c>
      <c r="D327" s="41" t="s">
        <v>67</v>
      </c>
      <c r="E327" s="41" t="s">
        <v>68</v>
      </c>
      <c r="F327" s="41" t="s">
        <v>166</v>
      </c>
      <c r="G327" s="41" t="s">
        <v>186</v>
      </c>
      <c r="H327" s="42" t="s">
        <v>72</v>
      </c>
      <c r="I327" s="42">
        <v>1</v>
      </c>
      <c r="J327" s="43">
        <v>0.58818049859999955</v>
      </c>
      <c r="K327" s="43">
        <v>0.64001722675999795</v>
      </c>
      <c r="L327" s="43">
        <v>0.28119213820000005</v>
      </c>
      <c r="M327" s="43">
        <v>0.25225634927999963</v>
      </c>
      <c r="N327" s="43">
        <v>0.37510118998280018</v>
      </c>
      <c r="O327" s="43">
        <v>0.46089016284919909</v>
      </c>
      <c r="P327" s="43">
        <v>0.57247669259879952</v>
      </c>
      <c r="Q327" s="43">
        <v>0.45214107671999865</v>
      </c>
      <c r="R327" s="43">
        <v>9.9568591199999862E-2</v>
      </c>
      <c r="S327" s="43">
        <v>0.16061989534086679</v>
      </c>
      <c r="T327" s="43">
        <v>0.20273477685721236</v>
      </c>
      <c r="U327" s="43">
        <v>0.29285544918022871</v>
      </c>
      <c r="V327" s="43">
        <v>0.17561790706104866</v>
      </c>
      <c r="W327" s="43">
        <v>1.5446475889734261E-3</v>
      </c>
      <c r="X327" s="43">
        <v>1.0172163973205951E-3</v>
      </c>
      <c r="Y327" s="43">
        <v>7.9912762707856966E-2</v>
      </c>
    </row>
    <row r="328" spans="1:25" ht="15" hidden="1" customHeight="1">
      <c r="A328" s="38" t="s">
        <v>64</v>
      </c>
      <c r="B328" s="38" t="s">
        <v>65</v>
      </c>
      <c r="C328" s="38" t="s">
        <v>66</v>
      </c>
      <c r="D328" s="38" t="s">
        <v>67</v>
      </c>
      <c r="E328" s="38" t="s">
        <v>68</v>
      </c>
      <c r="F328" s="38" t="s">
        <v>166</v>
      </c>
      <c r="G328" s="38" t="s">
        <v>186</v>
      </c>
      <c r="H328" s="39" t="s">
        <v>73</v>
      </c>
      <c r="I328" s="39">
        <v>298</v>
      </c>
      <c r="J328" s="40">
        <v>2.7483777119999978E-3</v>
      </c>
      <c r="K328" s="40">
        <v>2.9905940191999902E-3</v>
      </c>
      <c r="L328" s="40">
        <v>1.3139201440000002E-3</v>
      </c>
      <c r="M328" s="40">
        <v>1.1787125375999983E-3</v>
      </c>
      <c r="N328" s="40">
        <v>1.7527268461760004E-3</v>
      </c>
      <c r="O328" s="40">
        <v>2.1535910392639955E-3</v>
      </c>
      <c r="P328" s="40">
        <v>2.6749988928959981E-3</v>
      </c>
      <c r="Q328" s="40">
        <v>2.112709382399994E-3</v>
      </c>
      <c r="R328" s="40">
        <v>4.6525190399999928E-4</v>
      </c>
      <c r="S328" s="40">
        <v>7.5052495196516352E-4</v>
      </c>
      <c r="T328" s="40">
        <v>9.4731420624773492E-4</v>
      </c>
      <c r="U328" s="40">
        <v>1.3684190334097711E-3</v>
      </c>
      <c r="V328" s="40">
        <v>8.2196429258538052E-4</v>
      </c>
      <c r="W328" s="40">
        <v>7.2176398512595995E-6</v>
      </c>
      <c r="X328" s="40">
        <v>4.7531240517685202E-6</v>
      </c>
      <c r="Y328" s="40">
        <v>3.734065587917111E-4</v>
      </c>
    </row>
    <row r="329" spans="1:25" ht="15" hidden="1" customHeight="1">
      <c r="A329" s="41" t="s">
        <v>64</v>
      </c>
      <c r="B329" s="41" t="s">
        <v>65</v>
      </c>
      <c r="C329" s="41" t="s">
        <v>66</v>
      </c>
      <c r="D329" s="41" t="s">
        <v>67</v>
      </c>
      <c r="E329" s="41" t="s">
        <v>68</v>
      </c>
      <c r="F329" s="41" t="s">
        <v>166</v>
      </c>
      <c r="G329" s="41" t="s">
        <v>187</v>
      </c>
      <c r="H329" s="42" t="s">
        <v>71</v>
      </c>
      <c r="I329" s="42">
        <v>25</v>
      </c>
      <c r="J329" s="43">
        <v>1.0949999999999989E-8</v>
      </c>
      <c r="K329" s="43">
        <v>2.2874999999999872E-8</v>
      </c>
      <c r="L329" s="43">
        <v>0</v>
      </c>
      <c r="M329" s="43">
        <v>1.9275000000000088E-8</v>
      </c>
      <c r="N329" s="43">
        <v>1.4634900000000001E-7</v>
      </c>
      <c r="O329" s="43">
        <v>3.6858749999999999E-8</v>
      </c>
      <c r="P329" s="43">
        <v>4.0788000000000001E-8</v>
      </c>
      <c r="Q329" s="43">
        <v>4.3274999999999976E-8</v>
      </c>
      <c r="R329" s="43">
        <v>8.8499999999999965E-9</v>
      </c>
      <c r="S329" s="43">
        <v>9.3455591178326821E-9</v>
      </c>
      <c r="T329" s="43">
        <v>1.3339483354403707E-8</v>
      </c>
      <c r="U329" s="43">
        <v>1.0306233990583532E-7</v>
      </c>
      <c r="V329" s="43">
        <v>3.432948297272745E-7</v>
      </c>
      <c r="W329" s="43">
        <v>3.9447447696386499E-6</v>
      </c>
      <c r="X329" s="43">
        <v>1.0225544362136169E-6</v>
      </c>
      <c r="Y329" s="43">
        <v>8.5621115097606185E-6</v>
      </c>
    </row>
    <row r="330" spans="1:25" ht="15" hidden="1" customHeight="1">
      <c r="A330" s="38" t="s">
        <v>64</v>
      </c>
      <c r="B330" s="38" t="s">
        <v>65</v>
      </c>
      <c r="C330" s="38" t="s">
        <v>66</v>
      </c>
      <c r="D330" s="38" t="s">
        <v>67</v>
      </c>
      <c r="E330" s="38" t="s">
        <v>68</v>
      </c>
      <c r="F330" s="38" t="s">
        <v>166</v>
      </c>
      <c r="G330" s="38" t="s">
        <v>187</v>
      </c>
      <c r="H330" s="39" t="s">
        <v>72</v>
      </c>
      <c r="I330" s="39">
        <v>1</v>
      </c>
      <c r="J330" s="40">
        <v>8.9731599999999912E-6</v>
      </c>
      <c r="K330" s="40">
        <v>1.8745299999999897E-5</v>
      </c>
      <c r="L330" s="40">
        <v>0</v>
      </c>
      <c r="M330" s="40">
        <v>1.579522000000007E-5</v>
      </c>
      <c r="N330" s="40">
        <v>1.199281272E-4</v>
      </c>
      <c r="O330" s="40">
        <v>3.0204516999999998E-5</v>
      </c>
      <c r="P330" s="40">
        <v>3.3424406400000001E-5</v>
      </c>
      <c r="Q330" s="40">
        <v>3.5462419999999982E-5</v>
      </c>
      <c r="R330" s="40">
        <v>7.2522799999999969E-6</v>
      </c>
      <c r="S330" s="40">
        <v>7.8503759154223114E-6</v>
      </c>
      <c r="T330" s="40">
        <v>1.0963276719539259E-5</v>
      </c>
      <c r="U330" s="40">
        <v>8.8671360441489107E-5</v>
      </c>
      <c r="V330" s="40">
        <v>3.0633558347314575E-4</v>
      </c>
      <c r="W330" s="40">
        <v>3.2325868472265519E-3</v>
      </c>
      <c r="X330" s="40">
        <v>8.3794927532918528E-4</v>
      </c>
      <c r="Y330" s="40">
        <v>7.0163649785318343E-3</v>
      </c>
    </row>
    <row r="331" spans="1:25" ht="15" hidden="1" customHeight="1">
      <c r="A331" s="41" t="s">
        <v>64</v>
      </c>
      <c r="B331" s="41" t="s">
        <v>65</v>
      </c>
      <c r="C331" s="41" t="s">
        <v>66</v>
      </c>
      <c r="D331" s="41" t="s">
        <v>67</v>
      </c>
      <c r="E331" s="41" t="s">
        <v>68</v>
      </c>
      <c r="F331" s="41" t="s">
        <v>166</v>
      </c>
      <c r="G331" s="41" t="s">
        <v>187</v>
      </c>
      <c r="H331" s="42" t="s">
        <v>73</v>
      </c>
      <c r="I331" s="42">
        <v>298</v>
      </c>
      <c r="J331" s="43">
        <v>2.6104799999999974E-8</v>
      </c>
      <c r="K331" s="43">
        <v>5.4533999999999699E-8</v>
      </c>
      <c r="L331" s="43">
        <v>0</v>
      </c>
      <c r="M331" s="43">
        <v>4.595160000000021E-8</v>
      </c>
      <c r="N331" s="43">
        <v>3.4889601600000001E-7</v>
      </c>
      <c r="O331" s="43">
        <v>8.7871259999999997E-8</v>
      </c>
      <c r="P331" s="43">
        <v>9.723859199999999E-8</v>
      </c>
      <c r="Q331" s="43">
        <v>1.0316759999999995E-7</v>
      </c>
      <c r="R331" s="43">
        <v>2.109839999999999E-8</v>
      </c>
      <c r="S331" s="43">
        <v>2.227981293691311E-8</v>
      </c>
      <c r="T331" s="43">
        <v>3.1801328316898431E-8</v>
      </c>
      <c r="U331" s="43">
        <v>2.4570061833551139E-7</v>
      </c>
      <c r="V331" s="43">
        <v>8.1841487406982244E-7</v>
      </c>
      <c r="W331" s="43">
        <v>9.404271530818541E-6</v>
      </c>
      <c r="X331" s="43">
        <v>2.4377697759332625E-6</v>
      </c>
      <c r="Y331" s="43">
        <v>2.0412073839269311E-5</v>
      </c>
    </row>
    <row r="332" spans="1:25" ht="15" hidden="1" customHeight="1">
      <c r="A332" s="38" t="s">
        <v>64</v>
      </c>
      <c r="B332" s="38" t="s">
        <v>65</v>
      </c>
      <c r="C332" s="38" t="s">
        <v>66</v>
      </c>
      <c r="D332" s="38" t="s">
        <v>67</v>
      </c>
      <c r="E332" s="38" t="s">
        <v>68</v>
      </c>
      <c r="F332" s="38" t="s">
        <v>166</v>
      </c>
      <c r="G332" s="38" t="s">
        <v>188</v>
      </c>
      <c r="H332" s="39" t="s">
        <v>71</v>
      </c>
      <c r="I332" s="39">
        <v>25</v>
      </c>
      <c r="J332" s="40">
        <v>2.173379624999998E-3</v>
      </c>
      <c r="K332" s="40">
        <v>1.5827843250000003E-3</v>
      </c>
      <c r="L332" s="40">
        <v>8.5405380000000322E-4</v>
      </c>
      <c r="M332" s="40">
        <v>1.0283178000000067E-3</v>
      </c>
      <c r="N332" s="40">
        <v>1.0162713885000008E-3</v>
      </c>
      <c r="O332" s="40">
        <v>1.3093256894999993E-3</v>
      </c>
      <c r="P332" s="40">
        <v>1.2219199784999997E-3</v>
      </c>
      <c r="Q332" s="40">
        <v>8.8644472499999896E-4</v>
      </c>
      <c r="R332" s="40">
        <v>1.1706626250000071E-3</v>
      </c>
      <c r="S332" s="40">
        <v>3.4598861958890191E-3</v>
      </c>
      <c r="T332" s="40">
        <v>3.4595399330024056E-3</v>
      </c>
      <c r="U332" s="40">
        <v>1.5712094398007649E-3</v>
      </c>
      <c r="V332" s="40">
        <v>1.9537527769876708E-3</v>
      </c>
      <c r="W332" s="40">
        <v>1.2779063013413749E-3</v>
      </c>
      <c r="X332" s="40">
        <v>1.1239463792164152E-3</v>
      </c>
      <c r="Y332" s="40">
        <v>1.2522544699647971E-3</v>
      </c>
    </row>
    <row r="333" spans="1:25" ht="15" hidden="1" customHeight="1">
      <c r="A333" s="41" t="s">
        <v>64</v>
      </c>
      <c r="B333" s="41" t="s">
        <v>65</v>
      </c>
      <c r="C333" s="41" t="s">
        <v>66</v>
      </c>
      <c r="D333" s="41" t="s">
        <v>67</v>
      </c>
      <c r="E333" s="41" t="s">
        <v>68</v>
      </c>
      <c r="F333" s="41" t="s">
        <v>166</v>
      </c>
      <c r="G333" s="41" t="s">
        <v>188</v>
      </c>
      <c r="H333" s="42" t="s">
        <v>72</v>
      </c>
      <c r="I333" s="42">
        <v>1</v>
      </c>
      <c r="J333" s="43">
        <v>1.7097253049999985</v>
      </c>
      <c r="K333" s="43">
        <v>1.2451236690000003</v>
      </c>
      <c r="L333" s="43">
        <v>0.67185565600000252</v>
      </c>
      <c r="M333" s="43">
        <v>0.80894333600000523</v>
      </c>
      <c r="N333" s="43">
        <v>0.79946682562000071</v>
      </c>
      <c r="O333" s="43">
        <v>1.0300028757399997</v>
      </c>
      <c r="P333" s="43">
        <v>0.96124371641999984</v>
      </c>
      <c r="Q333" s="43">
        <v>0.69733651699999899</v>
      </c>
      <c r="R333" s="43">
        <v>0.92092126500000571</v>
      </c>
      <c r="S333" s="43">
        <v>2.5304465099772098</v>
      </c>
      <c r="T333" s="43">
        <v>2.0082069872806758</v>
      </c>
      <c r="U333" s="43">
        <v>1.0460160888943899</v>
      </c>
      <c r="V333" s="43">
        <v>1.4206431646884425</v>
      </c>
      <c r="W333" s="43">
        <v>1.0052862903885484</v>
      </c>
      <c r="X333" s="43">
        <v>0.88417115165024662</v>
      </c>
      <c r="Y333" s="43">
        <v>0.83713091945168183</v>
      </c>
    </row>
    <row r="334" spans="1:25" ht="15" hidden="1" customHeight="1">
      <c r="A334" s="38" t="s">
        <v>64</v>
      </c>
      <c r="B334" s="38" t="s">
        <v>65</v>
      </c>
      <c r="C334" s="38" t="s">
        <v>66</v>
      </c>
      <c r="D334" s="38" t="s">
        <v>67</v>
      </c>
      <c r="E334" s="38" t="s">
        <v>68</v>
      </c>
      <c r="F334" s="38" t="s">
        <v>166</v>
      </c>
      <c r="G334" s="38" t="s">
        <v>188</v>
      </c>
      <c r="H334" s="39" t="s">
        <v>73</v>
      </c>
      <c r="I334" s="39">
        <v>298</v>
      </c>
      <c r="J334" s="40">
        <v>5.181337025999995E-3</v>
      </c>
      <c r="K334" s="40">
        <v>3.7733578308000006E-3</v>
      </c>
      <c r="L334" s="40">
        <v>2.0360642592000076E-3</v>
      </c>
      <c r="M334" s="40">
        <v>2.451509635200016E-3</v>
      </c>
      <c r="N334" s="40">
        <v>2.4227909901840023E-3</v>
      </c>
      <c r="O334" s="40">
        <v>3.1214324437679988E-3</v>
      </c>
      <c r="P334" s="40">
        <v>2.913057228744E-3</v>
      </c>
      <c r="Q334" s="40">
        <v>2.1132842243999973E-3</v>
      </c>
      <c r="R334" s="40">
        <v>2.7908596980000177E-3</v>
      </c>
      <c r="S334" s="40">
        <v>8.2483686909994216E-3</v>
      </c>
      <c r="T334" s="40">
        <v>8.2475432002777349E-3</v>
      </c>
      <c r="U334" s="40">
        <v>3.7457633044850236E-3</v>
      </c>
      <c r="V334" s="40">
        <v>4.6577466203386068E-3</v>
      </c>
      <c r="W334" s="40">
        <v>3.0465286223978383E-3</v>
      </c>
      <c r="X334" s="40">
        <v>2.6794881680519337E-3</v>
      </c>
      <c r="Y334" s="40">
        <v>8.0864059402437575E-3</v>
      </c>
    </row>
    <row r="335" spans="1:25" ht="15" hidden="1" customHeight="1">
      <c r="A335" s="41" t="s">
        <v>64</v>
      </c>
      <c r="B335" s="41" t="s">
        <v>65</v>
      </c>
      <c r="C335" s="41" t="s">
        <v>66</v>
      </c>
      <c r="D335" s="41" t="s">
        <v>67</v>
      </c>
      <c r="E335" s="41" t="s">
        <v>68</v>
      </c>
      <c r="F335" s="41" t="s">
        <v>166</v>
      </c>
      <c r="G335" s="41" t="s">
        <v>189</v>
      </c>
      <c r="H335" s="42" t="s">
        <v>71</v>
      </c>
      <c r="I335" s="42">
        <v>25</v>
      </c>
      <c r="J335" s="43">
        <v>1.0337250000000015E-6</v>
      </c>
      <c r="K335" s="43">
        <v>0</v>
      </c>
      <c r="L335" s="43">
        <v>0</v>
      </c>
      <c r="M335" s="43">
        <v>4.2825000000000046E-7</v>
      </c>
      <c r="N335" s="43">
        <v>2.5395682500000085E-6</v>
      </c>
      <c r="O335" s="43">
        <v>2.8801792500000054E-6</v>
      </c>
      <c r="P335" s="43">
        <v>0</v>
      </c>
      <c r="Q335" s="43">
        <v>0</v>
      </c>
      <c r="R335" s="43">
        <v>0</v>
      </c>
      <c r="S335" s="43">
        <v>0</v>
      </c>
      <c r="T335" s="43">
        <v>0</v>
      </c>
      <c r="U335" s="43">
        <v>0</v>
      </c>
      <c r="V335" s="43">
        <v>0</v>
      </c>
      <c r="W335" s="43">
        <v>0</v>
      </c>
      <c r="X335" s="43">
        <v>0</v>
      </c>
      <c r="Y335" s="43">
        <v>0</v>
      </c>
    </row>
    <row r="336" spans="1:25" ht="15" hidden="1" customHeight="1">
      <c r="A336" s="38" t="s">
        <v>64</v>
      </c>
      <c r="B336" s="38" t="s">
        <v>65</v>
      </c>
      <c r="C336" s="38" t="s">
        <v>66</v>
      </c>
      <c r="D336" s="38" t="s">
        <v>67</v>
      </c>
      <c r="E336" s="38" t="s">
        <v>68</v>
      </c>
      <c r="F336" s="38" t="s">
        <v>166</v>
      </c>
      <c r="G336" s="38" t="s">
        <v>189</v>
      </c>
      <c r="H336" s="39" t="s">
        <v>72</v>
      </c>
      <c r="I336" s="39">
        <v>1</v>
      </c>
      <c r="J336" s="40">
        <v>1.0351033000000015E-3</v>
      </c>
      <c r="K336" s="40">
        <v>0</v>
      </c>
      <c r="L336" s="40">
        <v>0</v>
      </c>
      <c r="M336" s="40">
        <v>4.2882100000000045E-4</v>
      </c>
      <c r="N336" s="40">
        <v>2.5429543410000078E-3</v>
      </c>
      <c r="O336" s="40">
        <v>2.8840194890000052E-3</v>
      </c>
      <c r="P336" s="40">
        <v>0</v>
      </c>
      <c r="Q336" s="40">
        <v>0</v>
      </c>
      <c r="R336" s="40">
        <v>0</v>
      </c>
      <c r="S336" s="40">
        <v>0</v>
      </c>
      <c r="T336" s="40">
        <v>0</v>
      </c>
      <c r="U336" s="40">
        <v>0</v>
      </c>
      <c r="V336" s="40">
        <v>0</v>
      </c>
      <c r="W336" s="40">
        <v>0</v>
      </c>
      <c r="X336" s="40">
        <v>0</v>
      </c>
      <c r="Y336" s="40">
        <v>0</v>
      </c>
    </row>
    <row r="337" spans="1:25" ht="15" hidden="1" customHeight="1">
      <c r="A337" s="41" t="s">
        <v>64</v>
      </c>
      <c r="B337" s="41" t="s">
        <v>65</v>
      </c>
      <c r="C337" s="41" t="s">
        <v>66</v>
      </c>
      <c r="D337" s="41" t="s">
        <v>67</v>
      </c>
      <c r="E337" s="41" t="s">
        <v>68</v>
      </c>
      <c r="F337" s="41" t="s">
        <v>166</v>
      </c>
      <c r="G337" s="41" t="s">
        <v>189</v>
      </c>
      <c r="H337" s="42" t="s">
        <v>73</v>
      </c>
      <c r="I337" s="42">
        <v>298</v>
      </c>
      <c r="J337" s="43">
        <v>2.4644004000000036E-6</v>
      </c>
      <c r="K337" s="43">
        <v>0</v>
      </c>
      <c r="L337" s="43">
        <v>0</v>
      </c>
      <c r="M337" s="43">
        <v>1.0209480000000009E-6</v>
      </c>
      <c r="N337" s="43">
        <v>6.0543307080000193E-6</v>
      </c>
      <c r="O337" s="43">
        <v>6.8663473320000135E-6</v>
      </c>
      <c r="P337" s="43">
        <v>0</v>
      </c>
      <c r="Q337" s="43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</row>
    <row r="338" spans="1:25" ht="15" hidden="1" customHeight="1">
      <c r="A338" s="38" t="s">
        <v>64</v>
      </c>
      <c r="B338" s="38" t="s">
        <v>65</v>
      </c>
      <c r="C338" s="38" t="s">
        <v>66</v>
      </c>
      <c r="D338" s="38" t="s">
        <v>67</v>
      </c>
      <c r="E338" s="38" t="s">
        <v>68</v>
      </c>
      <c r="F338" s="38" t="s">
        <v>166</v>
      </c>
      <c r="G338" s="38" t="s">
        <v>190</v>
      </c>
      <c r="H338" s="39" t="s">
        <v>71</v>
      </c>
      <c r="I338" s="39">
        <v>25</v>
      </c>
      <c r="J338" s="40">
        <v>8.1668799999999857E-5</v>
      </c>
      <c r="K338" s="40">
        <v>2.6879999999999944E-7</v>
      </c>
      <c r="L338" s="40">
        <v>7.4756000000000028E-5</v>
      </c>
      <c r="M338" s="40">
        <v>1.4110639999999989E-4</v>
      </c>
      <c r="N338" s="40">
        <v>1.6602017599999993E-4</v>
      </c>
      <c r="O338" s="40">
        <v>1.5744294399999998E-4</v>
      </c>
      <c r="P338" s="40">
        <v>1.3420642399999995E-4</v>
      </c>
      <c r="Q338" s="40">
        <v>1.1780159999999983E-4</v>
      </c>
      <c r="R338" s="40">
        <v>6.6492799999999974E-5</v>
      </c>
      <c r="S338" s="40">
        <v>1.875043090623194E-4</v>
      </c>
      <c r="T338" s="40">
        <v>1.0756124245749298E-4</v>
      </c>
      <c r="U338" s="40">
        <v>3.2477526443848995E-4</v>
      </c>
      <c r="V338" s="40">
        <v>0</v>
      </c>
      <c r="W338" s="40">
        <v>0</v>
      </c>
      <c r="X338" s="40">
        <v>0</v>
      </c>
      <c r="Y338" s="40">
        <v>0</v>
      </c>
    </row>
    <row r="339" spans="1:25" ht="15" hidden="1" customHeight="1">
      <c r="A339" s="41" t="s">
        <v>64</v>
      </c>
      <c r="B339" s="41" t="s">
        <v>65</v>
      </c>
      <c r="C339" s="41" t="s">
        <v>66</v>
      </c>
      <c r="D339" s="41" t="s">
        <v>67</v>
      </c>
      <c r="E339" s="41" t="s">
        <v>68</v>
      </c>
      <c r="F339" s="41" t="s">
        <v>166</v>
      </c>
      <c r="G339" s="41" t="s">
        <v>190</v>
      </c>
      <c r="H339" s="42" t="s">
        <v>72</v>
      </c>
      <c r="I339" s="42">
        <v>1</v>
      </c>
      <c r="J339" s="43">
        <v>7.0210667359999878E-3</v>
      </c>
      <c r="K339" s="43">
        <v>2.3108735999999949E-5</v>
      </c>
      <c r="L339" s="43">
        <v>6.4267733200000015E-3</v>
      </c>
      <c r="M339" s="43">
        <v>1.213091720799999E-2</v>
      </c>
      <c r="N339" s="43">
        <v>1.4272754530719998E-2</v>
      </c>
      <c r="O339" s="43">
        <v>1.3535369895679996E-2</v>
      </c>
      <c r="P339" s="43">
        <v>1.1537726271279997E-2</v>
      </c>
      <c r="Q339" s="43">
        <v>1.0127403551999987E-2</v>
      </c>
      <c r="R339" s="43">
        <v>5.7163860159999969E-3</v>
      </c>
      <c r="S339" s="43">
        <v>1.518185209375391E-2</v>
      </c>
      <c r="T339" s="43">
        <v>9.5459735383803118E-3</v>
      </c>
      <c r="U339" s="43">
        <v>2.6931011928773171E-2</v>
      </c>
      <c r="V339" s="43">
        <v>0</v>
      </c>
      <c r="W339" s="43">
        <v>0</v>
      </c>
      <c r="X339" s="43">
        <v>0</v>
      </c>
      <c r="Y339" s="43">
        <v>0</v>
      </c>
    </row>
    <row r="340" spans="1:25" ht="15" hidden="1" customHeight="1">
      <c r="A340" s="38" t="s">
        <v>64</v>
      </c>
      <c r="B340" s="38" t="s">
        <v>65</v>
      </c>
      <c r="C340" s="38" t="s">
        <v>66</v>
      </c>
      <c r="D340" s="38" t="s">
        <v>67</v>
      </c>
      <c r="E340" s="38" t="s">
        <v>68</v>
      </c>
      <c r="F340" s="38" t="s">
        <v>166</v>
      </c>
      <c r="G340" s="38" t="s">
        <v>190</v>
      </c>
      <c r="H340" s="39" t="s">
        <v>73</v>
      </c>
      <c r="I340" s="39">
        <v>298</v>
      </c>
      <c r="J340" s="40">
        <v>1.2777083759999978E-4</v>
      </c>
      <c r="K340" s="40">
        <v>4.20537599999999E-7</v>
      </c>
      <c r="L340" s="40">
        <v>1.1695576200000004E-4</v>
      </c>
      <c r="M340" s="40">
        <v>2.2076096279999988E-4</v>
      </c>
      <c r="N340" s="40">
        <v>2.5973856535199994E-4</v>
      </c>
      <c r="O340" s="40">
        <v>2.4631948588799997E-4</v>
      </c>
      <c r="P340" s="40">
        <v>2.0996595034799995E-4</v>
      </c>
      <c r="Q340" s="40">
        <v>1.8430060319999975E-4</v>
      </c>
      <c r="R340" s="40">
        <v>1.0402798559999997E-4</v>
      </c>
      <c r="S340" s="40">
        <v>2.933504915279987E-4</v>
      </c>
      <c r="T340" s="40">
        <v>1.6827956382474776E-4</v>
      </c>
      <c r="U340" s="40">
        <v>5.0811090121401746E-4</v>
      </c>
      <c r="V340" s="40">
        <v>0</v>
      </c>
      <c r="W340" s="40">
        <v>0</v>
      </c>
      <c r="X340" s="40">
        <v>0</v>
      </c>
      <c r="Y340" s="40">
        <v>0</v>
      </c>
    </row>
    <row r="341" spans="1:25" ht="15" hidden="1" customHeight="1">
      <c r="A341" s="41" t="s">
        <v>64</v>
      </c>
      <c r="B341" s="41" t="s">
        <v>65</v>
      </c>
      <c r="C341" s="41" t="s">
        <v>66</v>
      </c>
      <c r="D341" s="41" t="s">
        <v>67</v>
      </c>
      <c r="E341" s="41" t="s">
        <v>68</v>
      </c>
      <c r="F341" s="41" t="s">
        <v>166</v>
      </c>
      <c r="G341" s="41" t="s">
        <v>191</v>
      </c>
      <c r="H341" s="42" t="s">
        <v>71</v>
      </c>
      <c r="I341" s="42">
        <v>25</v>
      </c>
      <c r="J341" s="43">
        <v>1.0644487500000026E-4</v>
      </c>
      <c r="K341" s="43">
        <v>6.788580000000025E-5</v>
      </c>
      <c r="L341" s="43">
        <v>4.1250000000000002E-8</v>
      </c>
      <c r="M341" s="43">
        <v>1.5142297500000002E-4</v>
      </c>
      <c r="N341" s="43">
        <v>2.5900715250000004E-5</v>
      </c>
      <c r="O341" s="43">
        <v>5.1981743999999774E-5</v>
      </c>
      <c r="P341" s="43">
        <v>6.394089449999991E-5</v>
      </c>
      <c r="Q341" s="43">
        <v>7.7304000000000302E-5</v>
      </c>
      <c r="R341" s="43">
        <v>2.476289999999999E-5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</row>
    <row r="342" spans="1:25" ht="15" hidden="1" customHeight="1">
      <c r="A342" s="38" t="s">
        <v>64</v>
      </c>
      <c r="B342" s="38" t="s">
        <v>65</v>
      </c>
      <c r="C342" s="38" t="s">
        <v>66</v>
      </c>
      <c r="D342" s="38" t="s">
        <v>67</v>
      </c>
      <c r="E342" s="38" t="s">
        <v>68</v>
      </c>
      <c r="F342" s="38" t="s">
        <v>166</v>
      </c>
      <c r="G342" s="38" t="s">
        <v>191</v>
      </c>
      <c r="H342" s="39" t="s">
        <v>72</v>
      </c>
      <c r="I342" s="39">
        <v>1</v>
      </c>
      <c r="J342" s="40">
        <v>0.10502561000000026</v>
      </c>
      <c r="K342" s="40">
        <v>6.6980656000000249E-2</v>
      </c>
      <c r="L342" s="40">
        <v>4.0700000000000007E-5</v>
      </c>
      <c r="M342" s="40">
        <v>0.14940400200000001</v>
      </c>
      <c r="N342" s="40">
        <v>2.5555372380000003E-2</v>
      </c>
      <c r="O342" s="40">
        <v>5.1288654079999781E-2</v>
      </c>
      <c r="P342" s="40">
        <v>6.3088349239999911E-2</v>
      </c>
      <c r="Q342" s="40">
        <v>7.627328000000029E-2</v>
      </c>
      <c r="R342" s="40">
        <v>2.4432727999999987E-2</v>
      </c>
      <c r="S342" s="40">
        <v>0</v>
      </c>
      <c r="T342" s="40">
        <v>0</v>
      </c>
      <c r="U342" s="40">
        <v>0</v>
      </c>
      <c r="V342" s="40">
        <v>0</v>
      </c>
      <c r="W342" s="40">
        <v>0</v>
      </c>
      <c r="X342" s="40">
        <v>0</v>
      </c>
      <c r="Y342" s="40">
        <v>0</v>
      </c>
    </row>
    <row r="343" spans="1:25" ht="15" hidden="1" customHeight="1">
      <c r="A343" s="41" t="s">
        <v>64</v>
      </c>
      <c r="B343" s="41" t="s">
        <v>65</v>
      </c>
      <c r="C343" s="41" t="s">
        <v>66</v>
      </c>
      <c r="D343" s="41" t="s">
        <v>67</v>
      </c>
      <c r="E343" s="41" t="s">
        <v>68</v>
      </c>
      <c r="F343" s="41" t="s">
        <v>166</v>
      </c>
      <c r="G343" s="41" t="s">
        <v>191</v>
      </c>
      <c r="H343" s="42" t="s">
        <v>73</v>
      </c>
      <c r="I343" s="42">
        <v>298</v>
      </c>
      <c r="J343" s="43">
        <v>2.5376458200000062E-4</v>
      </c>
      <c r="K343" s="43">
        <v>1.618397472000006E-4</v>
      </c>
      <c r="L343" s="43">
        <v>9.8340000000000019E-8</v>
      </c>
      <c r="M343" s="43">
        <v>3.6099237240000003E-4</v>
      </c>
      <c r="N343" s="43">
        <v>6.1747305156000014E-5</v>
      </c>
      <c r="O343" s="43">
        <v>1.2392447769599948E-4</v>
      </c>
      <c r="P343" s="43">
        <v>1.5243509248799982E-4</v>
      </c>
      <c r="Q343" s="43">
        <v>1.8429273600000071E-4</v>
      </c>
      <c r="R343" s="43">
        <v>5.903475359999998E-5</v>
      </c>
      <c r="S343" s="43">
        <v>0</v>
      </c>
      <c r="T343" s="43">
        <v>0</v>
      </c>
      <c r="U343" s="43">
        <v>0</v>
      </c>
      <c r="V343" s="43">
        <v>0</v>
      </c>
      <c r="W343" s="43">
        <v>0</v>
      </c>
      <c r="X343" s="43">
        <v>0</v>
      </c>
      <c r="Y343" s="43">
        <v>0</v>
      </c>
    </row>
    <row r="344" spans="1:25" ht="15" hidden="1" customHeight="1">
      <c r="A344" s="38" t="s">
        <v>64</v>
      </c>
      <c r="B344" s="38" t="s">
        <v>65</v>
      </c>
      <c r="C344" s="38" t="s">
        <v>66</v>
      </c>
      <c r="D344" s="38" t="s">
        <v>67</v>
      </c>
      <c r="E344" s="38" t="s">
        <v>68</v>
      </c>
      <c r="F344" s="38" t="s">
        <v>166</v>
      </c>
      <c r="G344" s="38" t="s">
        <v>192</v>
      </c>
      <c r="H344" s="39" t="s">
        <v>71</v>
      </c>
      <c r="I344" s="39">
        <v>25</v>
      </c>
      <c r="J344" s="40">
        <v>0</v>
      </c>
      <c r="K344" s="40">
        <v>0</v>
      </c>
      <c r="L344" s="40">
        <v>6.487574999999999E-5</v>
      </c>
      <c r="M344" s="40">
        <v>1.5180000000000035E-6</v>
      </c>
      <c r="N344" s="40">
        <v>0</v>
      </c>
      <c r="O344" s="40">
        <v>1.0650000000000033E-10</v>
      </c>
      <c r="P344" s="40">
        <v>9.6299999999999926E-10</v>
      </c>
      <c r="Q344" s="40">
        <v>7.1550000000000007E-7</v>
      </c>
      <c r="R344" s="40">
        <v>0</v>
      </c>
      <c r="S344" s="40">
        <v>5.2499999999999974E-10</v>
      </c>
      <c r="T344" s="40">
        <v>5.2499999999999974E-10</v>
      </c>
      <c r="U344" s="40">
        <v>8.9999999999999968E-10</v>
      </c>
      <c r="V344" s="40">
        <v>0</v>
      </c>
      <c r="W344" s="40">
        <v>0</v>
      </c>
      <c r="X344" s="40">
        <v>0</v>
      </c>
      <c r="Y344" s="40">
        <v>0</v>
      </c>
    </row>
    <row r="345" spans="1:25" ht="15" hidden="1" customHeight="1">
      <c r="A345" s="41" t="s">
        <v>64</v>
      </c>
      <c r="B345" s="41" t="s">
        <v>65</v>
      </c>
      <c r="C345" s="41" t="s">
        <v>66</v>
      </c>
      <c r="D345" s="41" t="s">
        <v>67</v>
      </c>
      <c r="E345" s="41" t="s">
        <v>68</v>
      </c>
      <c r="F345" s="41" t="s">
        <v>166</v>
      </c>
      <c r="G345" s="41" t="s">
        <v>192</v>
      </c>
      <c r="H345" s="42" t="s">
        <v>72</v>
      </c>
      <c r="I345" s="42">
        <v>1</v>
      </c>
      <c r="J345" s="43">
        <v>0</v>
      </c>
      <c r="K345" s="43">
        <v>0</v>
      </c>
      <c r="L345" s="43">
        <v>6.4434594899999989E-2</v>
      </c>
      <c r="M345" s="43">
        <v>1.5076776000000033E-3</v>
      </c>
      <c r="N345" s="43">
        <v>0</v>
      </c>
      <c r="O345" s="43">
        <v>1.0577580000000033E-7</v>
      </c>
      <c r="P345" s="43">
        <v>9.564515999999992E-7</v>
      </c>
      <c r="Q345" s="43">
        <v>7.1063460000000001E-4</v>
      </c>
      <c r="R345" s="43">
        <v>0</v>
      </c>
      <c r="S345" s="43">
        <v>5.2142999999999977E-7</v>
      </c>
      <c r="T345" s="43">
        <v>5.2142999999999977E-7</v>
      </c>
      <c r="U345" s="43">
        <v>8.9387999999999969E-7</v>
      </c>
      <c r="V345" s="43">
        <v>0</v>
      </c>
      <c r="W345" s="43">
        <v>0</v>
      </c>
      <c r="X345" s="43">
        <v>0</v>
      </c>
      <c r="Y345" s="43">
        <v>0</v>
      </c>
    </row>
    <row r="346" spans="1:25" ht="15" hidden="1" customHeight="1">
      <c r="A346" s="38" t="s">
        <v>64</v>
      </c>
      <c r="B346" s="38" t="s">
        <v>65</v>
      </c>
      <c r="C346" s="38" t="s">
        <v>66</v>
      </c>
      <c r="D346" s="38" t="s">
        <v>67</v>
      </c>
      <c r="E346" s="38" t="s">
        <v>68</v>
      </c>
      <c r="F346" s="38" t="s">
        <v>166</v>
      </c>
      <c r="G346" s="38" t="s">
        <v>192</v>
      </c>
      <c r="H346" s="39" t="s">
        <v>73</v>
      </c>
      <c r="I346" s="39">
        <v>298</v>
      </c>
      <c r="J346" s="40">
        <v>0</v>
      </c>
      <c r="K346" s="40">
        <v>0</v>
      </c>
      <c r="L346" s="40">
        <v>1.5466378799999997E-4</v>
      </c>
      <c r="M346" s="40">
        <v>3.6189120000000077E-6</v>
      </c>
      <c r="N346" s="40">
        <v>0</v>
      </c>
      <c r="O346" s="40">
        <v>2.5389600000000076E-10</v>
      </c>
      <c r="P346" s="40">
        <v>2.2957919999999986E-9</v>
      </c>
      <c r="Q346" s="40">
        <v>1.7057520000000002E-6</v>
      </c>
      <c r="R346" s="40">
        <v>0</v>
      </c>
      <c r="S346" s="40">
        <v>1.2515999999999995E-9</v>
      </c>
      <c r="T346" s="40">
        <v>1.2515999999999995E-9</v>
      </c>
      <c r="U346" s="40">
        <v>2.1455999999999993E-9</v>
      </c>
      <c r="V346" s="40">
        <v>0</v>
      </c>
      <c r="W346" s="40">
        <v>0</v>
      </c>
      <c r="X346" s="40">
        <v>0</v>
      </c>
      <c r="Y346" s="40">
        <v>0</v>
      </c>
    </row>
    <row r="347" spans="1:25" ht="15" hidden="1" customHeight="1">
      <c r="A347" s="41" t="s">
        <v>64</v>
      </c>
      <c r="B347" s="41" t="s">
        <v>65</v>
      </c>
      <c r="C347" s="41" t="s">
        <v>66</v>
      </c>
      <c r="D347" s="41" t="s">
        <v>67</v>
      </c>
      <c r="E347" s="41" t="s">
        <v>68</v>
      </c>
      <c r="F347" s="41" t="s">
        <v>166</v>
      </c>
      <c r="G347" s="41" t="s">
        <v>193</v>
      </c>
      <c r="H347" s="42" t="s">
        <v>71</v>
      </c>
      <c r="I347" s="42">
        <v>25</v>
      </c>
      <c r="J347" s="43">
        <v>1.8357055999999977E-4</v>
      </c>
      <c r="K347" s="43">
        <v>7.7810959999999812E-5</v>
      </c>
      <c r="L347" s="43">
        <v>1.246185600000001E-4</v>
      </c>
      <c r="M347" s="43">
        <v>2.3672728000000018E-4</v>
      </c>
      <c r="N347" s="43">
        <v>2.3658392320000048E-4</v>
      </c>
      <c r="O347" s="43">
        <v>2.5750508080000015E-4</v>
      </c>
      <c r="P347" s="43">
        <v>2.4060168240000004E-4</v>
      </c>
      <c r="Q347" s="43">
        <v>2.155086400000005E-4</v>
      </c>
      <c r="R347" s="43">
        <v>2.1244248000000038E-4</v>
      </c>
      <c r="S347" s="43">
        <v>1.0012859270096252E-4</v>
      </c>
      <c r="T347" s="43">
        <v>4.7148384722944303E-6</v>
      </c>
      <c r="U347" s="43">
        <v>1.1935010383405851E-4</v>
      </c>
      <c r="V347" s="43">
        <v>1.7663139925197758E-5</v>
      </c>
      <c r="W347" s="43">
        <v>2.5557116352388547E-4</v>
      </c>
      <c r="X347" s="43">
        <v>2.8126911758362107E-4</v>
      </c>
      <c r="Y347" s="43">
        <v>2.2104642411123457E-4</v>
      </c>
    </row>
    <row r="348" spans="1:25" ht="15" hidden="1" customHeight="1">
      <c r="A348" s="38" t="s">
        <v>64</v>
      </c>
      <c r="B348" s="38" t="s">
        <v>65</v>
      </c>
      <c r="C348" s="38" t="s">
        <v>66</v>
      </c>
      <c r="D348" s="38" t="s">
        <v>67</v>
      </c>
      <c r="E348" s="38" t="s">
        <v>68</v>
      </c>
      <c r="F348" s="38" t="s">
        <v>166</v>
      </c>
      <c r="G348" s="38" t="s">
        <v>193</v>
      </c>
      <c r="H348" s="39" t="s">
        <v>73</v>
      </c>
      <c r="I348" s="39">
        <v>298</v>
      </c>
      <c r="J348" s="40">
        <v>4.307942116799994E-4</v>
      </c>
      <c r="K348" s="40">
        <v>1.8260287037999952E-4</v>
      </c>
      <c r="L348" s="40">
        <v>2.9244860568000024E-4</v>
      </c>
      <c r="M348" s="40">
        <v>5.555397443400003E-4</v>
      </c>
      <c r="N348" s="40">
        <v>5.5520332176960097E-4</v>
      </c>
      <c r="O348" s="40">
        <v>6.0430004836740025E-4</v>
      </c>
      <c r="P348" s="40">
        <v>5.6463199817220007E-4</v>
      </c>
      <c r="Q348" s="40">
        <v>5.0574490092000117E-4</v>
      </c>
      <c r="R348" s="40">
        <v>4.985493899400009E-4</v>
      </c>
      <c r="S348" s="40">
        <v>2.3497677492098377E-4</v>
      </c>
      <c r="T348" s="40">
        <v>1.1064547184856952E-5</v>
      </c>
      <c r="U348" s="40">
        <v>2.8008485617257684E-4</v>
      </c>
      <c r="V348" s="40">
        <v>4.1450973619457847E-5</v>
      </c>
      <c r="W348" s="40">
        <v>5.9976162799967817E-4</v>
      </c>
      <c r="X348" s="40">
        <v>6.6006830168936293E-4</v>
      </c>
      <c r="Y348" s="40">
        <v>8.7255304193811561E-4</v>
      </c>
    </row>
    <row r="349" spans="1:25" ht="15" hidden="1" customHeight="1">
      <c r="A349" s="41" t="s">
        <v>64</v>
      </c>
      <c r="B349" s="41" t="s">
        <v>65</v>
      </c>
      <c r="C349" s="41" t="s">
        <v>66</v>
      </c>
      <c r="D349" s="41" t="s">
        <v>67</v>
      </c>
      <c r="E349" s="41" t="s">
        <v>68</v>
      </c>
      <c r="F349" s="41" t="s">
        <v>166</v>
      </c>
      <c r="G349" s="41" t="s">
        <v>194</v>
      </c>
      <c r="H349" s="42" t="s">
        <v>71</v>
      </c>
      <c r="I349" s="42">
        <v>25</v>
      </c>
      <c r="J349" s="43">
        <v>7.3469999999999887E-7</v>
      </c>
      <c r="K349" s="43">
        <v>1.2682500000000045E-7</v>
      </c>
      <c r="L349" s="43">
        <v>1.3582500000000004E-7</v>
      </c>
      <c r="M349" s="43">
        <v>1.0244999999999961E-7</v>
      </c>
      <c r="N349" s="43">
        <v>1.476615000000005E-7</v>
      </c>
      <c r="O349" s="43">
        <v>4.0582124999999894E-7</v>
      </c>
      <c r="P349" s="43">
        <v>2.9427299999999908E-7</v>
      </c>
      <c r="Q349" s="43">
        <v>2.2807499999999969E-7</v>
      </c>
      <c r="R349" s="43">
        <v>3.3675000000000068E-7</v>
      </c>
      <c r="S349" s="43">
        <v>3.0273394969100989E-7</v>
      </c>
      <c r="T349" s="43">
        <v>1.2781998188551508E-7</v>
      </c>
      <c r="U349" s="43">
        <v>9.4950560705609252E-7</v>
      </c>
      <c r="V349" s="43">
        <v>1.5635486957708675E-7</v>
      </c>
      <c r="W349" s="43">
        <v>9.1489444300025547E-7</v>
      </c>
      <c r="X349" s="43">
        <v>4.8783707980240251E-7</v>
      </c>
      <c r="Y349" s="43">
        <v>4.1028883630357096E-7</v>
      </c>
    </row>
    <row r="350" spans="1:25" ht="15" hidden="1" customHeight="1">
      <c r="A350" s="38" t="s">
        <v>64</v>
      </c>
      <c r="B350" s="38" t="s">
        <v>65</v>
      </c>
      <c r="C350" s="38" t="s">
        <v>66</v>
      </c>
      <c r="D350" s="38" t="s">
        <v>67</v>
      </c>
      <c r="E350" s="38" t="s">
        <v>68</v>
      </c>
      <c r="F350" s="38" t="s">
        <v>166</v>
      </c>
      <c r="G350" s="38" t="s">
        <v>194</v>
      </c>
      <c r="H350" s="39" t="s">
        <v>72</v>
      </c>
      <c r="I350" s="39">
        <v>1</v>
      </c>
      <c r="J350" s="40">
        <v>7.2451215999999889E-4</v>
      </c>
      <c r="K350" s="40">
        <v>1.2506636000000044E-4</v>
      </c>
      <c r="L350" s="40">
        <v>1.3394156000000004E-4</v>
      </c>
      <c r="M350" s="40">
        <v>1.0102935999999964E-4</v>
      </c>
      <c r="N350" s="40">
        <v>1.4561392720000054E-4</v>
      </c>
      <c r="O350" s="40">
        <v>4.0019386199999891E-4</v>
      </c>
      <c r="P350" s="40">
        <v>2.9019241439999917E-4</v>
      </c>
      <c r="Q350" s="40">
        <v>2.2491235999999964E-4</v>
      </c>
      <c r="R350" s="40">
        <v>3.3208040000000074E-4</v>
      </c>
      <c r="S350" s="40">
        <v>2.9519553747912652E-4</v>
      </c>
      <c r="T350" s="40">
        <v>1.2461267217526081E-4</v>
      </c>
      <c r="U350" s="40">
        <v>9.3633912930491455E-4</v>
      </c>
      <c r="V350" s="40">
        <v>1.5399896600311035E-4</v>
      </c>
      <c r="W350" s="40">
        <v>9.022079067239852E-4</v>
      </c>
      <c r="X350" s="40">
        <v>4.810724056291425E-4</v>
      </c>
      <c r="Y350" s="40">
        <v>3.5027003049234895E-4</v>
      </c>
    </row>
    <row r="351" spans="1:25" ht="15" hidden="1" customHeight="1">
      <c r="A351" s="41" t="s">
        <v>64</v>
      </c>
      <c r="B351" s="41" t="s">
        <v>65</v>
      </c>
      <c r="C351" s="41" t="s">
        <v>66</v>
      </c>
      <c r="D351" s="41" t="s">
        <v>67</v>
      </c>
      <c r="E351" s="41" t="s">
        <v>68</v>
      </c>
      <c r="F351" s="41" t="s">
        <v>166</v>
      </c>
      <c r="G351" s="41" t="s">
        <v>194</v>
      </c>
      <c r="H351" s="42" t="s">
        <v>73</v>
      </c>
      <c r="I351" s="42">
        <v>298</v>
      </c>
      <c r="J351" s="43">
        <v>1.7515247999999975E-6</v>
      </c>
      <c r="K351" s="43">
        <v>3.0235080000000105E-7</v>
      </c>
      <c r="L351" s="43">
        <v>3.2380680000000002E-7</v>
      </c>
      <c r="M351" s="43">
        <v>2.4424079999999911E-7</v>
      </c>
      <c r="N351" s="43">
        <v>3.5202501600000131E-7</v>
      </c>
      <c r="O351" s="43">
        <v>9.6747785999999746E-7</v>
      </c>
      <c r="P351" s="43">
        <v>7.015468319999977E-7</v>
      </c>
      <c r="Q351" s="43">
        <v>5.4373079999999916E-7</v>
      </c>
      <c r="R351" s="43">
        <v>8.0281200000000167E-7</v>
      </c>
      <c r="S351" s="43">
        <v>7.2171773606336767E-7</v>
      </c>
      <c r="T351" s="43">
        <v>3.0472283681506789E-7</v>
      </c>
      <c r="U351" s="43">
        <v>2.2636213672217243E-6</v>
      </c>
      <c r="V351" s="43">
        <v>3.7275000907177485E-7</v>
      </c>
      <c r="W351" s="43">
        <v>2.1811083521126088E-6</v>
      </c>
      <c r="X351" s="43">
        <v>1.1630035982489276E-6</v>
      </c>
      <c r="Y351" s="43">
        <v>2.4721522070262133E-6</v>
      </c>
    </row>
    <row r="352" spans="1:25" ht="15" hidden="1" customHeight="1">
      <c r="A352" s="38" t="s">
        <v>64</v>
      </c>
      <c r="B352" s="38" t="s">
        <v>65</v>
      </c>
      <c r="C352" s="38" t="s">
        <v>66</v>
      </c>
      <c r="D352" s="38" t="s">
        <v>67</v>
      </c>
      <c r="E352" s="38" t="s">
        <v>68</v>
      </c>
      <c r="F352" s="38" t="s">
        <v>166</v>
      </c>
      <c r="G352" s="38" t="s">
        <v>195</v>
      </c>
      <c r="H352" s="39" t="s">
        <v>71</v>
      </c>
      <c r="I352" s="39">
        <v>25</v>
      </c>
      <c r="J352" s="40">
        <v>2.0925000000000032E-7</v>
      </c>
      <c r="K352" s="40">
        <v>5.7284999999999899E-7</v>
      </c>
      <c r="L352" s="40">
        <v>8.7007499999999893E-7</v>
      </c>
      <c r="M352" s="40">
        <v>2.4405000000000081E-7</v>
      </c>
      <c r="N352" s="40">
        <v>5.0139824999999998E-7</v>
      </c>
      <c r="O352" s="40">
        <v>3.9132149999999966E-7</v>
      </c>
      <c r="P352" s="40">
        <v>0</v>
      </c>
      <c r="Q352" s="40">
        <v>0</v>
      </c>
      <c r="R352" s="40">
        <v>1.7250000000000012E-9</v>
      </c>
      <c r="S352" s="40">
        <v>0</v>
      </c>
      <c r="T352" s="40">
        <v>2.1556125000000101E-8</v>
      </c>
      <c r="U352" s="40">
        <v>1.8537108834117937E-9</v>
      </c>
      <c r="V352" s="40">
        <v>0</v>
      </c>
      <c r="W352" s="40">
        <v>0</v>
      </c>
      <c r="X352" s="40">
        <v>0</v>
      </c>
      <c r="Y352" s="40">
        <v>0</v>
      </c>
    </row>
    <row r="353" spans="1:25" ht="15" hidden="1" customHeight="1">
      <c r="A353" s="41" t="s">
        <v>64</v>
      </c>
      <c r="B353" s="41" t="s">
        <v>65</v>
      </c>
      <c r="C353" s="41" t="s">
        <v>66</v>
      </c>
      <c r="D353" s="41" t="s">
        <v>67</v>
      </c>
      <c r="E353" s="41" t="s">
        <v>68</v>
      </c>
      <c r="F353" s="41" t="s">
        <v>166</v>
      </c>
      <c r="G353" s="41" t="s">
        <v>195</v>
      </c>
      <c r="H353" s="42" t="s">
        <v>72</v>
      </c>
      <c r="I353" s="42">
        <v>1</v>
      </c>
      <c r="J353" s="43">
        <v>2.0149380000000029E-4</v>
      </c>
      <c r="K353" s="43">
        <v>5.5161635999999878E-4</v>
      </c>
      <c r="L353" s="43">
        <v>8.3782421999999894E-4</v>
      </c>
      <c r="M353" s="43">
        <v>2.3500388000000075E-4</v>
      </c>
      <c r="N353" s="43">
        <v>4.8281308819999989E-4</v>
      </c>
      <c r="O353" s="43">
        <v>3.7681651639999967E-4</v>
      </c>
      <c r="P353" s="43">
        <v>0</v>
      </c>
      <c r="Q353" s="43">
        <v>0</v>
      </c>
      <c r="R353" s="43">
        <v>1.6610600000000013E-6</v>
      </c>
      <c r="S353" s="43">
        <v>0</v>
      </c>
      <c r="T353" s="43">
        <v>2.0357000000000083E-5</v>
      </c>
      <c r="U353" s="43">
        <v>1.7849999999999965E-6</v>
      </c>
      <c r="V353" s="43">
        <v>0</v>
      </c>
      <c r="W353" s="43">
        <v>0</v>
      </c>
      <c r="X353" s="43">
        <v>0</v>
      </c>
      <c r="Y353" s="43">
        <v>0</v>
      </c>
    </row>
    <row r="354" spans="1:25" ht="15" hidden="1" customHeight="1">
      <c r="A354" s="38" t="s">
        <v>64</v>
      </c>
      <c r="B354" s="38" t="s">
        <v>65</v>
      </c>
      <c r="C354" s="38" t="s">
        <v>66</v>
      </c>
      <c r="D354" s="38" t="s">
        <v>67</v>
      </c>
      <c r="E354" s="38" t="s">
        <v>68</v>
      </c>
      <c r="F354" s="38" t="s">
        <v>166</v>
      </c>
      <c r="G354" s="38" t="s">
        <v>195</v>
      </c>
      <c r="H354" s="39" t="s">
        <v>73</v>
      </c>
      <c r="I354" s="39">
        <v>298</v>
      </c>
      <c r="J354" s="40">
        <v>4.9885200000000079E-7</v>
      </c>
      <c r="K354" s="40">
        <v>1.3656743999999972E-6</v>
      </c>
      <c r="L354" s="40">
        <v>2.0742587999999973E-6</v>
      </c>
      <c r="M354" s="40">
        <v>5.8181520000000186E-7</v>
      </c>
      <c r="N354" s="40">
        <v>1.1953334279999999E-6</v>
      </c>
      <c r="O354" s="40">
        <v>9.3291045599999907E-7</v>
      </c>
      <c r="P354" s="40">
        <v>0</v>
      </c>
      <c r="Q354" s="40">
        <v>0</v>
      </c>
      <c r="R354" s="40">
        <v>4.1124000000000033E-9</v>
      </c>
      <c r="S354" s="40">
        <v>0</v>
      </c>
      <c r="T354" s="40">
        <v>5.138980200000024E-8</v>
      </c>
      <c r="U354" s="40">
        <v>4.4192467460537163E-9</v>
      </c>
      <c r="V354" s="40">
        <v>0</v>
      </c>
      <c r="W354" s="40">
        <v>0</v>
      </c>
      <c r="X354" s="40">
        <v>0</v>
      </c>
      <c r="Y354" s="40">
        <v>0</v>
      </c>
    </row>
    <row r="355" spans="1:25" ht="15" hidden="1" customHeight="1">
      <c r="A355" s="41" t="s">
        <v>64</v>
      </c>
      <c r="B355" s="41" t="s">
        <v>65</v>
      </c>
      <c r="C355" s="41" t="s">
        <v>66</v>
      </c>
      <c r="D355" s="41" t="s">
        <v>67</v>
      </c>
      <c r="E355" s="41" t="s">
        <v>68</v>
      </c>
      <c r="F355" s="41" t="s">
        <v>166</v>
      </c>
      <c r="G355" s="41" t="s">
        <v>196</v>
      </c>
      <c r="H355" s="42" t="s">
        <v>71</v>
      </c>
      <c r="I355" s="42">
        <v>25</v>
      </c>
      <c r="J355" s="43">
        <v>0</v>
      </c>
      <c r="K355" s="43">
        <v>0</v>
      </c>
      <c r="L355" s="43">
        <v>0</v>
      </c>
      <c r="M355" s="43">
        <v>0</v>
      </c>
      <c r="N355" s="43">
        <v>0</v>
      </c>
      <c r="O355" s="43">
        <v>1.8592500000000012E-9</v>
      </c>
      <c r="P355" s="43">
        <v>0</v>
      </c>
      <c r="Q355" s="43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  <c r="Y355" s="43">
        <v>0</v>
      </c>
    </row>
    <row r="356" spans="1:25" ht="15" hidden="1" customHeight="1">
      <c r="A356" s="38" t="s">
        <v>64</v>
      </c>
      <c r="B356" s="38" t="s">
        <v>65</v>
      </c>
      <c r="C356" s="38" t="s">
        <v>66</v>
      </c>
      <c r="D356" s="38" t="s">
        <v>67</v>
      </c>
      <c r="E356" s="38" t="s">
        <v>68</v>
      </c>
      <c r="F356" s="38" t="s">
        <v>166</v>
      </c>
      <c r="G356" s="38" t="s">
        <v>196</v>
      </c>
      <c r="H356" s="39" t="s">
        <v>72</v>
      </c>
      <c r="I356" s="39">
        <v>1</v>
      </c>
      <c r="J356" s="40">
        <v>0</v>
      </c>
      <c r="K356" s="40">
        <v>0</v>
      </c>
      <c r="L356" s="40">
        <v>0</v>
      </c>
      <c r="M356" s="40">
        <v>0</v>
      </c>
      <c r="N356" s="40">
        <v>0</v>
      </c>
      <c r="O356" s="40">
        <v>1.8642080000000014E-6</v>
      </c>
      <c r="P356" s="40">
        <v>0</v>
      </c>
      <c r="Q356" s="40">
        <v>0</v>
      </c>
      <c r="R356" s="40">
        <v>0</v>
      </c>
      <c r="S356" s="40">
        <v>0</v>
      </c>
      <c r="T356" s="40">
        <v>0</v>
      </c>
      <c r="U356" s="40">
        <v>0</v>
      </c>
      <c r="V356" s="40">
        <v>0</v>
      </c>
      <c r="W356" s="40">
        <v>0</v>
      </c>
      <c r="X356" s="40">
        <v>0</v>
      </c>
      <c r="Y356" s="40">
        <v>0</v>
      </c>
    </row>
    <row r="357" spans="1:25" ht="15" hidden="1" customHeight="1">
      <c r="A357" s="41" t="s">
        <v>64</v>
      </c>
      <c r="B357" s="41" t="s">
        <v>65</v>
      </c>
      <c r="C357" s="41" t="s">
        <v>66</v>
      </c>
      <c r="D357" s="41" t="s">
        <v>67</v>
      </c>
      <c r="E357" s="41" t="s">
        <v>68</v>
      </c>
      <c r="F357" s="41" t="s">
        <v>166</v>
      </c>
      <c r="G357" s="41" t="s">
        <v>196</v>
      </c>
      <c r="H357" s="42" t="s">
        <v>73</v>
      </c>
      <c r="I357" s="42">
        <v>298</v>
      </c>
      <c r="J357" s="43">
        <v>0</v>
      </c>
      <c r="K357" s="43">
        <v>0</v>
      </c>
      <c r="L357" s="43">
        <v>0</v>
      </c>
      <c r="M357" s="43">
        <v>0</v>
      </c>
      <c r="N357" s="43">
        <v>0</v>
      </c>
      <c r="O357" s="43">
        <v>4.432452000000003E-9</v>
      </c>
      <c r="P357" s="43">
        <v>0</v>
      </c>
      <c r="Q357" s="43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  <c r="Y357" s="43">
        <v>0</v>
      </c>
    </row>
    <row r="358" spans="1:25" ht="15" hidden="1" customHeight="1">
      <c r="A358" s="38" t="s">
        <v>64</v>
      </c>
      <c r="B358" s="38" t="s">
        <v>65</v>
      </c>
      <c r="C358" s="38" t="s">
        <v>66</v>
      </c>
      <c r="D358" s="38" t="s">
        <v>67</v>
      </c>
      <c r="E358" s="38" t="s">
        <v>68</v>
      </c>
      <c r="F358" s="38" t="s">
        <v>166</v>
      </c>
      <c r="G358" s="38" t="s">
        <v>197</v>
      </c>
      <c r="H358" s="39" t="s">
        <v>71</v>
      </c>
      <c r="I358" s="39">
        <v>25</v>
      </c>
      <c r="J358" s="40">
        <v>2.1938320000000011E-5</v>
      </c>
      <c r="K358" s="40">
        <v>0</v>
      </c>
      <c r="L358" s="40">
        <v>0</v>
      </c>
      <c r="M358" s="40">
        <v>0</v>
      </c>
      <c r="N358" s="40">
        <v>0</v>
      </c>
      <c r="O358" s="40">
        <v>2.7979495200000029E-5</v>
      </c>
      <c r="P358" s="40">
        <v>2.8352060800000033E-5</v>
      </c>
      <c r="Q358" s="40">
        <v>2.3307520000000052E-5</v>
      </c>
      <c r="R358" s="40">
        <v>2.293432000000003E-5</v>
      </c>
      <c r="S358" s="40">
        <v>2.0265905811537038E-5</v>
      </c>
      <c r="T358" s="40">
        <v>1.1208201355442387E-5</v>
      </c>
      <c r="U358" s="40">
        <v>8.7908322556456113E-5</v>
      </c>
      <c r="V358" s="40">
        <v>8.8697882106302832E-5</v>
      </c>
      <c r="W358" s="40">
        <v>6.4996835181421537E-6</v>
      </c>
      <c r="X358" s="40">
        <v>4.4707999336628729E-6</v>
      </c>
      <c r="Y358" s="40">
        <v>1.0956605994961634E-5</v>
      </c>
    </row>
    <row r="359" spans="1:25" ht="15" hidden="1" customHeight="1">
      <c r="A359" s="41" t="s">
        <v>64</v>
      </c>
      <c r="B359" s="41" t="s">
        <v>65</v>
      </c>
      <c r="C359" s="41" t="s">
        <v>66</v>
      </c>
      <c r="D359" s="41" t="s">
        <v>67</v>
      </c>
      <c r="E359" s="41" t="s">
        <v>68</v>
      </c>
      <c r="F359" s="41" t="s">
        <v>166</v>
      </c>
      <c r="G359" s="41" t="s">
        <v>197</v>
      </c>
      <c r="H359" s="42" t="s">
        <v>73</v>
      </c>
      <c r="I359" s="42">
        <v>298</v>
      </c>
      <c r="J359" s="43">
        <v>5.1483752460000024E-5</v>
      </c>
      <c r="K359" s="43">
        <v>0</v>
      </c>
      <c r="L359" s="43">
        <v>0</v>
      </c>
      <c r="M359" s="43">
        <v>0</v>
      </c>
      <c r="N359" s="43">
        <v>0</v>
      </c>
      <c r="O359" s="43">
        <v>6.5660880360600058E-5</v>
      </c>
      <c r="P359" s="43">
        <v>6.653519868240008E-5</v>
      </c>
      <c r="Q359" s="43">
        <v>5.4696922560000121E-5</v>
      </c>
      <c r="R359" s="43">
        <v>5.3821115460000073E-5</v>
      </c>
      <c r="S359" s="43">
        <v>4.7559014463224553E-5</v>
      </c>
      <c r="T359" s="43">
        <v>2.6302846530884426E-5</v>
      </c>
      <c r="U359" s="43">
        <v>2.0629885595936336E-4</v>
      </c>
      <c r="V359" s="43">
        <v>2.0815175483296619E-4</v>
      </c>
      <c r="W359" s="43">
        <v>1.52531322962001E-5</v>
      </c>
      <c r="X359" s="43">
        <v>1.0491849744323346E-5</v>
      </c>
      <c r="Y359" s="43">
        <v>2.5712415118676217E-5</v>
      </c>
    </row>
    <row r="360" spans="1:25" ht="15" hidden="1" customHeight="1">
      <c r="A360" s="38" t="s">
        <v>64</v>
      </c>
      <c r="B360" s="38" t="s">
        <v>65</v>
      </c>
      <c r="C360" s="38" t="s">
        <v>66</v>
      </c>
      <c r="D360" s="38" t="s">
        <v>67</v>
      </c>
      <c r="E360" s="38" t="s">
        <v>68</v>
      </c>
      <c r="F360" s="38" t="s">
        <v>166</v>
      </c>
      <c r="G360" s="38" t="s">
        <v>198</v>
      </c>
      <c r="H360" s="39" t="s">
        <v>71</v>
      </c>
      <c r="I360" s="39">
        <v>25</v>
      </c>
      <c r="J360" s="40">
        <v>3.4314802499999772E-4</v>
      </c>
      <c r="K360" s="40">
        <v>3.1613095000000013E-4</v>
      </c>
      <c r="L360" s="40">
        <v>3.2599119999999755E-4</v>
      </c>
      <c r="M360" s="40">
        <v>4.0403544999999703E-4</v>
      </c>
      <c r="N360" s="40">
        <v>3.252605339999956E-4</v>
      </c>
      <c r="O360" s="40">
        <v>3.4267032399999827E-4</v>
      </c>
      <c r="P360" s="40">
        <v>3.3661010125000018E-4</v>
      </c>
      <c r="Q360" s="40">
        <v>3.6472927499999982E-4</v>
      </c>
      <c r="R360" s="40">
        <v>3.6000275000000215E-4</v>
      </c>
      <c r="S360" s="40">
        <v>4.9463542401295582E-4</v>
      </c>
      <c r="T360" s="40">
        <v>3.6912210997445337E-4</v>
      </c>
      <c r="U360" s="40">
        <v>4.0428940020093549E-4</v>
      </c>
      <c r="V360" s="40">
        <v>2.9436158485537733E-4</v>
      </c>
      <c r="W360" s="40">
        <v>3.9496006046363001E-4</v>
      </c>
      <c r="X360" s="40">
        <v>4.1596354371125569E-4</v>
      </c>
      <c r="Y360" s="40">
        <v>5.7850328680609381E-4</v>
      </c>
    </row>
    <row r="361" spans="1:25" ht="15" hidden="1" customHeight="1">
      <c r="A361" s="41" t="s">
        <v>64</v>
      </c>
      <c r="B361" s="41" t="s">
        <v>65</v>
      </c>
      <c r="C361" s="41" t="s">
        <v>66</v>
      </c>
      <c r="D361" s="41" t="s">
        <v>67</v>
      </c>
      <c r="E361" s="41" t="s">
        <v>68</v>
      </c>
      <c r="F361" s="41" t="s">
        <v>166</v>
      </c>
      <c r="G361" s="41" t="s">
        <v>198</v>
      </c>
      <c r="H361" s="42" t="s">
        <v>72</v>
      </c>
      <c r="I361" s="42">
        <v>1</v>
      </c>
      <c r="J361" s="43">
        <v>0.72774833141999506</v>
      </c>
      <c r="K361" s="43">
        <v>0.67045051876000039</v>
      </c>
      <c r="L361" s="43">
        <v>0.69136213695999471</v>
      </c>
      <c r="M361" s="43">
        <v>0.8568783823599937</v>
      </c>
      <c r="N361" s="43">
        <v>0.68981254050719054</v>
      </c>
      <c r="O361" s="43">
        <v>0.72673522313919636</v>
      </c>
      <c r="P361" s="43">
        <v>0.71388270273100041</v>
      </c>
      <c r="Q361" s="43">
        <v>0.77351784641999954</v>
      </c>
      <c r="R361" s="43">
        <v>0.76349383220000466</v>
      </c>
      <c r="S361" s="43">
        <v>1.0513143818114292</v>
      </c>
      <c r="T361" s="43">
        <v>0.78554705803606084</v>
      </c>
      <c r="U361" s="43">
        <v>0.85927349959336374</v>
      </c>
      <c r="V361" s="43">
        <v>0.62374085210494046</v>
      </c>
      <c r="W361" s="43">
        <v>0.83763129623126664</v>
      </c>
      <c r="X361" s="43">
        <v>0.88217548350283104</v>
      </c>
      <c r="Y361" s="43">
        <v>1.157224492900492</v>
      </c>
    </row>
    <row r="362" spans="1:25" ht="15" hidden="1" customHeight="1">
      <c r="A362" s="38" t="s">
        <v>64</v>
      </c>
      <c r="B362" s="38" t="s">
        <v>65</v>
      </c>
      <c r="C362" s="38" t="s">
        <v>66</v>
      </c>
      <c r="D362" s="38" t="s">
        <v>67</v>
      </c>
      <c r="E362" s="38" t="s">
        <v>68</v>
      </c>
      <c r="F362" s="38" t="s">
        <v>166</v>
      </c>
      <c r="G362" s="38" t="s">
        <v>198</v>
      </c>
      <c r="H362" s="39" t="s">
        <v>73</v>
      </c>
      <c r="I362" s="39">
        <v>298</v>
      </c>
      <c r="J362" s="40">
        <v>4.0903244579999727E-4</v>
      </c>
      <c r="K362" s="40">
        <v>3.7682809240000014E-4</v>
      </c>
      <c r="L362" s="40">
        <v>3.8858151039999705E-4</v>
      </c>
      <c r="M362" s="40">
        <v>4.8161025639999644E-4</v>
      </c>
      <c r="N362" s="40">
        <v>3.8771055652799468E-4</v>
      </c>
      <c r="O362" s="40">
        <v>4.0846302620799793E-4</v>
      </c>
      <c r="P362" s="40">
        <v>4.0123924069000022E-4</v>
      </c>
      <c r="Q362" s="40">
        <v>4.3475729579999975E-4</v>
      </c>
      <c r="R362" s="40">
        <v>4.2912327800000258E-4</v>
      </c>
      <c r="S362" s="40">
        <v>5.8960542542344332E-4</v>
      </c>
      <c r="T362" s="40">
        <v>4.3999355508954845E-4</v>
      </c>
      <c r="U362" s="40">
        <v>4.8191296503951507E-4</v>
      </c>
      <c r="V362" s="40">
        <v>3.5087900914760977E-4</v>
      </c>
      <c r="W362" s="40">
        <v>4.7079239207264696E-4</v>
      </c>
      <c r="X362" s="40">
        <v>4.9582854410381671E-4</v>
      </c>
      <c r="Y362" s="40">
        <v>1.1349698735117761E-3</v>
      </c>
    </row>
    <row r="363" spans="1:25" ht="15" hidden="1" customHeight="1">
      <c r="A363" s="41" t="s">
        <v>64</v>
      </c>
      <c r="B363" s="41" t="s">
        <v>65</v>
      </c>
      <c r="C363" s="41" t="s">
        <v>66</v>
      </c>
      <c r="D363" s="41" t="s">
        <v>67</v>
      </c>
      <c r="E363" s="41" t="s">
        <v>68</v>
      </c>
      <c r="F363" s="41" t="s">
        <v>166</v>
      </c>
      <c r="G363" s="41" t="s">
        <v>199</v>
      </c>
      <c r="H363" s="42" t="s">
        <v>71</v>
      </c>
      <c r="I363" s="42">
        <v>25</v>
      </c>
      <c r="J363" s="43">
        <v>3.0150000000000035E-8</v>
      </c>
      <c r="K363" s="43">
        <v>2.3249999999999968E-9</v>
      </c>
      <c r="L363" s="43">
        <v>7.1250000000000084E-9</v>
      </c>
      <c r="M363" s="43">
        <v>0</v>
      </c>
      <c r="N363" s="43">
        <v>0</v>
      </c>
      <c r="O363" s="43">
        <v>0</v>
      </c>
      <c r="P363" s="43">
        <v>0</v>
      </c>
      <c r="Q363" s="43">
        <v>0</v>
      </c>
      <c r="R363" s="43">
        <v>0</v>
      </c>
      <c r="S363" s="43">
        <v>2.4494518627830819E-10</v>
      </c>
      <c r="T363" s="43">
        <v>0</v>
      </c>
      <c r="U363" s="43">
        <v>0</v>
      </c>
      <c r="V363" s="43">
        <v>0</v>
      </c>
      <c r="W363" s="43">
        <v>0</v>
      </c>
      <c r="X363" s="43">
        <v>0</v>
      </c>
      <c r="Y363" s="43">
        <v>2.6971359825323039E-8</v>
      </c>
    </row>
    <row r="364" spans="1:25" ht="15" hidden="1" customHeight="1">
      <c r="A364" s="38" t="s">
        <v>64</v>
      </c>
      <c r="B364" s="38" t="s">
        <v>65</v>
      </c>
      <c r="C364" s="38" t="s">
        <v>66</v>
      </c>
      <c r="D364" s="38" t="s">
        <v>67</v>
      </c>
      <c r="E364" s="38" t="s">
        <v>68</v>
      </c>
      <c r="F364" s="38" t="s">
        <v>166</v>
      </c>
      <c r="G364" s="38" t="s">
        <v>199</v>
      </c>
      <c r="H364" s="39" t="s">
        <v>72</v>
      </c>
      <c r="I364" s="39">
        <v>1</v>
      </c>
      <c r="J364" s="40">
        <v>2.4706920000000027E-5</v>
      </c>
      <c r="K364" s="40">
        <v>1.9052599999999976E-6</v>
      </c>
      <c r="L364" s="40">
        <v>5.8387000000000073E-6</v>
      </c>
      <c r="M364" s="40">
        <v>0</v>
      </c>
      <c r="N364" s="40">
        <v>0</v>
      </c>
      <c r="O364" s="40">
        <v>0</v>
      </c>
      <c r="P364" s="40">
        <v>0</v>
      </c>
      <c r="Q364" s="40">
        <v>0</v>
      </c>
      <c r="R364" s="40">
        <v>0</v>
      </c>
      <c r="S364" s="40">
        <v>2.0581923456443377E-7</v>
      </c>
      <c r="T364" s="40">
        <v>0</v>
      </c>
      <c r="U364" s="40">
        <v>0</v>
      </c>
      <c r="V364" s="40">
        <v>0</v>
      </c>
      <c r="W364" s="40">
        <v>0</v>
      </c>
      <c r="X364" s="40">
        <v>0</v>
      </c>
      <c r="Y364" s="40">
        <v>2.1863676657067611E-5</v>
      </c>
    </row>
    <row r="365" spans="1:25" ht="15" hidden="1" customHeight="1">
      <c r="A365" s="41" t="s">
        <v>64</v>
      </c>
      <c r="B365" s="41" t="s">
        <v>65</v>
      </c>
      <c r="C365" s="41" t="s">
        <v>66</v>
      </c>
      <c r="D365" s="41" t="s">
        <v>67</v>
      </c>
      <c r="E365" s="41" t="s">
        <v>68</v>
      </c>
      <c r="F365" s="41" t="s">
        <v>166</v>
      </c>
      <c r="G365" s="41" t="s">
        <v>199</v>
      </c>
      <c r="H365" s="42" t="s">
        <v>73</v>
      </c>
      <c r="I365" s="42">
        <v>298</v>
      </c>
      <c r="J365" s="43">
        <v>7.1877600000000074E-8</v>
      </c>
      <c r="K365" s="43">
        <v>5.5427999999999929E-9</v>
      </c>
      <c r="L365" s="43">
        <v>1.6986000000000021E-8</v>
      </c>
      <c r="M365" s="43">
        <v>0</v>
      </c>
      <c r="N365" s="43">
        <v>0</v>
      </c>
      <c r="O365" s="43">
        <v>0</v>
      </c>
      <c r="P365" s="43">
        <v>0</v>
      </c>
      <c r="Q365" s="43">
        <v>0</v>
      </c>
      <c r="R365" s="43">
        <v>0</v>
      </c>
      <c r="S365" s="43">
        <v>5.8394932408748664E-10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7.2190691654266504E-8</v>
      </c>
    </row>
    <row r="366" spans="1:25" ht="15" hidden="1" customHeight="1">
      <c r="A366" s="38" t="s">
        <v>64</v>
      </c>
      <c r="B366" s="38" t="s">
        <v>65</v>
      </c>
      <c r="C366" s="38" t="s">
        <v>66</v>
      </c>
      <c r="D366" s="38" t="s">
        <v>67</v>
      </c>
      <c r="E366" s="38" t="s">
        <v>68</v>
      </c>
      <c r="F366" s="38" t="s">
        <v>166</v>
      </c>
      <c r="G366" s="38" t="s">
        <v>200</v>
      </c>
      <c r="H366" s="39" t="s">
        <v>71</v>
      </c>
      <c r="I366" s="39">
        <v>25</v>
      </c>
      <c r="J366" s="40">
        <v>0</v>
      </c>
      <c r="K366" s="40">
        <v>0</v>
      </c>
      <c r="L366" s="40">
        <v>0</v>
      </c>
      <c r="M366" s="40">
        <v>0</v>
      </c>
      <c r="N366" s="40">
        <v>0</v>
      </c>
      <c r="O366" s="40">
        <v>0</v>
      </c>
      <c r="P366" s="40">
        <v>0</v>
      </c>
      <c r="Q366" s="40">
        <v>0</v>
      </c>
      <c r="R366" s="40">
        <v>0</v>
      </c>
      <c r="S366" s="40">
        <v>0</v>
      </c>
      <c r="T366" s="40">
        <v>0</v>
      </c>
      <c r="U366" s="40">
        <v>0</v>
      </c>
      <c r="V366" s="40">
        <v>7.695758423322819E-5</v>
      </c>
      <c r="W366" s="40">
        <v>1.149625851035266E-4</v>
      </c>
      <c r="X366" s="40">
        <v>4.8990358844246216E-4</v>
      </c>
      <c r="Y366" s="40">
        <v>2.8522954818686723E-4</v>
      </c>
    </row>
    <row r="367" spans="1:25" ht="15" hidden="1" customHeight="1">
      <c r="A367" s="41" t="s">
        <v>64</v>
      </c>
      <c r="B367" s="41" t="s">
        <v>65</v>
      </c>
      <c r="C367" s="41" t="s">
        <v>66</v>
      </c>
      <c r="D367" s="41" t="s">
        <v>67</v>
      </c>
      <c r="E367" s="41" t="s">
        <v>68</v>
      </c>
      <c r="F367" s="41" t="s">
        <v>166</v>
      </c>
      <c r="G367" s="41" t="s">
        <v>200</v>
      </c>
      <c r="H367" s="42" t="s">
        <v>72</v>
      </c>
      <c r="I367" s="42">
        <v>1</v>
      </c>
      <c r="J367" s="43">
        <v>0</v>
      </c>
      <c r="K367" s="43">
        <v>0</v>
      </c>
      <c r="L367" s="43">
        <v>0</v>
      </c>
      <c r="M367" s="43">
        <v>0</v>
      </c>
      <c r="N367" s="43">
        <v>0</v>
      </c>
      <c r="O367" s="43">
        <v>0</v>
      </c>
      <c r="P367" s="43">
        <v>0</v>
      </c>
      <c r="Q367" s="43">
        <v>0</v>
      </c>
      <c r="R367" s="43">
        <v>0</v>
      </c>
      <c r="S367" s="43">
        <v>0</v>
      </c>
      <c r="T367" s="43">
        <v>0</v>
      </c>
      <c r="U367" s="43">
        <v>0</v>
      </c>
      <c r="V367" s="43">
        <v>0.17604870156277461</v>
      </c>
      <c r="W367" s="43">
        <v>0.29936257160958324</v>
      </c>
      <c r="X367" s="43">
        <v>1.2757089443041716</v>
      </c>
      <c r="Y367" s="43">
        <v>0.74273774347860233</v>
      </c>
    </row>
    <row r="368" spans="1:25" ht="15" hidden="1" customHeight="1">
      <c r="A368" s="38" t="s">
        <v>64</v>
      </c>
      <c r="B368" s="38" t="s">
        <v>65</v>
      </c>
      <c r="C368" s="38" t="s">
        <v>66</v>
      </c>
      <c r="D368" s="38" t="s">
        <v>67</v>
      </c>
      <c r="E368" s="38" t="s">
        <v>68</v>
      </c>
      <c r="F368" s="38" t="s">
        <v>166</v>
      </c>
      <c r="G368" s="38" t="s">
        <v>200</v>
      </c>
      <c r="H368" s="39" t="s">
        <v>73</v>
      </c>
      <c r="I368" s="39">
        <v>298</v>
      </c>
      <c r="J368" s="40">
        <v>0</v>
      </c>
      <c r="K368" s="40">
        <v>0</v>
      </c>
      <c r="L368" s="40">
        <v>0</v>
      </c>
      <c r="M368" s="40">
        <v>0</v>
      </c>
      <c r="N368" s="40">
        <v>0</v>
      </c>
      <c r="O368" s="40">
        <v>0</v>
      </c>
      <c r="P368" s="40">
        <v>0</v>
      </c>
      <c r="Q368" s="40">
        <v>0</v>
      </c>
      <c r="R368" s="40">
        <v>0</v>
      </c>
      <c r="S368" s="40">
        <v>0</v>
      </c>
      <c r="T368" s="40">
        <v>0</v>
      </c>
      <c r="U368" s="40">
        <v>0</v>
      </c>
      <c r="V368" s="40">
        <v>9.1733440406008019E-5</v>
      </c>
      <c r="W368" s="40">
        <v>1.370354014434037E-4</v>
      </c>
      <c r="X368" s="40">
        <v>5.839650774234151E-4</v>
      </c>
      <c r="Y368" s="40">
        <v>3.3999362143874581E-4</v>
      </c>
    </row>
    <row r="369" spans="1:25" ht="15" hidden="1" customHeight="1">
      <c r="A369" s="41" t="s">
        <v>64</v>
      </c>
      <c r="B369" s="41" t="s">
        <v>65</v>
      </c>
      <c r="C369" s="41" t="s">
        <v>66</v>
      </c>
      <c r="D369" s="41" t="s">
        <v>67</v>
      </c>
      <c r="E369" s="41" t="s">
        <v>68</v>
      </c>
      <c r="F369" s="41" t="s">
        <v>166</v>
      </c>
      <c r="G369" s="41" t="s">
        <v>201</v>
      </c>
      <c r="H369" s="42" t="s">
        <v>71</v>
      </c>
      <c r="I369" s="42">
        <v>25</v>
      </c>
      <c r="J369" s="43">
        <v>1.3991936799999962E-2</v>
      </c>
      <c r="K369" s="43">
        <v>1.9372756800000002E-2</v>
      </c>
      <c r="L369" s="43">
        <v>1.3466591199999926E-2</v>
      </c>
      <c r="M369" s="43">
        <v>1.2961362400000016E-2</v>
      </c>
      <c r="N369" s="43">
        <v>9.3268239679999906E-3</v>
      </c>
      <c r="O369" s="43">
        <v>8.5153350719999951E-3</v>
      </c>
      <c r="P369" s="43">
        <v>8.1245237039999883E-3</v>
      </c>
      <c r="Q369" s="43">
        <v>8.2125823999999788E-3</v>
      </c>
      <c r="R369" s="43">
        <v>7.0147103999999953E-3</v>
      </c>
      <c r="S369" s="43">
        <v>6.6385645207113469E-3</v>
      </c>
      <c r="T369" s="43">
        <v>5.9085554007693797E-3</v>
      </c>
      <c r="U369" s="43">
        <v>7.1231165695379763E-3</v>
      </c>
      <c r="V369" s="43">
        <v>9.4057837056275313E-3</v>
      </c>
      <c r="W369" s="43">
        <v>1.0147420475675281E-2</v>
      </c>
      <c r="X369" s="43">
        <v>8.995945608161169E-3</v>
      </c>
      <c r="Y369" s="43">
        <v>9.0679427474505588E-3</v>
      </c>
    </row>
    <row r="370" spans="1:25" ht="15" hidden="1" customHeight="1">
      <c r="A370" s="38" t="s">
        <v>64</v>
      </c>
      <c r="B370" s="38" t="s">
        <v>65</v>
      </c>
      <c r="C370" s="38" t="s">
        <v>66</v>
      </c>
      <c r="D370" s="38" t="s">
        <v>67</v>
      </c>
      <c r="E370" s="38" t="s">
        <v>68</v>
      </c>
      <c r="F370" s="38" t="s">
        <v>166</v>
      </c>
      <c r="G370" s="38" t="s">
        <v>201</v>
      </c>
      <c r="H370" s="39" t="s">
        <v>73</v>
      </c>
      <c r="I370" s="39">
        <v>298</v>
      </c>
      <c r="J370" s="40">
        <v>2.1890385123599938E-2</v>
      </c>
      <c r="K370" s="40">
        <v>3.0308678013599995E-2</v>
      </c>
      <c r="L370" s="40">
        <v>2.1068481932399883E-2</v>
      </c>
      <c r="M370" s="40">
        <v>2.0278051474800031E-2</v>
      </c>
      <c r="N370" s="40">
        <v>1.4591816097935988E-2</v>
      </c>
      <c r="O370" s="40">
        <v>1.3322241720143992E-2</v>
      </c>
      <c r="P370" s="40">
        <v>1.2710817334907981E-2</v>
      </c>
      <c r="Q370" s="40">
        <v>1.2848585164799965E-2</v>
      </c>
      <c r="R370" s="40">
        <v>1.0974514420799992E-2</v>
      </c>
      <c r="S370" s="40">
        <v>1.0386034192652901E-2</v>
      </c>
      <c r="T370" s="40">
        <v>9.2439349245036946E-3</v>
      </c>
      <c r="U370" s="40">
        <v>1.1144115873042164E-2</v>
      </c>
      <c r="V370" s="40">
        <v>1.4715348607454271E-2</v>
      </c>
      <c r="W370" s="40">
        <v>1.5875639334193978E-2</v>
      </c>
      <c r="X370" s="40">
        <v>1.4074156903968148E-2</v>
      </c>
      <c r="Y370" s="40">
        <v>2.0746844078085438E-2</v>
      </c>
    </row>
    <row r="371" spans="1:25" ht="15" hidden="1" customHeight="1">
      <c r="A371" s="41" t="s">
        <v>64</v>
      </c>
      <c r="B371" s="41" t="s">
        <v>65</v>
      </c>
      <c r="C371" s="41" t="s">
        <v>66</v>
      </c>
      <c r="D371" s="41" t="s">
        <v>67</v>
      </c>
      <c r="E371" s="41" t="s">
        <v>68</v>
      </c>
      <c r="F371" s="41" t="s">
        <v>166</v>
      </c>
      <c r="G371" s="41" t="s">
        <v>202</v>
      </c>
      <c r="H371" s="42" t="s">
        <v>71</v>
      </c>
      <c r="I371" s="42">
        <v>25</v>
      </c>
      <c r="J371" s="43">
        <v>0</v>
      </c>
      <c r="K371" s="43">
        <v>0</v>
      </c>
      <c r="L371" s="43">
        <v>0</v>
      </c>
      <c r="M371" s="43">
        <v>0</v>
      </c>
      <c r="N371" s="43">
        <v>0</v>
      </c>
      <c r="O371" s="43">
        <v>0</v>
      </c>
      <c r="P371" s="43">
        <v>0</v>
      </c>
      <c r="Q371" s="43">
        <v>0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8.7684055534046676E-7</v>
      </c>
      <c r="X371" s="43">
        <v>1.881628009881344E-7</v>
      </c>
      <c r="Y371" s="43">
        <v>3.9098606554990741E-6</v>
      </c>
    </row>
    <row r="372" spans="1:25" ht="15" hidden="1" customHeight="1">
      <c r="A372" s="38" t="s">
        <v>64</v>
      </c>
      <c r="B372" s="38" t="s">
        <v>65</v>
      </c>
      <c r="C372" s="38" t="s">
        <v>66</v>
      </c>
      <c r="D372" s="38" t="s">
        <v>67</v>
      </c>
      <c r="E372" s="38" t="s">
        <v>68</v>
      </c>
      <c r="F372" s="38" t="s">
        <v>166</v>
      </c>
      <c r="G372" s="38" t="s">
        <v>202</v>
      </c>
      <c r="H372" s="39" t="s">
        <v>73</v>
      </c>
      <c r="I372" s="39">
        <v>298</v>
      </c>
      <c r="J372" s="40">
        <v>0</v>
      </c>
      <c r="K372" s="40">
        <v>0</v>
      </c>
      <c r="L372" s="40">
        <v>0</v>
      </c>
      <c r="M372" s="40">
        <v>0</v>
      </c>
      <c r="N372" s="40">
        <v>0</v>
      </c>
      <c r="O372" s="40">
        <v>0</v>
      </c>
      <c r="P372" s="40">
        <v>0</v>
      </c>
      <c r="Q372" s="40">
        <v>0</v>
      </c>
      <c r="R372" s="40">
        <v>0</v>
      </c>
      <c r="S372" s="40">
        <v>0</v>
      </c>
      <c r="T372" s="40">
        <v>0</v>
      </c>
      <c r="U372" s="40">
        <v>0</v>
      </c>
      <c r="V372" s="40">
        <v>0</v>
      </c>
      <c r="W372" s="40">
        <v>2.0577255732452403E-6</v>
      </c>
      <c r="X372" s="40">
        <v>4.4157105321890435E-7</v>
      </c>
      <c r="Y372" s="40">
        <v>9.1754654932924506E-6</v>
      </c>
    </row>
    <row r="373" spans="1:25" ht="15" hidden="1" customHeight="1">
      <c r="A373" s="41" t="s">
        <v>64</v>
      </c>
      <c r="B373" s="41" t="s">
        <v>65</v>
      </c>
      <c r="C373" s="41" t="s">
        <v>66</v>
      </c>
      <c r="D373" s="41" t="s">
        <v>67</v>
      </c>
      <c r="E373" s="41" t="s">
        <v>68</v>
      </c>
      <c r="F373" s="41" t="s">
        <v>166</v>
      </c>
      <c r="G373" s="41" t="s">
        <v>203</v>
      </c>
      <c r="H373" s="42" t="s">
        <v>71</v>
      </c>
      <c r="I373" s="42">
        <v>25</v>
      </c>
      <c r="J373" s="43">
        <v>6.0462245000000143E-4</v>
      </c>
      <c r="K373" s="43">
        <v>5.6940450000000106E-4</v>
      </c>
      <c r="L373" s="43">
        <v>6.3967979999999885E-4</v>
      </c>
      <c r="M373" s="43">
        <v>5.7915722499999928E-4</v>
      </c>
      <c r="N373" s="43">
        <v>4.9324113050000084E-4</v>
      </c>
      <c r="O373" s="43">
        <v>4.6802217400000067E-4</v>
      </c>
      <c r="P373" s="43">
        <v>4.9256647400000033E-4</v>
      </c>
      <c r="Q373" s="43">
        <v>5.0855142499999927E-4</v>
      </c>
      <c r="R373" s="43">
        <v>5.5074140000000056E-4</v>
      </c>
      <c r="S373" s="43">
        <v>4.9439314748860052E-4</v>
      </c>
      <c r="T373" s="43">
        <v>5.2500238333954381E-4</v>
      </c>
      <c r="U373" s="43">
        <v>4.4850689255858611E-4</v>
      </c>
      <c r="V373" s="43">
        <v>2.8886726244602043E-4</v>
      </c>
      <c r="W373" s="43">
        <v>1.5858885782711783E-4</v>
      </c>
      <c r="X373" s="43">
        <v>1.6808995637724734E-4</v>
      </c>
      <c r="Y373" s="43">
        <v>2.3426289475360061E-3</v>
      </c>
    </row>
    <row r="374" spans="1:25" ht="15" hidden="1" customHeight="1">
      <c r="A374" s="38" t="s">
        <v>64</v>
      </c>
      <c r="B374" s="38" t="s">
        <v>65</v>
      </c>
      <c r="C374" s="38" t="s">
        <v>66</v>
      </c>
      <c r="D374" s="38" t="s">
        <v>67</v>
      </c>
      <c r="E374" s="38" t="s">
        <v>68</v>
      </c>
      <c r="F374" s="38" t="s">
        <v>166</v>
      </c>
      <c r="G374" s="38" t="s">
        <v>203</v>
      </c>
      <c r="H374" s="39" t="s">
        <v>72</v>
      </c>
      <c r="I374" s="39">
        <v>1</v>
      </c>
      <c r="J374" s="40">
        <v>2.2588694732000052</v>
      </c>
      <c r="K374" s="40">
        <v>2.1272952120000039</v>
      </c>
      <c r="L374" s="40">
        <v>2.3898437327999957</v>
      </c>
      <c r="M374" s="40">
        <v>2.1637313925999972</v>
      </c>
      <c r="N374" s="40">
        <v>1.8427488635480029</v>
      </c>
      <c r="O374" s="40">
        <v>1.7485308420640024</v>
      </c>
      <c r="P374" s="40">
        <v>1.8402283468640011</v>
      </c>
      <c r="Q374" s="40">
        <v>1.8999481237999971</v>
      </c>
      <c r="R374" s="40">
        <v>2.0575698704000018</v>
      </c>
      <c r="S374" s="40">
        <v>1.8255972390807882</v>
      </c>
      <c r="T374" s="40">
        <v>1.9201383345076093</v>
      </c>
      <c r="U374" s="40">
        <v>1.6461511477521209</v>
      </c>
      <c r="V374" s="40">
        <v>1.0286472829173874</v>
      </c>
      <c r="W374" s="40">
        <v>0.5924879728421123</v>
      </c>
      <c r="X374" s="40">
        <v>0.62798407702539616</v>
      </c>
      <c r="Y374" s="40">
        <v>0.79564197709041062</v>
      </c>
    </row>
    <row r="375" spans="1:25" ht="15" hidden="1" customHeight="1">
      <c r="A375" s="41" t="s">
        <v>64</v>
      </c>
      <c r="B375" s="41" t="s">
        <v>65</v>
      </c>
      <c r="C375" s="41" t="s">
        <v>66</v>
      </c>
      <c r="D375" s="41" t="s">
        <v>67</v>
      </c>
      <c r="E375" s="41" t="s">
        <v>68</v>
      </c>
      <c r="F375" s="41" t="s">
        <v>166</v>
      </c>
      <c r="G375" s="41" t="s">
        <v>203</v>
      </c>
      <c r="H375" s="42" t="s">
        <v>73</v>
      </c>
      <c r="I375" s="42">
        <v>298</v>
      </c>
      <c r="J375" s="43">
        <v>1.1531359366400028E-2</v>
      </c>
      <c r="K375" s="43">
        <v>1.0859682624000019E-2</v>
      </c>
      <c r="L375" s="43">
        <v>1.2199973145599976E-2</v>
      </c>
      <c r="M375" s="43">
        <v>1.1045686595199986E-2</v>
      </c>
      <c r="N375" s="43">
        <v>9.4070948408960155E-3</v>
      </c>
      <c r="O375" s="43">
        <v>8.9261189025280109E-3</v>
      </c>
      <c r="P375" s="43">
        <v>9.3942277921280053E-3</v>
      </c>
      <c r="Q375" s="43">
        <v>9.6990927775999856E-3</v>
      </c>
      <c r="R375" s="43">
        <v>1.0503739980800009E-2</v>
      </c>
      <c r="S375" s="43">
        <v>9.4290661089025899E-3</v>
      </c>
      <c r="T375" s="43">
        <v>1.001284545505178E-2</v>
      </c>
      <c r="U375" s="43">
        <v>8.5539234548773543E-3</v>
      </c>
      <c r="V375" s="43">
        <v>5.5092764293705014E-3</v>
      </c>
      <c r="W375" s="43">
        <v>3.0246066964787913E-3</v>
      </c>
      <c r="X375" s="43">
        <v>3.2058116480268612E-3</v>
      </c>
      <c r="Y375" s="43">
        <v>4.0616926624915178E-3</v>
      </c>
    </row>
    <row r="376" spans="1:25" ht="15" hidden="1" customHeight="1">
      <c r="A376" s="38" t="s">
        <v>64</v>
      </c>
      <c r="B376" s="38" t="s">
        <v>65</v>
      </c>
      <c r="C376" s="38" t="s">
        <v>66</v>
      </c>
      <c r="D376" s="38" t="s">
        <v>67</v>
      </c>
      <c r="E376" s="38" t="s">
        <v>68</v>
      </c>
      <c r="F376" s="38" t="s">
        <v>166</v>
      </c>
      <c r="G376" s="38" t="s">
        <v>204</v>
      </c>
      <c r="H376" s="39" t="s">
        <v>71</v>
      </c>
      <c r="I376" s="39">
        <v>25</v>
      </c>
      <c r="J376" s="40">
        <v>1.673227499999998E-5</v>
      </c>
      <c r="K376" s="40">
        <v>1.2183899999999983E-5</v>
      </c>
      <c r="L376" s="40">
        <v>5.6211600000000043E-5</v>
      </c>
      <c r="M376" s="40">
        <v>1.5231299999999928E-5</v>
      </c>
      <c r="N376" s="40">
        <v>9.8542537499999796E-6</v>
      </c>
      <c r="O376" s="40">
        <v>6.0958859999999979E-6</v>
      </c>
      <c r="P376" s="40">
        <v>6.3468802499999969E-6</v>
      </c>
      <c r="Q376" s="40">
        <v>7.4281499999999892E-6</v>
      </c>
      <c r="R376" s="40">
        <v>7.5945749999999941E-6</v>
      </c>
      <c r="S376" s="40">
        <v>4.4817619204052044E-6</v>
      </c>
      <c r="T376" s="40">
        <v>6.2244010620698547E-6</v>
      </c>
      <c r="U376" s="40">
        <v>0</v>
      </c>
      <c r="V376" s="40">
        <v>0</v>
      </c>
      <c r="W376" s="40">
        <v>0</v>
      </c>
      <c r="X376" s="40">
        <v>0</v>
      </c>
      <c r="Y376" s="40">
        <v>0</v>
      </c>
    </row>
    <row r="377" spans="1:25" ht="15" hidden="1" customHeight="1">
      <c r="A377" s="41" t="s">
        <v>64</v>
      </c>
      <c r="B377" s="41" t="s">
        <v>65</v>
      </c>
      <c r="C377" s="41" t="s">
        <v>66</v>
      </c>
      <c r="D377" s="41" t="s">
        <v>67</v>
      </c>
      <c r="E377" s="41" t="s">
        <v>68</v>
      </c>
      <c r="F377" s="41" t="s">
        <v>166</v>
      </c>
      <c r="G377" s="41" t="s">
        <v>204</v>
      </c>
      <c r="H377" s="42" t="s">
        <v>72</v>
      </c>
      <c r="I377" s="42">
        <v>1</v>
      </c>
      <c r="J377" s="43">
        <v>1.6618495529999982E-2</v>
      </c>
      <c r="K377" s="43">
        <v>1.2101049479999985E-2</v>
      </c>
      <c r="L377" s="43">
        <v>5.5829361120000039E-2</v>
      </c>
      <c r="M377" s="43">
        <v>1.5127727159999929E-2</v>
      </c>
      <c r="N377" s="43">
        <v>9.7872448244999809E-3</v>
      </c>
      <c r="O377" s="43">
        <v>6.0544339751999986E-3</v>
      </c>
      <c r="P377" s="43">
        <v>6.3037214642999977E-3</v>
      </c>
      <c r="Q377" s="43">
        <v>7.3776385799999887E-3</v>
      </c>
      <c r="R377" s="43">
        <v>7.542931889999994E-3</v>
      </c>
      <c r="S377" s="43">
        <v>4.4512859393464489E-3</v>
      </c>
      <c r="T377" s="43">
        <v>6.1820751348477801E-3</v>
      </c>
      <c r="U377" s="43">
        <v>0</v>
      </c>
      <c r="V377" s="43">
        <v>0</v>
      </c>
      <c r="W377" s="43">
        <v>0</v>
      </c>
      <c r="X377" s="43">
        <v>0</v>
      </c>
      <c r="Y377" s="43">
        <v>0</v>
      </c>
    </row>
    <row r="378" spans="1:25" ht="15" hidden="1" customHeight="1">
      <c r="A378" s="38" t="s">
        <v>64</v>
      </c>
      <c r="B378" s="38" t="s">
        <v>65</v>
      </c>
      <c r="C378" s="38" t="s">
        <v>66</v>
      </c>
      <c r="D378" s="38" t="s">
        <v>67</v>
      </c>
      <c r="E378" s="38" t="s">
        <v>68</v>
      </c>
      <c r="F378" s="38" t="s">
        <v>166</v>
      </c>
      <c r="G378" s="38" t="s">
        <v>204</v>
      </c>
      <c r="H378" s="39" t="s">
        <v>73</v>
      </c>
      <c r="I378" s="39">
        <v>298</v>
      </c>
      <c r="J378" s="40">
        <v>3.9889743599999952E-5</v>
      </c>
      <c r="K378" s="40">
        <v>2.9046417599999966E-5</v>
      </c>
      <c r="L378" s="40">
        <v>1.340084544000001E-4</v>
      </c>
      <c r="M378" s="40">
        <v>3.6311419199999825E-5</v>
      </c>
      <c r="N378" s="40">
        <v>2.3492540939999952E-5</v>
      </c>
      <c r="O378" s="40">
        <v>1.4532592223999996E-5</v>
      </c>
      <c r="P378" s="40">
        <v>1.5130962515999994E-5</v>
      </c>
      <c r="Q378" s="40">
        <v>1.7708709599999973E-5</v>
      </c>
      <c r="R378" s="40">
        <v>1.8105466799999984E-5</v>
      </c>
      <c r="S378" s="40">
        <v>1.0684520418246006E-5</v>
      </c>
      <c r="T378" s="40">
        <v>1.4838972131974535E-5</v>
      </c>
      <c r="U378" s="40">
        <v>0</v>
      </c>
      <c r="V378" s="40">
        <v>0</v>
      </c>
      <c r="W378" s="40">
        <v>0</v>
      </c>
      <c r="X378" s="40">
        <v>0</v>
      </c>
      <c r="Y378" s="40">
        <v>0</v>
      </c>
    </row>
    <row r="379" spans="1:25" ht="15" hidden="1" customHeight="1">
      <c r="A379" s="41" t="s">
        <v>64</v>
      </c>
      <c r="B379" s="41" t="s">
        <v>65</v>
      </c>
      <c r="C379" s="41" t="s">
        <v>66</v>
      </c>
      <c r="D379" s="41" t="s">
        <v>67</v>
      </c>
      <c r="E379" s="41" t="s">
        <v>68</v>
      </c>
      <c r="F379" s="41" t="s">
        <v>166</v>
      </c>
      <c r="G379" s="41" t="s">
        <v>205</v>
      </c>
      <c r="H379" s="42" t="s">
        <v>71</v>
      </c>
      <c r="I379" s="42">
        <v>25</v>
      </c>
      <c r="J379" s="43">
        <v>0</v>
      </c>
      <c r="K379" s="43">
        <v>6.1531199999999993E-6</v>
      </c>
      <c r="L379" s="43">
        <v>4.3260000000000014E-6</v>
      </c>
      <c r="M379" s="43">
        <v>0</v>
      </c>
      <c r="N379" s="43">
        <v>0</v>
      </c>
      <c r="O379" s="43">
        <v>0</v>
      </c>
      <c r="P379" s="43">
        <v>0</v>
      </c>
      <c r="Q379" s="43">
        <v>0</v>
      </c>
      <c r="R379" s="43">
        <v>0</v>
      </c>
      <c r="S379" s="43">
        <v>9.3572234659507528E-5</v>
      </c>
      <c r="T379" s="43">
        <v>2.0795667296216698E-4</v>
      </c>
      <c r="U379" s="43">
        <v>2.7471092354493777E-6</v>
      </c>
      <c r="V379" s="43">
        <v>1.2481544141452306E-4</v>
      </c>
      <c r="W379" s="43">
        <v>1.9913560958516934E-4</v>
      </c>
      <c r="X379" s="43">
        <v>1.5478685641322578E-4</v>
      </c>
      <c r="Y379" s="43">
        <v>1.0893547714461197E-4</v>
      </c>
    </row>
    <row r="380" spans="1:25" ht="15" hidden="1" customHeight="1">
      <c r="A380" s="38" t="s">
        <v>64</v>
      </c>
      <c r="B380" s="38" t="s">
        <v>65</v>
      </c>
      <c r="C380" s="38" t="s">
        <v>66</v>
      </c>
      <c r="D380" s="38" t="s">
        <v>67</v>
      </c>
      <c r="E380" s="38" t="s">
        <v>68</v>
      </c>
      <c r="F380" s="38" t="s">
        <v>166</v>
      </c>
      <c r="G380" s="38" t="s">
        <v>205</v>
      </c>
      <c r="H380" s="39" t="s">
        <v>73</v>
      </c>
      <c r="I380" s="39">
        <v>298</v>
      </c>
      <c r="J380" s="40">
        <v>0</v>
      </c>
      <c r="K380" s="40">
        <v>1.4439834359999997E-5</v>
      </c>
      <c r="L380" s="40">
        <v>1.0152040500000005E-5</v>
      </c>
      <c r="M380" s="40">
        <v>0</v>
      </c>
      <c r="N380" s="40">
        <v>0</v>
      </c>
      <c r="O380" s="40">
        <v>0</v>
      </c>
      <c r="P380" s="40">
        <v>0</v>
      </c>
      <c r="Q380" s="40">
        <v>0</v>
      </c>
      <c r="R380" s="40">
        <v>0</v>
      </c>
      <c r="S380" s="40">
        <v>2.1959064168719928E-4</v>
      </c>
      <c r="T380" s="40">
        <v>4.8802232227396528E-4</v>
      </c>
      <c r="U380" s="40">
        <v>6.4467785982908283E-6</v>
      </c>
      <c r="V380" s="40">
        <v>2.9291063713953201E-4</v>
      </c>
      <c r="W380" s="40">
        <v>4.6732149179399613E-4</v>
      </c>
      <c r="X380" s="40">
        <v>3.6324605528773756E-4</v>
      </c>
      <c r="Y380" s="40">
        <v>6.8048915873822639E-4</v>
      </c>
    </row>
    <row r="381" spans="1:25" ht="15" hidden="1" customHeight="1">
      <c r="A381" s="41" t="s">
        <v>64</v>
      </c>
      <c r="B381" s="41" t="s">
        <v>65</v>
      </c>
      <c r="C381" s="41" t="s">
        <v>66</v>
      </c>
      <c r="D381" s="41" t="s">
        <v>67</v>
      </c>
      <c r="E381" s="41" t="s">
        <v>68</v>
      </c>
      <c r="F381" s="41" t="s">
        <v>166</v>
      </c>
      <c r="G381" s="41" t="s">
        <v>206</v>
      </c>
      <c r="H381" s="42" t="s">
        <v>71</v>
      </c>
      <c r="I381" s="42">
        <v>25</v>
      </c>
      <c r="J381" s="43">
        <v>1.8228749999999988E-6</v>
      </c>
      <c r="K381" s="43">
        <v>5.4726000000000143E-6</v>
      </c>
      <c r="L381" s="43">
        <v>1.1812500000000023E-7</v>
      </c>
      <c r="M381" s="43">
        <v>0</v>
      </c>
      <c r="N381" s="43">
        <v>1.4014725000000058E-7</v>
      </c>
      <c r="O381" s="43">
        <v>1.1683950000000024E-7</v>
      </c>
      <c r="P381" s="43">
        <v>0</v>
      </c>
      <c r="Q381" s="43">
        <v>0</v>
      </c>
      <c r="R381" s="43">
        <v>0</v>
      </c>
      <c r="S381" s="43">
        <v>1.8531300665692005E-6</v>
      </c>
      <c r="T381" s="43">
        <v>1.3062054003508228E-6</v>
      </c>
      <c r="U381" s="43">
        <v>6.9858133143050241E-6</v>
      </c>
      <c r="V381" s="43">
        <v>1.5955539017079643E-6</v>
      </c>
      <c r="W381" s="43">
        <v>7.7413017943382256E-7</v>
      </c>
      <c r="X381" s="43">
        <v>5.3194929453820942E-7</v>
      </c>
      <c r="Y381" s="43">
        <v>3.8813465460350035E-7</v>
      </c>
    </row>
    <row r="382" spans="1:25" ht="15" hidden="1" customHeight="1">
      <c r="A382" s="38" t="s">
        <v>64</v>
      </c>
      <c r="B382" s="38" t="s">
        <v>65</v>
      </c>
      <c r="C382" s="38" t="s">
        <v>66</v>
      </c>
      <c r="D382" s="38" t="s">
        <v>67</v>
      </c>
      <c r="E382" s="38" t="s">
        <v>68</v>
      </c>
      <c r="F382" s="38" t="s">
        <v>166</v>
      </c>
      <c r="G382" s="38" t="s">
        <v>206</v>
      </c>
      <c r="H382" s="39" t="s">
        <v>72</v>
      </c>
      <c r="I382" s="39">
        <v>1</v>
      </c>
      <c r="J382" s="40">
        <v>1.7975977999999991E-3</v>
      </c>
      <c r="K382" s="40">
        <v>5.3967132800000137E-3</v>
      </c>
      <c r="L382" s="40">
        <v>1.1648700000000026E-4</v>
      </c>
      <c r="M382" s="40">
        <v>0</v>
      </c>
      <c r="N382" s="40">
        <v>1.382038748000006E-4</v>
      </c>
      <c r="O382" s="40">
        <v>1.1521932560000025E-4</v>
      </c>
      <c r="P382" s="40">
        <v>0</v>
      </c>
      <c r="Q382" s="40">
        <v>0</v>
      </c>
      <c r="R382" s="40">
        <v>0</v>
      </c>
      <c r="S382" s="40">
        <v>1.80503883606618E-3</v>
      </c>
      <c r="T382" s="40">
        <v>1.2711059458871919E-3</v>
      </c>
      <c r="U382" s="40">
        <v>6.8889433696799948E-3</v>
      </c>
      <c r="V382" s="40">
        <v>1.5589960125256396E-3</v>
      </c>
      <c r="W382" s="40">
        <v>7.6339557427900656E-4</v>
      </c>
      <c r="X382" s="40">
        <v>5.2457293098727951E-4</v>
      </c>
      <c r="Y382" s="40">
        <v>3.8275252072633178E-4</v>
      </c>
    </row>
    <row r="383" spans="1:25" ht="15" hidden="1" customHeight="1">
      <c r="A383" s="41" t="s">
        <v>64</v>
      </c>
      <c r="B383" s="41" t="s">
        <v>65</v>
      </c>
      <c r="C383" s="41" t="s">
        <v>66</v>
      </c>
      <c r="D383" s="41" t="s">
        <v>67</v>
      </c>
      <c r="E383" s="41" t="s">
        <v>68</v>
      </c>
      <c r="F383" s="41" t="s">
        <v>166</v>
      </c>
      <c r="G383" s="41" t="s">
        <v>206</v>
      </c>
      <c r="H383" s="42" t="s">
        <v>73</v>
      </c>
      <c r="I383" s="42">
        <v>298</v>
      </c>
      <c r="J383" s="43">
        <v>4.3457339999999969E-6</v>
      </c>
      <c r="K383" s="43">
        <v>1.3046678400000032E-5</v>
      </c>
      <c r="L383" s="43">
        <v>2.8161000000000057E-7</v>
      </c>
      <c r="M383" s="43">
        <v>0</v>
      </c>
      <c r="N383" s="43">
        <v>3.3411104400000142E-7</v>
      </c>
      <c r="O383" s="43">
        <v>2.7854536800000058E-7</v>
      </c>
      <c r="P383" s="43">
        <v>0</v>
      </c>
      <c r="Q383" s="43">
        <v>0</v>
      </c>
      <c r="R383" s="43">
        <v>0</v>
      </c>
      <c r="S383" s="43">
        <v>4.4178620787009735E-6</v>
      </c>
      <c r="T383" s="43">
        <v>3.1139936744363616E-6</v>
      </c>
      <c r="U383" s="43">
        <v>1.6654178941303178E-5</v>
      </c>
      <c r="V383" s="43">
        <v>3.8038005016717868E-6</v>
      </c>
      <c r="W383" s="43">
        <v>1.8455263477702328E-6</v>
      </c>
      <c r="X383" s="43">
        <v>1.2681671181790913E-6</v>
      </c>
      <c r="Y383" s="43">
        <v>9.2531301657474484E-7</v>
      </c>
    </row>
    <row r="384" spans="1:25" ht="15" hidden="1" customHeight="1">
      <c r="A384" s="38" t="s">
        <v>64</v>
      </c>
      <c r="B384" s="38" t="s">
        <v>65</v>
      </c>
      <c r="C384" s="38" t="s">
        <v>66</v>
      </c>
      <c r="D384" s="38" t="s">
        <v>67</v>
      </c>
      <c r="E384" s="38" t="s">
        <v>68</v>
      </c>
      <c r="F384" s="38" t="s">
        <v>166</v>
      </c>
      <c r="G384" s="38" t="s">
        <v>207</v>
      </c>
      <c r="H384" s="39" t="s">
        <v>71</v>
      </c>
      <c r="I384" s="39">
        <v>25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0</v>
      </c>
      <c r="Q384" s="40">
        <v>0</v>
      </c>
      <c r="R384" s="40">
        <v>0</v>
      </c>
      <c r="S384" s="40">
        <v>0</v>
      </c>
      <c r="T384" s="40">
        <v>0</v>
      </c>
      <c r="U384" s="40">
        <v>3.4176533968608469E-8</v>
      </c>
      <c r="V384" s="40">
        <v>6.0566667247369777E-8</v>
      </c>
      <c r="W384" s="40">
        <v>3.922401560397036E-8</v>
      </c>
      <c r="X384" s="40">
        <v>6.6349125815840798E-8</v>
      </c>
      <c r="Y384" s="40">
        <v>3.0841457184059704E-7</v>
      </c>
    </row>
    <row r="385" spans="1:25" ht="15" hidden="1" customHeight="1">
      <c r="A385" s="41" t="s">
        <v>64</v>
      </c>
      <c r="B385" s="41" t="s">
        <v>65</v>
      </c>
      <c r="C385" s="41" t="s">
        <v>66</v>
      </c>
      <c r="D385" s="41" t="s">
        <v>67</v>
      </c>
      <c r="E385" s="41" t="s">
        <v>68</v>
      </c>
      <c r="F385" s="41" t="s">
        <v>166</v>
      </c>
      <c r="G385" s="41" t="s">
        <v>207</v>
      </c>
      <c r="H385" s="42" t="s">
        <v>72</v>
      </c>
      <c r="I385" s="42">
        <v>1</v>
      </c>
      <c r="J385" s="43">
        <v>0</v>
      </c>
      <c r="K385" s="43">
        <v>0</v>
      </c>
      <c r="L385" s="43">
        <v>0</v>
      </c>
      <c r="M385" s="43">
        <v>0</v>
      </c>
      <c r="N385" s="43">
        <v>0</v>
      </c>
      <c r="O385" s="43">
        <v>0</v>
      </c>
      <c r="P385" s="43">
        <v>0</v>
      </c>
      <c r="Q385" s="43">
        <v>0</v>
      </c>
      <c r="R385" s="43">
        <v>0</v>
      </c>
      <c r="S385" s="43">
        <v>0</v>
      </c>
      <c r="T385" s="43">
        <v>0</v>
      </c>
      <c r="U385" s="43">
        <v>3.5565805661507488E-5</v>
      </c>
      <c r="V385" s="43">
        <v>6.0728178360029429E-5</v>
      </c>
      <c r="W385" s="43">
        <v>3.9328612978914284E-5</v>
      </c>
      <c r="X385" s="43">
        <v>6.6526056818016376E-5</v>
      </c>
      <c r="Y385" s="43">
        <v>3.0923701069883865E-4</v>
      </c>
    </row>
    <row r="386" spans="1:25" ht="15" hidden="1" customHeight="1">
      <c r="A386" s="38" t="s">
        <v>64</v>
      </c>
      <c r="B386" s="38" t="s">
        <v>65</v>
      </c>
      <c r="C386" s="38" t="s">
        <v>66</v>
      </c>
      <c r="D386" s="38" t="s">
        <v>67</v>
      </c>
      <c r="E386" s="38" t="s">
        <v>68</v>
      </c>
      <c r="F386" s="38" t="s">
        <v>166</v>
      </c>
      <c r="G386" s="38" t="s">
        <v>207</v>
      </c>
      <c r="H386" s="39" t="s">
        <v>73</v>
      </c>
      <c r="I386" s="39">
        <v>298</v>
      </c>
      <c r="J386" s="40">
        <v>0</v>
      </c>
      <c r="K386" s="40">
        <v>0</v>
      </c>
      <c r="L386" s="40">
        <v>0</v>
      </c>
      <c r="M386" s="40">
        <v>0</v>
      </c>
      <c r="N386" s="40">
        <v>0</v>
      </c>
      <c r="O386" s="40">
        <v>0</v>
      </c>
      <c r="P386" s="40">
        <v>0</v>
      </c>
      <c r="Q386" s="40">
        <v>0</v>
      </c>
      <c r="R386" s="40">
        <v>0</v>
      </c>
      <c r="S386" s="40">
        <v>0</v>
      </c>
      <c r="T386" s="40">
        <v>0</v>
      </c>
      <c r="U386" s="40">
        <v>8.1476856981162589E-8</v>
      </c>
      <c r="V386" s="40">
        <v>1.4439093471772954E-7</v>
      </c>
      <c r="W386" s="40">
        <v>9.3510053199865327E-8</v>
      </c>
      <c r="X386" s="40">
        <v>1.5817631594496447E-7</v>
      </c>
      <c r="Y386" s="40">
        <v>7.3526033926798332E-7</v>
      </c>
    </row>
    <row r="387" spans="1:25" ht="15" hidden="1" customHeight="1">
      <c r="A387" s="41" t="s">
        <v>64</v>
      </c>
      <c r="B387" s="41" t="s">
        <v>65</v>
      </c>
      <c r="C387" s="41" t="s">
        <v>66</v>
      </c>
      <c r="D387" s="41" t="s">
        <v>67</v>
      </c>
      <c r="E387" s="41" t="s">
        <v>68</v>
      </c>
      <c r="F387" s="41" t="s">
        <v>166</v>
      </c>
      <c r="G387" s="41" t="s">
        <v>208</v>
      </c>
      <c r="H387" s="42" t="s">
        <v>71</v>
      </c>
      <c r="I387" s="42">
        <v>25</v>
      </c>
      <c r="J387" s="43">
        <v>7.0263840000000318E-5</v>
      </c>
      <c r="K387" s="43">
        <v>8.1581679999999835E-5</v>
      </c>
      <c r="L387" s="43">
        <v>8.5127199999999946E-5</v>
      </c>
      <c r="M387" s="43">
        <v>4.0298319999999988E-5</v>
      </c>
      <c r="N387" s="43">
        <v>4.3037414400000041E-5</v>
      </c>
      <c r="O387" s="43">
        <v>4.6267232799999909E-5</v>
      </c>
      <c r="P387" s="43">
        <v>4.76848464E-5</v>
      </c>
      <c r="Q387" s="43">
        <v>4.3881519999999971E-5</v>
      </c>
      <c r="R387" s="43">
        <v>4.8609520000000018E-5</v>
      </c>
      <c r="S387" s="43">
        <v>1.0352799999999977E-5</v>
      </c>
      <c r="T387" s="43">
        <v>1.1763749272892062E-4</v>
      </c>
      <c r="U387" s="43">
        <v>1.0337051979200024E-5</v>
      </c>
      <c r="V387" s="43">
        <v>6.3249812328944566E-5</v>
      </c>
      <c r="W387" s="43">
        <v>5.7524372986363665E-5</v>
      </c>
      <c r="X387" s="43">
        <v>4.7658331375587557E-5</v>
      </c>
      <c r="Y387" s="43">
        <v>2.6181988835979813E-5</v>
      </c>
    </row>
    <row r="388" spans="1:25" ht="15" hidden="1" customHeight="1">
      <c r="A388" s="38" t="s">
        <v>64</v>
      </c>
      <c r="B388" s="38" t="s">
        <v>65</v>
      </c>
      <c r="C388" s="38" t="s">
        <v>66</v>
      </c>
      <c r="D388" s="38" t="s">
        <v>67</v>
      </c>
      <c r="E388" s="38" t="s">
        <v>68</v>
      </c>
      <c r="F388" s="38" t="s">
        <v>166</v>
      </c>
      <c r="G388" s="38" t="s">
        <v>208</v>
      </c>
      <c r="H388" s="39" t="s">
        <v>73</v>
      </c>
      <c r="I388" s="39">
        <v>298</v>
      </c>
      <c r="J388" s="40">
        <v>1.6489166652000072E-4</v>
      </c>
      <c r="K388" s="40">
        <v>1.9145180753999961E-4</v>
      </c>
      <c r="L388" s="40">
        <v>1.9977225659999987E-4</v>
      </c>
      <c r="M388" s="40">
        <v>9.4570082459999967E-5</v>
      </c>
      <c r="N388" s="40">
        <v>1.0099805224320011E-4</v>
      </c>
      <c r="O388" s="40">
        <v>1.0857762857339979E-4</v>
      </c>
      <c r="P388" s="40">
        <v>1.1190441328919999E-4</v>
      </c>
      <c r="Q388" s="40">
        <v>1.0297895705999995E-4</v>
      </c>
      <c r="R388" s="40">
        <v>1.1407439106000006E-4</v>
      </c>
      <c r="S388" s="40">
        <v>2.4295433399999947E-5</v>
      </c>
      <c r="T388" s="40">
        <v>2.7606578606159448E-4</v>
      </c>
      <c r="U388" s="40">
        <v>2.4258476732187656E-5</v>
      </c>
      <c r="V388" s="40">
        <v>1.4843149708295068E-4</v>
      </c>
      <c r="W388" s="40">
        <v>1.3499532230574893E-4</v>
      </c>
      <c r="X388" s="40">
        <v>1.1184218915566011E-4</v>
      </c>
      <c r="Y388" s="40">
        <v>3.0967850757579414E-4</v>
      </c>
    </row>
    <row r="389" spans="1:25" ht="15" hidden="1" customHeight="1">
      <c r="A389" s="41" t="s">
        <v>64</v>
      </c>
      <c r="B389" s="41" t="s">
        <v>65</v>
      </c>
      <c r="C389" s="41" t="s">
        <v>66</v>
      </c>
      <c r="D389" s="41" t="s">
        <v>67</v>
      </c>
      <c r="E389" s="41" t="s">
        <v>68</v>
      </c>
      <c r="F389" s="41" t="s">
        <v>166</v>
      </c>
      <c r="G389" s="41" t="s">
        <v>209</v>
      </c>
      <c r="H389" s="42" t="s">
        <v>71</v>
      </c>
      <c r="I389" s="42">
        <v>25</v>
      </c>
      <c r="J389" s="43">
        <v>0</v>
      </c>
      <c r="K389" s="43">
        <v>0</v>
      </c>
      <c r="L389" s="43">
        <v>0</v>
      </c>
      <c r="M389" s="43">
        <v>3.37156E-3</v>
      </c>
      <c r="N389" s="43">
        <v>3.0745119359999996E-3</v>
      </c>
      <c r="O389" s="43">
        <v>2.7617961280000016E-3</v>
      </c>
      <c r="P389" s="43">
        <v>3.1810239919999993E-3</v>
      </c>
      <c r="Q389" s="43">
        <v>3.1261871999999974E-3</v>
      </c>
      <c r="R389" s="43">
        <v>3.1443103999999984E-3</v>
      </c>
      <c r="S389" s="43">
        <v>0</v>
      </c>
      <c r="T389" s="43">
        <v>0</v>
      </c>
      <c r="U389" s="43">
        <v>3.5793108842987233E-3</v>
      </c>
      <c r="V389" s="43">
        <v>0</v>
      </c>
      <c r="W389" s="43">
        <v>0</v>
      </c>
      <c r="X389" s="43">
        <v>0</v>
      </c>
      <c r="Y389" s="43">
        <v>0</v>
      </c>
    </row>
    <row r="390" spans="1:25" ht="15" hidden="1" customHeight="1">
      <c r="A390" s="38" t="s">
        <v>64</v>
      </c>
      <c r="B390" s="38" t="s">
        <v>65</v>
      </c>
      <c r="C390" s="38" t="s">
        <v>66</v>
      </c>
      <c r="D390" s="38" t="s">
        <v>67</v>
      </c>
      <c r="E390" s="38" t="s">
        <v>68</v>
      </c>
      <c r="F390" s="38" t="s">
        <v>166</v>
      </c>
      <c r="G390" s="38" t="s">
        <v>209</v>
      </c>
      <c r="H390" s="39" t="s">
        <v>72</v>
      </c>
      <c r="I390" s="39">
        <v>1</v>
      </c>
      <c r="J390" s="40">
        <v>0</v>
      </c>
      <c r="K390" s="40">
        <v>0</v>
      </c>
      <c r="L390" s="40">
        <v>0</v>
      </c>
      <c r="M390" s="40">
        <v>0.13176178699050001</v>
      </c>
      <c r="N390" s="40">
        <v>0.12015304096945677</v>
      </c>
      <c r="O390" s="40">
        <v>0.10793199383333647</v>
      </c>
      <c r="P390" s="40">
        <v>0.12431557072855706</v>
      </c>
      <c r="Q390" s="40">
        <v>0.12217252901885989</v>
      </c>
      <c r="R390" s="40">
        <v>0.12288079024451995</v>
      </c>
      <c r="S390" s="40">
        <v>0</v>
      </c>
      <c r="T390" s="40">
        <v>0</v>
      </c>
      <c r="U390" s="40">
        <v>9.6187991540727255E-2</v>
      </c>
      <c r="V390" s="40">
        <v>0</v>
      </c>
      <c r="W390" s="40">
        <v>0</v>
      </c>
      <c r="X390" s="40">
        <v>0</v>
      </c>
      <c r="Y390" s="40">
        <v>0</v>
      </c>
    </row>
    <row r="391" spans="1:25" ht="15" hidden="1" customHeight="1">
      <c r="A391" s="41" t="s">
        <v>64</v>
      </c>
      <c r="B391" s="41" t="s">
        <v>65</v>
      </c>
      <c r="C391" s="41" t="s">
        <v>66</v>
      </c>
      <c r="D391" s="41" t="s">
        <v>67</v>
      </c>
      <c r="E391" s="41" t="s">
        <v>68</v>
      </c>
      <c r="F391" s="41" t="s">
        <v>166</v>
      </c>
      <c r="G391" s="41" t="s">
        <v>209</v>
      </c>
      <c r="H391" s="42" t="s">
        <v>73</v>
      </c>
      <c r="I391" s="42">
        <v>298</v>
      </c>
      <c r="J391" s="43">
        <v>0</v>
      </c>
      <c r="K391" s="43">
        <v>0</v>
      </c>
      <c r="L391" s="43">
        <v>0</v>
      </c>
      <c r="M391" s="43">
        <v>5.2748056199999997E-3</v>
      </c>
      <c r="N391" s="43">
        <v>4.8100739238719995E-3</v>
      </c>
      <c r="O391" s="43">
        <v>4.3208300422560028E-3</v>
      </c>
      <c r="P391" s="43">
        <v>4.9767120354839989E-3</v>
      </c>
      <c r="Q391" s="43">
        <v>4.8909198743999956E-3</v>
      </c>
      <c r="R391" s="43">
        <v>4.9192736207999974E-3</v>
      </c>
      <c r="S391" s="43">
        <v>0</v>
      </c>
      <c r="T391" s="43">
        <v>0</v>
      </c>
      <c r="U391" s="43">
        <v>5.5998318784853526E-3</v>
      </c>
      <c r="V391" s="43">
        <v>0</v>
      </c>
      <c r="W391" s="43">
        <v>0</v>
      </c>
      <c r="X391" s="43">
        <v>0</v>
      </c>
      <c r="Y391" s="43">
        <v>0</v>
      </c>
    </row>
    <row r="392" spans="1:25" ht="15" hidden="1" customHeight="1">
      <c r="A392" s="38" t="s">
        <v>64</v>
      </c>
      <c r="B392" s="38" t="s">
        <v>65</v>
      </c>
      <c r="C392" s="38" t="s">
        <v>66</v>
      </c>
      <c r="D392" s="38" t="s">
        <v>67</v>
      </c>
      <c r="E392" s="38" t="s">
        <v>68</v>
      </c>
      <c r="F392" s="38" t="s">
        <v>166</v>
      </c>
      <c r="G392" s="38" t="s">
        <v>210</v>
      </c>
      <c r="H392" s="39" t="s">
        <v>71</v>
      </c>
      <c r="I392" s="39">
        <v>25</v>
      </c>
      <c r="J392" s="40">
        <v>6.1381977249999817E-3</v>
      </c>
      <c r="K392" s="40">
        <v>5.8341430000000321E-3</v>
      </c>
      <c r="L392" s="40">
        <v>7.1914110750000374E-3</v>
      </c>
      <c r="M392" s="40">
        <v>6.2213993250000163E-3</v>
      </c>
      <c r="N392" s="40">
        <v>5.2719392465000008E-3</v>
      </c>
      <c r="O392" s="40">
        <v>4.9814641412499854E-3</v>
      </c>
      <c r="P392" s="40">
        <v>4.6124767924999935E-3</v>
      </c>
      <c r="Q392" s="40">
        <v>4.6428660500000057E-3</v>
      </c>
      <c r="R392" s="40">
        <v>4.6815424249999895E-3</v>
      </c>
      <c r="S392" s="40">
        <v>4.9848171460485308E-3</v>
      </c>
      <c r="T392" s="40">
        <v>5.5841913244544872E-3</v>
      </c>
      <c r="U392" s="40">
        <v>5.1351472476726416E-3</v>
      </c>
      <c r="V392" s="40">
        <v>4.7922948584019085E-3</v>
      </c>
      <c r="W392" s="40">
        <v>4.9824161423012193E-3</v>
      </c>
      <c r="X392" s="40">
        <v>4.9364256580819079E-3</v>
      </c>
      <c r="Y392" s="40">
        <v>4.448063068642049E-3</v>
      </c>
    </row>
    <row r="393" spans="1:25" ht="15" hidden="1" customHeight="1">
      <c r="A393" s="41" t="s">
        <v>64</v>
      </c>
      <c r="B393" s="41" t="s">
        <v>65</v>
      </c>
      <c r="C393" s="41" t="s">
        <v>66</v>
      </c>
      <c r="D393" s="41" t="s">
        <v>67</v>
      </c>
      <c r="E393" s="41" t="s">
        <v>68</v>
      </c>
      <c r="F393" s="41" t="s">
        <v>166</v>
      </c>
      <c r="G393" s="41" t="s">
        <v>210</v>
      </c>
      <c r="H393" s="42" t="s">
        <v>72</v>
      </c>
      <c r="I393" s="42">
        <v>1</v>
      </c>
      <c r="J393" s="43">
        <v>13.017889735179962</v>
      </c>
      <c r="K393" s="43">
        <v>12.37305047440007</v>
      </c>
      <c r="L393" s="43">
        <v>15.251544607860078</v>
      </c>
      <c r="M393" s="43">
        <v>13.194343688460034</v>
      </c>
      <c r="N393" s="43">
        <v>11.180728753977201</v>
      </c>
      <c r="O393" s="43">
        <v>10.564689150762968</v>
      </c>
      <c r="P393" s="43">
        <v>9.7821407815339843</v>
      </c>
      <c r="Q393" s="43">
        <v>9.846590318840013</v>
      </c>
      <c r="R393" s="43">
        <v>9.928615174939976</v>
      </c>
      <c r="S393" s="43">
        <v>10.544238168424013</v>
      </c>
      <c r="T393" s="43">
        <v>8.9962788574651515</v>
      </c>
      <c r="U393" s="43">
        <v>11.187378973068881</v>
      </c>
      <c r="V393" s="43">
        <v>10.233330083548871</v>
      </c>
      <c r="W393" s="43">
        <v>10.566708154592424</v>
      </c>
      <c r="X393" s="43">
        <v>10.469171535660111</v>
      </c>
      <c r="Y393" s="43">
        <v>8.8936156865413611</v>
      </c>
    </row>
    <row r="394" spans="1:25" ht="15" hidden="1" customHeight="1">
      <c r="A394" s="38" t="s">
        <v>64</v>
      </c>
      <c r="B394" s="38" t="s">
        <v>65</v>
      </c>
      <c r="C394" s="38" t="s">
        <v>66</v>
      </c>
      <c r="D394" s="38" t="s">
        <v>67</v>
      </c>
      <c r="E394" s="38" t="s">
        <v>68</v>
      </c>
      <c r="F394" s="38" t="s">
        <v>166</v>
      </c>
      <c r="G394" s="38" t="s">
        <v>210</v>
      </c>
      <c r="H394" s="39" t="s">
        <v>73</v>
      </c>
      <c r="I394" s="39">
        <v>298</v>
      </c>
      <c r="J394" s="40">
        <v>7.3167316881999787E-3</v>
      </c>
      <c r="K394" s="40">
        <v>6.9542984560000401E-3</v>
      </c>
      <c r="L394" s="40">
        <v>8.5721620014000445E-3</v>
      </c>
      <c r="M394" s="40">
        <v>7.4159079954000187E-3</v>
      </c>
      <c r="N394" s="40">
        <v>6.2841515818280015E-3</v>
      </c>
      <c r="O394" s="40">
        <v>5.9379052563699828E-3</v>
      </c>
      <c r="P394" s="40">
        <v>5.4980723366599912E-3</v>
      </c>
      <c r="Q394" s="40">
        <v>5.5342963316000063E-3</v>
      </c>
      <c r="R394" s="40">
        <v>5.5803985705999877E-3</v>
      </c>
      <c r="S394" s="40">
        <v>5.9419020380898488E-3</v>
      </c>
      <c r="T394" s="40">
        <v>6.6563560587497494E-3</v>
      </c>
      <c r="U394" s="40">
        <v>6.1210955192257882E-3</v>
      </c>
      <c r="V394" s="40">
        <v>5.7124154712150741E-3</v>
      </c>
      <c r="W394" s="40">
        <v>5.9390400416230536E-3</v>
      </c>
      <c r="X394" s="40">
        <v>5.8842193844336338E-3</v>
      </c>
      <c r="Y394" s="40">
        <v>8.7534504238912549E-3</v>
      </c>
    </row>
    <row r="395" spans="1:25" ht="15" hidden="1" customHeight="1">
      <c r="A395" s="41" t="s">
        <v>64</v>
      </c>
      <c r="B395" s="41" t="s">
        <v>65</v>
      </c>
      <c r="C395" s="41" t="s">
        <v>66</v>
      </c>
      <c r="D395" s="41" t="s">
        <v>67</v>
      </c>
      <c r="E395" s="41" t="s">
        <v>68</v>
      </c>
      <c r="F395" s="41" t="s">
        <v>166</v>
      </c>
      <c r="G395" s="41" t="s">
        <v>211</v>
      </c>
      <c r="H395" s="42" t="s">
        <v>71</v>
      </c>
      <c r="I395" s="42">
        <v>25</v>
      </c>
      <c r="J395" s="43">
        <v>3.7351454250000053E-3</v>
      </c>
      <c r="K395" s="43">
        <v>3.5769398500000013E-3</v>
      </c>
      <c r="L395" s="43">
        <v>4.6324902249999982E-3</v>
      </c>
      <c r="M395" s="43">
        <v>3.1792161499999989E-3</v>
      </c>
      <c r="N395" s="43">
        <v>3.3296404790000064E-3</v>
      </c>
      <c r="O395" s="43">
        <v>3.6944701667499941E-3</v>
      </c>
      <c r="P395" s="43">
        <v>3.1601984424999992E-3</v>
      </c>
      <c r="Q395" s="43">
        <v>2.986742825000002E-3</v>
      </c>
      <c r="R395" s="43">
        <v>2.120027799999999E-3</v>
      </c>
      <c r="S395" s="43">
        <v>1.9435890190637145E-3</v>
      </c>
      <c r="T395" s="43">
        <v>9.010067253730549E-4</v>
      </c>
      <c r="U395" s="43">
        <v>9.2281403730209359E-4</v>
      </c>
      <c r="V395" s="43">
        <v>6.5659071460531858E-4</v>
      </c>
      <c r="W395" s="43">
        <v>9.3271268734442035E-4</v>
      </c>
      <c r="X395" s="43">
        <v>1.1747241539859538E-3</v>
      </c>
      <c r="Y395" s="43">
        <v>2.8082612771446349E-4</v>
      </c>
    </row>
    <row r="396" spans="1:25" ht="15" hidden="1" customHeight="1">
      <c r="A396" s="38" t="s">
        <v>64</v>
      </c>
      <c r="B396" s="38" t="s">
        <v>65</v>
      </c>
      <c r="C396" s="38" t="s">
        <v>66</v>
      </c>
      <c r="D396" s="38" t="s">
        <v>67</v>
      </c>
      <c r="E396" s="38" t="s">
        <v>68</v>
      </c>
      <c r="F396" s="38" t="s">
        <v>166</v>
      </c>
      <c r="G396" s="38" t="s">
        <v>211</v>
      </c>
      <c r="H396" s="39" t="s">
        <v>72</v>
      </c>
      <c r="I396" s="39">
        <v>1</v>
      </c>
      <c r="J396" s="40">
        <v>1.3859426878800016</v>
      </c>
      <c r="K396" s="40">
        <v>1.3272397901600006</v>
      </c>
      <c r="L396" s="40">
        <v>1.7189065547599993</v>
      </c>
      <c r="M396" s="40">
        <v>1.1796626034399997</v>
      </c>
      <c r="N396" s="40">
        <v>1.2354782344624022</v>
      </c>
      <c r="O396" s="40">
        <v>1.3708499484187981</v>
      </c>
      <c r="P396" s="40">
        <v>1.1726059966279996</v>
      </c>
      <c r="Q396" s="40">
        <v>1.1082445013200006</v>
      </c>
      <c r="R396" s="40">
        <v>0.78664595167999951</v>
      </c>
      <c r="S396" s="40">
        <v>0.72117754001913248</v>
      </c>
      <c r="T396" s="40">
        <v>0.33432264093478742</v>
      </c>
      <c r="U396" s="40">
        <v>0.3424143431502023</v>
      </c>
      <c r="V396" s="40">
        <v>0.24371427651964422</v>
      </c>
      <c r="W396" s="40">
        <v>0.34608728224227148</v>
      </c>
      <c r="X396" s="40">
        <v>0.43588673699173364</v>
      </c>
      <c r="Y396" s="40">
        <v>0.10420181117085037</v>
      </c>
    </row>
    <row r="397" spans="1:25" ht="15" hidden="1" customHeight="1">
      <c r="A397" s="41" t="s">
        <v>64</v>
      </c>
      <c r="B397" s="41" t="s">
        <v>65</v>
      </c>
      <c r="C397" s="41" t="s">
        <v>66</v>
      </c>
      <c r="D397" s="41" t="s">
        <v>67</v>
      </c>
      <c r="E397" s="41" t="s">
        <v>68</v>
      </c>
      <c r="F397" s="41" t="s">
        <v>166</v>
      </c>
      <c r="G397" s="41" t="s">
        <v>211</v>
      </c>
      <c r="H397" s="42" t="s">
        <v>73</v>
      </c>
      <c r="I397" s="42">
        <v>298</v>
      </c>
      <c r="J397" s="43">
        <v>6.4760630496000088E-3</v>
      </c>
      <c r="K397" s="43">
        <v>6.2017633472000021E-3</v>
      </c>
      <c r="L397" s="43">
        <v>8.0318957791999952E-3</v>
      </c>
      <c r="M397" s="43">
        <v>5.5121827647999985E-3</v>
      </c>
      <c r="N397" s="43">
        <v>5.7729912014080117E-3</v>
      </c>
      <c r="O397" s="43">
        <v>6.4055395472959907E-3</v>
      </c>
      <c r="P397" s="43">
        <v>5.4792095177599986E-3</v>
      </c>
      <c r="Q397" s="43">
        <v>5.1784690144000035E-3</v>
      </c>
      <c r="R397" s="43">
        <v>3.6757427455999976E-3</v>
      </c>
      <c r="S397" s="43">
        <v>3.3698299792348334E-3</v>
      </c>
      <c r="T397" s="43">
        <v>1.562181842392264E-3</v>
      </c>
      <c r="U397" s="43">
        <v>1.5999917563114115E-3</v>
      </c>
      <c r="V397" s="43">
        <v>1.1384089189956943E-3</v>
      </c>
      <c r="W397" s="43">
        <v>1.6171542157302533E-3</v>
      </c>
      <c r="X397" s="43">
        <v>2.0367580968018283E-3</v>
      </c>
      <c r="Y397" s="43">
        <v>4.8690144616093153E-4</v>
      </c>
    </row>
    <row r="398" spans="1:25" ht="15" hidden="1" customHeight="1">
      <c r="A398" s="38" t="s">
        <v>64</v>
      </c>
      <c r="B398" s="38" t="s">
        <v>65</v>
      </c>
      <c r="C398" s="38" t="s">
        <v>66</v>
      </c>
      <c r="D398" s="38" t="s">
        <v>67</v>
      </c>
      <c r="E398" s="38" t="s">
        <v>68</v>
      </c>
      <c r="F398" s="38" t="s">
        <v>166</v>
      </c>
      <c r="G398" s="38" t="s">
        <v>212</v>
      </c>
      <c r="H398" s="39" t="s">
        <v>71</v>
      </c>
      <c r="I398" s="39">
        <v>25</v>
      </c>
      <c r="J398" s="40">
        <v>5.3279999999999895E-7</v>
      </c>
      <c r="K398" s="40">
        <v>6.3929999999999954E-7</v>
      </c>
      <c r="L398" s="40">
        <v>0</v>
      </c>
      <c r="M398" s="40">
        <v>9.1042499999999815E-7</v>
      </c>
      <c r="N398" s="40">
        <v>1.3752600000000001E-7</v>
      </c>
      <c r="O398" s="40">
        <v>4.0526624999999998E-7</v>
      </c>
      <c r="P398" s="40">
        <v>3.370245E-7</v>
      </c>
      <c r="Q398" s="40">
        <v>3.1649999999999958E-7</v>
      </c>
      <c r="R398" s="40">
        <v>6.1859999999999968E-7</v>
      </c>
      <c r="S398" s="40">
        <v>3.1359023619887622E-6</v>
      </c>
      <c r="T398" s="40">
        <v>8.525916595027397E-7</v>
      </c>
      <c r="U398" s="40">
        <v>1.1562659073316654E-6</v>
      </c>
      <c r="V398" s="40">
        <v>2.4696629028111092E-6</v>
      </c>
      <c r="W398" s="40">
        <v>4.227643717703217E-6</v>
      </c>
      <c r="X398" s="40">
        <v>1.9232330365363455E-6</v>
      </c>
      <c r="Y398" s="40">
        <v>1.1164518614197783E-5</v>
      </c>
    </row>
    <row r="399" spans="1:25" ht="15" hidden="1" customHeight="1">
      <c r="A399" s="41" t="s">
        <v>64</v>
      </c>
      <c r="B399" s="41" t="s">
        <v>65</v>
      </c>
      <c r="C399" s="41" t="s">
        <v>66</v>
      </c>
      <c r="D399" s="41" t="s">
        <v>67</v>
      </c>
      <c r="E399" s="41" t="s">
        <v>68</v>
      </c>
      <c r="F399" s="41" t="s">
        <v>166</v>
      </c>
      <c r="G399" s="41" t="s">
        <v>212</v>
      </c>
      <c r="H399" s="42" t="s">
        <v>72</v>
      </c>
      <c r="I399" s="42">
        <v>1</v>
      </c>
      <c r="J399" s="43">
        <v>4.3661183999999908E-4</v>
      </c>
      <c r="K399" s="43">
        <v>5.238850399999996E-4</v>
      </c>
      <c r="L399" s="43">
        <v>0</v>
      </c>
      <c r="M399" s="43">
        <v>7.4606293999999844E-4</v>
      </c>
      <c r="N399" s="43">
        <v>1.126979728E-4</v>
      </c>
      <c r="O399" s="43">
        <v>3.32102183E-4</v>
      </c>
      <c r="P399" s="43">
        <v>2.7618034360000002E-4</v>
      </c>
      <c r="Q399" s="43">
        <v>2.5936119999999963E-4</v>
      </c>
      <c r="R399" s="43">
        <v>5.0692207999999972E-4</v>
      </c>
      <c r="S399" s="43">
        <v>2.6334846114555912E-3</v>
      </c>
      <c r="T399" s="43">
        <v>7.0071666522331837E-4</v>
      </c>
      <c r="U399" s="43">
        <v>1.0221696757156027E-3</v>
      </c>
      <c r="V399" s="43">
        <v>2.1154432664525478E-3</v>
      </c>
      <c r="W399" s="43">
        <v>3.4644131052005297E-3</v>
      </c>
      <c r="X399" s="43">
        <v>1.5760253656736506E-3</v>
      </c>
      <c r="Y399" s="43">
        <v>9.1489508537146089E-3</v>
      </c>
    </row>
    <row r="400" spans="1:25" ht="15" hidden="1" customHeight="1">
      <c r="A400" s="38" t="s">
        <v>64</v>
      </c>
      <c r="B400" s="38" t="s">
        <v>65</v>
      </c>
      <c r="C400" s="38" t="s">
        <v>66</v>
      </c>
      <c r="D400" s="38" t="s">
        <v>67</v>
      </c>
      <c r="E400" s="38" t="s">
        <v>68</v>
      </c>
      <c r="F400" s="38" t="s">
        <v>166</v>
      </c>
      <c r="G400" s="38" t="s">
        <v>212</v>
      </c>
      <c r="H400" s="39" t="s">
        <v>73</v>
      </c>
      <c r="I400" s="39">
        <v>298</v>
      </c>
      <c r="J400" s="40">
        <v>1.2701951999999973E-6</v>
      </c>
      <c r="K400" s="40">
        <v>1.5240911999999987E-6</v>
      </c>
      <c r="L400" s="40">
        <v>0</v>
      </c>
      <c r="M400" s="40">
        <v>2.1704531999999952E-6</v>
      </c>
      <c r="N400" s="40">
        <v>3.2786198400000002E-7</v>
      </c>
      <c r="O400" s="40">
        <v>9.6615473999999989E-7</v>
      </c>
      <c r="P400" s="40">
        <v>8.0346640799999992E-7</v>
      </c>
      <c r="Q400" s="40">
        <v>7.5453599999999892E-7</v>
      </c>
      <c r="R400" s="40">
        <v>1.4747423999999991E-6</v>
      </c>
      <c r="S400" s="40">
        <v>7.4759912309812087E-6</v>
      </c>
      <c r="T400" s="40">
        <v>2.0325785162545315E-6</v>
      </c>
      <c r="U400" s="40">
        <v>2.7565379230786909E-6</v>
      </c>
      <c r="V400" s="40">
        <v>5.8876763603016837E-6</v>
      </c>
      <c r="W400" s="40">
        <v>1.0078702623004469E-5</v>
      </c>
      <c r="X400" s="40">
        <v>4.5849875591026481E-6</v>
      </c>
      <c r="Y400" s="40">
        <v>2.6616212376247513E-5</v>
      </c>
    </row>
    <row r="401" spans="1:25" ht="15" hidden="1" customHeight="1">
      <c r="A401" s="41" t="s">
        <v>64</v>
      </c>
      <c r="B401" s="41" t="s">
        <v>65</v>
      </c>
      <c r="C401" s="41" t="s">
        <v>66</v>
      </c>
      <c r="D401" s="41" t="s">
        <v>67</v>
      </c>
      <c r="E401" s="41" t="s">
        <v>68</v>
      </c>
      <c r="F401" s="41" t="s">
        <v>166</v>
      </c>
      <c r="G401" s="41" t="s">
        <v>213</v>
      </c>
      <c r="H401" s="42" t="s">
        <v>71</v>
      </c>
      <c r="I401" s="42">
        <v>25</v>
      </c>
      <c r="J401" s="43">
        <v>1.4808447750000056E-3</v>
      </c>
      <c r="K401" s="43">
        <v>7.7793532500000271E-4</v>
      </c>
      <c r="L401" s="43">
        <v>7.9354845000000074E-4</v>
      </c>
      <c r="M401" s="43">
        <v>9.1221944999999433E-4</v>
      </c>
      <c r="N401" s="43">
        <v>8.9990894099999932E-4</v>
      </c>
      <c r="O401" s="43">
        <v>9.6789538349999888E-4</v>
      </c>
      <c r="P401" s="43">
        <v>8.7456296175000001E-4</v>
      </c>
      <c r="Q401" s="43">
        <v>7.2817829999999913E-4</v>
      </c>
      <c r="R401" s="43">
        <v>6.8800020000000237E-4</v>
      </c>
      <c r="S401" s="43">
        <v>2.0949844779113926E-3</v>
      </c>
      <c r="T401" s="43">
        <v>2.087964731656167E-3</v>
      </c>
      <c r="U401" s="43">
        <v>9.4672792674296369E-4</v>
      </c>
      <c r="V401" s="43">
        <v>1.1634599828231782E-3</v>
      </c>
      <c r="W401" s="43">
        <v>1.2623898636009965E-3</v>
      </c>
      <c r="X401" s="43">
        <v>1.3075251640920591E-3</v>
      </c>
      <c r="Y401" s="43">
        <v>1.6328703876019976E-3</v>
      </c>
    </row>
    <row r="402" spans="1:25" ht="15" hidden="1" customHeight="1">
      <c r="A402" s="38" t="s">
        <v>64</v>
      </c>
      <c r="B402" s="38" t="s">
        <v>65</v>
      </c>
      <c r="C402" s="38" t="s">
        <v>66</v>
      </c>
      <c r="D402" s="38" t="s">
        <v>67</v>
      </c>
      <c r="E402" s="38" t="s">
        <v>68</v>
      </c>
      <c r="F402" s="38" t="s">
        <v>166</v>
      </c>
      <c r="G402" s="38" t="s">
        <v>213</v>
      </c>
      <c r="H402" s="39" t="s">
        <v>72</v>
      </c>
      <c r="I402" s="39">
        <v>1</v>
      </c>
      <c r="J402" s="40">
        <v>1.1649312230000046</v>
      </c>
      <c r="K402" s="40">
        <v>0.61197578900000216</v>
      </c>
      <c r="L402" s="40">
        <v>0.62425811400000053</v>
      </c>
      <c r="M402" s="40">
        <v>0.71761263399999553</v>
      </c>
      <c r="N402" s="40">
        <v>0.70792836691999939</v>
      </c>
      <c r="O402" s="40">
        <v>0.76141103501999918</v>
      </c>
      <c r="P402" s="40">
        <v>0.68798952990999995</v>
      </c>
      <c r="Q402" s="40">
        <v>0.57283359599999928</v>
      </c>
      <c r="R402" s="40">
        <v>0.54122682400000177</v>
      </c>
      <c r="S402" s="40">
        <v>1.5081120093721183</v>
      </c>
      <c r="T402" s="40">
        <v>1.2157859023745323</v>
      </c>
      <c r="U402" s="40">
        <v>0.44345066380844972</v>
      </c>
      <c r="V402" s="40">
        <v>0.80414040526120933</v>
      </c>
      <c r="W402" s="40">
        <v>0.99308002603278389</v>
      </c>
      <c r="X402" s="40">
        <v>1.0285864624190866</v>
      </c>
      <c r="Y402" s="40">
        <v>1.091572297567531</v>
      </c>
    </row>
    <row r="403" spans="1:25" ht="15" hidden="1" customHeight="1">
      <c r="A403" s="41" t="s">
        <v>64</v>
      </c>
      <c r="B403" s="41" t="s">
        <v>65</v>
      </c>
      <c r="C403" s="41" t="s">
        <v>66</v>
      </c>
      <c r="D403" s="41" t="s">
        <v>67</v>
      </c>
      <c r="E403" s="41" t="s">
        <v>68</v>
      </c>
      <c r="F403" s="41" t="s">
        <v>166</v>
      </c>
      <c r="G403" s="41" t="s">
        <v>213</v>
      </c>
      <c r="H403" s="42" t="s">
        <v>73</v>
      </c>
      <c r="I403" s="42">
        <v>298</v>
      </c>
      <c r="J403" s="43">
        <v>3.5303339436000137E-3</v>
      </c>
      <c r="K403" s="43">
        <v>1.8545978148000067E-3</v>
      </c>
      <c r="L403" s="43">
        <v>1.8918195048000016E-3</v>
      </c>
      <c r="M403" s="43">
        <v>2.1747311687999862E-3</v>
      </c>
      <c r="N403" s="43">
        <v>2.1453829153439984E-3</v>
      </c>
      <c r="O403" s="43">
        <v>2.3074625942639975E-3</v>
      </c>
      <c r="P403" s="43">
        <v>2.0849581008119998E-3</v>
      </c>
      <c r="Q403" s="43">
        <v>1.7359770671999978E-3</v>
      </c>
      <c r="R403" s="43">
        <v>1.6401924768000055E-3</v>
      </c>
      <c r="S403" s="43">
        <v>4.9944429953407603E-3</v>
      </c>
      <c r="T403" s="43">
        <v>4.9777079202683022E-3</v>
      </c>
      <c r="U403" s="43">
        <v>2.2569993773552256E-3</v>
      </c>
      <c r="V403" s="43">
        <v>2.7736885990504571E-3</v>
      </c>
      <c r="W403" s="43">
        <v>3.0095374348247756E-3</v>
      </c>
      <c r="X403" s="43">
        <v>3.1171399911954687E-3</v>
      </c>
      <c r="Y403" s="43">
        <v>1.0544224930835433E-2</v>
      </c>
    </row>
    <row r="404" spans="1:25" ht="15" hidden="1" customHeight="1">
      <c r="A404" s="38" t="s">
        <v>64</v>
      </c>
      <c r="B404" s="38" t="s">
        <v>65</v>
      </c>
      <c r="C404" s="38" t="s">
        <v>66</v>
      </c>
      <c r="D404" s="38" t="s">
        <v>67</v>
      </c>
      <c r="E404" s="38" t="s">
        <v>68</v>
      </c>
      <c r="F404" s="38" t="s">
        <v>166</v>
      </c>
      <c r="G404" s="38" t="s">
        <v>214</v>
      </c>
      <c r="H404" s="39" t="s">
        <v>71</v>
      </c>
      <c r="I404" s="39">
        <v>25</v>
      </c>
      <c r="J404" s="40">
        <v>4.3102499999999956E-7</v>
      </c>
      <c r="K404" s="40">
        <v>0</v>
      </c>
      <c r="L404" s="40">
        <v>0</v>
      </c>
      <c r="M404" s="40">
        <v>9.8250000000000089E-8</v>
      </c>
      <c r="N404" s="40">
        <v>6.5552175000000098E-7</v>
      </c>
      <c r="O404" s="40">
        <v>3.1541250000000054E-7</v>
      </c>
      <c r="P404" s="40">
        <v>0</v>
      </c>
      <c r="Q404" s="40">
        <v>0</v>
      </c>
      <c r="R404" s="40">
        <v>0</v>
      </c>
      <c r="S404" s="40">
        <v>0</v>
      </c>
      <c r="T404" s="40">
        <v>0</v>
      </c>
      <c r="U404" s="40">
        <v>0</v>
      </c>
      <c r="V404" s="40">
        <v>0</v>
      </c>
      <c r="W404" s="40">
        <v>0</v>
      </c>
      <c r="X404" s="40">
        <v>0</v>
      </c>
      <c r="Y404" s="40">
        <v>0</v>
      </c>
    </row>
    <row r="405" spans="1:25" ht="15" hidden="1" customHeight="1">
      <c r="A405" s="41" t="s">
        <v>64</v>
      </c>
      <c r="B405" s="41" t="s">
        <v>65</v>
      </c>
      <c r="C405" s="41" t="s">
        <v>66</v>
      </c>
      <c r="D405" s="41" t="s">
        <v>67</v>
      </c>
      <c r="E405" s="41" t="s">
        <v>68</v>
      </c>
      <c r="F405" s="41" t="s">
        <v>166</v>
      </c>
      <c r="G405" s="41" t="s">
        <v>214</v>
      </c>
      <c r="H405" s="42" t="s">
        <v>72</v>
      </c>
      <c r="I405" s="42">
        <v>1</v>
      </c>
      <c r="J405" s="43">
        <v>4.3159969999999965E-4</v>
      </c>
      <c r="K405" s="43">
        <v>0</v>
      </c>
      <c r="L405" s="43">
        <v>0</v>
      </c>
      <c r="M405" s="43">
        <v>9.8381000000000087E-5</v>
      </c>
      <c r="N405" s="43">
        <v>6.5639577900000095E-4</v>
      </c>
      <c r="O405" s="43">
        <v>3.1583305000000051E-4</v>
      </c>
      <c r="P405" s="43">
        <v>0</v>
      </c>
      <c r="Q405" s="43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</row>
    <row r="406" spans="1:25" ht="15" hidden="1" customHeight="1">
      <c r="A406" s="38" t="s">
        <v>64</v>
      </c>
      <c r="B406" s="38" t="s">
        <v>65</v>
      </c>
      <c r="C406" s="38" t="s">
        <v>66</v>
      </c>
      <c r="D406" s="38" t="s">
        <v>67</v>
      </c>
      <c r="E406" s="38" t="s">
        <v>68</v>
      </c>
      <c r="F406" s="38" t="s">
        <v>166</v>
      </c>
      <c r="G406" s="38" t="s">
        <v>214</v>
      </c>
      <c r="H406" s="39" t="s">
        <v>73</v>
      </c>
      <c r="I406" s="39">
        <v>298</v>
      </c>
      <c r="J406" s="40">
        <v>1.0275635999999989E-6</v>
      </c>
      <c r="K406" s="40">
        <v>0</v>
      </c>
      <c r="L406" s="40">
        <v>0</v>
      </c>
      <c r="M406" s="40">
        <v>2.3422800000000024E-7</v>
      </c>
      <c r="N406" s="40">
        <v>1.562763852000002E-6</v>
      </c>
      <c r="O406" s="40">
        <v>7.5194340000000121E-7</v>
      </c>
      <c r="P406" s="40">
        <v>0</v>
      </c>
      <c r="Q406" s="40">
        <v>0</v>
      </c>
      <c r="R406" s="40">
        <v>0</v>
      </c>
      <c r="S406" s="40">
        <v>0</v>
      </c>
      <c r="T406" s="40">
        <v>0</v>
      </c>
      <c r="U406" s="40">
        <v>0</v>
      </c>
      <c r="V406" s="40">
        <v>0</v>
      </c>
      <c r="W406" s="40">
        <v>0</v>
      </c>
      <c r="X406" s="40">
        <v>0</v>
      </c>
      <c r="Y406" s="40">
        <v>0</v>
      </c>
    </row>
    <row r="407" spans="1:25" ht="15" hidden="1" customHeight="1">
      <c r="A407" s="41" t="s">
        <v>64</v>
      </c>
      <c r="B407" s="41" t="s">
        <v>65</v>
      </c>
      <c r="C407" s="41" t="s">
        <v>66</v>
      </c>
      <c r="D407" s="41" t="s">
        <v>67</v>
      </c>
      <c r="E407" s="41" t="s">
        <v>68</v>
      </c>
      <c r="F407" s="41" t="s">
        <v>166</v>
      </c>
      <c r="G407" s="41" t="s">
        <v>215</v>
      </c>
      <c r="H407" s="42" t="s">
        <v>71</v>
      </c>
      <c r="I407" s="42">
        <v>25</v>
      </c>
      <c r="J407" s="43">
        <v>2.5480319999999883E-4</v>
      </c>
      <c r="K407" s="43">
        <v>6.9999999999999923E-6</v>
      </c>
      <c r="L407" s="43">
        <v>2.0989999999999984E-4</v>
      </c>
      <c r="M407" s="43">
        <v>2.9130159999999863E-4</v>
      </c>
      <c r="N407" s="43">
        <v>2.614958480000005E-4</v>
      </c>
      <c r="O407" s="43">
        <v>2.7804360000000151E-4</v>
      </c>
      <c r="P407" s="43">
        <v>1.9245486400000029E-4</v>
      </c>
      <c r="Q407" s="43">
        <v>1.6969440000000021E-4</v>
      </c>
      <c r="R407" s="43">
        <v>1.3902959999999997E-4</v>
      </c>
      <c r="S407" s="43">
        <v>3.2324197162397002E-4</v>
      </c>
      <c r="T407" s="43">
        <v>1.1272434202250694E-4</v>
      </c>
      <c r="U407" s="43">
        <v>3.5022473556151025E-4</v>
      </c>
      <c r="V407" s="43">
        <v>0</v>
      </c>
      <c r="W407" s="43">
        <v>0</v>
      </c>
      <c r="X407" s="43">
        <v>0</v>
      </c>
      <c r="Y407" s="43">
        <v>0</v>
      </c>
    </row>
    <row r="408" spans="1:25" ht="15" hidden="1" customHeight="1">
      <c r="A408" s="38" t="s">
        <v>64</v>
      </c>
      <c r="B408" s="38" t="s">
        <v>65</v>
      </c>
      <c r="C408" s="38" t="s">
        <v>66</v>
      </c>
      <c r="D408" s="38" t="s">
        <v>67</v>
      </c>
      <c r="E408" s="38" t="s">
        <v>68</v>
      </c>
      <c r="F408" s="38" t="s">
        <v>166</v>
      </c>
      <c r="G408" s="38" t="s">
        <v>215</v>
      </c>
      <c r="H408" s="39" t="s">
        <v>72</v>
      </c>
      <c r="I408" s="39">
        <v>1</v>
      </c>
      <c r="J408" s="40">
        <v>2.1905431103999898E-2</v>
      </c>
      <c r="K408" s="40">
        <v>6.017899999999994E-4</v>
      </c>
      <c r="L408" s="40">
        <v>1.8045102999999989E-2</v>
      </c>
      <c r="M408" s="40">
        <v>2.5043198551999879E-2</v>
      </c>
      <c r="N408" s="40">
        <v>2.2480798052560043E-2</v>
      </c>
      <c r="O408" s="40">
        <v>2.3903408292000126E-2</v>
      </c>
      <c r="P408" s="40">
        <v>1.6545344658080025E-2</v>
      </c>
      <c r="Q408" s="40">
        <v>1.4588627568000018E-2</v>
      </c>
      <c r="R408" s="40">
        <v>1.1952374711999999E-2</v>
      </c>
      <c r="S408" s="40">
        <v>3.6547057361588413E-2</v>
      </c>
      <c r="T408" s="40">
        <v>1.0004194461619681E-2</v>
      </c>
      <c r="U408" s="40">
        <v>2.904133277349635E-2</v>
      </c>
      <c r="V408" s="40">
        <v>0</v>
      </c>
      <c r="W408" s="40">
        <v>0</v>
      </c>
      <c r="X408" s="40">
        <v>0</v>
      </c>
      <c r="Y408" s="40">
        <v>0</v>
      </c>
    </row>
    <row r="409" spans="1:25" ht="15" hidden="1" customHeight="1">
      <c r="A409" s="41" t="s">
        <v>64</v>
      </c>
      <c r="B409" s="41" t="s">
        <v>65</v>
      </c>
      <c r="C409" s="41" t="s">
        <v>66</v>
      </c>
      <c r="D409" s="41" t="s">
        <v>67</v>
      </c>
      <c r="E409" s="41" t="s">
        <v>68</v>
      </c>
      <c r="F409" s="41" t="s">
        <v>166</v>
      </c>
      <c r="G409" s="41" t="s">
        <v>215</v>
      </c>
      <c r="H409" s="42" t="s">
        <v>73</v>
      </c>
      <c r="I409" s="42">
        <v>298</v>
      </c>
      <c r="J409" s="43">
        <v>3.9863960639999814E-4</v>
      </c>
      <c r="K409" s="43">
        <v>1.0951499999999988E-5</v>
      </c>
      <c r="L409" s="43">
        <v>3.283885499999998E-4</v>
      </c>
      <c r="M409" s="43">
        <v>4.5574135319999775E-4</v>
      </c>
      <c r="N409" s="43">
        <v>4.0911025419600075E-4</v>
      </c>
      <c r="O409" s="43">
        <v>4.3499921220000229E-4</v>
      </c>
      <c r="P409" s="43">
        <v>3.0109563472800044E-4</v>
      </c>
      <c r="Q409" s="43">
        <v>2.6548688880000029E-4</v>
      </c>
      <c r="R409" s="43">
        <v>2.1751180919999996E-4</v>
      </c>
      <c r="S409" s="43">
        <v>5.0571206460570106E-4</v>
      </c>
      <c r="T409" s="43">
        <v>1.7635723309421212E-4</v>
      </c>
      <c r="U409" s="43">
        <v>5.4792659878598283E-4</v>
      </c>
      <c r="V409" s="43">
        <v>0</v>
      </c>
      <c r="W409" s="43">
        <v>0</v>
      </c>
      <c r="X409" s="43">
        <v>0</v>
      </c>
      <c r="Y409" s="43">
        <v>0</v>
      </c>
    </row>
    <row r="410" spans="1:25" ht="15" hidden="1" customHeight="1">
      <c r="A410" s="38" t="s">
        <v>64</v>
      </c>
      <c r="B410" s="38" t="s">
        <v>65</v>
      </c>
      <c r="C410" s="38" t="s">
        <v>66</v>
      </c>
      <c r="D410" s="38" t="s">
        <v>67</v>
      </c>
      <c r="E410" s="38" t="s">
        <v>68</v>
      </c>
      <c r="F410" s="38" t="s">
        <v>166</v>
      </c>
      <c r="G410" s="38" t="s">
        <v>216</v>
      </c>
      <c r="H410" s="39" t="s">
        <v>71</v>
      </c>
      <c r="I410" s="39">
        <v>25</v>
      </c>
      <c r="J410" s="40">
        <v>1.1427037500000037E-4</v>
      </c>
      <c r="K410" s="40">
        <v>6.1298174999999811E-5</v>
      </c>
      <c r="L410" s="40">
        <v>2.0745750000000021E-6</v>
      </c>
      <c r="M410" s="40">
        <v>1.6421077499999989E-4</v>
      </c>
      <c r="N410" s="40">
        <v>1.8034556999999997E-5</v>
      </c>
      <c r="O410" s="40">
        <v>4.695706649999978E-5</v>
      </c>
      <c r="P410" s="40">
        <v>5.6496409499999715E-5</v>
      </c>
      <c r="Q410" s="40">
        <v>7.019415000000001E-5</v>
      </c>
      <c r="R410" s="40">
        <v>2.8926974999999994E-5</v>
      </c>
      <c r="S410" s="40">
        <v>0</v>
      </c>
      <c r="T410" s="40">
        <v>0</v>
      </c>
      <c r="U410" s="40">
        <v>0</v>
      </c>
      <c r="V410" s="40">
        <v>0</v>
      </c>
      <c r="W410" s="40">
        <v>0</v>
      </c>
      <c r="X410" s="40">
        <v>0</v>
      </c>
      <c r="Y410" s="40">
        <v>0</v>
      </c>
    </row>
    <row r="411" spans="1:25" ht="15" hidden="1" customHeight="1">
      <c r="A411" s="41" t="s">
        <v>64</v>
      </c>
      <c r="B411" s="41" t="s">
        <v>65</v>
      </c>
      <c r="C411" s="41" t="s">
        <v>66</v>
      </c>
      <c r="D411" s="41" t="s">
        <v>67</v>
      </c>
      <c r="E411" s="41" t="s">
        <v>68</v>
      </c>
      <c r="F411" s="41" t="s">
        <v>166</v>
      </c>
      <c r="G411" s="41" t="s">
        <v>216</v>
      </c>
      <c r="H411" s="42" t="s">
        <v>72</v>
      </c>
      <c r="I411" s="42">
        <v>1</v>
      </c>
      <c r="J411" s="43">
        <v>0.11274677000000037</v>
      </c>
      <c r="K411" s="43">
        <v>6.0480865999999835E-2</v>
      </c>
      <c r="L411" s="43">
        <v>2.0469140000000012E-3</v>
      </c>
      <c r="M411" s="43">
        <v>0.16202129799999987</v>
      </c>
      <c r="N411" s="43">
        <v>1.7794096239999998E-2</v>
      </c>
      <c r="O411" s="43">
        <v>4.6330972279999785E-2</v>
      </c>
      <c r="P411" s="43">
        <v>5.5743124039999717E-2</v>
      </c>
      <c r="Q411" s="43">
        <v>6.9258228000000005E-2</v>
      </c>
      <c r="R411" s="43">
        <v>2.8541281999999987E-2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</row>
    <row r="412" spans="1:25" ht="15" hidden="1" customHeight="1">
      <c r="A412" s="38" t="s">
        <v>64</v>
      </c>
      <c r="B412" s="38" t="s">
        <v>65</v>
      </c>
      <c r="C412" s="38" t="s">
        <v>66</v>
      </c>
      <c r="D412" s="38" t="s">
        <v>67</v>
      </c>
      <c r="E412" s="38" t="s">
        <v>68</v>
      </c>
      <c r="F412" s="38" t="s">
        <v>166</v>
      </c>
      <c r="G412" s="38" t="s">
        <v>216</v>
      </c>
      <c r="H412" s="39" t="s">
        <v>73</v>
      </c>
      <c r="I412" s="39">
        <v>298</v>
      </c>
      <c r="J412" s="40">
        <v>2.724205740000009E-4</v>
      </c>
      <c r="K412" s="40">
        <v>1.4613484919999957E-4</v>
      </c>
      <c r="L412" s="40">
        <v>4.9457868000000039E-6</v>
      </c>
      <c r="M412" s="40">
        <v>3.9147848759999972E-4</v>
      </c>
      <c r="N412" s="40">
        <v>4.2994383887999997E-5</v>
      </c>
      <c r="O412" s="40">
        <v>1.1194564653599947E-4</v>
      </c>
      <c r="P412" s="40">
        <v>1.3468744024799933E-4</v>
      </c>
      <c r="Q412" s="40">
        <v>1.6734285360000005E-4</v>
      </c>
      <c r="R412" s="40">
        <v>6.8961908399999989E-5</v>
      </c>
      <c r="S412" s="40">
        <v>0</v>
      </c>
      <c r="T412" s="40">
        <v>0</v>
      </c>
      <c r="U412" s="40">
        <v>0</v>
      </c>
      <c r="V412" s="40">
        <v>0</v>
      </c>
      <c r="W412" s="40">
        <v>0</v>
      </c>
      <c r="X412" s="40">
        <v>0</v>
      </c>
      <c r="Y412" s="40">
        <v>0</v>
      </c>
    </row>
    <row r="413" spans="1:25" ht="15" hidden="1" customHeight="1">
      <c r="A413" s="41" t="s">
        <v>64</v>
      </c>
      <c r="B413" s="41" t="s">
        <v>65</v>
      </c>
      <c r="C413" s="41" t="s">
        <v>66</v>
      </c>
      <c r="D413" s="41" t="s">
        <v>67</v>
      </c>
      <c r="E413" s="41" t="s">
        <v>217</v>
      </c>
      <c r="F413" s="41"/>
      <c r="G413" s="41" t="s">
        <v>218</v>
      </c>
      <c r="H413" s="42" t="s">
        <v>71</v>
      </c>
      <c r="I413" s="42">
        <v>25</v>
      </c>
      <c r="J413" s="43">
        <v>0</v>
      </c>
      <c r="K413" s="43">
        <v>0</v>
      </c>
      <c r="L413" s="43">
        <v>0</v>
      </c>
      <c r="M413" s="43">
        <v>0</v>
      </c>
      <c r="N413" s="43">
        <v>0</v>
      </c>
      <c r="O413" s="43">
        <v>0</v>
      </c>
      <c r="P413" s="43">
        <v>0</v>
      </c>
      <c r="Q413" s="43">
        <v>0</v>
      </c>
      <c r="R413" s="43">
        <v>0</v>
      </c>
      <c r="S413" s="43">
        <v>0</v>
      </c>
      <c r="T413" s="43">
        <v>0</v>
      </c>
      <c r="U413" s="43">
        <v>1.6249999999999992E-5</v>
      </c>
      <c r="V413" s="43">
        <v>1.758141E-6</v>
      </c>
      <c r="W413" s="43">
        <v>1.9662457838052798E-6</v>
      </c>
      <c r="X413" s="43">
        <v>1.5394628776791425E-6</v>
      </c>
      <c r="Y413" s="43">
        <v>2.3890608538277002E-6</v>
      </c>
    </row>
    <row r="414" spans="1:25" ht="15" hidden="1" customHeight="1">
      <c r="A414" s="38" t="s">
        <v>64</v>
      </c>
      <c r="B414" s="38" t="s">
        <v>65</v>
      </c>
      <c r="C414" s="38" t="s">
        <v>66</v>
      </c>
      <c r="D414" s="38" t="s">
        <v>67</v>
      </c>
      <c r="E414" s="38" t="s">
        <v>217</v>
      </c>
      <c r="F414" s="38"/>
      <c r="G414" s="38" t="s">
        <v>218</v>
      </c>
      <c r="H414" s="39" t="s">
        <v>72</v>
      </c>
      <c r="I414" s="39">
        <v>1</v>
      </c>
      <c r="J414" s="40">
        <v>0</v>
      </c>
      <c r="K414" s="40">
        <v>0</v>
      </c>
      <c r="L414" s="40">
        <v>0</v>
      </c>
      <c r="M414" s="40">
        <v>0</v>
      </c>
      <c r="N414" s="40">
        <v>0</v>
      </c>
      <c r="O414" s="40">
        <v>0</v>
      </c>
      <c r="P414" s="40">
        <v>0</v>
      </c>
      <c r="Q414" s="40">
        <v>0</v>
      </c>
      <c r="R414" s="40">
        <v>0</v>
      </c>
      <c r="S414" s="40">
        <v>0</v>
      </c>
      <c r="T414" s="40">
        <v>0</v>
      </c>
      <c r="U414" s="40">
        <v>4.394637838966698E-3</v>
      </c>
      <c r="V414" s="40">
        <v>4.5159999999999992E-3</v>
      </c>
      <c r="W414" s="40">
        <v>5.1201040210289489E-3</v>
      </c>
      <c r="X414" s="40">
        <v>4.0087613334764873E-3</v>
      </c>
      <c r="Y414" s="40">
        <v>6.2211144633673304E-3</v>
      </c>
    </row>
    <row r="415" spans="1:25" ht="15" hidden="1" customHeight="1">
      <c r="A415" s="41" t="s">
        <v>64</v>
      </c>
      <c r="B415" s="41" t="s">
        <v>65</v>
      </c>
      <c r="C415" s="41" t="s">
        <v>66</v>
      </c>
      <c r="D415" s="41" t="s">
        <v>67</v>
      </c>
      <c r="E415" s="41" t="s">
        <v>217</v>
      </c>
      <c r="F415" s="41"/>
      <c r="G415" s="41" t="s">
        <v>218</v>
      </c>
      <c r="H415" s="42" t="s">
        <v>73</v>
      </c>
      <c r="I415" s="42">
        <v>298</v>
      </c>
      <c r="J415" s="43">
        <v>0</v>
      </c>
      <c r="K415" s="43">
        <v>0</v>
      </c>
      <c r="L415" s="43">
        <v>0</v>
      </c>
      <c r="M415" s="43">
        <v>0</v>
      </c>
      <c r="N415" s="43">
        <v>0</v>
      </c>
      <c r="O415" s="43">
        <v>0</v>
      </c>
      <c r="P415" s="43">
        <v>0</v>
      </c>
      <c r="Q415" s="43">
        <v>0</v>
      </c>
      <c r="R415" s="43">
        <v>0</v>
      </c>
      <c r="S415" s="43">
        <v>0</v>
      </c>
      <c r="T415" s="43">
        <v>0</v>
      </c>
      <c r="U415" s="43">
        <v>1.9369999999999989E-5</v>
      </c>
      <c r="V415" s="43">
        <v>2.0957040720000001E-6</v>
      </c>
      <c r="W415" s="43">
        <v>2.3437649742958937E-6</v>
      </c>
      <c r="X415" s="43">
        <v>1.8350397501935377E-6</v>
      </c>
      <c r="Y415" s="43">
        <v>2.8477605377626185E-6</v>
      </c>
    </row>
    <row r="416" spans="1:25" ht="15" hidden="1" customHeight="1">
      <c r="A416" s="38" t="s">
        <v>64</v>
      </c>
      <c r="B416" s="38" t="s">
        <v>65</v>
      </c>
      <c r="C416" s="38" t="s">
        <v>66</v>
      </c>
      <c r="D416" s="38" t="s">
        <v>67</v>
      </c>
      <c r="E416" s="38" t="s">
        <v>217</v>
      </c>
      <c r="F416" s="38"/>
      <c r="G416" s="38" t="s">
        <v>219</v>
      </c>
      <c r="H416" s="39" t="s">
        <v>71</v>
      </c>
      <c r="I416" s="39">
        <v>25</v>
      </c>
      <c r="J416" s="40">
        <v>1.4988112128000001E-2</v>
      </c>
      <c r="K416" s="40">
        <v>1.4936432895999999E-2</v>
      </c>
      <c r="L416" s="40">
        <v>1.5094104476E-2</v>
      </c>
      <c r="M416" s="40">
        <v>1.5663982311999999E-2</v>
      </c>
      <c r="N416" s="40">
        <v>1.5912867300000001E-2</v>
      </c>
      <c r="O416" s="40">
        <v>1.5924259428E-2</v>
      </c>
      <c r="P416" s="40">
        <v>1.5964219171999999E-2</v>
      </c>
      <c r="Q416" s="40">
        <v>1.4803556108000002E-2</v>
      </c>
      <c r="R416" s="40">
        <v>1.3318862568E-2</v>
      </c>
      <c r="S416" s="40">
        <v>1.563687373000467E-2</v>
      </c>
      <c r="T416" s="40">
        <v>1.4657954074599119E-2</v>
      </c>
      <c r="U416" s="40">
        <v>1.5996093441183194E-2</v>
      </c>
      <c r="V416" s="40">
        <v>1.6155081834890131E-2</v>
      </c>
      <c r="W416" s="40">
        <v>1.5574809452665631E-2</v>
      </c>
      <c r="X416" s="40">
        <v>1.5444812259555045E-2</v>
      </c>
      <c r="Y416" s="40">
        <v>3.5913606396325254E-3</v>
      </c>
    </row>
    <row r="417" spans="1:25" ht="15" hidden="1" customHeight="1">
      <c r="A417" s="41" t="s">
        <v>64</v>
      </c>
      <c r="B417" s="41" t="s">
        <v>65</v>
      </c>
      <c r="C417" s="41" t="s">
        <v>66</v>
      </c>
      <c r="D417" s="41" t="s">
        <v>67</v>
      </c>
      <c r="E417" s="41" t="s">
        <v>217</v>
      </c>
      <c r="F417" s="41"/>
      <c r="G417" s="41" t="s">
        <v>219</v>
      </c>
      <c r="H417" s="42" t="s">
        <v>72</v>
      </c>
      <c r="I417" s="42">
        <v>1</v>
      </c>
      <c r="J417" s="43">
        <v>5.5614071328768002</v>
      </c>
      <c r="K417" s="43">
        <v>5.5422313189376</v>
      </c>
      <c r="L417" s="43">
        <v>5.6007360753855995</v>
      </c>
      <c r="M417" s="43">
        <v>5.8121918367871999</v>
      </c>
      <c r="N417" s="43">
        <v>5.9045417428800002</v>
      </c>
      <c r="O417" s="43">
        <v>5.9087688437567998</v>
      </c>
      <c r="P417" s="43">
        <v>5.9235960884032002</v>
      </c>
      <c r="Q417" s="43">
        <v>5.4929267827647994</v>
      </c>
      <c r="R417" s="43">
        <v>4.9420244961407995</v>
      </c>
      <c r="S417" s="43">
        <v>5.8021330742170045</v>
      </c>
      <c r="T417" s="43">
        <v>5.4389004864439787</v>
      </c>
      <c r="U417" s="43">
        <v>5.9354231808666666</v>
      </c>
      <c r="V417" s="43">
        <v>5.9944165470261419</v>
      </c>
      <c r="W417" s="43">
        <v>5.7791038420000032</v>
      </c>
      <c r="X417" s="43">
        <v>5.7308677925999882</v>
      </c>
      <c r="Y417" s="43">
        <v>4.9038933523692902</v>
      </c>
    </row>
    <row r="418" spans="1:25" ht="15" hidden="1" customHeight="1">
      <c r="A418" s="38" t="s">
        <v>64</v>
      </c>
      <c r="B418" s="38" t="s">
        <v>65</v>
      </c>
      <c r="C418" s="38" t="s">
        <v>66</v>
      </c>
      <c r="D418" s="38" t="s">
        <v>67</v>
      </c>
      <c r="E418" s="38" t="s">
        <v>217</v>
      </c>
      <c r="F418" s="38"/>
      <c r="G418" s="38" t="s">
        <v>219</v>
      </c>
      <c r="H418" s="39" t="s">
        <v>73</v>
      </c>
      <c r="I418" s="39">
        <v>298</v>
      </c>
      <c r="J418" s="40">
        <v>2.5986661318656002E-2</v>
      </c>
      <c r="K418" s="40">
        <v>2.5897058926592002E-2</v>
      </c>
      <c r="L418" s="40">
        <v>2.6170432778752004E-2</v>
      </c>
      <c r="M418" s="40">
        <v>2.7158497332223999E-2</v>
      </c>
      <c r="N418" s="40">
        <v>2.7590018649600003E-2</v>
      </c>
      <c r="O418" s="40">
        <v>2.7609770528256E-2</v>
      </c>
      <c r="P418" s="40">
        <v>2.7679053458943999E-2</v>
      </c>
      <c r="Q418" s="40">
        <v>2.5666674735616003E-2</v>
      </c>
      <c r="R418" s="40">
        <v>2.3092486081536003E-2</v>
      </c>
      <c r="S418" s="40">
        <v>2.7111495979877186E-2</v>
      </c>
      <c r="T418" s="40">
        <v>2.5414227282795854E-2</v>
      </c>
      <c r="U418" s="40">
        <v>2.7734317646385995E-2</v>
      </c>
      <c r="V418" s="40">
        <v>2.8009974614093144E-2</v>
      </c>
      <c r="W418" s="40">
        <v>2.7003887807385354E-2</v>
      </c>
      <c r="X418" s="40">
        <v>2.6778496310384887E-2</v>
      </c>
      <c r="Y418" s="40">
        <v>8.5615057648838512E-3</v>
      </c>
    </row>
    <row r="419" spans="1:25" ht="15" hidden="1" customHeight="1">
      <c r="A419" s="41" t="s">
        <v>64</v>
      </c>
      <c r="B419" s="41" t="s">
        <v>65</v>
      </c>
      <c r="C419" s="41" t="s">
        <v>66</v>
      </c>
      <c r="D419" s="41" t="s">
        <v>67</v>
      </c>
      <c r="E419" s="41" t="s">
        <v>217</v>
      </c>
      <c r="F419" s="41"/>
      <c r="G419" s="41" t="s">
        <v>220</v>
      </c>
      <c r="H419" s="42" t="s">
        <v>71</v>
      </c>
      <c r="I419" s="42">
        <v>25</v>
      </c>
      <c r="J419" s="43">
        <v>2.8287529451285852E-7</v>
      </c>
      <c r="K419" s="43">
        <v>2.8929926331942253E-7</v>
      </c>
      <c r="L419" s="43">
        <v>2.9124287544612157E-7</v>
      </c>
      <c r="M419" s="43">
        <v>2.9722257356487756E-7</v>
      </c>
      <c r="N419" s="43">
        <v>2.8892167530835309E-7</v>
      </c>
      <c r="O419" s="43">
        <v>2.9852419205729496E-7</v>
      </c>
      <c r="P419" s="43">
        <v>3.0543038556135639E-7</v>
      </c>
      <c r="Q419" s="43">
        <v>3.0262078914231132E-7</v>
      </c>
      <c r="R419" s="43">
        <v>2.9860739665822796E-7</v>
      </c>
      <c r="S419" s="43">
        <v>2.7727271999999996E-7</v>
      </c>
      <c r="T419" s="43">
        <v>1.2953488799999996E-6</v>
      </c>
      <c r="U419" s="43">
        <v>4.2372191280967919E-6</v>
      </c>
      <c r="V419" s="43">
        <v>0</v>
      </c>
      <c r="W419" s="43">
        <v>2.3583345408000009E-6</v>
      </c>
      <c r="X419" s="43">
        <v>2.8886394821760016E-6</v>
      </c>
      <c r="Y419" s="43">
        <v>2.6140090104491339E-6</v>
      </c>
    </row>
    <row r="420" spans="1:25" ht="15" hidden="1" customHeight="1">
      <c r="A420" s="38" t="s">
        <v>64</v>
      </c>
      <c r="B420" s="38" t="s">
        <v>65</v>
      </c>
      <c r="C420" s="38" t="s">
        <v>66</v>
      </c>
      <c r="D420" s="38" t="s">
        <v>67</v>
      </c>
      <c r="E420" s="38" t="s">
        <v>217</v>
      </c>
      <c r="F420" s="38"/>
      <c r="G420" s="38" t="s">
        <v>220</v>
      </c>
      <c r="H420" s="39" t="s">
        <v>73</v>
      </c>
      <c r="I420" s="39">
        <v>298</v>
      </c>
      <c r="J420" s="40">
        <v>6.6383759739805086E-7</v>
      </c>
      <c r="K420" s="40">
        <v>6.7891304619485503E-7</v>
      </c>
      <c r="L420" s="40">
        <v>6.8347421795318594E-7</v>
      </c>
      <c r="M420" s="40">
        <v>6.9750707451337643E-7</v>
      </c>
      <c r="N420" s="40">
        <v>6.7802694152987757E-7</v>
      </c>
      <c r="O420" s="40">
        <v>7.0056164771045694E-7</v>
      </c>
      <c r="P420" s="40">
        <v>7.1676875731611314E-7</v>
      </c>
      <c r="Q420" s="40">
        <v>7.1017533691971917E-7</v>
      </c>
      <c r="R420" s="40">
        <v>7.0075690810769642E-7</v>
      </c>
      <c r="S420" s="40">
        <v>6.506897556600001E-7</v>
      </c>
      <c r="T420" s="40">
        <v>3.0398599841399993E-6</v>
      </c>
      <c r="U420" s="40">
        <v>9.943693988861147E-6</v>
      </c>
      <c r="V420" s="40">
        <v>0</v>
      </c>
      <c r="W420" s="40">
        <v>5.5344215836224023E-6</v>
      </c>
      <c r="X420" s="40">
        <v>6.7789147047965333E-6</v>
      </c>
      <c r="Y420" s="40">
        <v>6.1344256452715035E-6</v>
      </c>
    </row>
    <row r="421" spans="1:25" ht="15" hidden="1" customHeight="1">
      <c r="A421" s="41" t="s">
        <v>64</v>
      </c>
      <c r="B421" s="41" t="s">
        <v>65</v>
      </c>
      <c r="C421" s="41" t="s">
        <v>66</v>
      </c>
      <c r="D421" s="41" t="s">
        <v>67</v>
      </c>
      <c r="E421" s="41" t="s">
        <v>217</v>
      </c>
      <c r="F421" s="41"/>
      <c r="G421" s="41" t="s">
        <v>221</v>
      </c>
      <c r="H421" s="42" t="s">
        <v>71</v>
      </c>
      <c r="I421" s="42">
        <v>25</v>
      </c>
      <c r="J421" s="43">
        <v>6.8726069999999992E-7</v>
      </c>
      <c r="K421" s="43">
        <v>1.75657923E-5</v>
      </c>
      <c r="L421" s="43">
        <v>1.0050264E-6</v>
      </c>
      <c r="M421" s="43">
        <v>1.7057628E-6</v>
      </c>
      <c r="N421" s="43">
        <v>1.6453395000000001E-6</v>
      </c>
      <c r="O421" s="43">
        <v>6.7278519000000002E-5</v>
      </c>
      <c r="P421" s="43">
        <v>3.4010058600000003E-5</v>
      </c>
      <c r="Q421" s="43">
        <v>2.7363060899999997E-5</v>
      </c>
      <c r="R421" s="43">
        <v>5.2322230800000007E-5</v>
      </c>
      <c r="S421" s="43">
        <v>1.0361530121016383E-5</v>
      </c>
      <c r="T421" s="43">
        <v>1.5047467461350424E-5</v>
      </c>
      <c r="U421" s="43">
        <v>1.3334122706665762E-6</v>
      </c>
      <c r="V421" s="43">
        <v>1.3553078598357924E-6</v>
      </c>
      <c r="W421" s="43">
        <v>1.3570238398260723E-6</v>
      </c>
      <c r="X421" s="43">
        <v>1.4039047403461437E-6</v>
      </c>
      <c r="Y421" s="43">
        <v>6.5702600643554315E-6</v>
      </c>
    </row>
    <row r="422" spans="1:25" ht="15" hidden="1" customHeight="1">
      <c r="A422" s="38" t="s">
        <v>64</v>
      </c>
      <c r="B422" s="38" t="s">
        <v>65</v>
      </c>
      <c r="C422" s="38" t="s">
        <v>66</v>
      </c>
      <c r="D422" s="38" t="s">
        <v>67</v>
      </c>
      <c r="E422" s="38" t="s">
        <v>217</v>
      </c>
      <c r="F422" s="38"/>
      <c r="G422" s="38" t="s">
        <v>221</v>
      </c>
      <c r="H422" s="39" t="s">
        <v>72</v>
      </c>
      <c r="I422" s="39">
        <v>1</v>
      </c>
      <c r="J422" s="40">
        <v>6.7773068496000005E-4</v>
      </c>
      <c r="K422" s="40">
        <v>1.7322213313439999E-2</v>
      </c>
      <c r="L422" s="40">
        <v>9.9109003391999986E-4</v>
      </c>
      <c r="M422" s="40">
        <v>1.6821095558399999E-3</v>
      </c>
      <c r="N422" s="40">
        <v>1.6225241256E-3</v>
      </c>
      <c r="O422" s="40">
        <v>6.6345590203199994E-2</v>
      </c>
      <c r="P422" s="40">
        <v>3.3538452454079999E-2</v>
      </c>
      <c r="Q422" s="40">
        <v>2.698362645552E-2</v>
      </c>
      <c r="R422" s="40">
        <v>5.1596695866240001E-2</v>
      </c>
      <c r="S422" s="40">
        <v>1.0070328615999989E-2</v>
      </c>
      <c r="T422" s="40">
        <v>1.4838809245886365E-2</v>
      </c>
      <c r="U422" s="40">
        <v>1.2801166828199995E-3</v>
      </c>
      <c r="V422" s="40">
        <v>1.3364298501529559E-3</v>
      </c>
      <c r="W422" s="40">
        <v>1.338206442580484E-3</v>
      </c>
      <c r="X422" s="40">
        <v>1.3844372612800105E-3</v>
      </c>
      <c r="Y422" s="40">
        <v>6.4791524581297019E-3</v>
      </c>
    </row>
    <row r="423" spans="1:25" ht="15" hidden="1" customHeight="1">
      <c r="A423" s="41" t="s">
        <v>64</v>
      </c>
      <c r="B423" s="41" t="s">
        <v>65</v>
      </c>
      <c r="C423" s="41" t="s">
        <v>66</v>
      </c>
      <c r="D423" s="41" t="s">
        <v>67</v>
      </c>
      <c r="E423" s="41" t="s">
        <v>217</v>
      </c>
      <c r="F423" s="41"/>
      <c r="G423" s="41" t="s">
        <v>221</v>
      </c>
      <c r="H423" s="42" t="s">
        <v>73</v>
      </c>
      <c r="I423" s="42">
        <v>298</v>
      </c>
      <c r="J423" s="43">
        <v>1.6384295088000001E-6</v>
      </c>
      <c r="K423" s="43">
        <v>4.1876848843200004E-5</v>
      </c>
      <c r="L423" s="43">
        <v>2.3959829375999999E-6</v>
      </c>
      <c r="M423" s="43">
        <v>4.0665385151999997E-6</v>
      </c>
      <c r="N423" s="43">
        <v>3.9224893680000005E-6</v>
      </c>
      <c r="O423" s="43">
        <v>1.6039198929600001E-4</v>
      </c>
      <c r="P423" s="43">
        <v>8.1079979702400004E-5</v>
      </c>
      <c r="Q423" s="43">
        <v>6.5233537185600002E-5</v>
      </c>
      <c r="R423" s="43">
        <v>1.247361982272E-4</v>
      </c>
      <c r="S423" s="43">
        <v>2.4701887808503058E-5</v>
      </c>
      <c r="T423" s="43">
        <v>3.5873162427859412E-5</v>
      </c>
      <c r="U423" s="43">
        <v>3.178854853269117E-6</v>
      </c>
      <c r="V423" s="43">
        <v>3.2310539378485288E-6</v>
      </c>
      <c r="W423" s="43">
        <v>3.2351448341453559E-6</v>
      </c>
      <c r="X423" s="43">
        <v>3.3469089009852067E-6</v>
      </c>
      <c r="Y423" s="43">
        <v>1.5663499993423345E-5</v>
      </c>
    </row>
    <row r="424" spans="1:25" ht="15" hidden="1" customHeight="1">
      <c r="A424" s="38" t="s">
        <v>64</v>
      </c>
      <c r="B424" s="38" t="s">
        <v>65</v>
      </c>
      <c r="C424" s="38" t="s">
        <v>66</v>
      </c>
      <c r="D424" s="38" t="s">
        <v>67</v>
      </c>
      <c r="E424" s="38" t="s">
        <v>217</v>
      </c>
      <c r="F424" s="38"/>
      <c r="G424" s="38" t="s">
        <v>222</v>
      </c>
      <c r="H424" s="39" t="s">
        <v>71</v>
      </c>
      <c r="I424" s="39">
        <v>25</v>
      </c>
      <c r="J424" s="40">
        <v>0</v>
      </c>
      <c r="K424" s="40">
        <v>0</v>
      </c>
      <c r="L424" s="40">
        <v>0</v>
      </c>
      <c r="M424" s="40">
        <v>0</v>
      </c>
      <c r="N424" s="40">
        <v>0</v>
      </c>
      <c r="O424" s="40">
        <v>0</v>
      </c>
      <c r="P424" s="40">
        <v>0</v>
      </c>
      <c r="Q424" s="40">
        <v>0</v>
      </c>
      <c r="R424" s="40">
        <v>0</v>
      </c>
      <c r="S424" s="40">
        <v>0</v>
      </c>
      <c r="T424" s="40">
        <v>0</v>
      </c>
      <c r="U424" s="40">
        <v>2.5321598656412308E-7</v>
      </c>
      <c r="V424" s="40">
        <v>3.7485E-7</v>
      </c>
      <c r="W424" s="40">
        <v>0</v>
      </c>
      <c r="X424" s="40">
        <v>0</v>
      </c>
      <c r="Y424" s="40">
        <v>4.7830423458413673E-8</v>
      </c>
    </row>
    <row r="425" spans="1:25" ht="15" hidden="1" customHeight="1">
      <c r="A425" s="41" t="s">
        <v>64</v>
      </c>
      <c r="B425" s="41" t="s">
        <v>65</v>
      </c>
      <c r="C425" s="41" t="s">
        <v>66</v>
      </c>
      <c r="D425" s="41" t="s">
        <v>67</v>
      </c>
      <c r="E425" s="41" t="s">
        <v>217</v>
      </c>
      <c r="F425" s="41"/>
      <c r="G425" s="41" t="s">
        <v>222</v>
      </c>
      <c r="H425" s="42" t="s">
        <v>73</v>
      </c>
      <c r="I425" s="42">
        <v>298</v>
      </c>
      <c r="J425" s="43">
        <v>0</v>
      </c>
      <c r="K425" s="43">
        <v>0</v>
      </c>
      <c r="L425" s="43">
        <v>0</v>
      </c>
      <c r="M425" s="43">
        <v>0</v>
      </c>
      <c r="N425" s="43">
        <v>0</v>
      </c>
      <c r="O425" s="43">
        <v>0</v>
      </c>
      <c r="P425" s="43">
        <v>0</v>
      </c>
      <c r="Q425" s="43">
        <v>0</v>
      </c>
      <c r="R425" s="43">
        <v>0</v>
      </c>
      <c r="S425" s="43">
        <v>0</v>
      </c>
      <c r="T425" s="43">
        <v>0</v>
      </c>
      <c r="U425" s="43">
        <v>6.036669119688694E-7</v>
      </c>
      <c r="V425" s="43">
        <v>8.9364239999999997E-7</v>
      </c>
      <c r="W425" s="43">
        <v>0</v>
      </c>
      <c r="X425" s="43">
        <v>0</v>
      </c>
      <c r="Y425" s="43">
        <v>5.7013864762429106E-8</v>
      </c>
    </row>
    <row r="426" spans="1:25" ht="15" hidden="1" customHeight="1">
      <c r="A426" s="38" t="s">
        <v>64</v>
      </c>
      <c r="B426" s="38" t="s">
        <v>65</v>
      </c>
      <c r="C426" s="38" t="s">
        <v>66</v>
      </c>
      <c r="D426" s="38" t="s">
        <v>67</v>
      </c>
      <c r="E426" s="38" t="s">
        <v>217</v>
      </c>
      <c r="F426" s="38"/>
      <c r="G426" s="38" t="s">
        <v>223</v>
      </c>
      <c r="H426" s="39" t="s">
        <v>71</v>
      </c>
      <c r="I426" s="39">
        <v>25</v>
      </c>
      <c r="J426" s="40">
        <v>0</v>
      </c>
      <c r="K426" s="40">
        <v>0</v>
      </c>
      <c r="L426" s="40">
        <v>0</v>
      </c>
      <c r="M426" s="40">
        <v>0</v>
      </c>
      <c r="N426" s="40">
        <v>0</v>
      </c>
      <c r="O426" s="40">
        <v>0</v>
      </c>
      <c r="P426" s="40">
        <v>0</v>
      </c>
      <c r="Q426" s="40">
        <v>0</v>
      </c>
      <c r="R426" s="40">
        <v>0</v>
      </c>
      <c r="S426" s="40">
        <v>0</v>
      </c>
      <c r="T426" s="40">
        <v>0</v>
      </c>
      <c r="U426" s="40">
        <v>3.5877415953409216E-6</v>
      </c>
      <c r="V426" s="40">
        <v>1.091799031486753E-6</v>
      </c>
      <c r="W426" s="40">
        <v>1.0955891255767593E-6</v>
      </c>
      <c r="X426" s="40">
        <v>1.7229697312499999E-6</v>
      </c>
      <c r="Y426" s="40">
        <v>1.7111589030847689E-6</v>
      </c>
    </row>
    <row r="427" spans="1:25" ht="15" hidden="1" customHeight="1">
      <c r="A427" s="41" t="s">
        <v>64</v>
      </c>
      <c r="B427" s="41" t="s">
        <v>65</v>
      </c>
      <c r="C427" s="41" t="s">
        <v>66</v>
      </c>
      <c r="D427" s="41" t="s">
        <v>67</v>
      </c>
      <c r="E427" s="41" t="s">
        <v>217</v>
      </c>
      <c r="F427" s="41"/>
      <c r="G427" s="41" t="s">
        <v>223</v>
      </c>
      <c r="H427" s="42" t="s">
        <v>72</v>
      </c>
      <c r="I427" s="42">
        <v>1</v>
      </c>
      <c r="J427" s="43">
        <v>0</v>
      </c>
      <c r="K427" s="43">
        <v>0</v>
      </c>
      <c r="L427" s="43">
        <v>0</v>
      </c>
      <c r="M427" s="43">
        <v>0</v>
      </c>
      <c r="N427" s="43">
        <v>0</v>
      </c>
      <c r="O427" s="43">
        <v>0</v>
      </c>
      <c r="P427" s="43">
        <v>0</v>
      </c>
      <c r="Q427" s="43">
        <v>0</v>
      </c>
      <c r="R427" s="43">
        <v>0</v>
      </c>
      <c r="S427" s="43">
        <v>0</v>
      </c>
      <c r="T427" s="43">
        <v>0</v>
      </c>
      <c r="U427" s="43">
        <v>3.4126221849971714E-3</v>
      </c>
      <c r="V427" s="43">
        <v>1.0222217973799971E-3</v>
      </c>
      <c r="W427" s="43">
        <v>1.0257635786400006E-3</v>
      </c>
      <c r="X427" s="43">
        <v>1.613159127045E-3</v>
      </c>
      <c r="Y427" s="43">
        <v>1.602101042328166E-3</v>
      </c>
    </row>
    <row r="428" spans="1:25" ht="15" hidden="1" customHeight="1">
      <c r="A428" s="38" t="s">
        <v>64</v>
      </c>
      <c r="B428" s="38" t="s">
        <v>65</v>
      </c>
      <c r="C428" s="38" t="s">
        <v>66</v>
      </c>
      <c r="D428" s="38" t="s">
        <v>67</v>
      </c>
      <c r="E428" s="38" t="s">
        <v>217</v>
      </c>
      <c r="F428" s="38"/>
      <c r="G428" s="38" t="s">
        <v>223</v>
      </c>
      <c r="H428" s="39" t="s">
        <v>73</v>
      </c>
      <c r="I428" s="39">
        <v>298</v>
      </c>
      <c r="J428" s="40">
        <v>0</v>
      </c>
      <c r="K428" s="40">
        <v>0</v>
      </c>
      <c r="L428" s="40">
        <v>0</v>
      </c>
      <c r="M428" s="40">
        <v>0</v>
      </c>
      <c r="N428" s="40">
        <v>0</v>
      </c>
      <c r="O428" s="40">
        <v>0</v>
      </c>
      <c r="P428" s="40">
        <v>0</v>
      </c>
      <c r="Q428" s="40">
        <v>0</v>
      </c>
      <c r="R428" s="40">
        <v>0</v>
      </c>
      <c r="S428" s="40">
        <v>0</v>
      </c>
      <c r="T428" s="40">
        <v>0</v>
      </c>
      <c r="U428" s="40">
        <v>8.553175963292759E-6</v>
      </c>
      <c r="V428" s="40">
        <v>2.6028488910644193E-6</v>
      </c>
      <c r="W428" s="40">
        <v>2.6118844753749938E-6</v>
      </c>
      <c r="X428" s="40">
        <v>4.1075598393000004E-6</v>
      </c>
      <c r="Y428" s="40">
        <v>4.0794028249540881E-6</v>
      </c>
    </row>
    <row r="429" spans="1:25" ht="15" hidden="1" customHeight="1">
      <c r="A429" s="41" t="s">
        <v>64</v>
      </c>
      <c r="B429" s="41" t="s">
        <v>65</v>
      </c>
      <c r="C429" s="41" t="s">
        <v>66</v>
      </c>
      <c r="D429" s="41" t="s">
        <v>67</v>
      </c>
      <c r="E429" s="41" t="s">
        <v>217</v>
      </c>
      <c r="F429" s="41"/>
      <c r="G429" s="41" t="s">
        <v>224</v>
      </c>
      <c r="H429" s="42" t="s">
        <v>71</v>
      </c>
      <c r="I429" s="42">
        <v>25</v>
      </c>
      <c r="J429" s="43">
        <v>6.0083886239999996E-4</v>
      </c>
      <c r="K429" s="43">
        <v>8.1882439379999999E-4</v>
      </c>
      <c r="L429" s="43">
        <v>3.2764150440000006E-4</v>
      </c>
      <c r="M429" s="43">
        <v>6.1424066340000003E-4</v>
      </c>
      <c r="N429" s="43">
        <v>4.7033670599999996E-4</v>
      </c>
      <c r="O429" s="43">
        <v>4.9450080959999993E-4</v>
      </c>
      <c r="P429" s="43">
        <v>2.9404846800000001E-4</v>
      </c>
      <c r="Q429" s="43">
        <v>2.810955672E-4</v>
      </c>
      <c r="R429" s="43">
        <v>2.9243138399999999E-4</v>
      </c>
      <c r="S429" s="43">
        <v>1.9508994571428546E-7</v>
      </c>
      <c r="T429" s="43">
        <v>2.1765993571428571E-7</v>
      </c>
      <c r="U429" s="43">
        <v>2.9502700065213723E-6</v>
      </c>
      <c r="V429" s="43">
        <v>6.7993737903750165E-7</v>
      </c>
      <c r="W429" s="43">
        <v>1.3986225203959979E-6</v>
      </c>
      <c r="X429" s="43">
        <v>1.2483335776501667E-6</v>
      </c>
      <c r="Y429" s="43">
        <v>1.907581025413144E-6</v>
      </c>
    </row>
    <row r="430" spans="1:25" ht="15" hidden="1" customHeight="1">
      <c r="A430" s="38" t="s">
        <v>64</v>
      </c>
      <c r="B430" s="38" t="s">
        <v>65</v>
      </c>
      <c r="C430" s="38" t="s">
        <v>66</v>
      </c>
      <c r="D430" s="38" t="s">
        <v>67</v>
      </c>
      <c r="E430" s="38" t="s">
        <v>217</v>
      </c>
      <c r="F430" s="38"/>
      <c r="G430" s="38" t="s">
        <v>224</v>
      </c>
      <c r="H430" s="39" t="s">
        <v>72</v>
      </c>
      <c r="I430" s="39">
        <v>1</v>
      </c>
      <c r="J430" s="40">
        <v>0.50454442071936001</v>
      </c>
      <c r="K430" s="40">
        <v>0.68759413762031996</v>
      </c>
      <c r="L430" s="40">
        <v>0.27513149262815995</v>
      </c>
      <c r="M430" s="40">
        <v>0.51579835974576005</v>
      </c>
      <c r="N430" s="40">
        <v>0.3949574099184</v>
      </c>
      <c r="O430" s="40">
        <v>0.41524881318144002</v>
      </c>
      <c r="P430" s="40">
        <v>0.24692230019520001</v>
      </c>
      <c r="Q430" s="40">
        <v>0.23604531763007999</v>
      </c>
      <c r="R430" s="40">
        <v>0.24556438085760002</v>
      </c>
      <c r="S430" s="40">
        <v>1.6337928599999987E-4</v>
      </c>
      <c r="T430" s="40">
        <v>1.8277630335047619E-4</v>
      </c>
      <c r="U430" s="40">
        <v>2.4774400668095471E-3</v>
      </c>
      <c r="V430" s="40">
        <v>5.7096608175709145E-4</v>
      </c>
      <c r="W430" s="40">
        <v>1.1744699511271994E-3</v>
      </c>
      <c r="X430" s="40">
        <v>1.0482673162721002E-3</v>
      </c>
      <c r="Y430" s="40">
        <v>1.6018593730735976E-3</v>
      </c>
    </row>
    <row r="431" spans="1:25" ht="15" hidden="1" customHeight="1">
      <c r="A431" s="41" t="s">
        <v>64</v>
      </c>
      <c r="B431" s="41" t="s">
        <v>65</v>
      </c>
      <c r="C431" s="41" t="s">
        <v>66</v>
      </c>
      <c r="D431" s="41" t="s">
        <v>67</v>
      </c>
      <c r="E431" s="41" t="s">
        <v>217</v>
      </c>
      <c r="F431" s="41"/>
      <c r="G431" s="41" t="s">
        <v>224</v>
      </c>
      <c r="H431" s="42" t="s">
        <v>73</v>
      </c>
      <c r="I431" s="42">
        <v>298</v>
      </c>
      <c r="J431" s="43">
        <v>1.4323998479616E-3</v>
      </c>
      <c r="K431" s="43">
        <v>1.9520773548191998E-3</v>
      </c>
      <c r="L431" s="43">
        <v>7.8109734648959994E-4</v>
      </c>
      <c r="M431" s="43">
        <v>1.4643497415455999E-3</v>
      </c>
      <c r="N431" s="43">
        <v>1.1212827071040001E-3</v>
      </c>
      <c r="O431" s="43">
        <v>1.1788899300864001E-3</v>
      </c>
      <c r="P431" s="43">
        <v>7.0101154771199997E-4</v>
      </c>
      <c r="Q431" s="43">
        <v>6.701318322048E-4</v>
      </c>
      <c r="R431" s="43">
        <v>6.9715641945600009E-4</v>
      </c>
      <c r="S431" s="43">
        <v>4.6509443058285652E-7</v>
      </c>
      <c r="T431" s="43">
        <v>5.1890128674285724E-7</v>
      </c>
      <c r="U431" s="43">
        <v>7.0334436955469513E-6</v>
      </c>
      <c r="V431" s="43">
        <v>1.620970711625404E-6</v>
      </c>
      <c r="W431" s="43">
        <v>3.3343160886240591E-6</v>
      </c>
      <c r="X431" s="43">
        <v>2.9760272491179976E-6</v>
      </c>
      <c r="Y431" s="43">
        <v>4.5476731645849357E-6</v>
      </c>
    </row>
    <row r="432" spans="1:25" ht="15" hidden="1" customHeight="1">
      <c r="A432" s="38" t="s">
        <v>64</v>
      </c>
      <c r="B432" s="38" t="s">
        <v>65</v>
      </c>
      <c r="C432" s="38" t="s">
        <v>66</v>
      </c>
      <c r="D432" s="38" t="s">
        <v>67</v>
      </c>
      <c r="E432" s="38" t="s">
        <v>217</v>
      </c>
      <c r="F432" s="38"/>
      <c r="G432" s="38" t="s">
        <v>225</v>
      </c>
      <c r="H432" s="39" t="s">
        <v>71</v>
      </c>
      <c r="I432" s="39">
        <v>25</v>
      </c>
      <c r="J432" s="40">
        <v>1.3866496356456394E-3</v>
      </c>
      <c r="K432" s="40">
        <v>1.3467688561167462E-3</v>
      </c>
      <c r="L432" s="40">
        <v>1.4889018263622895E-3</v>
      </c>
      <c r="M432" s="40">
        <v>1.49980047619679E-3</v>
      </c>
      <c r="N432" s="40">
        <v>1.5148644035768378E-3</v>
      </c>
      <c r="O432" s="40">
        <v>1.5498139284911515E-3</v>
      </c>
      <c r="P432" s="40">
        <v>1.5896731589434953E-3</v>
      </c>
      <c r="Q432" s="40">
        <v>1.6604022417302849E-3</v>
      </c>
      <c r="R432" s="40">
        <v>1.6921270402126187E-3</v>
      </c>
      <c r="S432" s="40">
        <v>1.7033514177581318E-3</v>
      </c>
      <c r="T432" s="40">
        <v>1.8755372972257536E-3</v>
      </c>
      <c r="U432" s="40">
        <v>1.3214264068888331E-3</v>
      </c>
      <c r="V432" s="40">
        <v>1.227570970169743E-3</v>
      </c>
      <c r="W432" s="40">
        <v>1.3156223949492866E-3</v>
      </c>
      <c r="X432" s="40">
        <v>1.318616606075623E-3</v>
      </c>
      <c r="Y432" s="40">
        <v>1.3018549943672156E-3</v>
      </c>
    </row>
    <row r="433" spans="1:25" ht="15" hidden="1" customHeight="1">
      <c r="A433" s="41" t="s">
        <v>64</v>
      </c>
      <c r="B433" s="41" t="s">
        <v>65</v>
      </c>
      <c r="C433" s="41" t="s">
        <v>66</v>
      </c>
      <c r="D433" s="41" t="s">
        <v>67</v>
      </c>
      <c r="E433" s="41" t="s">
        <v>217</v>
      </c>
      <c r="F433" s="41"/>
      <c r="G433" s="41" t="s">
        <v>225</v>
      </c>
      <c r="H433" s="42" t="s">
        <v>72</v>
      </c>
      <c r="I433" s="42">
        <v>1</v>
      </c>
      <c r="J433" s="43">
        <v>2.9408065472772726</v>
      </c>
      <c r="K433" s="43">
        <v>2.8562273900523953</v>
      </c>
      <c r="L433" s="43">
        <v>3.1576629933491436</v>
      </c>
      <c r="M433" s="43">
        <v>3.1807768499181521</v>
      </c>
      <c r="N433" s="43">
        <v>3.212724427105758</v>
      </c>
      <c r="O433" s="43">
        <v>3.286845379544034</v>
      </c>
      <c r="P433" s="43">
        <v>3.3713788354873651</v>
      </c>
      <c r="Q433" s="43">
        <v>3.5213810742615883</v>
      </c>
      <c r="R433" s="43">
        <v>3.5886630268829216</v>
      </c>
      <c r="S433" s="43">
        <v>3.7805665899976364</v>
      </c>
      <c r="T433" s="43">
        <v>3.8170621378596219</v>
      </c>
      <c r="U433" s="43">
        <v>2.7134488480761791</v>
      </c>
      <c r="V433" s="43">
        <v>2.6019916466166002</v>
      </c>
      <c r="W433" s="43">
        <v>2.7901719752084477</v>
      </c>
      <c r="X433" s="43">
        <v>2.7965220981651813</v>
      </c>
      <c r="Y433" s="43">
        <v>2.7609740720539913</v>
      </c>
    </row>
    <row r="434" spans="1:25" ht="15" hidden="1" customHeight="1">
      <c r="A434" s="38" t="s">
        <v>64</v>
      </c>
      <c r="B434" s="38" t="s">
        <v>65</v>
      </c>
      <c r="C434" s="38" t="s">
        <v>66</v>
      </c>
      <c r="D434" s="38" t="s">
        <v>67</v>
      </c>
      <c r="E434" s="38" t="s">
        <v>217</v>
      </c>
      <c r="F434" s="38"/>
      <c r="G434" s="38" t="s">
        <v>225</v>
      </c>
      <c r="H434" s="39" t="s">
        <v>73</v>
      </c>
      <c r="I434" s="39">
        <v>298</v>
      </c>
      <c r="J434" s="40">
        <v>1.6528863656896022E-3</v>
      </c>
      <c r="K434" s="40">
        <v>1.6053484764911616E-3</v>
      </c>
      <c r="L434" s="40">
        <v>1.7747709770238489E-3</v>
      </c>
      <c r="M434" s="40">
        <v>1.7877621676265735E-3</v>
      </c>
      <c r="N434" s="40">
        <v>1.8057183690635907E-3</v>
      </c>
      <c r="O434" s="40">
        <v>1.8473782027614524E-3</v>
      </c>
      <c r="P434" s="40">
        <v>1.8948904054606464E-3</v>
      </c>
      <c r="Q434" s="40">
        <v>1.9791994721424996E-3</v>
      </c>
      <c r="R434" s="40">
        <v>2.0170154319334413E-3</v>
      </c>
      <c r="S434" s="40">
        <v>2.0303948899676929E-3</v>
      </c>
      <c r="T434" s="40">
        <v>2.2356404582930985E-3</v>
      </c>
      <c r="U434" s="40">
        <v>1.5751402770114889E-3</v>
      </c>
      <c r="V434" s="40">
        <v>1.4632645964423336E-3</v>
      </c>
      <c r="W434" s="40">
        <v>1.5682218947795498E-3</v>
      </c>
      <c r="X434" s="40">
        <v>1.5717909944421428E-3</v>
      </c>
      <c r="Y434" s="40">
        <v>1.5518111532857209E-3</v>
      </c>
    </row>
    <row r="435" spans="1:25" ht="15" hidden="1" customHeight="1">
      <c r="A435" s="41" t="s">
        <v>64</v>
      </c>
      <c r="B435" s="41" t="s">
        <v>65</v>
      </c>
      <c r="C435" s="41" t="s">
        <v>66</v>
      </c>
      <c r="D435" s="41" t="s">
        <v>67</v>
      </c>
      <c r="E435" s="41" t="s">
        <v>217</v>
      </c>
      <c r="F435" s="41"/>
      <c r="G435" s="41" t="s">
        <v>226</v>
      </c>
      <c r="H435" s="42" t="s">
        <v>71</v>
      </c>
      <c r="I435" s="42">
        <v>25</v>
      </c>
      <c r="J435" s="43">
        <v>5.099629930730321E-4</v>
      </c>
      <c r="K435" s="43">
        <v>5.099629930730321E-4</v>
      </c>
      <c r="L435" s="43">
        <v>5.099629930730321E-4</v>
      </c>
      <c r="M435" s="43">
        <v>5.099629930730321E-4</v>
      </c>
      <c r="N435" s="43">
        <v>5.099629930730321E-4</v>
      </c>
      <c r="O435" s="43">
        <v>5.099629930730321E-4</v>
      </c>
      <c r="P435" s="43">
        <v>5.099629930730321E-4</v>
      </c>
      <c r="Q435" s="43">
        <v>5.099629930730321E-4</v>
      </c>
      <c r="R435" s="43">
        <v>5.099629930730321E-4</v>
      </c>
      <c r="S435" s="43">
        <v>5.9802258918071379E-4</v>
      </c>
      <c r="T435" s="43">
        <v>3.9194972337171561E-4</v>
      </c>
      <c r="U435" s="43">
        <v>5.3991666666666684E-4</v>
      </c>
      <c r="V435" s="43">
        <v>0</v>
      </c>
      <c r="W435" s="43">
        <v>3.5463999999999997E-9</v>
      </c>
      <c r="X435" s="43">
        <v>7.0070560564484254E-9</v>
      </c>
      <c r="Y435" s="43">
        <v>2.3392787142297131E-7</v>
      </c>
    </row>
    <row r="436" spans="1:25" ht="15" hidden="1" customHeight="1">
      <c r="A436" s="38" t="s">
        <v>64</v>
      </c>
      <c r="B436" s="38" t="s">
        <v>65</v>
      </c>
      <c r="C436" s="38" t="s">
        <v>66</v>
      </c>
      <c r="D436" s="38" t="s">
        <v>67</v>
      </c>
      <c r="E436" s="38" t="s">
        <v>217</v>
      </c>
      <c r="F436" s="38"/>
      <c r="G436" s="38" t="s">
        <v>226</v>
      </c>
      <c r="H436" s="39" t="s">
        <v>72</v>
      </c>
      <c r="I436" s="39">
        <v>1</v>
      </c>
      <c r="J436" s="40">
        <v>0.18922408659335344</v>
      </c>
      <c r="K436" s="40">
        <v>0.18922408659335344</v>
      </c>
      <c r="L436" s="40">
        <v>0.18922408659335344</v>
      </c>
      <c r="M436" s="40">
        <v>0.18922408659335344</v>
      </c>
      <c r="N436" s="40">
        <v>0.18922408659335344</v>
      </c>
      <c r="O436" s="40">
        <v>0.18922408659335344</v>
      </c>
      <c r="P436" s="40">
        <v>0.18922408659335344</v>
      </c>
      <c r="Q436" s="40">
        <v>0.18922408659335344</v>
      </c>
      <c r="R436" s="40">
        <v>0.18922408659335344</v>
      </c>
      <c r="S436" s="40">
        <v>0.2218990000000001</v>
      </c>
      <c r="T436" s="40">
        <v>0.14543472644672678</v>
      </c>
      <c r="U436" s="40">
        <v>0.2003385333333334</v>
      </c>
      <c r="V436" s="40">
        <v>0</v>
      </c>
      <c r="W436" s="40">
        <v>1.31590784E-6</v>
      </c>
      <c r="X436" s="40">
        <v>2.5999999999999908E-6</v>
      </c>
      <c r="Y436" s="40">
        <v>8.6799999999999955E-5</v>
      </c>
    </row>
    <row r="437" spans="1:25" ht="15" hidden="1" customHeight="1">
      <c r="A437" s="41" t="s">
        <v>64</v>
      </c>
      <c r="B437" s="41" t="s">
        <v>65</v>
      </c>
      <c r="C437" s="41" t="s">
        <v>66</v>
      </c>
      <c r="D437" s="41" t="s">
        <v>67</v>
      </c>
      <c r="E437" s="41" t="s">
        <v>217</v>
      </c>
      <c r="F437" s="41"/>
      <c r="G437" s="41" t="s">
        <v>226</v>
      </c>
      <c r="H437" s="42" t="s">
        <v>73</v>
      </c>
      <c r="I437" s="42">
        <v>298</v>
      </c>
      <c r="J437" s="43">
        <v>8.8418310944444263E-4</v>
      </c>
      <c r="K437" s="43">
        <v>8.8418310944444263E-4</v>
      </c>
      <c r="L437" s="43">
        <v>8.8418310944444263E-4</v>
      </c>
      <c r="M437" s="43">
        <v>8.8418310944444263E-4</v>
      </c>
      <c r="N437" s="43">
        <v>8.8418310944444263E-4</v>
      </c>
      <c r="O437" s="43">
        <v>8.8418310944444263E-4</v>
      </c>
      <c r="P437" s="43">
        <v>8.8418310944444263E-4</v>
      </c>
      <c r="Q437" s="43">
        <v>8.8418310944444263E-4</v>
      </c>
      <c r="R437" s="43">
        <v>8.8418310944444263E-4</v>
      </c>
      <c r="S437" s="43">
        <v>1.0368624382595068E-3</v>
      </c>
      <c r="T437" s="43">
        <v>6.7956955674048736E-4</v>
      </c>
      <c r="U437" s="43">
        <v>9.3611733333333357E-4</v>
      </c>
      <c r="V437" s="43">
        <v>0</v>
      </c>
      <c r="W437" s="43">
        <v>6.1488128000000009E-9</v>
      </c>
      <c r="X437" s="43">
        <v>1.2148961191689489E-8</v>
      </c>
      <c r="Y437" s="43">
        <v>4.0558839670717343E-7</v>
      </c>
    </row>
    <row r="438" spans="1:25" ht="15" hidden="1" customHeight="1">
      <c r="A438" s="38" t="s">
        <v>64</v>
      </c>
      <c r="B438" s="38" t="s">
        <v>65</v>
      </c>
      <c r="C438" s="38" t="s">
        <v>66</v>
      </c>
      <c r="D438" s="38" t="s">
        <v>67</v>
      </c>
      <c r="E438" s="38" t="s">
        <v>217</v>
      </c>
      <c r="F438" s="38"/>
      <c r="G438" s="38" t="s">
        <v>227</v>
      </c>
      <c r="H438" s="39" t="s">
        <v>71</v>
      </c>
      <c r="I438" s="39">
        <v>25</v>
      </c>
      <c r="J438" s="40">
        <v>1.4161079577835606E-3</v>
      </c>
      <c r="K438" s="40">
        <v>1.4482671230552999E-3</v>
      </c>
      <c r="L438" s="40">
        <v>1.4579970805766933E-3</v>
      </c>
      <c r="M438" s="40">
        <v>1.4879321730198031E-3</v>
      </c>
      <c r="N438" s="40">
        <v>1.4463768717763396E-3</v>
      </c>
      <c r="O438" s="40">
        <v>1.4944482327141797E-3</v>
      </c>
      <c r="P438" s="40">
        <v>1.5290214731802196E-3</v>
      </c>
      <c r="Q438" s="40">
        <v>1.5149562934902783E-3</v>
      </c>
      <c r="R438" s="40">
        <v>1.4948647650158398E-3</v>
      </c>
      <c r="S438" s="40">
        <v>1.3880607917509248E-3</v>
      </c>
      <c r="T438" s="40">
        <v>5.0296791024453513E-4</v>
      </c>
      <c r="U438" s="40">
        <v>2.4395711763078322E-5</v>
      </c>
      <c r="V438" s="40">
        <v>2.7985889010357148E-6</v>
      </c>
      <c r="W438" s="40">
        <v>8.3729816825974288E-6</v>
      </c>
      <c r="X438" s="40">
        <v>8.1615287275423631E-6</v>
      </c>
      <c r="Y438" s="40">
        <v>5.1106484583446908E-6</v>
      </c>
    </row>
    <row r="439" spans="1:25" ht="15" hidden="1" customHeight="1">
      <c r="A439" s="41" t="s">
        <v>64</v>
      </c>
      <c r="B439" s="41" t="s">
        <v>65</v>
      </c>
      <c r="C439" s="41" t="s">
        <v>66</v>
      </c>
      <c r="D439" s="41" t="s">
        <v>67</v>
      </c>
      <c r="E439" s="41" t="s">
        <v>217</v>
      </c>
      <c r="F439" s="41"/>
      <c r="G439" s="41" t="s">
        <v>227</v>
      </c>
      <c r="H439" s="42" t="s">
        <v>72</v>
      </c>
      <c r="I439" s="42">
        <v>1</v>
      </c>
      <c r="J439" s="43">
        <v>0.33489353577190084</v>
      </c>
      <c r="K439" s="43">
        <v>0.34249881509127023</v>
      </c>
      <c r="L439" s="43">
        <v>0.34479984013624621</v>
      </c>
      <c r="M439" s="43">
        <v>0.35187915135459613</v>
      </c>
      <c r="N439" s="43">
        <v>0.34205179201592556</v>
      </c>
      <c r="O439" s="43">
        <v>0.35342012586741939</v>
      </c>
      <c r="P439" s="43">
        <v>0.36159630670103754</v>
      </c>
      <c r="Q439" s="43">
        <v>0.3582700505835279</v>
      </c>
      <c r="R439" s="43">
        <v>0.35351863105164588</v>
      </c>
      <c r="S439" s="43">
        <v>0.32826069782376005</v>
      </c>
      <c r="T439" s="43">
        <v>0.3119122621317772</v>
      </c>
      <c r="U439" s="43">
        <v>1.9191293253621611E-3</v>
      </c>
      <c r="V439" s="43">
        <v>2.5157106923766898E-3</v>
      </c>
      <c r="W439" s="43">
        <v>1.9760236770929927E-3</v>
      </c>
      <c r="X439" s="43">
        <v>1.9261207796999976E-3</v>
      </c>
      <c r="Y439" s="43">
        <v>1.206113036169347E-3</v>
      </c>
    </row>
    <row r="440" spans="1:25" ht="15" hidden="1" customHeight="1">
      <c r="A440" s="38" t="s">
        <v>64</v>
      </c>
      <c r="B440" s="38" t="s">
        <v>65</v>
      </c>
      <c r="C440" s="38" t="s">
        <v>66</v>
      </c>
      <c r="D440" s="38" t="s">
        <v>67</v>
      </c>
      <c r="E440" s="38" t="s">
        <v>217</v>
      </c>
      <c r="F440" s="38"/>
      <c r="G440" s="38" t="s">
        <v>227</v>
      </c>
      <c r="H440" s="39" t="s">
        <v>73</v>
      </c>
      <c r="I440" s="39">
        <v>298</v>
      </c>
      <c r="J440" s="40">
        <v>3.3760013713560089E-3</v>
      </c>
      <c r="K440" s="40">
        <v>3.4526688213638353E-3</v>
      </c>
      <c r="L440" s="40">
        <v>3.475865040094837E-3</v>
      </c>
      <c r="M440" s="40">
        <v>3.5472303004792098E-3</v>
      </c>
      <c r="N440" s="40">
        <v>3.4481624623147935E-3</v>
      </c>
      <c r="O440" s="40">
        <v>3.5627645867906052E-3</v>
      </c>
      <c r="P440" s="40">
        <v>3.6451871920616425E-3</v>
      </c>
      <c r="Q440" s="40">
        <v>3.6116558036808225E-3</v>
      </c>
      <c r="R440" s="40">
        <v>3.5637575997977625E-3</v>
      </c>
      <c r="S440" s="40">
        <v>3.3091369275342051E-3</v>
      </c>
      <c r="T440" s="40">
        <v>1.1990754980229718E-3</v>
      </c>
      <c r="U440" s="40">
        <v>5.8159376843178722E-5</v>
      </c>
      <c r="V440" s="40">
        <v>6.6718359400691447E-6</v>
      </c>
      <c r="W440" s="40">
        <v>1.9961188331312267E-5</v>
      </c>
      <c r="X440" s="40">
        <v>1.9457084486460996E-5</v>
      </c>
      <c r="Y440" s="40">
        <v>1.2183785924693741E-5</v>
      </c>
    </row>
    <row r="441" spans="1:25" ht="15" hidden="1" customHeight="1">
      <c r="A441" s="41" t="s">
        <v>64</v>
      </c>
      <c r="B441" s="41" t="s">
        <v>65</v>
      </c>
      <c r="C441" s="41" t="s">
        <v>66</v>
      </c>
      <c r="D441" s="41" t="s">
        <v>67</v>
      </c>
      <c r="E441" s="41" t="s">
        <v>217</v>
      </c>
      <c r="F441" s="41"/>
      <c r="G441" s="41" t="s">
        <v>228</v>
      </c>
      <c r="H441" s="42" t="s">
        <v>71</v>
      </c>
      <c r="I441" s="42">
        <v>25</v>
      </c>
      <c r="J441" s="43">
        <v>1.9088691254945663E-2</v>
      </c>
      <c r="K441" s="43">
        <v>1.967252314304628E-2</v>
      </c>
      <c r="L441" s="43">
        <v>1.9885224388774433E-2</v>
      </c>
      <c r="M441" s="43">
        <v>2.0161701830394948E-2</v>
      </c>
      <c r="N441" s="43">
        <v>1.9251706305380908E-2</v>
      </c>
      <c r="O441" s="43">
        <v>1.9816216065127772E-2</v>
      </c>
      <c r="P441" s="43">
        <v>1.9483928699399116E-2</v>
      </c>
      <c r="Q441" s="43">
        <v>1.9217004577165107E-2</v>
      </c>
      <c r="R441" s="43">
        <v>1.8805438921935955E-2</v>
      </c>
      <c r="S441" s="43">
        <v>1.7797624383983777E-2</v>
      </c>
      <c r="T441" s="43">
        <v>2.2558006242087741E-2</v>
      </c>
      <c r="U441" s="43">
        <v>1.9612746067655111E-2</v>
      </c>
      <c r="V441" s="43">
        <v>1.8858768481992347E-2</v>
      </c>
      <c r="W441" s="43">
        <v>1.9272454930078592E-2</v>
      </c>
      <c r="X441" s="43">
        <v>1.9456115325922795E-2</v>
      </c>
      <c r="Y441" s="43">
        <v>1.8543004565806976E-2</v>
      </c>
    </row>
    <row r="442" spans="1:25" ht="15" hidden="1" customHeight="1">
      <c r="A442" s="38" t="s">
        <v>64</v>
      </c>
      <c r="B442" s="38" t="s">
        <v>65</v>
      </c>
      <c r="C442" s="38" t="s">
        <v>66</v>
      </c>
      <c r="D442" s="38" t="s">
        <v>67</v>
      </c>
      <c r="E442" s="38" t="s">
        <v>217</v>
      </c>
      <c r="F442" s="38"/>
      <c r="G442" s="38" t="s">
        <v>228</v>
      </c>
      <c r="H442" s="39" t="s">
        <v>72</v>
      </c>
      <c r="I442" s="39">
        <v>1</v>
      </c>
      <c r="J442" s="40">
        <v>15.016437120557256</v>
      </c>
      <c r="K442" s="40">
        <v>15.475718205863075</v>
      </c>
      <c r="L442" s="40">
        <v>15.643043185835889</v>
      </c>
      <c r="M442" s="40">
        <v>15.860538773244027</v>
      </c>
      <c r="N442" s="40">
        <v>15.14467562689965</v>
      </c>
      <c r="O442" s="40">
        <v>15.588756637900513</v>
      </c>
      <c r="P442" s="40">
        <v>15.327357243527302</v>
      </c>
      <c r="Q442" s="40">
        <v>15.117376934036551</v>
      </c>
      <c r="R442" s="40">
        <v>14.793611951922953</v>
      </c>
      <c r="S442" s="40">
        <v>14.330410840245522</v>
      </c>
      <c r="T442" s="40">
        <v>16.692353136913784</v>
      </c>
      <c r="U442" s="40">
        <v>13.873763172777688</v>
      </c>
      <c r="V442" s="40">
        <v>14.080934371938472</v>
      </c>
      <c r="W442" s="40">
        <v>15.160997878328489</v>
      </c>
      <c r="X442" s="40">
        <v>15.305477389725931</v>
      </c>
      <c r="Y442" s="40">
        <v>14.587163591768155</v>
      </c>
    </row>
    <row r="443" spans="1:25" ht="15" hidden="1" customHeight="1">
      <c r="A443" s="41" t="s">
        <v>64</v>
      </c>
      <c r="B443" s="41" t="s">
        <v>65</v>
      </c>
      <c r="C443" s="41" t="s">
        <v>66</v>
      </c>
      <c r="D443" s="41" t="s">
        <v>67</v>
      </c>
      <c r="E443" s="41" t="s">
        <v>217</v>
      </c>
      <c r="F443" s="41"/>
      <c r="G443" s="41" t="s">
        <v>228</v>
      </c>
      <c r="H443" s="42" t="s">
        <v>73</v>
      </c>
      <c r="I443" s="42">
        <v>298</v>
      </c>
      <c r="J443" s="43">
        <v>4.550743995179047E-2</v>
      </c>
      <c r="K443" s="43">
        <v>4.689929517302234E-2</v>
      </c>
      <c r="L443" s="43">
        <v>4.740637494283826E-2</v>
      </c>
      <c r="M443" s="43">
        <v>4.8065497163661555E-2</v>
      </c>
      <c r="N443" s="43">
        <v>4.5896067832028091E-2</v>
      </c>
      <c r="O443" s="43">
        <v>4.7241859099264608E-2</v>
      </c>
      <c r="P443" s="43">
        <v>4.6449686019367491E-2</v>
      </c>
      <c r="Q443" s="43">
        <v>4.5813338911961619E-2</v>
      </c>
      <c r="R443" s="43">
        <v>4.4832166389895324E-2</v>
      </c>
      <c r="S443" s="43">
        <v>4.2429536531417324E-2</v>
      </c>
      <c r="T443" s="43">
        <v>5.3778286881137186E-2</v>
      </c>
      <c r="U443" s="43">
        <v>4.675678662528978E-2</v>
      </c>
      <c r="V443" s="43">
        <v>4.4959304061069745E-2</v>
      </c>
      <c r="W443" s="43">
        <v>4.5945532553307356E-2</v>
      </c>
      <c r="X443" s="43">
        <v>4.6383378936999939E-2</v>
      </c>
      <c r="Y443" s="43">
        <v>4.4206522884883838E-2</v>
      </c>
    </row>
    <row r="444" spans="1:25" ht="15" hidden="1" customHeight="1">
      <c r="A444" s="38" t="s">
        <v>64</v>
      </c>
      <c r="B444" s="38" t="s">
        <v>65</v>
      </c>
      <c r="C444" s="38" t="s">
        <v>66</v>
      </c>
      <c r="D444" s="38" t="s">
        <v>67</v>
      </c>
      <c r="E444" s="38" t="s">
        <v>217</v>
      </c>
      <c r="F444" s="38"/>
      <c r="G444" s="38" t="s">
        <v>229</v>
      </c>
      <c r="H444" s="39" t="s">
        <v>71</v>
      </c>
      <c r="I444" s="39">
        <v>25</v>
      </c>
      <c r="J444" s="40">
        <v>1.80495E-6</v>
      </c>
      <c r="K444" s="40">
        <v>0</v>
      </c>
      <c r="L444" s="40">
        <v>0</v>
      </c>
      <c r="M444" s="40">
        <v>0</v>
      </c>
      <c r="N444" s="40">
        <v>0</v>
      </c>
      <c r="O444" s="40">
        <v>0</v>
      </c>
      <c r="P444" s="40">
        <v>0</v>
      </c>
      <c r="Q444" s="40">
        <v>0</v>
      </c>
      <c r="R444" s="40">
        <v>0</v>
      </c>
      <c r="S444" s="40">
        <v>0</v>
      </c>
      <c r="T444" s="40">
        <v>0</v>
      </c>
      <c r="U444" s="40">
        <v>0</v>
      </c>
      <c r="V444" s="40">
        <v>0</v>
      </c>
      <c r="W444" s="40">
        <v>0</v>
      </c>
      <c r="X444" s="40">
        <v>0</v>
      </c>
      <c r="Y444" s="40">
        <v>0</v>
      </c>
    </row>
    <row r="445" spans="1:25" ht="15" hidden="1" customHeight="1">
      <c r="A445" s="41" t="s">
        <v>64</v>
      </c>
      <c r="B445" s="41" t="s">
        <v>65</v>
      </c>
      <c r="C445" s="41" t="s">
        <v>66</v>
      </c>
      <c r="D445" s="41" t="s">
        <v>67</v>
      </c>
      <c r="E445" s="41" t="s">
        <v>217</v>
      </c>
      <c r="F445" s="41"/>
      <c r="G445" s="41" t="s">
        <v>229</v>
      </c>
      <c r="H445" s="42" t="s">
        <v>72</v>
      </c>
      <c r="I445" s="42">
        <v>1</v>
      </c>
      <c r="J445" s="43">
        <v>1.8073566E-3</v>
      </c>
      <c r="K445" s="43">
        <v>0</v>
      </c>
      <c r="L445" s="43">
        <v>0</v>
      </c>
      <c r="M445" s="43">
        <v>0</v>
      </c>
      <c r="N445" s="43">
        <v>0</v>
      </c>
      <c r="O445" s="43">
        <v>0</v>
      </c>
      <c r="P445" s="43">
        <v>0</v>
      </c>
      <c r="Q445" s="43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</row>
    <row r="446" spans="1:25" ht="15" hidden="1" customHeight="1">
      <c r="A446" s="38" t="s">
        <v>64</v>
      </c>
      <c r="B446" s="38" t="s">
        <v>65</v>
      </c>
      <c r="C446" s="38" t="s">
        <v>66</v>
      </c>
      <c r="D446" s="38" t="s">
        <v>67</v>
      </c>
      <c r="E446" s="38" t="s">
        <v>217</v>
      </c>
      <c r="F446" s="38"/>
      <c r="G446" s="38" t="s">
        <v>229</v>
      </c>
      <c r="H446" s="39" t="s">
        <v>73</v>
      </c>
      <c r="I446" s="39">
        <v>298</v>
      </c>
      <c r="J446" s="40">
        <v>4.3030007999999997E-6</v>
      </c>
      <c r="K446" s="40">
        <v>0</v>
      </c>
      <c r="L446" s="40">
        <v>0</v>
      </c>
      <c r="M446" s="40">
        <v>0</v>
      </c>
      <c r="N446" s="40">
        <v>0</v>
      </c>
      <c r="O446" s="40">
        <v>0</v>
      </c>
      <c r="P446" s="40">
        <v>0</v>
      </c>
      <c r="Q446" s="40">
        <v>0</v>
      </c>
      <c r="R446" s="40">
        <v>0</v>
      </c>
      <c r="S446" s="40">
        <v>0</v>
      </c>
      <c r="T446" s="40">
        <v>0</v>
      </c>
      <c r="U446" s="40">
        <v>0</v>
      </c>
      <c r="V446" s="40">
        <v>0</v>
      </c>
      <c r="W446" s="40">
        <v>0</v>
      </c>
      <c r="X446" s="40">
        <v>0</v>
      </c>
      <c r="Y446" s="40">
        <v>0</v>
      </c>
    </row>
    <row r="447" spans="1:25" ht="15" hidden="1" customHeight="1">
      <c r="A447" s="41" t="s">
        <v>64</v>
      </c>
      <c r="B447" s="41" t="s">
        <v>65</v>
      </c>
      <c r="C447" s="41" t="s">
        <v>66</v>
      </c>
      <c r="D447" s="41" t="s">
        <v>67</v>
      </c>
      <c r="E447" s="41" t="s">
        <v>230</v>
      </c>
      <c r="F447" s="41" t="s">
        <v>231</v>
      </c>
      <c r="G447" s="41" t="s">
        <v>232</v>
      </c>
      <c r="H447" s="42" t="s">
        <v>71</v>
      </c>
      <c r="I447" s="42">
        <v>25</v>
      </c>
      <c r="J447" s="43">
        <v>1.2120641147999999E-3</v>
      </c>
      <c r="K447" s="43">
        <v>1.0281164912000001E-3</v>
      </c>
      <c r="L447" s="43">
        <v>1.3521274606E-3</v>
      </c>
      <c r="M447" s="43">
        <v>1.470923297E-3</v>
      </c>
      <c r="N447" s="43">
        <v>1.4412904019999999E-3</v>
      </c>
      <c r="O447" s="43">
        <v>1.3391233672E-3</v>
      </c>
      <c r="P447" s="43">
        <v>1.1876818866000001E-3</v>
      </c>
      <c r="Q447" s="43">
        <v>1.1880744937999999E-3</v>
      </c>
      <c r="R447" s="43">
        <v>1.3496827959999999E-3</v>
      </c>
      <c r="S447" s="43">
        <v>1.3287137416E-3</v>
      </c>
      <c r="T447" s="43">
        <v>1.3676454036000002E-3</v>
      </c>
      <c r="U447" s="43">
        <v>1.3443222412000001E-3</v>
      </c>
      <c r="V447" s="43">
        <v>1.3497159643999998E-3</v>
      </c>
      <c r="W447" s="43">
        <v>1.4093275582E-3</v>
      </c>
      <c r="X447" s="43">
        <v>1.3263323434E-3</v>
      </c>
      <c r="Y447" s="43">
        <v>1.2843092532E-3</v>
      </c>
    </row>
    <row r="448" spans="1:25" ht="15" hidden="1" customHeight="1">
      <c r="A448" s="38" t="s">
        <v>64</v>
      </c>
      <c r="B448" s="38" t="s">
        <v>65</v>
      </c>
      <c r="C448" s="38" t="s">
        <v>66</v>
      </c>
      <c r="D448" s="38" t="s">
        <v>67</v>
      </c>
      <c r="E448" s="38" t="s">
        <v>230</v>
      </c>
      <c r="F448" s="38" t="s">
        <v>231</v>
      </c>
      <c r="G448" s="38" t="s">
        <v>232</v>
      </c>
      <c r="H448" s="39" t="s">
        <v>72</v>
      </c>
      <c r="I448" s="39">
        <v>1</v>
      </c>
      <c r="J448" s="40">
        <v>3.1579773214451605</v>
      </c>
      <c r="K448" s="40">
        <v>2.6787102459089929</v>
      </c>
      <c r="L448" s="40">
        <v>3.5229059289348048</v>
      </c>
      <c r="M448" s="40">
        <v>3.8324230185445507</v>
      </c>
      <c r="N448" s="40">
        <v>3.7552158731170935</v>
      </c>
      <c r="O448" s="40">
        <v>3.4890243614981422</v>
      </c>
      <c r="P448" s="40">
        <v>3.0944505469439574</v>
      </c>
      <c r="Q448" s="40">
        <v>3.0954734669518156</v>
      </c>
      <c r="R448" s="40">
        <v>3.5165364677230815</v>
      </c>
      <c r="S448" s="40">
        <v>3.4619025606229799</v>
      </c>
      <c r="T448" s="40">
        <v>3.5633372159196224</v>
      </c>
      <c r="U448" s="40">
        <v>3.5025697886653839</v>
      </c>
      <c r="V448" s="40">
        <v>3.5166228864642264</v>
      </c>
      <c r="W448" s="40">
        <v>3.6719381532202799</v>
      </c>
      <c r="X448" s="40">
        <v>3.4556979371075225</v>
      </c>
      <c r="Y448" s="40">
        <v>3.3462087077769911</v>
      </c>
    </row>
    <row r="449" spans="1:25" ht="15" hidden="1" customHeight="1">
      <c r="A449" s="41" t="s">
        <v>64</v>
      </c>
      <c r="B449" s="41" t="s">
        <v>65</v>
      </c>
      <c r="C449" s="41" t="s">
        <v>66</v>
      </c>
      <c r="D449" s="41" t="s">
        <v>67</v>
      </c>
      <c r="E449" s="41" t="s">
        <v>230</v>
      </c>
      <c r="F449" s="41" t="s">
        <v>231</v>
      </c>
      <c r="G449" s="41" t="s">
        <v>232</v>
      </c>
      <c r="H449" s="42" t="s">
        <v>73</v>
      </c>
      <c r="I449" s="42">
        <v>298</v>
      </c>
      <c r="J449" s="43">
        <v>1.4447804248416002E-3</v>
      </c>
      <c r="K449" s="43">
        <v>1.2255148575104E-3</v>
      </c>
      <c r="L449" s="43">
        <v>1.6117359330352001E-3</v>
      </c>
      <c r="M449" s="43">
        <v>1.7533405700239999E-3</v>
      </c>
      <c r="N449" s="43">
        <v>1.7180181591839999E-3</v>
      </c>
      <c r="O449" s="43">
        <v>1.5962350537024001E-3</v>
      </c>
      <c r="P449" s="43">
        <v>1.4157168088272001E-3</v>
      </c>
      <c r="Q449" s="43">
        <v>1.4161847966096001E-3</v>
      </c>
      <c r="R449" s="43">
        <v>1.608821892832E-3</v>
      </c>
      <c r="S449" s="43">
        <v>1.5838267799872E-3</v>
      </c>
      <c r="T449" s="43">
        <v>1.6302333210912001E-3</v>
      </c>
      <c r="U449" s="43">
        <v>1.6024321115104001E-3</v>
      </c>
      <c r="V449" s="43">
        <v>1.6088614295648E-3</v>
      </c>
      <c r="W449" s="43">
        <v>1.6799184493744002E-3</v>
      </c>
      <c r="X449" s="43">
        <v>1.5809881533328E-3</v>
      </c>
      <c r="Y449" s="43">
        <v>1.5308966298144E-3</v>
      </c>
    </row>
    <row r="450" spans="1:25" ht="15" hidden="1" customHeight="1">
      <c r="A450" s="38" t="s">
        <v>64</v>
      </c>
      <c r="B450" s="38" t="s">
        <v>65</v>
      </c>
      <c r="C450" s="38" t="s">
        <v>66</v>
      </c>
      <c r="D450" s="38" t="s">
        <v>67</v>
      </c>
      <c r="E450" s="38" t="s">
        <v>230</v>
      </c>
      <c r="F450" s="38" t="s">
        <v>231</v>
      </c>
      <c r="G450" s="38" t="s">
        <v>233</v>
      </c>
      <c r="H450" s="39" t="s">
        <v>71</v>
      </c>
      <c r="I450" s="39">
        <v>25</v>
      </c>
      <c r="J450" s="40">
        <v>6.2493299999999993E-5</v>
      </c>
      <c r="K450" s="40">
        <v>8.2417049999999997E-5</v>
      </c>
      <c r="L450" s="40">
        <v>1.0752615E-4</v>
      </c>
      <c r="M450" s="40">
        <v>1.126701E-4</v>
      </c>
      <c r="N450" s="40">
        <v>1.199358E-4</v>
      </c>
      <c r="O450" s="40">
        <v>1.0781595E-4</v>
      </c>
      <c r="P450" s="40">
        <v>9.1876949999999998E-5</v>
      </c>
      <c r="Q450" s="40">
        <v>1.2596984999999999E-4</v>
      </c>
      <c r="R450" s="40">
        <v>1.515861E-4</v>
      </c>
      <c r="S450" s="40">
        <v>2.7810450000000001E-5</v>
      </c>
      <c r="T450" s="40">
        <v>2.6558099999999999E-5</v>
      </c>
      <c r="U450" s="40">
        <v>7.1570249999999998E-5</v>
      </c>
      <c r="V450" s="40">
        <v>8.1206100000000002E-5</v>
      </c>
      <c r="W450" s="40">
        <v>6.2948700000000003E-5</v>
      </c>
      <c r="X450" s="40">
        <v>1.369098E-4</v>
      </c>
      <c r="Y450" s="40">
        <v>1.109934E-4</v>
      </c>
    </row>
    <row r="451" spans="1:25" ht="15" hidden="1" customHeight="1">
      <c r="A451" s="41" t="s">
        <v>64</v>
      </c>
      <c r="B451" s="41" t="s">
        <v>65</v>
      </c>
      <c r="C451" s="41" t="s">
        <v>66</v>
      </c>
      <c r="D451" s="41" t="s">
        <v>67</v>
      </c>
      <c r="E451" s="41" t="s">
        <v>230</v>
      </c>
      <c r="F451" s="41" t="s">
        <v>231</v>
      </c>
      <c r="G451" s="41" t="s">
        <v>233</v>
      </c>
      <c r="H451" s="42" t="s">
        <v>72</v>
      </c>
      <c r="I451" s="42">
        <v>1</v>
      </c>
      <c r="J451" s="43">
        <v>6.1626726239999999E-2</v>
      </c>
      <c r="K451" s="43">
        <v>8.1274200239999997E-2</v>
      </c>
      <c r="L451" s="43">
        <v>0.10603512072</v>
      </c>
      <c r="M451" s="43">
        <v>0.11110774128000001</v>
      </c>
      <c r="N451" s="43">
        <v>0.11827269024000001</v>
      </c>
      <c r="O451" s="43">
        <v>0.10632090215999999</v>
      </c>
      <c r="P451" s="43">
        <v>9.0602922959999999E-2</v>
      </c>
      <c r="Q451" s="43">
        <v>0.12422306808</v>
      </c>
      <c r="R451" s="43">
        <v>0.14948410608000001</v>
      </c>
      <c r="S451" s="43">
        <v>2.7424811760000001E-2</v>
      </c>
      <c r="T451" s="43">
        <v>2.618982768E-2</v>
      </c>
      <c r="U451" s="43">
        <v>7.0577809199999994E-2</v>
      </c>
      <c r="V451" s="43">
        <v>8.0080042079999997E-2</v>
      </c>
      <c r="W451" s="43">
        <v>6.2075811359999997E-2</v>
      </c>
      <c r="X451" s="43">
        <v>0.13501131744</v>
      </c>
      <c r="Y451" s="43">
        <v>0.10945429152</v>
      </c>
    </row>
    <row r="452" spans="1:25" ht="15" hidden="1" customHeight="1">
      <c r="A452" s="38" t="s">
        <v>64</v>
      </c>
      <c r="B452" s="38" t="s">
        <v>65</v>
      </c>
      <c r="C452" s="38" t="s">
        <v>66</v>
      </c>
      <c r="D452" s="38" t="s">
        <v>67</v>
      </c>
      <c r="E452" s="38" t="s">
        <v>230</v>
      </c>
      <c r="F452" s="38" t="s">
        <v>231</v>
      </c>
      <c r="G452" s="38" t="s">
        <v>233</v>
      </c>
      <c r="H452" s="39" t="s">
        <v>73</v>
      </c>
      <c r="I452" s="39">
        <v>298</v>
      </c>
      <c r="J452" s="40">
        <v>1.4898402720000002E-4</v>
      </c>
      <c r="K452" s="40">
        <v>1.9648224720000002E-4</v>
      </c>
      <c r="L452" s="40">
        <v>2.5634234159999998E-4</v>
      </c>
      <c r="M452" s="40">
        <v>2.6860551840000006E-4</v>
      </c>
      <c r="N452" s="40">
        <v>2.8592694720000001E-4</v>
      </c>
      <c r="O452" s="40">
        <v>2.570332248E-4</v>
      </c>
      <c r="P452" s="40">
        <v>2.1903464879999998E-4</v>
      </c>
      <c r="Q452" s="40">
        <v>3.0031212240000003E-4</v>
      </c>
      <c r="R452" s="40">
        <v>3.6138126240000003E-4</v>
      </c>
      <c r="S452" s="40">
        <v>6.6300112799999998E-5</v>
      </c>
      <c r="T452" s="40">
        <v>6.3314510399999999E-5</v>
      </c>
      <c r="U452" s="40">
        <v>1.70623476E-4</v>
      </c>
      <c r="V452" s="40">
        <v>1.935953424E-4</v>
      </c>
      <c r="W452" s="40">
        <v>1.5006970079999997E-4</v>
      </c>
      <c r="X452" s="40">
        <v>3.2639296320000001E-4</v>
      </c>
      <c r="Y452" s="40">
        <v>2.646082656E-4</v>
      </c>
    </row>
    <row r="453" spans="1:25" ht="15" hidden="1" customHeight="1">
      <c r="A453" s="41" t="s">
        <v>64</v>
      </c>
      <c r="B453" s="41" t="s">
        <v>65</v>
      </c>
      <c r="C453" s="41" t="s">
        <v>66</v>
      </c>
      <c r="D453" s="41" t="s">
        <v>67</v>
      </c>
      <c r="E453" s="41" t="s">
        <v>230</v>
      </c>
      <c r="F453" s="41" t="s">
        <v>231</v>
      </c>
      <c r="G453" s="41" t="s">
        <v>234</v>
      </c>
      <c r="H453" s="42" t="s">
        <v>71</v>
      </c>
      <c r="I453" s="42">
        <v>25</v>
      </c>
      <c r="J453" s="43">
        <v>6.7380006573671504E-3</v>
      </c>
      <c r="K453" s="43">
        <v>6.9865166402218399E-3</v>
      </c>
      <c r="L453" s="43">
        <v>6.033838361108183E-3</v>
      </c>
      <c r="M453" s="43">
        <v>7.1013077529364747E-3</v>
      </c>
      <c r="N453" s="43">
        <v>7.2168349226394389E-3</v>
      </c>
      <c r="O453" s="43">
        <v>6.7390675456107142E-3</v>
      </c>
      <c r="P453" s="43">
        <v>5.9190381470725232E-3</v>
      </c>
      <c r="Q453" s="43">
        <v>5.9166267495724791E-3</v>
      </c>
      <c r="R453" s="43">
        <v>6.2208074511689955E-3</v>
      </c>
      <c r="S453" s="43">
        <v>5.8548358386689989E-3</v>
      </c>
      <c r="T453" s="43">
        <v>5.3756415277129909E-3</v>
      </c>
      <c r="U453" s="43">
        <v>5.3393980152130378E-3</v>
      </c>
      <c r="V453" s="43">
        <v>5.3065094478750036E-3</v>
      </c>
      <c r="W453" s="43">
        <v>6.2403520832499748E-3</v>
      </c>
      <c r="X453" s="43">
        <v>6.3982820823305581E-3</v>
      </c>
      <c r="Y453" s="43">
        <v>6.4834971654655132E-3</v>
      </c>
    </row>
    <row r="454" spans="1:25" ht="15" hidden="1" customHeight="1">
      <c r="A454" s="38" t="s">
        <v>64</v>
      </c>
      <c r="B454" s="38" t="s">
        <v>65</v>
      </c>
      <c r="C454" s="38" t="s">
        <v>66</v>
      </c>
      <c r="D454" s="38" t="s">
        <v>67</v>
      </c>
      <c r="E454" s="38" t="s">
        <v>230</v>
      </c>
      <c r="F454" s="38" t="s">
        <v>231</v>
      </c>
      <c r="G454" s="38" t="s">
        <v>234</v>
      </c>
      <c r="H454" s="39" t="s">
        <v>72</v>
      </c>
      <c r="I454" s="39">
        <v>1</v>
      </c>
      <c r="J454" s="40">
        <v>14.289951794144251</v>
      </c>
      <c r="K454" s="40">
        <v>14.817004490582477</v>
      </c>
      <c r="L454" s="40">
        <v>12.796564396238235</v>
      </c>
      <c r="M454" s="40">
        <v>15.060453482427674</v>
      </c>
      <c r="N454" s="40">
        <v>15.305463503933723</v>
      </c>
      <c r="O454" s="40">
        <v>14.292214450731201</v>
      </c>
      <c r="P454" s="40">
        <v>12.553096102311407</v>
      </c>
      <c r="Q454" s="40">
        <v>12.547982010493312</v>
      </c>
      <c r="R454" s="40">
        <v>13.193088442439208</v>
      </c>
      <c r="S454" s="40">
        <v>12.416935846649213</v>
      </c>
      <c r="T454" s="40">
        <v>11.400660551973711</v>
      </c>
      <c r="U454" s="40">
        <v>11.323795310663808</v>
      </c>
      <c r="V454" s="40">
        <v>11.25404523705331</v>
      </c>
      <c r="W454" s="40">
        <v>13.234538698156548</v>
      </c>
      <c r="X454" s="40">
        <v>13.569476640206645</v>
      </c>
      <c r="Y454" s="40">
        <v>13.75020078851926</v>
      </c>
    </row>
    <row r="455" spans="1:25" ht="15" hidden="1" customHeight="1">
      <c r="A455" s="41" t="s">
        <v>64</v>
      </c>
      <c r="B455" s="41" t="s">
        <v>65</v>
      </c>
      <c r="C455" s="41" t="s">
        <v>66</v>
      </c>
      <c r="D455" s="41" t="s">
        <v>67</v>
      </c>
      <c r="E455" s="41" t="s">
        <v>230</v>
      </c>
      <c r="F455" s="41" t="s">
        <v>231</v>
      </c>
      <c r="G455" s="41" t="s">
        <v>234</v>
      </c>
      <c r="H455" s="42" t="s">
        <v>73</v>
      </c>
      <c r="I455" s="42">
        <v>298</v>
      </c>
      <c r="J455" s="43">
        <v>8.0316967835816436E-3</v>
      </c>
      <c r="K455" s="43">
        <v>8.3279278351444334E-3</v>
      </c>
      <c r="L455" s="43">
        <v>7.1923353264409544E-3</v>
      </c>
      <c r="M455" s="43">
        <v>8.4647588415002768E-3</v>
      </c>
      <c r="N455" s="43">
        <v>8.6024672277862108E-3</v>
      </c>
      <c r="O455" s="43">
        <v>8.0329685143679698E-3</v>
      </c>
      <c r="P455" s="43">
        <v>7.0554934713104476E-3</v>
      </c>
      <c r="Q455" s="43">
        <v>7.0526190854903956E-3</v>
      </c>
      <c r="R455" s="43">
        <v>7.4152024817934438E-3</v>
      </c>
      <c r="S455" s="43">
        <v>6.978964319693446E-3</v>
      </c>
      <c r="T455" s="43">
        <v>6.4077647010338853E-3</v>
      </c>
      <c r="U455" s="43">
        <v>6.3645624341339396E-3</v>
      </c>
      <c r="V455" s="43">
        <v>6.3253592618670055E-3</v>
      </c>
      <c r="W455" s="43">
        <v>7.4384996832339706E-3</v>
      </c>
      <c r="X455" s="43">
        <v>7.6267522421380246E-3</v>
      </c>
      <c r="Y455" s="43">
        <v>7.7283286212348921E-3</v>
      </c>
    </row>
    <row r="456" spans="1:25" ht="15" hidden="1" customHeight="1">
      <c r="A456" s="38" t="s">
        <v>64</v>
      </c>
      <c r="B456" s="38" t="s">
        <v>65</v>
      </c>
      <c r="C456" s="38" t="s">
        <v>66</v>
      </c>
      <c r="D456" s="38" t="s">
        <v>67</v>
      </c>
      <c r="E456" s="38" t="s">
        <v>230</v>
      </c>
      <c r="F456" s="38" t="s">
        <v>231</v>
      </c>
      <c r="G456" s="38" t="s">
        <v>235</v>
      </c>
      <c r="H456" s="39" t="s">
        <v>71</v>
      </c>
      <c r="I456" s="39">
        <v>25</v>
      </c>
      <c r="J456" s="40">
        <v>0</v>
      </c>
      <c r="K456" s="40">
        <v>1.6684875E-4</v>
      </c>
      <c r="L456" s="40">
        <v>6.4743749999999998E-5</v>
      </c>
      <c r="M456" s="40">
        <v>7.8862499999999992E-6</v>
      </c>
      <c r="N456" s="40">
        <v>0</v>
      </c>
      <c r="O456" s="40">
        <v>0</v>
      </c>
      <c r="P456" s="40">
        <v>0</v>
      </c>
      <c r="Q456" s="40">
        <v>0</v>
      </c>
      <c r="R456" s="40">
        <v>1.6871624999999999E-4</v>
      </c>
      <c r="S456" s="40">
        <v>0</v>
      </c>
      <c r="T456" s="40">
        <v>0</v>
      </c>
      <c r="U456" s="40">
        <v>0</v>
      </c>
      <c r="V456" s="40">
        <v>0</v>
      </c>
      <c r="W456" s="40">
        <v>0</v>
      </c>
      <c r="X456" s="40">
        <v>0</v>
      </c>
      <c r="Y456" s="40">
        <v>0</v>
      </c>
    </row>
    <row r="457" spans="1:25" ht="15" hidden="1" customHeight="1">
      <c r="A457" s="41" t="s">
        <v>64</v>
      </c>
      <c r="B457" s="41" t="s">
        <v>65</v>
      </c>
      <c r="C457" s="41" t="s">
        <v>66</v>
      </c>
      <c r="D457" s="41" t="s">
        <v>67</v>
      </c>
      <c r="E457" s="41" t="s">
        <v>230</v>
      </c>
      <c r="F457" s="41" t="s">
        <v>231</v>
      </c>
      <c r="G457" s="41" t="s">
        <v>235</v>
      </c>
      <c r="H457" s="42" t="s">
        <v>72</v>
      </c>
      <c r="I457" s="42">
        <v>1</v>
      </c>
      <c r="J457" s="43">
        <v>0</v>
      </c>
      <c r="K457" s="43">
        <v>0.167071215</v>
      </c>
      <c r="L457" s="43">
        <v>6.4830075000000001E-2</v>
      </c>
      <c r="M457" s="43">
        <v>7.896765E-3</v>
      </c>
      <c r="N457" s="43">
        <v>0</v>
      </c>
      <c r="O457" s="43">
        <v>0</v>
      </c>
      <c r="P457" s="43">
        <v>0</v>
      </c>
      <c r="Q457" s="43">
        <v>0</v>
      </c>
      <c r="R457" s="43">
        <v>0.16894120500000001</v>
      </c>
      <c r="S457" s="43">
        <v>0</v>
      </c>
      <c r="T457" s="43">
        <v>0</v>
      </c>
      <c r="U457" s="43">
        <v>0</v>
      </c>
      <c r="V457" s="43">
        <v>0</v>
      </c>
      <c r="W457" s="43">
        <v>0</v>
      </c>
      <c r="X457" s="43">
        <v>0</v>
      </c>
      <c r="Y457" s="43">
        <v>0</v>
      </c>
    </row>
    <row r="458" spans="1:25" ht="15" hidden="1" customHeight="1">
      <c r="A458" s="38" t="s">
        <v>64</v>
      </c>
      <c r="B458" s="38" t="s">
        <v>65</v>
      </c>
      <c r="C458" s="38" t="s">
        <v>66</v>
      </c>
      <c r="D458" s="38" t="s">
        <v>67</v>
      </c>
      <c r="E458" s="38" t="s">
        <v>230</v>
      </c>
      <c r="F458" s="38" t="s">
        <v>231</v>
      </c>
      <c r="G458" s="38" t="s">
        <v>235</v>
      </c>
      <c r="H458" s="39" t="s">
        <v>73</v>
      </c>
      <c r="I458" s="39">
        <v>298</v>
      </c>
      <c r="J458" s="40">
        <v>0</v>
      </c>
      <c r="K458" s="40">
        <v>3.9776741999999999E-4</v>
      </c>
      <c r="L458" s="40">
        <v>1.543491E-4</v>
      </c>
      <c r="M458" s="40">
        <v>1.8800819999999999E-5</v>
      </c>
      <c r="N458" s="40">
        <v>0</v>
      </c>
      <c r="O458" s="40">
        <v>0</v>
      </c>
      <c r="P458" s="40">
        <v>0</v>
      </c>
      <c r="Q458" s="40">
        <v>0</v>
      </c>
      <c r="R458" s="40">
        <v>4.0221954E-4</v>
      </c>
      <c r="S458" s="40">
        <v>0</v>
      </c>
      <c r="T458" s="40">
        <v>0</v>
      </c>
      <c r="U458" s="40">
        <v>0</v>
      </c>
      <c r="V458" s="40">
        <v>0</v>
      </c>
      <c r="W458" s="40">
        <v>0</v>
      </c>
      <c r="X458" s="40">
        <v>0</v>
      </c>
      <c r="Y458" s="40">
        <v>0</v>
      </c>
    </row>
    <row r="459" spans="1:25" ht="15" hidden="1" customHeight="1">
      <c r="A459" s="41" t="s">
        <v>64</v>
      </c>
      <c r="B459" s="41" t="s">
        <v>65</v>
      </c>
      <c r="C459" s="41" t="s">
        <v>66</v>
      </c>
      <c r="D459" s="41" t="s">
        <v>67</v>
      </c>
      <c r="E459" s="41" t="s">
        <v>230</v>
      </c>
      <c r="F459" s="41" t="s">
        <v>231</v>
      </c>
      <c r="G459" s="41" t="s">
        <v>236</v>
      </c>
      <c r="H459" s="42" t="s">
        <v>71</v>
      </c>
      <c r="I459" s="42">
        <v>25</v>
      </c>
      <c r="J459" s="43">
        <v>2.318717478904115E-4</v>
      </c>
      <c r="K459" s="43">
        <v>2.7703980096965315E-4</v>
      </c>
      <c r="L459" s="43">
        <v>2.4488702537721802E-4</v>
      </c>
      <c r="M459" s="43">
        <v>2.210703372896216E-4</v>
      </c>
      <c r="N459" s="43">
        <v>3.3070941196498821E-4</v>
      </c>
      <c r="O459" s="43">
        <v>2.7561019667930161E-4</v>
      </c>
      <c r="P459" s="43">
        <v>1.7958136592135515E-4</v>
      </c>
      <c r="Q459" s="43">
        <v>2.3142912435885254E-4</v>
      </c>
      <c r="R459" s="43">
        <v>1.9925505599999974E-4</v>
      </c>
      <c r="S459" s="43">
        <v>1.6395895349999992E-4</v>
      </c>
      <c r="T459" s="43">
        <v>2.4876078749999978E-4</v>
      </c>
      <c r="U459" s="43">
        <v>2.618325768563558E-4</v>
      </c>
      <c r="V459" s="43">
        <v>3.2884500164539993E-4</v>
      </c>
      <c r="W459" s="43">
        <v>2.6680117869432512E-4</v>
      </c>
      <c r="X459" s="43">
        <v>5.8687500000000081E-4</v>
      </c>
      <c r="Y459" s="43">
        <v>5.8687500000000081E-4</v>
      </c>
    </row>
    <row r="460" spans="1:25" ht="15" hidden="1" customHeight="1">
      <c r="A460" s="38" t="s">
        <v>64</v>
      </c>
      <c r="B460" s="38" t="s">
        <v>65</v>
      </c>
      <c r="C460" s="38" t="s">
        <v>66</v>
      </c>
      <c r="D460" s="38" t="s">
        <v>67</v>
      </c>
      <c r="E460" s="38" t="s">
        <v>230</v>
      </c>
      <c r="F460" s="38" t="s">
        <v>231</v>
      </c>
      <c r="G460" s="38" t="s">
        <v>236</v>
      </c>
      <c r="H460" s="39" t="s">
        <v>72</v>
      </c>
      <c r="I460" s="39">
        <v>1</v>
      </c>
      <c r="J460" s="40">
        <v>0.49175360292598475</v>
      </c>
      <c r="K460" s="40">
        <v>0.58754600989644046</v>
      </c>
      <c r="L460" s="40">
        <v>0.51935640342000389</v>
      </c>
      <c r="M460" s="40">
        <v>0.46884597132382949</v>
      </c>
      <c r="N460" s="40">
        <v>0.70136852089534718</v>
      </c>
      <c r="O460" s="40">
        <v>0.58451410511746293</v>
      </c>
      <c r="P460" s="40">
        <v>0.38085616084600998</v>
      </c>
      <c r="Q460" s="40">
        <v>0.49081488694025444</v>
      </c>
      <c r="R460" s="40">
        <v>0.42258012276479939</v>
      </c>
      <c r="S460" s="40">
        <v>0.34772414858279982</v>
      </c>
      <c r="T460" s="40">
        <v>0.52757187812999939</v>
      </c>
      <c r="U460" s="40">
        <v>0.5552945289969593</v>
      </c>
      <c r="V460" s="40">
        <v>0.69741447948956403</v>
      </c>
      <c r="W460" s="40">
        <v>0.56583193977492463</v>
      </c>
      <c r="X460" s="40">
        <v>1.2446445000000017</v>
      </c>
      <c r="Y460" s="40">
        <v>1.2446445000000017</v>
      </c>
    </row>
    <row r="461" spans="1:25" ht="15" hidden="1" customHeight="1">
      <c r="A461" s="41" t="s">
        <v>64</v>
      </c>
      <c r="B461" s="41" t="s">
        <v>65</v>
      </c>
      <c r="C461" s="41" t="s">
        <v>66</v>
      </c>
      <c r="D461" s="41" t="s">
        <v>67</v>
      </c>
      <c r="E461" s="41" t="s">
        <v>230</v>
      </c>
      <c r="F461" s="41" t="s">
        <v>231</v>
      </c>
      <c r="G461" s="41" t="s">
        <v>236</v>
      </c>
      <c r="H461" s="42" t="s">
        <v>73</v>
      </c>
      <c r="I461" s="42">
        <v>298</v>
      </c>
      <c r="J461" s="43">
        <v>2.7639112348537049E-4</v>
      </c>
      <c r="K461" s="43">
        <v>3.3023144275582658E-4</v>
      </c>
      <c r="L461" s="43">
        <v>2.9190533424964388E-4</v>
      </c>
      <c r="M461" s="43">
        <v>2.6351584204922893E-4</v>
      </c>
      <c r="N461" s="43">
        <v>3.9420561906226592E-4</v>
      </c>
      <c r="O461" s="43">
        <v>3.2852735444172749E-4</v>
      </c>
      <c r="P461" s="43">
        <v>2.1406098817825539E-4</v>
      </c>
      <c r="Q461" s="43">
        <v>2.7586351623575222E-4</v>
      </c>
      <c r="R461" s="43">
        <v>2.375120267519997E-4</v>
      </c>
      <c r="S461" s="43">
        <v>1.9543907257199992E-4</v>
      </c>
      <c r="T461" s="43">
        <v>2.9652285869999969E-4</v>
      </c>
      <c r="U461" s="43">
        <v>3.1210443161277612E-4</v>
      </c>
      <c r="V461" s="43">
        <v>3.919832419613167E-4</v>
      </c>
      <c r="W461" s="43">
        <v>3.180270050036356E-4</v>
      </c>
      <c r="X461" s="43">
        <v>6.9955500000000112E-4</v>
      </c>
      <c r="Y461" s="43">
        <v>6.9955500000000112E-4</v>
      </c>
    </row>
    <row r="462" spans="1:25" ht="15" hidden="1" customHeight="1">
      <c r="A462" s="38" t="s">
        <v>64</v>
      </c>
      <c r="B462" s="38" t="s">
        <v>65</v>
      </c>
      <c r="C462" s="38" t="s">
        <v>66</v>
      </c>
      <c r="D462" s="38" t="s">
        <v>67</v>
      </c>
      <c r="E462" s="38" t="s">
        <v>230</v>
      </c>
      <c r="F462" s="38" t="s">
        <v>231</v>
      </c>
      <c r="G462" s="38" t="s">
        <v>237</v>
      </c>
      <c r="H462" s="39" t="s">
        <v>71</v>
      </c>
      <c r="I462" s="39">
        <v>25</v>
      </c>
      <c r="J462" s="40">
        <v>3.0934337100980369E-5</v>
      </c>
      <c r="K462" s="40">
        <v>3.6798782522767981E-5</v>
      </c>
      <c r="L462" s="40">
        <v>3.8456592199521638E-5</v>
      </c>
      <c r="M462" s="40">
        <v>2.1228072041145209E-5</v>
      </c>
      <c r="N462" s="40">
        <v>2.9976529178689531E-5</v>
      </c>
      <c r="O462" s="40">
        <v>3.3990505492758713E-5</v>
      </c>
      <c r="P462" s="40">
        <v>2.6561358023757859E-5</v>
      </c>
      <c r="Q462" s="40">
        <v>3.6724154831470842E-5</v>
      </c>
      <c r="R462" s="40">
        <v>4.1634867499999896E-5</v>
      </c>
      <c r="S462" s="40">
        <v>3.7828845000000084E-5</v>
      </c>
      <c r="T462" s="40">
        <v>3.6389915000000023E-5</v>
      </c>
      <c r="U462" s="40">
        <v>3.5851917500000501E-5</v>
      </c>
      <c r="V462" s="40">
        <v>3.4063647500000132E-5</v>
      </c>
      <c r="W462" s="40">
        <v>3.2621097499999873E-5</v>
      </c>
      <c r="X462" s="40">
        <v>2.8907817499999992E-5</v>
      </c>
      <c r="Y462" s="40">
        <v>2.8309285000000002E-5</v>
      </c>
    </row>
    <row r="463" spans="1:25" ht="15" hidden="1" customHeight="1">
      <c r="A463" s="41" t="s">
        <v>64</v>
      </c>
      <c r="B463" s="41" t="s">
        <v>65</v>
      </c>
      <c r="C463" s="41" t="s">
        <v>66</v>
      </c>
      <c r="D463" s="41" t="s">
        <v>67</v>
      </c>
      <c r="E463" s="41" t="s">
        <v>230</v>
      </c>
      <c r="F463" s="41" t="s">
        <v>231</v>
      </c>
      <c r="G463" s="41" t="s">
        <v>237</v>
      </c>
      <c r="H463" s="42" t="s">
        <v>72</v>
      </c>
      <c r="I463" s="42">
        <v>1</v>
      </c>
      <c r="J463" s="43">
        <v>6.5605542123759159E-2</v>
      </c>
      <c r="K463" s="43">
        <v>7.8042857974286325E-2</v>
      </c>
      <c r="L463" s="43">
        <v>8.1558740736745489E-2</v>
      </c>
      <c r="M463" s="43">
        <v>4.5020495184860759E-2</v>
      </c>
      <c r="N463" s="43">
        <v>6.3574223082164746E-2</v>
      </c>
      <c r="O463" s="43">
        <v>7.2087064049042665E-2</v>
      </c>
      <c r="P463" s="43">
        <v>5.633132809678567E-2</v>
      </c>
      <c r="Q463" s="43">
        <v>7.7884587566583355E-2</v>
      </c>
      <c r="R463" s="43">
        <v>8.8299226993999766E-2</v>
      </c>
      <c r="S463" s="43">
        <v>8.0227414476000181E-2</v>
      </c>
      <c r="T463" s="43">
        <v>7.7175731732000027E-2</v>
      </c>
      <c r="U463" s="43">
        <v>7.6034746634001046E-2</v>
      </c>
      <c r="V463" s="43">
        <v>7.2242183618000305E-2</v>
      </c>
      <c r="W463" s="43">
        <v>6.9182823577999708E-2</v>
      </c>
      <c r="X463" s="43">
        <v>6.1307699353999989E-2</v>
      </c>
      <c r="Y463" s="43">
        <v>6.0038331628000013E-2</v>
      </c>
    </row>
    <row r="464" spans="1:25" ht="15" hidden="1" customHeight="1">
      <c r="A464" s="38" t="s">
        <v>64</v>
      </c>
      <c r="B464" s="38" t="s">
        <v>65</v>
      </c>
      <c r="C464" s="38" t="s">
        <v>66</v>
      </c>
      <c r="D464" s="38" t="s">
        <v>67</v>
      </c>
      <c r="E464" s="38" t="s">
        <v>230</v>
      </c>
      <c r="F464" s="38" t="s">
        <v>231</v>
      </c>
      <c r="G464" s="38" t="s">
        <v>237</v>
      </c>
      <c r="H464" s="39" t="s">
        <v>73</v>
      </c>
      <c r="I464" s="39">
        <v>298</v>
      </c>
      <c r="J464" s="40">
        <v>3.68737298243686E-5</v>
      </c>
      <c r="K464" s="40">
        <v>4.3864148767139441E-5</v>
      </c>
      <c r="L464" s="40">
        <v>4.5840257901829797E-5</v>
      </c>
      <c r="M464" s="40">
        <v>2.5303861873045092E-5</v>
      </c>
      <c r="N464" s="40">
        <v>3.5732022780997923E-5</v>
      </c>
      <c r="O464" s="40">
        <v>4.0516682547368386E-5</v>
      </c>
      <c r="P464" s="40">
        <v>3.1661138764319378E-5</v>
      </c>
      <c r="Q464" s="40">
        <v>4.377519255911324E-5</v>
      </c>
      <c r="R464" s="40">
        <v>4.9628762059999875E-5</v>
      </c>
      <c r="S464" s="40">
        <v>4.5091983240000106E-5</v>
      </c>
      <c r="T464" s="40">
        <v>4.337677868000003E-5</v>
      </c>
      <c r="U464" s="40">
        <v>4.2735485660000595E-5</v>
      </c>
      <c r="V464" s="40">
        <v>4.0603867820000171E-5</v>
      </c>
      <c r="W464" s="40">
        <v>3.8884348219999848E-5</v>
      </c>
      <c r="X464" s="40">
        <v>3.4458118459999996E-5</v>
      </c>
      <c r="Y464" s="40">
        <v>3.3744667720000006E-5</v>
      </c>
    </row>
    <row r="465" spans="1:25" ht="15" hidden="1" customHeight="1">
      <c r="A465" s="41" t="s">
        <v>64</v>
      </c>
      <c r="B465" s="41" t="s">
        <v>65</v>
      </c>
      <c r="C465" s="41" t="s">
        <v>66</v>
      </c>
      <c r="D465" s="41" t="s">
        <v>238</v>
      </c>
      <c r="E465" s="41"/>
      <c r="F465" s="41"/>
      <c r="G465" s="41" t="s">
        <v>239</v>
      </c>
      <c r="H465" s="42" t="s">
        <v>71</v>
      </c>
      <c r="I465" s="42">
        <v>25</v>
      </c>
      <c r="J465" s="43">
        <v>3.76374999999999E-4</v>
      </c>
      <c r="K465" s="43">
        <v>3.6727499999999861E-4</v>
      </c>
      <c r="L465" s="43">
        <v>4.2627499999999951E-4</v>
      </c>
      <c r="M465" s="43">
        <v>3.5586566500000279E-4</v>
      </c>
      <c r="N465" s="43">
        <v>3.4101332997865441E-4</v>
      </c>
      <c r="O465" s="43">
        <v>2.8363660750000032E-4</v>
      </c>
      <c r="P465" s="43">
        <v>2.1177283226296868E-4</v>
      </c>
      <c r="Q465" s="43">
        <v>2.4529792184929667E-4</v>
      </c>
      <c r="R465" s="43">
        <v>2.5046191749999969E-4</v>
      </c>
      <c r="S465" s="43">
        <v>1.6627294499999983E-4</v>
      </c>
      <c r="T465" s="43">
        <v>2.1519974249999962E-4</v>
      </c>
      <c r="U465" s="43">
        <v>2.3204274250000209E-4</v>
      </c>
      <c r="V465" s="43">
        <v>2.3974357500000017E-4</v>
      </c>
      <c r="W465" s="43">
        <v>2.4008844749999898E-4</v>
      </c>
      <c r="X465" s="43">
        <v>2.4526931000000006E-4</v>
      </c>
      <c r="Y465" s="43">
        <v>2.2286512499999995E-4</v>
      </c>
    </row>
    <row r="466" spans="1:25" ht="15" hidden="1" customHeight="1">
      <c r="A466" s="38" t="s">
        <v>64</v>
      </c>
      <c r="B466" s="38" t="s">
        <v>65</v>
      </c>
      <c r="C466" s="38" t="s">
        <v>66</v>
      </c>
      <c r="D466" s="38" t="s">
        <v>238</v>
      </c>
      <c r="E466" s="38"/>
      <c r="F466" s="38"/>
      <c r="G466" s="38" t="s">
        <v>239</v>
      </c>
      <c r="H466" s="39" t="s">
        <v>72</v>
      </c>
      <c r="I466" s="39">
        <v>1</v>
      </c>
      <c r="J466" s="40">
        <v>0.79821609999999776</v>
      </c>
      <c r="K466" s="40">
        <v>0.77891681999999707</v>
      </c>
      <c r="L466" s="40">
        <v>0.90404401999999906</v>
      </c>
      <c r="M466" s="40">
        <v>0.75471990233200581</v>
      </c>
      <c r="N466" s="40">
        <v>0.72322107021873028</v>
      </c>
      <c r="O466" s="40">
        <v>0.60153651718600065</v>
      </c>
      <c r="P466" s="40">
        <v>0.44912782266330398</v>
      </c>
      <c r="Q466" s="40">
        <v>0.52022783265798844</v>
      </c>
      <c r="R466" s="40">
        <v>0.53117963463399942</v>
      </c>
      <c r="S466" s="40">
        <v>0.35263166175599958</v>
      </c>
      <c r="T466" s="40">
        <v>0.45639561389399913</v>
      </c>
      <c r="U466" s="40">
        <v>0.49211624829400435</v>
      </c>
      <c r="V466" s="40">
        <v>0.50844817386000041</v>
      </c>
      <c r="W466" s="40">
        <v>0.50917957945799786</v>
      </c>
      <c r="X466" s="40">
        <v>0.52016715264800018</v>
      </c>
      <c r="Y466" s="40">
        <v>0.47265235709999992</v>
      </c>
    </row>
    <row r="467" spans="1:25" ht="15" hidden="1" customHeight="1">
      <c r="A467" s="41" t="s">
        <v>64</v>
      </c>
      <c r="B467" s="41" t="s">
        <v>65</v>
      </c>
      <c r="C467" s="41" t="s">
        <v>66</v>
      </c>
      <c r="D467" s="41" t="s">
        <v>238</v>
      </c>
      <c r="E467" s="41"/>
      <c r="F467" s="41"/>
      <c r="G467" s="41" t="s">
        <v>239</v>
      </c>
      <c r="H467" s="42" t="s">
        <v>73</v>
      </c>
      <c r="I467" s="42">
        <v>298</v>
      </c>
      <c r="J467" s="43">
        <v>4.4863899999999883E-4</v>
      </c>
      <c r="K467" s="43">
        <v>4.377917999999983E-4</v>
      </c>
      <c r="L467" s="43">
        <v>5.0811979999999953E-4</v>
      </c>
      <c r="M467" s="43">
        <v>4.2419187268000327E-4</v>
      </c>
      <c r="N467" s="43">
        <v>4.0648788933455606E-4</v>
      </c>
      <c r="O467" s="43">
        <v>3.3809483614000033E-4</v>
      </c>
      <c r="P467" s="43">
        <v>2.5243321605745869E-4</v>
      </c>
      <c r="Q467" s="43">
        <v>2.9239512284436162E-4</v>
      </c>
      <c r="R467" s="43">
        <v>2.9855060565999966E-4</v>
      </c>
      <c r="S467" s="43">
        <v>1.9819735043999977E-4</v>
      </c>
      <c r="T467" s="43">
        <v>2.5651809305999955E-4</v>
      </c>
      <c r="U467" s="43">
        <v>2.7659494906000242E-4</v>
      </c>
      <c r="V467" s="43">
        <v>2.8577434140000021E-4</v>
      </c>
      <c r="W467" s="43">
        <v>2.861854294199988E-4</v>
      </c>
      <c r="X467" s="43">
        <v>2.9236101752000003E-4</v>
      </c>
      <c r="Y467" s="43">
        <v>2.6565522899999996E-4</v>
      </c>
    </row>
    <row r="468" spans="1:25" ht="15" hidden="1" customHeight="1">
      <c r="A468" s="38" t="s">
        <v>64</v>
      </c>
      <c r="B468" s="38" t="s">
        <v>65</v>
      </c>
      <c r="C468" s="38" t="s">
        <v>66</v>
      </c>
      <c r="D468" s="38" t="s">
        <v>238</v>
      </c>
      <c r="E468" s="38" t="s">
        <v>240</v>
      </c>
      <c r="F468" s="38"/>
      <c r="G468" s="38" t="s">
        <v>241</v>
      </c>
      <c r="H468" s="39" t="s">
        <v>71</v>
      </c>
      <c r="I468" s="39">
        <v>25</v>
      </c>
      <c r="J468" s="40">
        <v>2.142040886169292E-3</v>
      </c>
      <c r="K468" s="40">
        <v>1.9215503212133573E-3</v>
      </c>
      <c r="L468" s="40">
        <v>1.8707715268172205E-3</v>
      </c>
      <c r="M468" s="40">
        <v>1.2238760852893039E-3</v>
      </c>
      <c r="N468" s="40">
        <v>1.5145688773768307E-3</v>
      </c>
      <c r="O468" s="40">
        <v>1.7944008359412943E-3</v>
      </c>
      <c r="P468" s="40">
        <v>1.7828707182826493E-3</v>
      </c>
      <c r="Q468" s="40">
        <v>1.4733772468113447E-3</v>
      </c>
      <c r="R468" s="40">
        <v>1.8411409993224661E-3</v>
      </c>
      <c r="S468" s="40">
        <v>1.7977464291031844E-3</v>
      </c>
      <c r="T468" s="40">
        <v>2.5262886781503126E-3</v>
      </c>
      <c r="U468" s="40">
        <v>2.9765462502532982E-3</v>
      </c>
      <c r="V468" s="40">
        <v>2.6909640281410803E-3</v>
      </c>
      <c r="W468" s="40">
        <v>2.6693139926790418E-3</v>
      </c>
      <c r="X468" s="40">
        <v>3.0481041336719895E-3</v>
      </c>
      <c r="Y468" s="40">
        <v>2.8340361869646949E-3</v>
      </c>
    </row>
    <row r="469" spans="1:25" ht="15" hidden="1" customHeight="1">
      <c r="A469" s="41" t="s">
        <v>64</v>
      </c>
      <c r="B469" s="41" t="s">
        <v>65</v>
      </c>
      <c r="C469" s="41" t="s">
        <v>66</v>
      </c>
      <c r="D469" s="41" t="s">
        <v>238</v>
      </c>
      <c r="E469" s="41" t="s">
        <v>240</v>
      </c>
      <c r="F469" s="41"/>
      <c r="G469" s="41" t="s">
        <v>241</v>
      </c>
      <c r="H469" s="42" t="s">
        <v>72</v>
      </c>
      <c r="I469" s="42">
        <v>1</v>
      </c>
      <c r="J469" s="43">
        <v>4.5428403113878346</v>
      </c>
      <c r="K469" s="43">
        <v>4.0752239212292869</v>
      </c>
      <c r="L469" s="43">
        <v>3.9675322540739604</v>
      </c>
      <c r="M469" s="43">
        <v>2.5955964016815556</v>
      </c>
      <c r="N469" s="43">
        <v>3.2120976751407819</v>
      </c>
      <c r="O469" s="43">
        <v>3.8055652928642969</v>
      </c>
      <c r="P469" s="43">
        <v>3.7811122193338425</v>
      </c>
      <c r="Q469" s="43">
        <v>3.1247384650374999</v>
      </c>
      <c r="R469" s="43">
        <v>3.9046918313630865</v>
      </c>
      <c r="S469" s="43">
        <v>3.8126606268420331</v>
      </c>
      <c r="T469" s="43">
        <v>5.3577530286211825</v>
      </c>
      <c r="U469" s="43">
        <v>6.312659287537195</v>
      </c>
      <c r="V469" s="43">
        <v>5.7069965108816039</v>
      </c>
      <c r="W469" s="43">
        <v>5.6610811156737109</v>
      </c>
      <c r="X469" s="43">
        <v>6.4644192466915555</v>
      </c>
      <c r="Y469" s="43">
        <v>6.0104239453147246</v>
      </c>
    </row>
    <row r="470" spans="1:25" ht="15" hidden="1" customHeight="1">
      <c r="A470" s="38" t="s">
        <v>64</v>
      </c>
      <c r="B470" s="38" t="s">
        <v>65</v>
      </c>
      <c r="C470" s="38" t="s">
        <v>66</v>
      </c>
      <c r="D470" s="38" t="s">
        <v>238</v>
      </c>
      <c r="E470" s="38" t="s">
        <v>240</v>
      </c>
      <c r="F470" s="38"/>
      <c r="G470" s="38" t="s">
        <v>241</v>
      </c>
      <c r="H470" s="39" t="s">
        <v>73</v>
      </c>
      <c r="I470" s="39">
        <v>298</v>
      </c>
      <c r="J470" s="40">
        <v>2.5533127363137962E-3</v>
      </c>
      <c r="K470" s="40">
        <v>2.2904879828863217E-3</v>
      </c>
      <c r="L470" s="40">
        <v>2.2299596599661266E-3</v>
      </c>
      <c r="M470" s="40">
        <v>1.45886029366485E-3</v>
      </c>
      <c r="N470" s="40">
        <v>1.8053661018331819E-3</v>
      </c>
      <c r="O470" s="40">
        <v>2.1389257964420229E-3</v>
      </c>
      <c r="P470" s="40">
        <v>2.1251818961929179E-3</v>
      </c>
      <c r="Q470" s="40">
        <v>1.7562656781991229E-3</v>
      </c>
      <c r="R470" s="40">
        <v>2.1946400711923796E-3</v>
      </c>
      <c r="S470" s="40">
        <v>2.142913743490996E-3</v>
      </c>
      <c r="T470" s="40">
        <v>3.0113361043551728E-3</v>
      </c>
      <c r="U470" s="40">
        <v>3.5480431303019314E-3</v>
      </c>
      <c r="V470" s="40">
        <v>3.207629121544168E-3</v>
      </c>
      <c r="W470" s="40">
        <v>3.1818222792734181E-3</v>
      </c>
      <c r="X470" s="40">
        <v>3.6333401273370117E-3</v>
      </c>
      <c r="Y470" s="40">
        <v>3.378171134861916E-3</v>
      </c>
    </row>
    <row r="471" spans="1:25" ht="15" hidden="1" customHeight="1">
      <c r="A471" s="41" t="s">
        <v>64</v>
      </c>
      <c r="B471" s="41" t="s">
        <v>65</v>
      </c>
      <c r="C471" s="41" t="s">
        <v>66</v>
      </c>
      <c r="D471" s="41" t="s">
        <v>238</v>
      </c>
      <c r="E471" s="41" t="s">
        <v>242</v>
      </c>
      <c r="F471" s="41"/>
      <c r="G471" s="41" t="s">
        <v>243</v>
      </c>
      <c r="H471" s="42" t="s">
        <v>71</v>
      </c>
      <c r="I471" s="42">
        <v>25</v>
      </c>
      <c r="J471" s="43">
        <v>5.9624999999999898E-5</v>
      </c>
      <c r="K471" s="43">
        <v>4.8955190000000238E-5</v>
      </c>
      <c r="L471" s="43">
        <v>5.1251419999999963E-5</v>
      </c>
      <c r="M471" s="43">
        <v>4.1217083118445573E-5</v>
      </c>
      <c r="N471" s="43">
        <v>4.2083497500000184E-5</v>
      </c>
      <c r="O471" s="43">
        <v>3.8343803806033407E-5</v>
      </c>
      <c r="P471" s="43">
        <v>3.5700103646736742E-5</v>
      </c>
      <c r="Q471" s="43">
        <v>3.5233984956345535E-5</v>
      </c>
      <c r="R471" s="43">
        <v>3.1793185000000059E-5</v>
      </c>
      <c r="S471" s="43">
        <v>2.9149543100000015E-5</v>
      </c>
      <c r="T471" s="43">
        <v>2.5690205662499946E-5</v>
      </c>
      <c r="U471" s="43">
        <v>2.7077909545000146E-5</v>
      </c>
      <c r="V471" s="43">
        <v>2.6113160827500018E-5</v>
      </c>
      <c r="W471" s="43">
        <v>2.4546268177499903E-5</v>
      </c>
      <c r="X471" s="43">
        <v>2.23992701525E-5</v>
      </c>
      <c r="Y471" s="43">
        <v>2.3202173970000002E-5</v>
      </c>
    </row>
    <row r="472" spans="1:25" ht="15" hidden="1" customHeight="1">
      <c r="A472" s="38" t="s">
        <v>64</v>
      </c>
      <c r="B472" s="38" t="s">
        <v>65</v>
      </c>
      <c r="C472" s="38" t="s">
        <v>66</v>
      </c>
      <c r="D472" s="38" t="s">
        <v>238</v>
      </c>
      <c r="E472" s="38" t="s">
        <v>242</v>
      </c>
      <c r="F472" s="38"/>
      <c r="G472" s="38" t="s">
        <v>243</v>
      </c>
      <c r="H472" s="39" t="s">
        <v>72</v>
      </c>
      <c r="I472" s="39">
        <v>1</v>
      </c>
      <c r="J472" s="40">
        <v>0.12645269999999978</v>
      </c>
      <c r="K472" s="40">
        <v>0.10382416695200049</v>
      </c>
      <c r="L472" s="40">
        <v>0.10869401153599993</v>
      </c>
      <c r="M472" s="40">
        <v>8.741318987759937E-2</v>
      </c>
      <c r="N472" s="40">
        <v>8.9250681498000403E-2</v>
      </c>
      <c r="O472" s="40">
        <v>8.1319539111835648E-2</v>
      </c>
      <c r="P472" s="40">
        <v>7.5712779813999265E-2</v>
      </c>
      <c r="Q472" s="40">
        <v>7.4724235295417607E-2</v>
      </c>
      <c r="R472" s="40">
        <v>6.7426986748000101E-2</v>
      </c>
      <c r="S472" s="40">
        <v>6.1820351006480027E-2</v>
      </c>
      <c r="T472" s="40">
        <v>5.4483788169029879E-2</v>
      </c>
      <c r="U472" s="40">
        <v>5.7426830563036317E-2</v>
      </c>
      <c r="V472" s="40">
        <v>5.5380791482962037E-2</v>
      </c>
      <c r="W472" s="40">
        <v>5.2057725550841788E-2</v>
      </c>
      <c r="X472" s="40">
        <v>4.7504372139421998E-2</v>
      </c>
      <c r="Y472" s="40">
        <v>4.9207170555576003E-2</v>
      </c>
    </row>
    <row r="473" spans="1:25" ht="15" hidden="1" customHeight="1">
      <c r="A473" s="41" t="s">
        <v>64</v>
      </c>
      <c r="B473" s="41" t="s">
        <v>65</v>
      </c>
      <c r="C473" s="41" t="s">
        <v>66</v>
      </c>
      <c r="D473" s="41" t="s">
        <v>238</v>
      </c>
      <c r="E473" s="41" t="s">
        <v>242</v>
      </c>
      <c r="F473" s="41"/>
      <c r="G473" s="41" t="s">
        <v>243</v>
      </c>
      <c r="H473" s="42" t="s">
        <v>73</v>
      </c>
      <c r="I473" s="42">
        <v>298</v>
      </c>
      <c r="J473" s="43">
        <v>7.107299999999988E-5</v>
      </c>
      <c r="K473" s="43">
        <v>5.8354586480000277E-5</v>
      </c>
      <c r="L473" s="43">
        <v>6.1091692639999963E-5</v>
      </c>
      <c r="M473" s="43">
        <v>4.913076307718713E-5</v>
      </c>
      <c r="N473" s="43">
        <v>5.0163529020000218E-5</v>
      </c>
      <c r="O473" s="43">
        <v>4.5705814136791827E-5</v>
      </c>
      <c r="P473" s="43">
        <v>4.255452354691019E-5</v>
      </c>
      <c r="Q473" s="43">
        <v>4.1998910067963866E-5</v>
      </c>
      <c r="R473" s="43">
        <v>3.7897476520000067E-5</v>
      </c>
      <c r="S473" s="43">
        <v>3.474625537520002E-5</v>
      </c>
      <c r="T473" s="43">
        <v>3.0622725149699937E-5</v>
      </c>
      <c r="U473" s="43">
        <v>3.2276868177640178E-5</v>
      </c>
      <c r="V473" s="43">
        <v>3.1126887706380022E-5</v>
      </c>
      <c r="W473" s="43">
        <v>2.9259151667579885E-5</v>
      </c>
      <c r="X473" s="43">
        <v>2.6699930021780002E-5</v>
      </c>
      <c r="Y473" s="43">
        <v>2.7656991372240004E-5</v>
      </c>
    </row>
    <row r="474" spans="1:25" ht="15" hidden="1" customHeight="1">
      <c r="A474" s="38" t="s">
        <v>64</v>
      </c>
      <c r="B474" s="38" t="s">
        <v>65</v>
      </c>
      <c r="C474" s="38" t="s">
        <v>66</v>
      </c>
      <c r="D474" s="38" t="s">
        <v>238</v>
      </c>
      <c r="E474" s="38" t="s">
        <v>242</v>
      </c>
      <c r="F474" s="38"/>
      <c r="G474" s="38" t="s">
        <v>244</v>
      </c>
      <c r="H474" s="39" t="s">
        <v>71</v>
      </c>
      <c r="I474" s="39">
        <v>25</v>
      </c>
      <c r="J474" s="40">
        <v>4.3520010813988562E-4</v>
      </c>
      <c r="K474" s="40">
        <v>3.9572506000000175E-4</v>
      </c>
      <c r="L474" s="40">
        <v>4.2225000000000129E-4</v>
      </c>
      <c r="M474" s="40">
        <v>3.907250000000023E-4</v>
      </c>
      <c r="N474" s="40">
        <v>4.0080000000000259E-4</v>
      </c>
      <c r="O474" s="40">
        <v>2.5465000000000058E-4</v>
      </c>
      <c r="P474" s="40">
        <v>2.6619996277516212E-4</v>
      </c>
      <c r="Q474" s="40">
        <v>2.2421834348422252E-4</v>
      </c>
      <c r="R474" s="40">
        <v>1.8370413999999977E-4</v>
      </c>
      <c r="S474" s="40">
        <v>1.5712008999999976E-4</v>
      </c>
      <c r="T474" s="40">
        <v>1.6463358999999994E-4</v>
      </c>
      <c r="U474" s="40">
        <v>1.8179961250000147E-4</v>
      </c>
      <c r="V474" s="40">
        <v>1.8097200500000031E-4</v>
      </c>
      <c r="W474" s="40">
        <v>1.8010968499999921E-4</v>
      </c>
      <c r="X474" s="40">
        <v>1.7257426250000005E-4</v>
      </c>
      <c r="Y474" s="40">
        <v>1.8256395249999997E-4</v>
      </c>
    </row>
    <row r="475" spans="1:25" ht="15" hidden="1" customHeight="1">
      <c r="A475" s="41" t="s">
        <v>64</v>
      </c>
      <c r="B475" s="41" t="s">
        <v>65</v>
      </c>
      <c r="C475" s="41" t="s">
        <v>66</v>
      </c>
      <c r="D475" s="41" t="s">
        <v>238</v>
      </c>
      <c r="E475" s="41" t="s">
        <v>242</v>
      </c>
      <c r="F475" s="41"/>
      <c r="G475" s="41" t="s">
        <v>244</v>
      </c>
      <c r="H475" s="42" t="s">
        <v>72</v>
      </c>
      <c r="I475" s="42">
        <v>1</v>
      </c>
      <c r="J475" s="43">
        <v>0.92297238934306935</v>
      </c>
      <c r="K475" s="43">
        <v>0.83925370724800363</v>
      </c>
      <c r="L475" s="43">
        <v>0.89550780000000274</v>
      </c>
      <c r="M475" s="43">
        <v>0.82864958000000488</v>
      </c>
      <c r="N475" s="43">
        <v>0.85001664000000532</v>
      </c>
      <c r="O475" s="43">
        <v>0.54006172000000119</v>
      </c>
      <c r="P475" s="43">
        <v>0.56455688105356383</v>
      </c>
      <c r="Q475" s="43">
        <v>0.47552226286133908</v>
      </c>
      <c r="R475" s="43">
        <v>0.38959974011199949</v>
      </c>
      <c r="S475" s="43">
        <v>0.33322028687199945</v>
      </c>
      <c r="T475" s="43">
        <v>0.34915491767199985</v>
      </c>
      <c r="U475" s="43">
        <v>0.38556061819000309</v>
      </c>
      <c r="V475" s="43">
        <v>0.38380542820400054</v>
      </c>
      <c r="W475" s="43">
        <v>0.38197661994799831</v>
      </c>
      <c r="X475" s="43">
        <v>0.36599549591000013</v>
      </c>
      <c r="Y475" s="43">
        <v>0.38718163046199994</v>
      </c>
    </row>
    <row r="476" spans="1:25" ht="15" hidden="1" customHeight="1">
      <c r="A476" s="38" t="s">
        <v>64</v>
      </c>
      <c r="B476" s="38" t="s">
        <v>65</v>
      </c>
      <c r="C476" s="38" t="s">
        <v>66</v>
      </c>
      <c r="D476" s="38" t="s">
        <v>238</v>
      </c>
      <c r="E476" s="38" t="s">
        <v>242</v>
      </c>
      <c r="F476" s="38"/>
      <c r="G476" s="38" t="s">
        <v>244</v>
      </c>
      <c r="H476" s="39" t="s">
        <v>73</v>
      </c>
      <c r="I476" s="39">
        <v>298</v>
      </c>
      <c r="J476" s="40">
        <v>5.1875852890274367E-4</v>
      </c>
      <c r="K476" s="40">
        <v>4.7170427152000205E-4</v>
      </c>
      <c r="L476" s="40">
        <v>5.0332200000000158E-4</v>
      </c>
      <c r="M476" s="40">
        <v>4.6574420000000281E-4</v>
      </c>
      <c r="N476" s="40">
        <v>4.7775360000000306E-4</v>
      </c>
      <c r="O476" s="40">
        <v>3.0354280000000072E-4</v>
      </c>
      <c r="P476" s="40">
        <v>3.1731035562799326E-4</v>
      </c>
      <c r="Q476" s="40">
        <v>2.672682654331932E-4</v>
      </c>
      <c r="R476" s="40">
        <v>2.1897533487999973E-4</v>
      </c>
      <c r="S476" s="40">
        <v>1.8728714727999973E-4</v>
      </c>
      <c r="T476" s="40">
        <v>1.9624323927999997E-4</v>
      </c>
      <c r="U476" s="40">
        <v>2.1670513810000179E-4</v>
      </c>
      <c r="V476" s="40">
        <v>2.1571862996000037E-4</v>
      </c>
      <c r="W476" s="40">
        <v>2.1469074451999906E-4</v>
      </c>
      <c r="X476" s="40">
        <v>2.0570852090000008E-4</v>
      </c>
      <c r="Y476" s="40">
        <v>2.1761623137999994E-4</v>
      </c>
    </row>
    <row r="477" spans="1:25" ht="15" hidden="1" customHeight="1">
      <c r="A477" s="41" t="s">
        <v>64</v>
      </c>
      <c r="B477" s="41" t="s">
        <v>65</v>
      </c>
      <c r="C477" s="41" t="s">
        <v>66</v>
      </c>
      <c r="D477" s="41" t="s">
        <v>238</v>
      </c>
      <c r="E477" s="41" t="s">
        <v>245</v>
      </c>
      <c r="F477" s="41"/>
      <c r="G477" s="41" t="s">
        <v>246</v>
      </c>
      <c r="H477" s="42" t="s">
        <v>71</v>
      </c>
      <c r="I477" s="42">
        <v>25</v>
      </c>
      <c r="J477" s="43">
        <v>1.3527333279277553E-4</v>
      </c>
      <c r="K477" s="43">
        <v>2.0840193436480936E-4</v>
      </c>
      <c r="L477" s="43">
        <v>2.1988921699000918E-4</v>
      </c>
      <c r="M477" s="43">
        <v>1.7679875631952587E-4</v>
      </c>
      <c r="N477" s="43">
        <v>1.19320310419424E-4</v>
      </c>
      <c r="O477" s="43">
        <v>1.1772073984120037E-4</v>
      </c>
      <c r="P477" s="43">
        <v>1.4439766655887124E-4</v>
      </c>
      <c r="Q477" s="43">
        <v>1.2987703337865182E-4</v>
      </c>
      <c r="R477" s="43">
        <v>1.1601867749999985E-4</v>
      </c>
      <c r="S477" s="43">
        <v>1.1232177499999976E-4</v>
      </c>
      <c r="T477" s="43">
        <v>1.2729086499999989E-4</v>
      </c>
      <c r="U477" s="43">
        <v>1.1509097024750109E-4</v>
      </c>
      <c r="V477" s="43">
        <v>1.1632285258499998E-4</v>
      </c>
      <c r="W477" s="43">
        <v>1.1719965249999951E-4</v>
      </c>
      <c r="X477" s="43">
        <v>1.1560433499999994E-4</v>
      </c>
      <c r="Y477" s="43">
        <v>1.0891001000000008E-4</v>
      </c>
    </row>
    <row r="478" spans="1:25" ht="15" hidden="1" customHeight="1">
      <c r="A478" s="38" t="s">
        <v>64</v>
      </c>
      <c r="B478" s="38" t="s">
        <v>65</v>
      </c>
      <c r="C478" s="38" t="s">
        <v>66</v>
      </c>
      <c r="D478" s="38" t="s">
        <v>238</v>
      </c>
      <c r="E478" s="38" t="s">
        <v>245</v>
      </c>
      <c r="F478" s="38"/>
      <c r="G478" s="38" t="s">
        <v>246</v>
      </c>
      <c r="H478" s="39" t="s">
        <v>72</v>
      </c>
      <c r="I478" s="39">
        <v>1</v>
      </c>
      <c r="J478" s="40">
        <v>0.28688768418691835</v>
      </c>
      <c r="K478" s="40">
        <v>0.44197882240088776</v>
      </c>
      <c r="L478" s="40">
        <v>0.4663410513924115</v>
      </c>
      <c r="M478" s="40">
        <v>0.37495480240245044</v>
      </c>
      <c r="N478" s="40">
        <v>0.25305451433751436</v>
      </c>
      <c r="O478" s="40">
        <v>0.24966214505521775</v>
      </c>
      <c r="P478" s="40">
        <v>0.30623857123805409</v>
      </c>
      <c r="Q478" s="40">
        <v>0.2754432123894448</v>
      </c>
      <c r="R478" s="40">
        <v>0.2460524112419997</v>
      </c>
      <c r="S478" s="40">
        <v>0.23821202041999948</v>
      </c>
      <c r="T478" s="40">
        <v>0.26995846649199978</v>
      </c>
      <c r="U478" s="40">
        <v>0.24408492970090037</v>
      </c>
      <c r="V478" s="40">
        <v>0.24669750576226798</v>
      </c>
      <c r="W478" s="40">
        <v>0.24855702302199897</v>
      </c>
      <c r="X478" s="40">
        <v>0.24517367366799983</v>
      </c>
      <c r="Y478" s="40">
        <v>0.23097634920800017</v>
      </c>
    </row>
    <row r="479" spans="1:25" ht="15" hidden="1" customHeight="1">
      <c r="A479" s="41" t="s">
        <v>64</v>
      </c>
      <c r="B479" s="41" t="s">
        <v>65</v>
      </c>
      <c r="C479" s="41" t="s">
        <v>66</v>
      </c>
      <c r="D479" s="41" t="s">
        <v>238</v>
      </c>
      <c r="E479" s="41" t="s">
        <v>245</v>
      </c>
      <c r="F479" s="41"/>
      <c r="G479" s="41" t="s">
        <v>246</v>
      </c>
      <c r="H479" s="42" t="s">
        <v>73</v>
      </c>
      <c r="I479" s="42">
        <v>298</v>
      </c>
      <c r="J479" s="43">
        <v>1.6124581268898847E-4</v>
      </c>
      <c r="K479" s="43">
        <v>2.4841510576285278E-4</v>
      </c>
      <c r="L479" s="43">
        <v>2.6210794665209095E-4</v>
      </c>
      <c r="M479" s="43">
        <v>2.1074411753287486E-4</v>
      </c>
      <c r="N479" s="43">
        <v>1.4222981001995341E-4</v>
      </c>
      <c r="O479" s="43">
        <v>1.4032312189071085E-4</v>
      </c>
      <c r="P479" s="43">
        <v>1.7212201853817455E-4</v>
      </c>
      <c r="Q479" s="43">
        <v>1.5481342378735301E-4</v>
      </c>
      <c r="R479" s="43">
        <v>1.3829426357999983E-4</v>
      </c>
      <c r="S479" s="43">
        <v>1.3388755579999973E-4</v>
      </c>
      <c r="T479" s="43">
        <v>1.5173071107999988E-4</v>
      </c>
      <c r="U479" s="43">
        <v>1.3718843653502129E-4</v>
      </c>
      <c r="V479" s="43">
        <v>1.3865684028131997E-4</v>
      </c>
      <c r="W479" s="43">
        <v>1.397019857799994E-4</v>
      </c>
      <c r="X479" s="43">
        <v>1.3780036731999993E-4</v>
      </c>
      <c r="Y479" s="43">
        <v>1.2982073192000009E-4</v>
      </c>
    </row>
    <row r="480" spans="1:25" ht="15" hidden="1" customHeight="1">
      <c r="A480" s="38" t="s">
        <v>64</v>
      </c>
      <c r="B480" s="38" t="s">
        <v>65</v>
      </c>
      <c r="C480" s="38" t="s">
        <v>66</v>
      </c>
      <c r="D480" s="38" t="s">
        <v>238</v>
      </c>
      <c r="E480" s="38" t="s">
        <v>245</v>
      </c>
      <c r="F480" s="38"/>
      <c r="G480" s="38" t="s">
        <v>247</v>
      </c>
      <c r="H480" s="39" t="s">
        <v>71</v>
      </c>
      <c r="I480" s="39">
        <v>25</v>
      </c>
      <c r="J480" s="40">
        <v>1.5246028758085896E-3</v>
      </c>
      <c r="K480" s="40">
        <v>1.358759220995394E-3</v>
      </c>
      <c r="L480" s="40">
        <v>1.4741581747893515E-3</v>
      </c>
      <c r="M480" s="40">
        <v>1.1870312551283679E-3</v>
      </c>
      <c r="N480" s="40">
        <v>1.1645627952081431E-3</v>
      </c>
      <c r="O480" s="40">
        <v>1.1280721996476616E-3</v>
      </c>
      <c r="P480" s="40">
        <v>1.3517118336669276E-3</v>
      </c>
      <c r="Q480" s="40">
        <v>1.3844962286160927E-3</v>
      </c>
      <c r="R480" s="40">
        <v>1.3466274049999981E-3</v>
      </c>
      <c r="S480" s="40">
        <v>1.3291316841249976E-3</v>
      </c>
      <c r="T480" s="40">
        <v>1.2916879759299999E-3</v>
      </c>
      <c r="U480" s="40">
        <v>1.338478889857511E-3</v>
      </c>
      <c r="V480" s="40">
        <v>1.3753433201050002E-3</v>
      </c>
      <c r="W480" s="40">
        <v>1.3797228351124962E-3</v>
      </c>
      <c r="X480" s="40">
        <v>1.3957644377499995E-3</v>
      </c>
      <c r="Y480" s="40">
        <v>1.4140855697674993E-3</v>
      </c>
    </row>
    <row r="481" spans="1:25" ht="15" hidden="1" customHeight="1">
      <c r="A481" s="41" t="s">
        <v>64</v>
      </c>
      <c r="B481" s="41" t="s">
        <v>65</v>
      </c>
      <c r="C481" s="41" t="s">
        <v>66</v>
      </c>
      <c r="D481" s="41" t="s">
        <v>238</v>
      </c>
      <c r="E481" s="41" t="s">
        <v>245</v>
      </c>
      <c r="F481" s="41"/>
      <c r="G481" s="41" t="s">
        <v>247</v>
      </c>
      <c r="H481" s="42" t="s">
        <v>72</v>
      </c>
      <c r="I481" s="42">
        <v>1</v>
      </c>
      <c r="J481" s="43">
        <v>3.233377779014857</v>
      </c>
      <c r="K481" s="43">
        <v>2.881656555887032</v>
      </c>
      <c r="L481" s="43">
        <v>3.1263946570932561</v>
      </c>
      <c r="M481" s="43">
        <v>2.5174558858762426</v>
      </c>
      <c r="N481" s="43">
        <v>2.4698047760774293</v>
      </c>
      <c r="O481" s="43">
        <v>2.3924155210127607</v>
      </c>
      <c r="P481" s="43">
        <v>2.8667104568408197</v>
      </c>
      <c r="Q481" s="43">
        <v>2.9362396016490098</v>
      </c>
      <c r="R481" s="43">
        <v>2.8559274005239961</v>
      </c>
      <c r="S481" s="43">
        <v>2.8188224756922948</v>
      </c>
      <c r="T481" s="43">
        <v>2.7394118593523435</v>
      </c>
      <c r="U481" s="43">
        <v>2.8386460296098091</v>
      </c>
      <c r="V481" s="43">
        <v>2.9168281132786849</v>
      </c>
      <c r="W481" s="43">
        <v>2.9261161887065814</v>
      </c>
      <c r="X481" s="43">
        <v>2.9601372195801989</v>
      </c>
      <c r="Y481" s="43">
        <v>2.9989926763629127</v>
      </c>
    </row>
    <row r="482" spans="1:25" ht="15" hidden="1" customHeight="1">
      <c r="A482" s="38" t="s">
        <v>64</v>
      </c>
      <c r="B482" s="38" t="s">
        <v>65</v>
      </c>
      <c r="C482" s="38" t="s">
        <v>66</v>
      </c>
      <c r="D482" s="38" t="s">
        <v>238</v>
      </c>
      <c r="E482" s="38" t="s">
        <v>245</v>
      </c>
      <c r="F482" s="38"/>
      <c r="G482" s="38" t="s">
        <v>247</v>
      </c>
      <c r="H482" s="39" t="s">
        <v>73</v>
      </c>
      <c r="I482" s="39">
        <v>298</v>
      </c>
      <c r="J482" s="40">
        <v>1.8173266279638389E-3</v>
      </c>
      <c r="K482" s="40">
        <v>1.6196409914265096E-3</v>
      </c>
      <c r="L482" s="40">
        <v>1.757196544348907E-3</v>
      </c>
      <c r="M482" s="40">
        <v>1.4149412561130148E-3</v>
      </c>
      <c r="N482" s="40">
        <v>1.3881588518881063E-3</v>
      </c>
      <c r="O482" s="40">
        <v>1.3446620619800129E-3</v>
      </c>
      <c r="P482" s="40">
        <v>1.6112405057309776E-3</v>
      </c>
      <c r="Q482" s="40">
        <v>1.6503195045103826E-3</v>
      </c>
      <c r="R482" s="40">
        <v>1.6051798667599977E-3</v>
      </c>
      <c r="S482" s="40">
        <v>1.5843249674769972E-3</v>
      </c>
      <c r="T482" s="40">
        <v>1.5396920673085598E-3</v>
      </c>
      <c r="U482" s="40">
        <v>1.595466836710153E-3</v>
      </c>
      <c r="V482" s="40">
        <v>1.6394092375651603E-3</v>
      </c>
      <c r="W482" s="40">
        <v>1.6446296194540953E-3</v>
      </c>
      <c r="X482" s="40">
        <v>1.6637512097979993E-3</v>
      </c>
      <c r="Y482" s="40">
        <v>1.6855899991628589E-3</v>
      </c>
    </row>
    <row r="483" spans="1:25" ht="15" hidden="1" customHeight="1">
      <c r="A483" s="41" t="s">
        <v>64</v>
      </c>
      <c r="B483" s="41" t="s">
        <v>65</v>
      </c>
      <c r="C483" s="41" t="s">
        <v>66</v>
      </c>
      <c r="D483" s="41" t="s">
        <v>238</v>
      </c>
      <c r="E483" s="41" t="s">
        <v>245</v>
      </c>
      <c r="F483" s="41"/>
      <c r="G483" s="41" t="s">
        <v>248</v>
      </c>
      <c r="H483" s="42" t="s">
        <v>71</v>
      </c>
      <c r="I483" s="42">
        <v>25</v>
      </c>
      <c r="J483" s="43">
        <v>1.7460900118690414E-4</v>
      </c>
      <c r="K483" s="43">
        <v>8.4870287727841694E-5</v>
      </c>
      <c r="L483" s="43">
        <v>9.7298350707846528E-5</v>
      </c>
      <c r="M483" s="43">
        <v>1.0420058883301064E-4</v>
      </c>
      <c r="N483" s="43">
        <v>2.0354081577982273E-4</v>
      </c>
      <c r="O483" s="43">
        <v>1.7893756213108679E-4</v>
      </c>
      <c r="P483" s="43">
        <v>6.3172408707920478E-5</v>
      </c>
      <c r="Q483" s="43">
        <v>5.1782612526453387E-5</v>
      </c>
      <c r="R483" s="43">
        <v>3.5142597500000082E-5</v>
      </c>
      <c r="S483" s="43">
        <v>2.8187012499999804E-5</v>
      </c>
      <c r="T483" s="43">
        <v>3.1557419999999768E-5</v>
      </c>
      <c r="U483" s="43">
        <v>3.3697810000000347E-5</v>
      </c>
      <c r="V483" s="43">
        <v>4.5742477499999973E-5</v>
      </c>
      <c r="W483" s="43">
        <v>4.4768999999999747E-5</v>
      </c>
      <c r="X483" s="43">
        <v>4.4938144999999918E-5</v>
      </c>
      <c r="Y483" s="43">
        <v>4.2795890000000021E-5</v>
      </c>
    </row>
    <row r="484" spans="1:25" ht="15" hidden="1" customHeight="1">
      <c r="A484" s="38" t="s">
        <v>64</v>
      </c>
      <c r="B484" s="38" t="s">
        <v>65</v>
      </c>
      <c r="C484" s="38" t="s">
        <v>66</v>
      </c>
      <c r="D484" s="38" t="s">
        <v>238</v>
      </c>
      <c r="E484" s="38" t="s">
        <v>245</v>
      </c>
      <c r="F484" s="38"/>
      <c r="G484" s="38" t="s">
        <v>248</v>
      </c>
      <c r="H484" s="39" t="s">
        <v>72</v>
      </c>
      <c r="I484" s="39">
        <v>1</v>
      </c>
      <c r="J484" s="40">
        <v>0.37031076971718629</v>
      </c>
      <c r="K484" s="40">
        <v>0.17999290621320663</v>
      </c>
      <c r="L484" s="40">
        <v>0.20635034218120091</v>
      </c>
      <c r="M484" s="40">
        <v>0.22098860879704893</v>
      </c>
      <c r="N484" s="40">
        <v>0.431669362105848</v>
      </c>
      <c r="O484" s="40">
        <v>0.37949078176760886</v>
      </c>
      <c r="P484" s="40">
        <v>0.13397604438775779</v>
      </c>
      <c r="Q484" s="40">
        <v>0.10982056464610233</v>
      </c>
      <c r="R484" s="40">
        <v>7.4530420778000164E-2</v>
      </c>
      <c r="S484" s="40">
        <v>5.9779016109999583E-2</v>
      </c>
      <c r="T484" s="40">
        <v>6.6926976335999505E-2</v>
      </c>
      <c r="U484" s="40">
        <v>7.1466315448000736E-2</v>
      </c>
      <c r="V484" s="40">
        <v>9.7010646281999943E-2</v>
      </c>
      <c r="W484" s="40">
        <v>9.494609519999947E-2</v>
      </c>
      <c r="X484" s="40">
        <v>9.5304817915999845E-2</v>
      </c>
      <c r="Y484" s="40">
        <v>9.076152351200005E-2</v>
      </c>
    </row>
    <row r="485" spans="1:25" ht="15" hidden="1" customHeight="1">
      <c r="A485" s="41" t="s">
        <v>64</v>
      </c>
      <c r="B485" s="41" t="s">
        <v>65</v>
      </c>
      <c r="C485" s="41" t="s">
        <v>66</v>
      </c>
      <c r="D485" s="41" t="s">
        <v>238</v>
      </c>
      <c r="E485" s="41" t="s">
        <v>245</v>
      </c>
      <c r="F485" s="41"/>
      <c r="G485" s="41" t="s">
        <v>248</v>
      </c>
      <c r="H485" s="42" t="s">
        <v>73</v>
      </c>
      <c r="I485" s="42">
        <v>298</v>
      </c>
      <c r="J485" s="43">
        <v>2.0813392941478973E-4</v>
      </c>
      <c r="K485" s="43">
        <v>1.011653829715873E-4</v>
      </c>
      <c r="L485" s="43">
        <v>1.1597963404375306E-4</v>
      </c>
      <c r="M485" s="43">
        <v>1.2420710188894868E-4</v>
      </c>
      <c r="N485" s="43">
        <v>2.426206524095487E-4</v>
      </c>
      <c r="O485" s="43">
        <v>2.132935740602555E-4</v>
      </c>
      <c r="P485" s="43">
        <v>7.5301511179841216E-5</v>
      </c>
      <c r="Q485" s="43">
        <v>6.1724874131532451E-5</v>
      </c>
      <c r="R485" s="43">
        <v>4.1889976220000106E-5</v>
      </c>
      <c r="S485" s="43">
        <v>3.3598918899999764E-5</v>
      </c>
      <c r="T485" s="43">
        <v>3.7616444639999726E-5</v>
      </c>
      <c r="U485" s="43">
        <v>4.0167789520000413E-5</v>
      </c>
      <c r="V485" s="43">
        <v>5.4525033179999977E-5</v>
      </c>
      <c r="W485" s="43">
        <v>5.33646479999997E-5</v>
      </c>
      <c r="X485" s="43">
        <v>5.3566268839999899E-5</v>
      </c>
      <c r="Y485" s="43">
        <v>5.1012700880000026E-5</v>
      </c>
    </row>
    <row r="486" spans="1:25" ht="15" hidden="1" customHeight="1">
      <c r="A486" s="38" t="s">
        <v>64</v>
      </c>
      <c r="B486" s="38" t="s">
        <v>65</v>
      </c>
      <c r="C486" s="38" t="s">
        <v>66</v>
      </c>
      <c r="D486" s="38" t="s">
        <v>238</v>
      </c>
      <c r="E486" s="38" t="s">
        <v>245</v>
      </c>
      <c r="F486" s="38"/>
      <c r="G486" s="38" t="s">
        <v>249</v>
      </c>
      <c r="H486" s="39" t="s">
        <v>71</v>
      </c>
      <c r="I486" s="39">
        <v>25</v>
      </c>
      <c r="J486" s="40">
        <v>3.5341842307512987E-9</v>
      </c>
      <c r="K486" s="40">
        <v>1.0983416189681092E-8</v>
      </c>
      <c r="L486" s="40">
        <v>5.7758508821768538E-9</v>
      </c>
      <c r="M486" s="40">
        <v>1.2094880405854224E-8</v>
      </c>
      <c r="N486" s="40">
        <v>8.2418010580237551E-9</v>
      </c>
      <c r="O486" s="40">
        <v>2.0931593660721507E-8</v>
      </c>
      <c r="P486" s="40">
        <v>2.2127126536529341E-9</v>
      </c>
      <c r="Q486" s="40">
        <v>2.4536259001819374E-9</v>
      </c>
      <c r="R486" s="40">
        <v>2.5649999999999985E-9</v>
      </c>
      <c r="S486" s="40">
        <v>2.1649999999999982E-9</v>
      </c>
      <c r="T486" s="40">
        <v>3.7224999999999999E-9</v>
      </c>
      <c r="U486" s="40">
        <v>4.1575000000000415E-9</v>
      </c>
      <c r="V486" s="40">
        <v>3.7475000000000026E-9</v>
      </c>
      <c r="W486" s="40">
        <v>4.3024999999999785E-9</v>
      </c>
      <c r="X486" s="40">
        <v>3.3099999999999958E-9</v>
      </c>
      <c r="Y486" s="40">
        <v>5.3875000000000118E-9</v>
      </c>
    </row>
    <row r="487" spans="1:25" ht="15" hidden="1" customHeight="1">
      <c r="A487" s="41" t="s">
        <v>64</v>
      </c>
      <c r="B487" s="41" t="s">
        <v>65</v>
      </c>
      <c r="C487" s="41" t="s">
        <v>66</v>
      </c>
      <c r="D487" s="41" t="s">
        <v>238</v>
      </c>
      <c r="E487" s="41" t="s">
        <v>245</v>
      </c>
      <c r="F487" s="41"/>
      <c r="G487" s="41" t="s">
        <v>249</v>
      </c>
      <c r="H487" s="42" t="s">
        <v>72</v>
      </c>
      <c r="I487" s="42">
        <v>1</v>
      </c>
      <c r="J487" s="43">
        <v>7.4952979165773543E-6</v>
      </c>
      <c r="K487" s="43">
        <v>2.3293629055075664E-5</v>
      </c>
      <c r="L487" s="43">
        <v>1.2249424550920673E-5</v>
      </c>
      <c r="M487" s="43">
        <v>2.5650822364735638E-5</v>
      </c>
      <c r="N487" s="43">
        <v>1.747921168385678E-5</v>
      </c>
      <c r="O487" s="43">
        <v>4.4391723835658169E-5</v>
      </c>
      <c r="P487" s="43">
        <v>4.6927209958671424E-6</v>
      </c>
      <c r="Q487" s="43">
        <v>5.2036498091058539E-6</v>
      </c>
      <c r="R487" s="43">
        <v>5.439851999999998E-6</v>
      </c>
      <c r="S487" s="43">
        <v>4.591531999999995E-6</v>
      </c>
      <c r="T487" s="43">
        <v>7.8946780000000006E-6</v>
      </c>
      <c r="U487" s="43">
        <v>8.8172260000000901E-6</v>
      </c>
      <c r="V487" s="43">
        <v>7.9476980000000048E-6</v>
      </c>
      <c r="W487" s="43">
        <v>9.1247419999999534E-6</v>
      </c>
      <c r="X487" s="43">
        <v>7.019847999999993E-6</v>
      </c>
      <c r="Y487" s="43">
        <v>1.1425810000000026E-5</v>
      </c>
    </row>
    <row r="488" spans="1:25" ht="15" hidden="1" customHeight="1">
      <c r="A488" s="38" t="s">
        <v>64</v>
      </c>
      <c r="B488" s="38" t="s">
        <v>65</v>
      </c>
      <c r="C488" s="38" t="s">
        <v>66</v>
      </c>
      <c r="D488" s="38" t="s">
        <v>238</v>
      </c>
      <c r="E488" s="38" t="s">
        <v>245</v>
      </c>
      <c r="F488" s="38"/>
      <c r="G488" s="38" t="s">
        <v>249</v>
      </c>
      <c r="H488" s="39" t="s">
        <v>73</v>
      </c>
      <c r="I488" s="39">
        <v>298</v>
      </c>
      <c r="J488" s="40">
        <v>4.212747603055549E-9</v>
      </c>
      <c r="K488" s="40">
        <v>1.3092232098099865E-8</v>
      </c>
      <c r="L488" s="40">
        <v>6.8848142515548097E-9</v>
      </c>
      <c r="M488" s="40">
        <v>1.4417097443778233E-8</v>
      </c>
      <c r="N488" s="40">
        <v>9.8242268611643156E-9</v>
      </c>
      <c r="O488" s="40">
        <v>2.495045964358004E-8</v>
      </c>
      <c r="P488" s="40">
        <v>2.6375534831542974E-9</v>
      </c>
      <c r="Q488" s="40">
        <v>2.9247220730168697E-9</v>
      </c>
      <c r="R488" s="40">
        <v>3.0574799999999988E-9</v>
      </c>
      <c r="S488" s="40">
        <v>2.5806799999999982E-9</v>
      </c>
      <c r="T488" s="40">
        <v>4.4372200000000001E-9</v>
      </c>
      <c r="U488" s="40">
        <v>4.9557400000000501E-9</v>
      </c>
      <c r="V488" s="40">
        <v>4.4670200000000026E-9</v>
      </c>
      <c r="W488" s="40">
        <v>5.1285799999999736E-9</v>
      </c>
      <c r="X488" s="40">
        <v>3.9455199999999953E-9</v>
      </c>
      <c r="Y488" s="40">
        <v>6.421900000000014E-9</v>
      </c>
    </row>
    <row r="489" spans="1:25" ht="15" hidden="1" customHeight="1">
      <c r="A489" s="41" t="s">
        <v>64</v>
      </c>
      <c r="B489" s="41" t="s">
        <v>65</v>
      </c>
      <c r="C489" s="41" t="s">
        <v>66</v>
      </c>
      <c r="D489" s="41" t="s">
        <v>238</v>
      </c>
      <c r="E489" s="41" t="s">
        <v>250</v>
      </c>
      <c r="F489" s="41"/>
      <c r="G489" s="41" t="s">
        <v>251</v>
      </c>
      <c r="H489" s="42" t="s">
        <v>71</v>
      </c>
      <c r="I489" s="42">
        <v>25</v>
      </c>
      <c r="J489" s="43">
        <v>3.4064553444777644E-4</v>
      </c>
      <c r="K489" s="43">
        <v>2.2963380215704348E-4</v>
      </c>
      <c r="L489" s="43">
        <v>2.5091466182396941E-4</v>
      </c>
      <c r="M489" s="43">
        <v>1.8150364775604389E-4</v>
      </c>
      <c r="N489" s="43">
        <v>1.7452604285539812E-4</v>
      </c>
      <c r="O489" s="43">
        <v>1.797030796546972E-4</v>
      </c>
      <c r="P489" s="43">
        <v>3.640713874495767E-4</v>
      </c>
      <c r="Q489" s="43">
        <v>3.1864985706711878E-4</v>
      </c>
      <c r="R489" s="43">
        <v>2.3607727775023561E-4</v>
      </c>
      <c r="S489" s="43">
        <v>1.5906349150782094E-4</v>
      </c>
      <c r="T489" s="43">
        <v>1.4156384711499966E-4</v>
      </c>
      <c r="U489" s="43">
        <v>1.424457262968011E-4</v>
      </c>
      <c r="V489" s="43">
        <v>1.4113653926375717E-4</v>
      </c>
      <c r="W489" s="43">
        <v>1.3113057305687561E-4</v>
      </c>
      <c r="X489" s="43">
        <v>1.6089431758265475E-4</v>
      </c>
      <c r="Y489" s="43">
        <v>1.8900437653168286E-4</v>
      </c>
    </row>
    <row r="490" spans="1:25" ht="15" hidden="1" customHeight="1">
      <c r="A490" s="38" t="s">
        <v>64</v>
      </c>
      <c r="B490" s="38" t="s">
        <v>65</v>
      </c>
      <c r="C490" s="38" t="s">
        <v>66</v>
      </c>
      <c r="D490" s="38" t="s">
        <v>238</v>
      </c>
      <c r="E490" s="38" t="s">
        <v>250</v>
      </c>
      <c r="F490" s="38"/>
      <c r="G490" s="38" t="s">
        <v>251</v>
      </c>
      <c r="H490" s="39" t="s">
        <v>72</v>
      </c>
      <c r="I490" s="39">
        <v>1</v>
      </c>
      <c r="J490" s="40">
        <v>0.7224410494568444</v>
      </c>
      <c r="K490" s="40">
        <v>0.48700736761465785</v>
      </c>
      <c r="L490" s="40">
        <v>0.53213981479627426</v>
      </c>
      <c r="M490" s="40">
        <v>0.38493293616101787</v>
      </c>
      <c r="N490" s="40">
        <v>0.37013483168772832</v>
      </c>
      <c r="O490" s="40">
        <v>0.38111429133168184</v>
      </c>
      <c r="P490" s="40">
        <v>0.77212259850306231</v>
      </c>
      <c r="Q490" s="40">
        <v>0.67579261686794556</v>
      </c>
      <c r="R490" s="40">
        <v>0.50067269065269981</v>
      </c>
      <c r="S490" s="40">
        <v>0.33734185278978668</v>
      </c>
      <c r="T490" s="40">
        <v>0.30022860696149123</v>
      </c>
      <c r="U490" s="40">
        <v>0.30209889633025572</v>
      </c>
      <c r="V490" s="40">
        <v>0.29932237247057619</v>
      </c>
      <c r="W490" s="40">
        <v>0.27810171933902178</v>
      </c>
      <c r="X490" s="40">
        <v>0.34122466872929419</v>
      </c>
      <c r="Y490" s="40">
        <v>0.40084048174839293</v>
      </c>
    </row>
    <row r="491" spans="1:25" ht="15" hidden="1" customHeight="1">
      <c r="A491" s="41" t="s">
        <v>64</v>
      </c>
      <c r="B491" s="41" t="s">
        <v>65</v>
      </c>
      <c r="C491" s="41" t="s">
        <v>66</v>
      </c>
      <c r="D491" s="41" t="s">
        <v>238</v>
      </c>
      <c r="E491" s="41" t="s">
        <v>250</v>
      </c>
      <c r="F491" s="41"/>
      <c r="G491" s="41" t="s">
        <v>251</v>
      </c>
      <c r="H491" s="42" t="s">
        <v>73</v>
      </c>
      <c r="I491" s="42">
        <v>298</v>
      </c>
      <c r="J491" s="43">
        <v>4.0604947706174949E-4</v>
      </c>
      <c r="K491" s="43">
        <v>2.737234921711958E-4</v>
      </c>
      <c r="L491" s="43">
        <v>2.9909027689417156E-4</v>
      </c>
      <c r="M491" s="43">
        <v>2.1635234812520429E-4</v>
      </c>
      <c r="N491" s="43">
        <v>2.0803504308363456E-4</v>
      </c>
      <c r="O491" s="43">
        <v>2.1420607094839905E-4</v>
      </c>
      <c r="P491" s="43">
        <v>4.3397309383989542E-4</v>
      </c>
      <c r="Q491" s="43">
        <v>3.7983062962400555E-4</v>
      </c>
      <c r="R491" s="43">
        <v>2.8140411507828085E-4</v>
      </c>
      <c r="S491" s="43">
        <v>1.8960368187732258E-4</v>
      </c>
      <c r="T491" s="43">
        <v>1.6874410576107955E-4</v>
      </c>
      <c r="U491" s="43">
        <v>1.6979530574578693E-4</v>
      </c>
      <c r="V491" s="43">
        <v>1.6823475480239855E-4</v>
      </c>
      <c r="W491" s="43">
        <v>1.5630764308379572E-4</v>
      </c>
      <c r="X491" s="43">
        <v>1.9178602655852445E-4</v>
      </c>
      <c r="Y491" s="43">
        <v>2.2529321682576597E-4</v>
      </c>
    </row>
    <row r="492" spans="1:25" ht="15" hidden="1" customHeight="1">
      <c r="A492" s="38" t="s">
        <v>64</v>
      </c>
      <c r="B492" s="38" t="s">
        <v>65</v>
      </c>
      <c r="C492" s="38" t="s">
        <v>66</v>
      </c>
      <c r="D492" s="38" t="s">
        <v>238</v>
      </c>
      <c r="E492" s="38" t="s">
        <v>250</v>
      </c>
      <c r="F492" s="38"/>
      <c r="G492" s="38" t="s">
        <v>252</v>
      </c>
      <c r="H492" s="39" t="s">
        <v>71</v>
      </c>
      <c r="I492" s="39">
        <v>25</v>
      </c>
      <c r="J492" s="40">
        <v>3.5121735449735397E-4</v>
      </c>
      <c r="K492" s="40">
        <v>3.4296586243386215E-4</v>
      </c>
      <c r="L492" s="40">
        <v>3.3471437037037029E-4</v>
      </c>
      <c r="M492" s="40">
        <v>3.2646287830687858E-4</v>
      </c>
      <c r="N492" s="40">
        <v>3.1821138624338666E-4</v>
      </c>
      <c r="O492" s="40">
        <v>3.0995989417989365E-4</v>
      </c>
      <c r="P492" s="40">
        <v>1.1450911816578489E-4</v>
      </c>
      <c r="Q492" s="40">
        <v>1.7077556948289293E-4</v>
      </c>
      <c r="R492" s="40">
        <v>2.31119252E-4</v>
      </c>
      <c r="S492" s="40">
        <v>3.2707377599999976E-4</v>
      </c>
      <c r="T492" s="40">
        <v>5.1296260000000047E-4</v>
      </c>
      <c r="U492" s="40">
        <v>6.2219943199999983E-4</v>
      </c>
      <c r="V492" s="40">
        <v>9.1317308800000028E-4</v>
      </c>
      <c r="W492" s="40">
        <v>1.0429561563813246E-3</v>
      </c>
      <c r="X492" s="40">
        <v>1.5231288738144187E-3</v>
      </c>
      <c r="Y492" s="40">
        <v>8.9870344140403143E-4</v>
      </c>
    </row>
    <row r="493" spans="1:25" ht="15" hidden="1" customHeight="1">
      <c r="A493" s="41" t="s">
        <v>64</v>
      </c>
      <c r="B493" s="41" t="s">
        <v>65</v>
      </c>
      <c r="C493" s="41" t="s">
        <v>66</v>
      </c>
      <c r="D493" s="41" t="s">
        <v>238</v>
      </c>
      <c r="E493" s="41" t="s">
        <v>250</v>
      </c>
      <c r="F493" s="41"/>
      <c r="G493" s="41" t="s">
        <v>252</v>
      </c>
      <c r="H493" s="42" t="s">
        <v>73</v>
      </c>
      <c r="I493" s="42">
        <v>298</v>
      </c>
      <c r="J493" s="43">
        <v>5.4947955111111038E-4</v>
      </c>
      <c r="K493" s="43">
        <v>5.3657009177777732E-4</v>
      </c>
      <c r="L493" s="43">
        <v>5.2366063244444437E-4</v>
      </c>
      <c r="M493" s="43">
        <v>5.1075117311111143E-4</v>
      </c>
      <c r="N493" s="43">
        <v>4.9784171377777848E-4</v>
      </c>
      <c r="O493" s="43">
        <v>4.8493225444444364E-4</v>
      </c>
      <c r="P493" s="43">
        <v>1.7914951537037049E-4</v>
      </c>
      <c r="Q493" s="43">
        <v>2.6717837845598597E-4</v>
      </c>
      <c r="R493" s="43">
        <v>3.6158606975399994E-4</v>
      </c>
      <c r="S493" s="43">
        <v>5.1170692255199954E-4</v>
      </c>
      <c r="T493" s="43">
        <v>8.0252998770000074E-4</v>
      </c>
      <c r="U493" s="43">
        <v>9.7343101136399999E-4</v>
      </c>
      <c r="V493" s="43">
        <v>1.4286592961760003E-3</v>
      </c>
      <c r="W493" s="43">
        <v>1.6317049066585827E-3</v>
      </c>
      <c r="X493" s="43">
        <v>2.3829351230826583E-3</v>
      </c>
      <c r="Y493" s="43">
        <v>1.4060215340766073E-3</v>
      </c>
    </row>
    <row r="494" spans="1:25" ht="15" hidden="1" customHeight="1">
      <c r="A494" s="38" t="s">
        <v>64</v>
      </c>
      <c r="B494" s="38" t="s">
        <v>65</v>
      </c>
      <c r="C494" s="38" t="s">
        <v>66</v>
      </c>
      <c r="D494" s="38" t="s">
        <v>238</v>
      </c>
      <c r="E494" s="38" t="s">
        <v>250</v>
      </c>
      <c r="F494" s="38"/>
      <c r="G494" s="38" t="s">
        <v>253</v>
      </c>
      <c r="H494" s="39" t="s">
        <v>71</v>
      </c>
      <c r="I494" s="39">
        <v>25</v>
      </c>
      <c r="J494" s="40">
        <v>9.0875112450396912E-3</v>
      </c>
      <c r="K494" s="40">
        <v>9.0337972901785805E-3</v>
      </c>
      <c r="L494" s="40">
        <v>8.9800833353174681E-3</v>
      </c>
      <c r="M494" s="40">
        <v>8.9263693804563556E-3</v>
      </c>
      <c r="N494" s="40">
        <v>8.8726554255952449E-3</v>
      </c>
      <c r="O494" s="40">
        <v>8.8189414707341342E-3</v>
      </c>
      <c r="P494" s="40">
        <v>8.3242649503968025E-3</v>
      </c>
      <c r="Q494" s="40">
        <v>7.4859877853238298E-3</v>
      </c>
      <c r="R494" s="40">
        <v>6.4801004133933429E-3</v>
      </c>
      <c r="S494" s="40">
        <v>4.2944606849649961E-3</v>
      </c>
      <c r="T494" s="40">
        <v>4.1479588149999965E-3</v>
      </c>
      <c r="U494" s="40">
        <v>4.5799946950000059E-3</v>
      </c>
      <c r="V494" s="40">
        <v>4.5199404927499963E-3</v>
      </c>
      <c r="W494" s="40">
        <v>3.1235449426851749E-3</v>
      </c>
      <c r="X494" s="40">
        <v>4.5931204623851831E-3</v>
      </c>
      <c r="Y494" s="40">
        <v>4.0003070311095098E-3</v>
      </c>
    </row>
    <row r="495" spans="1:25" ht="15" hidden="1" customHeight="1">
      <c r="A495" s="41" t="s">
        <v>64</v>
      </c>
      <c r="B495" s="41" t="s">
        <v>65</v>
      </c>
      <c r="C495" s="41" t="s">
        <v>66</v>
      </c>
      <c r="D495" s="41" t="s">
        <v>238</v>
      </c>
      <c r="E495" s="41" t="s">
        <v>250</v>
      </c>
      <c r="F495" s="41"/>
      <c r="G495" s="41" t="s">
        <v>253</v>
      </c>
      <c r="H495" s="42" t="s">
        <v>72</v>
      </c>
      <c r="I495" s="42">
        <v>1</v>
      </c>
      <c r="J495" s="43">
        <v>3.086449273769845</v>
      </c>
      <c r="K495" s="43">
        <v>3.0682060614642892</v>
      </c>
      <c r="L495" s="43">
        <v>3.0499628491587329</v>
      </c>
      <c r="M495" s="43">
        <v>3.0317196368531771</v>
      </c>
      <c r="N495" s="43">
        <v>3.0134764245476218</v>
      </c>
      <c r="O495" s="43">
        <v>2.9952332122420655</v>
      </c>
      <c r="P495" s="43">
        <v>2.8272230776984046</v>
      </c>
      <c r="Q495" s="43">
        <v>2.542513669633621</v>
      </c>
      <c r="R495" s="43">
        <v>2.2831933117676115</v>
      </c>
      <c r="S495" s="43">
        <v>1.431828143815999</v>
      </c>
      <c r="T495" s="43">
        <v>1.4236741874139993</v>
      </c>
      <c r="U495" s="43">
        <v>1.4719459029247501</v>
      </c>
      <c r="V495" s="43">
        <v>1.435732456613189</v>
      </c>
      <c r="W495" s="43">
        <v>1.0608694459883468</v>
      </c>
      <c r="X495" s="43">
        <v>1.5599907315882768</v>
      </c>
      <c r="Y495" s="43">
        <v>1.3606679752544764</v>
      </c>
    </row>
    <row r="496" spans="1:25" ht="15" hidden="1" customHeight="1">
      <c r="A496" s="38" t="s">
        <v>64</v>
      </c>
      <c r="B496" s="38" t="s">
        <v>65</v>
      </c>
      <c r="C496" s="38" t="s">
        <v>66</v>
      </c>
      <c r="D496" s="38" t="s">
        <v>238</v>
      </c>
      <c r="E496" s="38" t="s">
        <v>250</v>
      </c>
      <c r="F496" s="38"/>
      <c r="G496" s="38" t="s">
        <v>253</v>
      </c>
      <c r="H496" s="39" t="s">
        <v>73</v>
      </c>
      <c r="I496" s="39">
        <v>298</v>
      </c>
      <c r="J496" s="40">
        <v>1.5756092224127001E-2</v>
      </c>
      <c r="K496" s="40">
        <v>1.5662961992571445E-2</v>
      </c>
      <c r="L496" s="40">
        <v>1.556983176101589E-2</v>
      </c>
      <c r="M496" s="40">
        <v>1.5476701529460332E-2</v>
      </c>
      <c r="N496" s="40">
        <v>1.5383571297904774E-2</v>
      </c>
      <c r="O496" s="40">
        <v>1.5290441066349218E-2</v>
      </c>
      <c r="P496" s="40">
        <v>1.4432761921269801E-2</v>
      </c>
      <c r="Q496" s="40">
        <v>1.2979341731063278E-2</v>
      </c>
      <c r="R496" s="40">
        <v>1.1235315916748893E-2</v>
      </c>
      <c r="S496" s="40">
        <v>7.4458140166956746E-3</v>
      </c>
      <c r="T496" s="40">
        <v>7.1918064108799952E-3</v>
      </c>
      <c r="U496" s="40">
        <v>7.9408780748218277E-3</v>
      </c>
      <c r="V496" s="40">
        <v>7.8367550070661748E-3</v>
      </c>
      <c r="W496" s="40">
        <v>5.4156590133537874E-3</v>
      </c>
      <c r="X496" s="40">
        <v>7.9636357689645658E-3</v>
      </c>
      <c r="Y496" s="40">
        <v>6.9358050633927795E-3</v>
      </c>
    </row>
    <row r="497" spans="1:25" ht="15" hidden="1" customHeight="1">
      <c r="A497" s="41" t="s">
        <v>64</v>
      </c>
      <c r="B497" s="41" t="s">
        <v>65</v>
      </c>
      <c r="C497" s="41" t="s">
        <v>66</v>
      </c>
      <c r="D497" s="41" t="s">
        <v>238</v>
      </c>
      <c r="E497" s="41" t="s">
        <v>250</v>
      </c>
      <c r="F497" s="41"/>
      <c r="G497" s="41" t="s">
        <v>254</v>
      </c>
      <c r="H497" s="42" t="s">
        <v>71</v>
      </c>
      <c r="I497" s="42">
        <v>25</v>
      </c>
      <c r="J497" s="43">
        <v>4.9150547881242602E-6</v>
      </c>
      <c r="K497" s="43">
        <v>4.0983597068059152E-6</v>
      </c>
      <c r="L497" s="43">
        <v>3.2816646254875697E-6</v>
      </c>
      <c r="M497" s="43">
        <v>2.4649695441692344E-6</v>
      </c>
      <c r="N497" s="43">
        <v>1.6482744628508891E-6</v>
      </c>
      <c r="O497" s="43">
        <v>8.3157938153254408E-7</v>
      </c>
      <c r="P497" s="43">
        <v>8.3252295E-7</v>
      </c>
      <c r="Q497" s="43">
        <v>8.1252675E-7</v>
      </c>
      <c r="R497" s="43">
        <v>7.9649593749999846E-7</v>
      </c>
      <c r="S497" s="43">
        <v>1.5186607142857125E-8</v>
      </c>
      <c r="T497" s="43">
        <v>3.1205357142857107E-7</v>
      </c>
      <c r="U497" s="43">
        <v>0</v>
      </c>
      <c r="V497" s="43">
        <v>0</v>
      </c>
      <c r="W497" s="43">
        <v>0</v>
      </c>
      <c r="X497" s="43">
        <v>0</v>
      </c>
      <c r="Y497" s="43">
        <v>0</v>
      </c>
    </row>
    <row r="498" spans="1:25" ht="15" hidden="1" customHeight="1">
      <c r="A498" s="38" t="s">
        <v>64</v>
      </c>
      <c r="B498" s="38" t="s">
        <v>65</v>
      </c>
      <c r="C498" s="38" t="s">
        <v>66</v>
      </c>
      <c r="D498" s="38" t="s">
        <v>238</v>
      </c>
      <c r="E498" s="38" t="s">
        <v>250</v>
      </c>
      <c r="F498" s="38"/>
      <c r="G498" s="38" t="s">
        <v>254</v>
      </c>
      <c r="H498" s="39" t="s">
        <v>72</v>
      </c>
      <c r="I498" s="39">
        <v>1</v>
      </c>
      <c r="J498" s="40">
        <v>4.8468993617289385E-3</v>
      </c>
      <c r="K498" s="40">
        <v>4.0415291188715396E-3</v>
      </c>
      <c r="L498" s="40">
        <v>3.2361588760141421E-3</v>
      </c>
      <c r="M498" s="40">
        <v>2.430788633156755E-3</v>
      </c>
      <c r="N498" s="40">
        <v>1.6254183902993571E-3</v>
      </c>
      <c r="O498" s="40">
        <v>8.2004814744195923E-4</v>
      </c>
      <c r="P498" s="40">
        <v>8.2097863175999999E-4</v>
      </c>
      <c r="Q498" s="40">
        <v>8.0125971240000001E-4</v>
      </c>
      <c r="R498" s="40">
        <v>7.763180399999991E-4</v>
      </c>
      <c r="S498" s="40">
        <v>1.3999999999999979E-5</v>
      </c>
      <c r="T498" s="40">
        <v>3.0414821399999976E-4</v>
      </c>
      <c r="U498" s="40">
        <v>0</v>
      </c>
      <c r="V498" s="40">
        <v>0</v>
      </c>
      <c r="W498" s="40">
        <v>0</v>
      </c>
      <c r="X498" s="40">
        <v>0</v>
      </c>
      <c r="Y498" s="40">
        <v>0</v>
      </c>
    </row>
    <row r="499" spans="1:25" ht="15" hidden="1" customHeight="1">
      <c r="A499" s="41" t="s">
        <v>64</v>
      </c>
      <c r="B499" s="41" t="s">
        <v>65</v>
      </c>
      <c r="C499" s="41" t="s">
        <v>66</v>
      </c>
      <c r="D499" s="41" t="s">
        <v>238</v>
      </c>
      <c r="E499" s="41" t="s">
        <v>250</v>
      </c>
      <c r="F499" s="41"/>
      <c r="G499" s="41" t="s">
        <v>254</v>
      </c>
      <c r="H499" s="42" t="s">
        <v>73</v>
      </c>
      <c r="I499" s="42">
        <v>298</v>
      </c>
      <c r="J499" s="43">
        <v>1.1717490614888237E-5</v>
      </c>
      <c r="K499" s="43">
        <v>9.7704895410253008E-6</v>
      </c>
      <c r="L499" s="43">
        <v>7.8234884671623664E-6</v>
      </c>
      <c r="M499" s="43">
        <v>5.8764873932994557E-6</v>
      </c>
      <c r="N499" s="43">
        <v>3.9294863194365195E-6</v>
      </c>
      <c r="O499" s="43">
        <v>1.9824852455735847E-6</v>
      </c>
      <c r="P499" s="43">
        <v>1.9847347128000001E-6</v>
      </c>
      <c r="Q499" s="43">
        <v>1.9370637719999999E-6</v>
      </c>
      <c r="R499" s="43">
        <v>1.8988463149999965E-6</v>
      </c>
      <c r="S499" s="43">
        <v>3.6204871428571388E-8</v>
      </c>
      <c r="T499" s="43">
        <v>7.4393571428571337E-7</v>
      </c>
      <c r="U499" s="43">
        <v>0</v>
      </c>
      <c r="V499" s="43">
        <v>0</v>
      </c>
      <c r="W499" s="43">
        <v>0</v>
      </c>
      <c r="X499" s="43">
        <v>0</v>
      </c>
      <c r="Y499" s="43">
        <v>0</v>
      </c>
    </row>
    <row r="500" spans="1:25" ht="15" hidden="1" customHeight="1">
      <c r="A500" s="38" t="s">
        <v>64</v>
      </c>
      <c r="B500" s="38" t="s">
        <v>65</v>
      </c>
      <c r="C500" s="38" t="s">
        <v>66</v>
      </c>
      <c r="D500" s="38" t="s">
        <v>238</v>
      </c>
      <c r="E500" s="38" t="s">
        <v>250</v>
      </c>
      <c r="F500" s="38"/>
      <c r="G500" s="38" t="s">
        <v>255</v>
      </c>
      <c r="H500" s="39" t="s">
        <v>71</v>
      </c>
      <c r="I500" s="39">
        <v>25</v>
      </c>
      <c r="J500" s="40">
        <v>0</v>
      </c>
      <c r="K500" s="40">
        <v>0</v>
      </c>
      <c r="L500" s="40">
        <v>0</v>
      </c>
      <c r="M500" s="40">
        <v>0</v>
      </c>
      <c r="N500" s="40">
        <v>0</v>
      </c>
      <c r="O500" s="40">
        <v>0</v>
      </c>
      <c r="P500" s="40">
        <v>0</v>
      </c>
      <c r="Q500" s="40">
        <v>0</v>
      </c>
      <c r="R500" s="40">
        <v>0</v>
      </c>
      <c r="S500" s="40">
        <v>3.3445660000000031E-8</v>
      </c>
      <c r="T500" s="40">
        <v>2.8741457142857132E-8</v>
      </c>
      <c r="U500" s="40">
        <v>5.3693459160429543E-8</v>
      </c>
      <c r="V500" s="40">
        <v>0</v>
      </c>
      <c r="W500" s="40">
        <v>4.5196667148301024E-8</v>
      </c>
      <c r="X500" s="40">
        <v>3.2895128064464877E-8</v>
      </c>
      <c r="Y500" s="40">
        <v>3.0231015647824711E-8</v>
      </c>
    </row>
    <row r="501" spans="1:25" ht="15" hidden="1" customHeight="1">
      <c r="A501" s="41" t="s">
        <v>64</v>
      </c>
      <c r="B501" s="41" t="s">
        <v>65</v>
      </c>
      <c r="C501" s="41" t="s">
        <v>66</v>
      </c>
      <c r="D501" s="41" t="s">
        <v>238</v>
      </c>
      <c r="E501" s="41" t="s">
        <v>250</v>
      </c>
      <c r="F501" s="41"/>
      <c r="G501" s="41" t="s">
        <v>255</v>
      </c>
      <c r="H501" s="42" t="s">
        <v>72</v>
      </c>
      <c r="I501" s="42">
        <v>1</v>
      </c>
      <c r="J501" s="43">
        <v>0</v>
      </c>
      <c r="K501" s="43">
        <v>0</v>
      </c>
      <c r="L501" s="43">
        <v>0</v>
      </c>
      <c r="M501" s="43">
        <v>0</v>
      </c>
      <c r="N501" s="43">
        <v>0</v>
      </c>
      <c r="O501" s="43">
        <v>0</v>
      </c>
      <c r="P501" s="43">
        <v>0</v>
      </c>
      <c r="Q501" s="43">
        <v>0</v>
      </c>
      <c r="R501" s="43">
        <v>0</v>
      </c>
      <c r="S501" s="43">
        <v>2.8103000000000046E-5</v>
      </c>
      <c r="T501" s="43">
        <v>2.4135159611428561E-5</v>
      </c>
      <c r="U501" s="43">
        <v>4.5088187438984709E-5</v>
      </c>
      <c r="V501" s="43">
        <v>0</v>
      </c>
      <c r="W501" s="43">
        <v>3.7953147959999979E-5</v>
      </c>
      <c r="X501" s="43">
        <v>2.7623135539999972E-5</v>
      </c>
      <c r="Y501" s="43">
        <v>2.5385991540000007E-5</v>
      </c>
    </row>
    <row r="502" spans="1:25" ht="15" hidden="1" customHeight="1">
      <c r="A502" s="38" t="s">
        <v>64</v>
      </c>
      <c r="B502" s="38" t="s">
        <v>65</v>
      </c>
      <c r="C502" s="38" t="s">
        <v>66</v>
      </c>
      <c r="D502" s="38" t="s">
        <v>238</v>
      </c>
      <c r="E502" s="38" t="s">
        <v>250</v>
      </c>
      <c r="F502" s="38"/>
      <c r="G502" s="38" t="s">
        <v>255</v>
      </c>
      <c r="H502" s="39" t="s">
        <v>73</v>
      </c>
      <c r="I502" s="39">
        <v>298</v>
      </c>
      <c r="J502" s="40">
        <v>0</v>
      </c>
      <c r="K502" s="40">
        <v>0</v>
      </c>
      <c r="L502" s="40">
        <v>0</v>
      </c>
      <c r="M502" s="40">
        <v>0</v>
      </c>
      <c r="N502" s="40">
        <v>0</v>
      </c>
      <c r="O502" s="40">
        <v>0</v>
      </c>
      <c r="P502" s="40">
        <v>0</v>
      </c>
      <c r="Q502" s="40">
        <v>0</v>
      </c>
      <c r="R502" s="40">
        <v>0</v>
      </c>
      <c r="S502" s="40">
        <v>7.9734453440000072E-8</v>
      </c>
      <c r="T502" s="40">
        <v>6.8519633828571401E-8</v>
      </c>
      <c r="U502" s="40">
        <v>1.2800520663846402E-7</v>
      </c>
      <c r="V502" s="40">
        <v>0</v>
      </c>
      <c r="W502" s="40">
        <v>1.0774885448154963E-7</v>
      </c>
      <c r="X502" s="40">
        <v>7.8421985305684275E-8</v>
      </c>
      <c r="Y502" s="40">
        <v>7.207074130441411E-8</v>
      </c>
    </row>
    <row r="503" spans="1:25" ht="15" hidden="1" customHeight="1">
      <c r="A503" s="41" t="s">
        <v>64</v>
      </c>
      <c r="B503" s="41" t="s">
        <v>65</v>
      </c>
      <c r="C503" s="41" t="s">
        <v>66</v>
      </c>
      <c r="D503" s="41" t="s">
        <v>238</v>
      </c>
      <c r="E503" s="41" t="s">
        <v>250</v>
      </c>
      <c r="F503" s="41"/>
      <c r="G503" s="41" t="s">
        <v>256</v>
      </c>
      <c r="H503" s="42" t="s">
        <v>71</v>
      </c>
      <c r="I503" s="42">
        <v>25</v>
      </c>
      <c r="J503" s="43">
        <v>0</v>
      </c>
      <c r="K503" s="43">
        <v>0</v>
      </c>
      <c r="L503" s="43">
        <v>0</v>
      </c>
      <c r="M503" s="43">
        <v>0</v>
      </c>
      <c r="N503" s="43">
        <v>0</v>
      </c>
      <c r="O503" s="43">
        <v>0</v>
      </c>
      <c r="P503" s="43">
        <v>0</v>
      </c>
      <c r="Q503" s="43">
        <v>0</v>
      </c>
      <c r="R503" s="43">
        <v>0</v>
      </c>
      <c r="S503" s="43">
        <v>0</v>
      </c>
      <c r="T503" s="43">
        <v>0</v>
      </c>
      <c r="U503" s="43">
        <v>2.597348E-5</v>
      </c>
      <c r="V503" s="43">
        <v>0</v>
      </c>
      <c r="W503" s="43">
        <v>8.6734834838971729E-5</v>
      </c>
      <c r="X503" s="43">
        <v>0</v>
      </c>
      <c r="Y503" s="43">
        <v>3.5950012532329571E-5</v>
      </c>
    </row>
    <row r="504" spans="1:25" ht="15" hidden="1" customHeight="1">
      <c r="A504" s="38" t="s">
        <v>64</v>
      </c>
      <c r="B504" s="38" t="s">
        <v>65</v>
      </c>
      <c r="C504" s="38" t="s">
        <v>66</v>
      </c>
      <c r="D504" s="38" t="s">
        <v>238</v>
      </c>
      <c r="E504" s="38" t="s">
        <v>250</v>
      </c>
      <c r="F504" s="38"/>
      <c r="G504" s="38" t="s">
        <v>256</v>
      </c>
      <c r="H504" s="39" t="s">
        <v>72</v>
      </c>
      <c r="I504" s="39">
        <v>1</v>
      </c>
      <c r="J504" s="40">
        <v>0</v>
      </c>
      <c r="K504" s="40">
        <v>0</v>
      </c>
      <c r="L504" s="40">
        <v>0</v>
      </c>
      <c r="M504" s="40">
        <v>0</v>
      </c>
      <c r="N504" s="40">
        <v>0</v>
      </c>
      <c r="O504" s="40">
        <v>0</v>
      </c>
      <c r="P504" s="40">
        <v>0</v>
      </c>
      <c r="Q504" s="40">
        <v>0</v>
      </c>
      <c r="R504" s="40">
        <v>0</v>
      </c>
      <c r="S504" s="40">
        <v>0</v>
      </c>
      <c r="T504" s="40">
        <v>0</v>
      </c>
      <c r="U504" s="40">
        <v>1.1966812796879555E-3</v>
      </c>
      <c r="V504" s="40">
        <v>0</v>
      </c>
      <c r="W504" s="40">
        <v>4.2402168941563451E-3</v>
      </c>
      <c r="X504" s="40">
        <v>0</v>
      </c>
      <c r="Y504" s="40">
        <v>4.2278717017761045E-3</v>
      </c>
    </row>
    <row r="505" spans="1:25" ht="15" hidden="1" customHeight="1">
      <c r="A505" s="41" t="s">
        <v>64</v>
      </c>
      <c r="B505" s="41" t="s">
        <v>65</v>
      </c>
      <c r="C505" s="41" t="s">
        <v>66</v>
      </c>
      <c r="D505" s="41" t="s">
        <v>238</v>
      </c>
      <c r="E505" s="41" t="s">
        <v>250</v>
      </c>
      <c r="F505" s="41"/>
      <c r="G505" s="41" t="s">
        <v>256</v>
      </c>
      <c r="H505" s="42" t="s">
        <v>73</v>
      </c>
      <c r="I505" s="42">
        <v>298</v>
      </c>
      <c r="J505" s="43">
        <v>0</v>
      </c>
      <c r="K505" s="43">
        <v>0</v>
      </c>
      <c r="L505" s="43">
        <v>0</v>
      </c>
      <c r="M505" s="43">
        <v>0</v>
      </c>
      <c r="N505" s="43">
        <v>0</v>
      </c>
      <c r="O505" s="43">
        <v>0</v>
      </c>
      <c r="P505" s="43">
        <v>0</v>
      </c>
      <c r="Q505" s="43">
        <v>0</v>
      </c>
      <c r="R505" s="43">
        <v>0</v>
      </c>
      <c r="S505" s="43">
        <v>0</v>
      </c>
      <c r="T505" s="43">
        <v>0</v>
      </c>
      <c r="U505" s="43">
        <v>4.0635509459999991E-5</v>
      </c>
      <c r="V505" s="43">
        <v>0</v>
      </c>
      <c r="W505" s="43">
        <v>1.3569664910557128E-4</v>
      </c>
      <c r="X505" s="43">
        <v>0</v>
      </c>
      <c r="Y505" s="43">
        <v>5.6243794606829611E-5</v>
      </c>
    </row>
    <row r="506" spans="1:25" ht="15" hidden="1" customHeight="1">
      <c r="A506" s="38" t="s">
        <v>64</v>
      </c>
      <c r="B506" s="38" t="s">
        <v>65</v>
      </c>
      <c r="C506" s="38" t="s">
        <v>66</v>
      </c>
      <c r="D506" s="38" t="s">
        <v>238</v>
      </c>
      <c r="E506" s="38" t="s">
        <v>250</v>
      </c>
      <c r="F506" s="38"/>
      <c r="G506" s="38" t="s">
        <v>257</v>
      </c>
      <c r="H506" s="39" t="s">
        <v>71</v>
      </c>
      <c r="I506" s="39">
        <v>25</v>
      </c>
      <c r="J506" s="40">
        <v>6.0340146905467224E-5</v>
      </c>
      <c r="K506" s="40">
        <v>6.7842061586728181E-5</v>
      </c>
      <c r="L506" s="40">
        <v>7.1878442189404334E-5</v>
      </c>
      <c r="M506" s="40">
        <v>7.5711282518507172E-5</v>
      </c>
      <c r="N506" s="40">
        <v>7.950147674627837E-5</v>
      </c>
      <c r="O506" s="40">
        <v>8.3545996299974758E-5</v>
      </c>
      <c r="P506" s="40">
        <v>7.2356394987431973E-5</v>
      </c>
      <c r="Q506" s="40">
        <v>6.118584503192668E-5</v>
      </c>
      <c r="R506" s="40">
        <v>4.9016694849763773E-5</v>
      </c>
      <c r="S506" s="40">
        <v>2.9895496792178841E-5</v>
      </c>
      <c r="T506" s="40">
        <v>2.3437880735000043E-5</v>
      </c>
      <c r="U506" s="40">
        <v>2.738250963681185E-5</v>
      </c>
      <c r="V506" s="40">
        <v>6.9701423181242885E-5</v>
      </c>
      <c r="W506" s="40">
        <v>9.9742375665424978E-5</v>
      </c>
      <c r="X506" s="40">
        <v>5.8058543254845276E-5</v>
      </c>
      <c r="Y506" s="40">
        <v>7.1187946265816946E-5</v>
      </c>
    </row>
    <row r="507" spans="1:25" ht="15" hidden="1" customHeight="1">
      <c r="A507" s="41" t="s">
        <v>64</v>
      </c>
      <c r="B507" s="41" t="s">
        <v>65</v>
      </c>
      <c r="C507" s="41" t="s">
        <v>66</v>
      </c>
      <c r="D507" s="41" t="s">
        <v>238</v>
      </c>
      <c r="E507" s="41" t="s">
        <v>250</v>
      </c>
      <c r="F507" s="41"/>
      <c r="G507" s="41" t="s">
        <v>257</v>
      </c>
      <c r="H507" s="42" t="s">
        <v>72</v>
      </c>
      <c r="I507" s="42">
        <v>1</v>
      </c>
      <c r="J507" s="43">
        <v>0.1279693835571149</v>
      </c>
      <c r="K507" s="43">
        <v>0.14387944421313317</v>
      </c>
      <c r="L507" s="43">
        <v>0.15243980019528872</v>
      </c>
      <c r="M507" s="43">
        <v>0.16056848796525</v>
      </c>
      <c r="N507" s="43">
        <v>0.16860673188350717</v>
      </c>
      <c r="O507" s="43">
        <v>0.17718434895298646</v>
      </c>
      <c r="P507" s="43">
        <v>0.15345344248934573</v>
      </c>
      <c r="Q507" s="43">
        <v>0.12976294014371009</v>
      </c>
      <c r="R507" s="43">
        <v>0.10383586210582206</v>
      </c>
      <c r="S507" s="43">
        <v>6.3270291727999792E-2</v>
      </c>
      <c r="T507" s="43">
        <v>4.943570060371015E-2</v>
      </c>
      <c r="U507" s="43">
        <v>4.5050894772176685E-2</v>
      </c>
      <c r="V507" s="43">
        <v>0.1478227782827799</v>
      </c>
      <c r="W507" s="43">
        <v>0.21153363031123329</v>
      </c>
      <c r="X507" s="43">
        <v>0.12313055853487585</v>
      </c>
      <c r="Y507" s="43">
        <v>0.15097539644054456</v>
      </c>
    </row>
    <row r="508" spans="1:25" ht="15" hidden="1" customHeight="1">
      <c r="A508" s="38" t="s">
        <v>64</v>
      </c>
      <c r="B508" s="38" t="s">
        <v>65</v>
      </c>
      <c r="C508" s="38" t="s">
        <v>66</v>
      </c>
      <c r="D508" s="38" t="s">
        <v>238</v>
      </c>
      <c r="E508" s="38" t="s">
        <v>250</v>
      </c>
      <c r="F508" s="38"/>
      <c r="G508" s="38" t="s">
        <v>257</v>
      </c>
      <c r="H508" s="39" t="s">
        <v>73</v>
      </c>
      <c r="I508" s="39">
        <v>298</v>
      </c>
      <c r="J508" s="40">
        <v>7.1925455111316946E-5</v>
      </c>
      <c r="K508" s="40">
        <v>8.0867737411380029E-5</v>
      </c>
      <c r="L508" s="40">
        <v>8.5679103089769988E-5</v>
      </c>
      <c r="M508" s="40">
        <v>9.0247848762060558E-5</v>
      </c>
      <c r="N508" s="40">
        <v>9.4765760281563839E-5</v>
      </c>
      <c r="O508" s="40">
        <v>9.9586827589569891E-5</v>
      </c>
      <c r="P508" s="40">
        <v>8.6248822825018927E-5</v>
      </c>
      <c r="Q508" s="40">
        <v>7.2933527278056586E-5</v>
      </c>
      <c r="R508" s="40">
        <v>5.8427900260918406E-5</v>
      </c>
      <c r="S508" s="40">
        <v>3.5635432176277174E-5</v>
      </c>
      <c r="T508" s="40">
        <v>2.7937953836120057E-5</v>
      </c>
      <c r="U508" s="40">
        <v>3.2639951487079722E-5</v>
      </c>
      <c r="V508" s="40">
        <v>8.308409643204153E-5</v>
      </c>
      <c r="W508" s="40">
        <v>1.1889291179318658E-4</v>
      </c>
      <c r="X508" s="40">
        <v>6.9205783559775561E-5</v>
      </c>
      <c r="Y508" s="40">
        <v>8.4856031948853802E-5</v>
      </c>
    </row>
    <row r="509" spans="1:25" ht="15" hidden="1" customHeight="1">
      <c r="A509" s="41" t="s">
        <v>64</v>
      </c>
      <c r="B509" s="41" t="s">
        <v>65</v>
      </c>
      <c r="C509" s="41" t="s">
        <v>66</v>
      </c>
      <c r="D509" s="41" t="s">
        <v>238</v>
      </c>
      <c r="E509" s="41" t="s">
        <v>250</v>
      </c>
      <c r="F509" s="41"/>
      <c r="G509" s="41" t="s">
        <v>258</v>
      </c>
      <c r="H509" s="42" t="s">
        <v>71</v>
      </c>
      <c r="I509" s="42">
        <v>25</v>
      </c>
      <c r="J509" s="43">
        <v>1.5337332010582001E-3</v>
      </c>
      <c r="K509" s="43">
        <v>1.5594134479717842E-3</v>
      </c>
      <c r="L509" s="43">
        <v>1.5850936948853616E-3</v>
      </c>
      <c r="M509" s="43">
        <v>1.610773941798939E-3</v>
      </c>
      <c r="N509" s="43">
        <v>1.6364541887125229E-3</v>
      </c>
      <c r="O509" s="43">
        <v>1.6621344356261003E-3</v>
      </c>
      <c r="P509" s="43">
        <v>1.9611634700176382E-3</v>
      </c>
      <c r="Q509" s="43">
        <v>1.8889322495088156E-3</v>
      </c>
      <c r="R509" s="43">
        <v>2.0809320321624972E-3</v>
      </c>
      <c r="S509" s="43">
        <v>1.3318898477775044E-3</v>
      </c>
      <c r="T509" s="43">
        <v>1.5176906267874979E-3</v>
      </c>
      <c r="U509" s="43">
        <v>1.4578937669999998E-3</v>
      </c>
      <c r="V509" s="43">
        <v>1.4502312499999985E-3</v>
      </c>
      <c r="W509" s="43">
        <v>1.9731407451236698E-3</v>
      </c>
      <c r="X509" s="43">
        <v>1.3035332393890454E-3</v>
      </c>
      <c r="Y509" s="43">
        <v>1.8281550726010547E-3</v>
      </c>
    </row>
    <row r="510" spans="1:25" ht="15" hidden="1" customHeight="1">
      <c r="A510" s="38" t="s">
        <v>64</v>
      </c>
      <c r="B510" s="38" t="s">
        <v>65</v>
      </c>
      <c r="C510" s="38" t="s">
        <v>66</v>
      </c>
      <c r="D510" s="38" t="s">
        <v>238</v>
      </c>
      <c r="E510" s="38" t="s">
        <v>250</v>
      </c>
      <c r="F510" s="38"/>
      <c r="G510" s="38" t="s">
        <v>258</v>
      </c>
      <c r="H510" s="39" t="s">
        <v>72</v>
      </c>
      <c r="I510" s="39">
        <v>1</v>
      </c>
      <c r="J510" s="40">
        <v>0.56909867576719542</v>
      </c>
      <c r="K510" s="40">
        <v>0.57862744811287581</v>
      </c>
      <c r="L510" s="40">
        <v>0.58815622045855387</v>
      </c>
      <c r="M510" s="40">
        <v>0.59768499280423171</v>
      </c>
      <c r="N510" s="40">
        <v>0.6072137651499121</v>
      </c>
      <c r="O510" s="40">
        <v>0.61674253749559005</v>
      </c>
      <c r="P510" s="40">
        <v>0.72769861992945384</v>
      </c>
      <c r="Q510" s="40">
        <v>0.70089689723592563</v>
      </c>
      <c r="R510" s="40">
        <v>0.75004931624099902</v>
      </c>
      <c r="S510" s="40">
        <v>0.49463680100799989</v>
      </c>
      <c r="T510" s="40">
        <v>0.47851961101811169</v>
      </c>
      <c r="U510" s="40">
        <v>0.43905129234927098</v>
      </c>
      <c r="V510" s="40">
        <v>0.55099905147652595</v>
      </c>
      <c r="W510" s="40">
        <v>0.73214284229970628</v>
      </c>
      <c r="X510" s="40">
        <v>0.4836819336263935</v>
      </c>
      <c r="Y510" s="40">
        <v>0.67834524948440589</v>
      </c>
    </row>
    <row r="511" spans="1:25" ht="15" hidden="1" customHeight="1">
      <c r="A511" s="41" t="s">
        <v>64</v>
      </c>
      <c r="B511" s="41" t="s">
        <v>65</v>
      </c>
      <c r="C511" s="41" t="s">
        <v>66</v>
      </c>
      <c r="D511" s="41" t="s">
        <v>238</v>
      </c>
      <c r="E511" s="41" t="s">
        <v>250</v>
      </c>
      <c r="F511" s="41"/>
      <c r="G511" s="41" t="s">
        <v>258</v>
      </c>
      <c r="H511" s="42" t="s">
        <v>73</v>
      </c>
      <c r="I511" s="42">
        <v>298</v>
      </c>
      <c r="J511" s="43">
        <v>2.6592145100529084E-3</v>
      </c>
      <c r="K511" s="43">
        <v>2.7037393890652606E-3</v>
      </c>
      <c r="L511" s="43">
        <v>2.7482642680776016E-3</v>
      </c>
      <c r="M511" s="43">
        <v>2.7927891470899422E-3</v>
      </c>
      <c r="N511" s="43">
        <v>2.8373140261022944E-3</v>
      </c>
      <c r="O511" s="43">
        <v>2.8818389051146346E-3</v>
      </c>
      <c r="P511" s="43">
        <v>3.4003008818342178E-3</v>
      </c>
      <c r="Q511" s="43">
        <v>3.2750650784211031E-3</v>
      </c>
      <c r="R511" s="43">
        <v>3.6079577924911948E-3</v>
      </c>
      <c r="S511" s="43">
        <v>2.3092548342556881E-3</v>
      </c>
      <c r="T511" s="43">
        <v>2.6313996030991964E-3</v>
      </c>
      <c r="U511" s="43">
        <v>2.5277227203839999E-3</v>
      </c>
      <c r="V511" s="43">
        <v>2.5144373090909065E-3</v>
      </c>
      <c r="W511" s="43">
        <v>3.4210672991816932E-3</v>
      </c>
      <c r="X511" s="43">
        <v>2.2600896310570797E-3</v>
      </c>
      <c r="Y511" s="43">
        <v>3.1696885040588471E-3</v>
      </c>
    </row>
    <row r="512" spans="1:25" ht="15" hidden="1" customHeight="1">
      <c r="A512" s="38" t="s">
        <v>64</v>
      </c>
      <c r="B512" s="38" t="s">
        <v>65</v>
      </c>
      <c r="C512" s="38" t="s">
        <v>66</v>
      </c>
      <c r="D512" s="38" t="s">
        <v>238</v>
      </c>
      <c r="E512" s="38" t="s">
        <v>250</v>
      </c>
      <c r="F512" s="38"/>
      <c r="G512" s="38" t="s">
        <v>259</v>
      </c>
      <c r="H512" s="39" t="s">
        <v>71</v>
      </c>
      <c r="I512" s="39">
        <v>25</v>
      </c>
      <c r="J512" s="40">
        <v>6.2993082547801925E-5</v>
      </c>
      <c r="K512" s="40">
        <v>6.583594093855931E-5</v>
      </c>
      <c r="L512" s="40">
        <v>6.8678799329316721E-5</v>
      </c>
      <c r="M512" s="40">
        <v>7.1521657720074105E-5</v>
      </c>
      <c r="N512" s="40">
        <v>7.4364516110831638E-5</v>
      </c>
      <c r="O512" s="40">
        <v>7.7207374501589009E-5</v>
      </c>
      <c r="P512" s="40">
        <v>5.511199499999999E-5</v>
      </c>
      <c r="Q512" s="40">
        <v>3.2200267499999998E-5</v>
      </c>
      <c r="R512" s="40">
        <v>9.2857299214285583E-6</v>
      </c>
      <c r="S512" s="40">
        <v>0</v>
      </c>
      <c r="T512" s="40">
        <v>0</v>
      </c>
      <c r="U512" s="40">
        <v>0</v>
      </c>
      <c r="V512" s="40">
        <v>0</v>
      </c>
      <c r="W512" s="40">
        <v>0</v>
      </c>
      <c r="X512" s="40">
        <v>0</v>
      </c>
      <c r="Y512" s="40">
        <v>0</v>
      </c>
    </row>
    <row r="513" spans="1:25" ht="15" hidden="1" customHeight="1">
      <c r="A513" s="41" t="s">
        <v>64</v>
      </c>
      <c r="B513" s="41" t="s">
        <v>65</v>
      </c>
      <c r="C513" s="41" t="s">
        <v>66</v>
      </c>
      <c r="D513" s="41" t="s">
        <v>238</v>
      </c>
      <c r="E513" s="41" t="s">
        <v>250</v>
      </c>
      <c r="F513" s="41"/>
      <c r="G513" s="41" t="s">
        <v>259</v>
      </c>
      <c r="H513" s="42" t="s">
        <v>72</v>
      </c>
      <c r="I513" s="42">
        <v>1</v>
      </c>
      <c r="J513" s="43">
        <v>6.3077073324532315E-2</v>
      </c>
      <c r="K513" s="43">
        <v>6.592372219314406E-2</v>
      </c>
      <c r="L513" s="43">
        <v>6.8770371061755792E-2</v>
      </c>
      <c r="M513" s="43">
        <v>7.1617019930367537E-2</v>
      </c>
      <c r="N513" s="43">
        <v>7.4463668798979407E-2</v>
      </c>
      <c r="O513" s="43">
        <v>7.7310317667591139E-2</v>
      </c>
      <c r="P513" s="43">
        <v>5.5185477660000003E-2</v>
      </c>
      <c r="Q513" s="43">
        <v>3.2243201190000001E-2</v>
      </c>
      <c r="R513" s="43">
        <v>9.7491818399999923E-3</v>
      </c>
      <c r="S513" s="43">
        <v>0</v>
      </c>
      <c r="T513" s="43">
        <v>0</v>
      </c>
      <c r="U513" s="43">
        <v>0</v>
      </c>
      <c r="V513" s="43">
        <v>0</v>
      </c>
      <c r="W513" s="43">
        <v>0</v>
      </c>
      <c r="X513" s="43">
        <v>0</v>
      </c>
      <c r="Y513" s="43">
        <v>0</v>
      </c>
    </row>
    <row r="514" spans="1:25" ht="15" hidden="1" customHeight="1">
      <c r="A514" s="38" t="s">
        <v>64</v>
      </c>
      <c r="B514" s="38" t="s">
        <v>65</v>
      </c>
      <c r="C514" s="38" t="s">
        <v>66</v>
      </c>
      <c r="D514" s="38" t="s">
        <v>238</v>
      </c>
      <c r="E514" s="38" t="s">
        <v>250</v>
      </c>
      <c r="F514" s="38"/>
      <c r="G514" s="38" t="s">
        <v>259</v>
      </c>
      <c r="H514" s="39" t="s">
        <v>73</v>
      </c>
      <c r="I514" s="39">
        <v>298</v>
      </c>
      <c r="J514" s="40">
        <v>1.5017550879395977E-4</v>
      </c>
      <c r="K514" s="40">
        <v>1.5695288319752542E-4</v>
      </c>
      <c r="L514" s="40">
        <v>1.6373025760109104E-4</v>
      </c>
      <c r="M514" s="40">
        <v>1.705076320046567E-4</v>
      </c>
      <c r="N514" s="40">
        <v>1.7728500640822259E-4</v>
      </c>
      <c r="O514" s="40">
        <v>1.8406238081178827E-4</v>
      </c>
      <c r="P514" s="40">
        <v>1.3138699608000002E-4</v>
      </c>
      <c r="Q514" s="40">
        <v>7.6765437720000004E-5</v>
      </c>
      <c r="R514" s="40">
        <v>2.2137180132685679E-5</v>
      </c>
      <c r="S514" s="40">
        <v>0</v>
      </c>
      <c r="T514" s="40">
        <v>0</v>
      </c>
      <c r="U514" s="40">
        <v>0</v>
      </c>
      <c r="V514" s="40">
        <v>0</v>
      </c>
      <c r="W514" s="40">
        <v>0</v>
      </c>
      <c r="X514" s="40">
        <v>0</v>
      </c>
      <c r="Y514" s="40">
        <v>0</v>
      </c>
    </row>
    <row r="515" spans="1:25" ht="15" hidden="1" customHeight="1">
      <c r="A515" s="41" t="s">
        <v>64</v>
      </c>
      <c r="B515" s="41" t="s">
        <v>65</v>
      </c>
      <c r="C515" s="41" t="s">
        <v>66</v>
      </c>
      <c r="D515" s="41" t="s">
        <v>238</v>
      </c>
      <c r="E515" s="41" t="s">
        <v>250</v>
      </c>
      <c r="F515" s="41"/>
      <c r="G515" s="41" t="s">
        <v>260</v>
      </c>
      <c r="H515" s="42" t="s">
        <v>71</v>
      </c>
      <c r="I515" s="42">
        <v>25</v>
      </c>
      <c r="J515" s="43">
        <v>8.8192363315696659E-4</v>
      </c>
      <c r="K515" s="43">
        <v>1.0441482962962969E-3</v>
      </c>
      <c r="L515" s="43">
        <v>1.2063729594356269E-3</v>
      </c>
      <c r="M515" s="43">
        <v>1.3685976225749552E-3</v>
      </c>
      <c r="N515" s="43">
        <v>1.5308222857142854E-3</v>
      </c>
      <c r="O515" s="43">
        <v>1.6930469488536158E-3</v>
      </c>
      <c r="P515" s="43">
        <v>1.5572515608465616E-3</v>
      </c>
      <c r="Q515" s="43">
        <v>1.6271588844232797E-3</v>
      </c>
      <c r="R515" s="43">
        <v>1.7517407039999966E-3</v>
      </c>
      <c r="S515" s="43">
        <v>1.2106797919999991E-3</v>
      </c>
      <c r="T515" s="43">
        <v>1.4833081760000017E-3</v>
      </c>
      <c r="U515" s="43">
        <v>1.3114312239999989E-3</v>
      </c>
      <c r="V515" s="43">
        <v>1.2066362400000004E-3</v>
      </c>
      <c r="W515" s="43">
        <v>2.7508710481090434E-3</v>
      </c>
      <c r="X515" s="43">
        <v>1.856012166399793E-3</v>
      </c>
      <c r="Y515" s="43">
        <v>1.9297888699455036E-3</v>
      </c>
    </row>
    <row r="516" spans="1:25" ht="15" hidden="1" customHeight="1">
      <c r="A516" s="38" t="s">
        <v>64</v>
      </c>
      <c r="B516" s="38" t="s">
        <v>65</v>
      </c>
      <c r="C516" s="38" t="s">
        <v>66</v>
      </c>
      <c r="D516" s="38" t="s">
        <v>238</v>
      </c>
      <c r="E516" s="38" t="s">
        <v>250</v>
      </c>
      <c r="F516" s="38"/>
      <c r="G516" s="38" t="s">
        <v>260</v>
      </c>
      <c r="H516" s="39" t="s">
        <v>72</v>
      </c>
      <c r="I516" s="39">
        <v>1</v>
      </c>
      <c r="J516" s="40">
        <v>7.581897474250443E-2</v>
      </c>
      <c r="K516" s="40">
        <v>8.9765429032592631E-2</v>
      </c>
      <c r="L516" s="40">
        <v>0.10371188332268086</v>
      </c>
      <c r="M516" s="40">
        <v>0.11765833761276889</v>
      </c>
      <c r="N516" s="40">
        <v>0.13160479190285712</v>
      </c>
      <c r="O516" s="40">
        <v>0.14555124619294535</v>
      </c>
      <c r="P516" s="40">
        <v>0.13387691668597887</v>
      </c>
      <c r="Q516" s="40">
        <v>0.13988684929386935</v>
      </c>
      <c r="R516" s="40">
        <v>0.16603512120024197</v>
      </c>
      <c r="S516" s="40">
        <v>0.11371753000036365</v>
      </c>
      <c r="T516" s="40">
        <v>0.12819926056146461</v>
      </c>
      <c r="U516" s="40">
        <v>7.9390684179395613E-2</v>
      </c>
      <c r="V516" s="40">
        <v>9.820232322584968E-2</v>
      </c>
      <c r="W516" s="40">
        <v>0.23689753434795308</v>
      </c>
      <c r="X516" s="40">
        <v>0.14514896788697351</v>
      </c>
      <c r="Y516" s="40">
        <v>0.16590394914921494</v>
      </c>
    </row>
    <row r="517" spans="1:25" ht="15" hidden="1" customHeight="1">
      <c r="A517" s="41" t="s">
        <v>64</v>
      </c>
      <c r="B517" s="41" t="s">
        <v>65</v>
      </c>
      <c r="C517" s="41" t="s">
        <v>66</v>
      </c>
      <c r="D517" s="41" t="s">
        <v>238</v>
      </c>
      <c r="E517" s="41" t="s">
        <v>250</v>
      </c>
      <c r="F517" s="41"/>
      <c r="G517" s="41" t="s">
        <v>260</v>
      </c>
      <c r="H517" s="42" t="s">
        <v>73</v>
      </c>
      <c r="I517" s="42">
        <v>298</v>
      </c>
      <c r="J517" s="43">
        <v>1.3797695240740744E-3</v>
      </c>
      <c r="K517" s="43">
        <v>1.6335700095555566E-3</v>
      </c>
      <c r="L517" s="43">
        <v>1.8873704950370385E-3</v>
      </c>
      <c r="M517" s="43">
        <v>2.1411709805185175E-3</v>
      </c>
      <c r="N517" s="43">
        <v>2.3949714659999995E-3</v>
      </c>
      <c r="O517" s="43">
        <v>2.648771951481482E-3</v>
      </c>
      <c r="P517" s="43">
        <v>2.4363200669444457E-3</v>
      </c>
      <c r="Q517" s="43">
        <v>2.545690074680221E-3</v>
      </c>
      <c r="R517" s="43">
        <v>2.7405983314079951E-3</v>
      </c>
      <c r="S517" s="43">
        <v>1.8941085345839982E-3</v>
      </c>
      <c r="T517" s="43">
        <v>2.3206356413520025E-3</v>
      </c>
      <c r="U517" s="43">
        <v>2.0517341499479988E-3</v>
      </c>
      <c r="V517" s="43">
        <v>1.8877823974800007E-3</v>
      </c>
      <c r="W517" s="43">
        <v>4.3037377547665992E-3</v>
      </c>
      <c r="X517" s="43">
        <v>2.9037310343324762E-3</v>
      </c>
      <c r="Y517" s="43">
        <v>3.0191546870297404E-3</v>
      </c>
    </row>
    <row r="518" spans="1:25" ht="15" hidden="1" customHeight="1">
      <c r="A518" s="38" t="s">
        <v>64</v>
      </c>
      <c r="B518" s="38" t="s">
        <v>65</v>
      </c>
      <c r="C518" s="38" t="s">
        <v>66</v>
      </c>
      <c r="D518" s="38" t="s">
        <v>238</v>
      </c>
      <c r="E518" s="38" t="s">
        <v>250</v>
      </c>
      <c r="F518" s="38"/>
      <c r="G518" s="38" t="s">
        <v>261</v>
      </c>
      <c r="H518" s="39" t="s">
        <v>71</v>
      </c>
      <c r="I518" s="39">
        <v>25</v>
      </c>
      <c r="J518" s="40">
        <v>2.8931864675606495E-7</v>
      </c>
      <c r="K518" s="40">
        <v>8.3325361256229052E-5</v>
      </c>
      <c r="L518" s="40">
        <v>1.164818959866259E-4</v>
      </c>
      <c r="M518" s="40">
        <v>1.2831006972545203E-4</v>
      </c>
      <c r="N518" s="40">
        <v>1.4192270039832468E-4</v>
      </c>
      <c r="O518" s="40">
        <v>1.693282940456992E-4</v>
      </c>
      <c r="P518" s="40">
        <v>1.5374952431423368E-6</v>
      </c>
      <c r="Q518" s="40">
        <v>1.0509614772977557E-6</v>
      </c>
      <c r="R518" s="40">
        <v>7.3613250000000019E-7</v>
      </c>
      <c r="S518" s="40">
        <v>3.9354750000000086E-7</v>
      </c>
      <c r="T518" s="40">
        <v>3.4435000000000131E-7</v>
      </c>
      <c r="U518" s="40">
        <v>2.9632250000000028E-7</v>
      </c>
      <c r="V518" s="40">
        <v>1.7731500000000021E-7</v>
      </c>
      <c r="W518" s="40">
        <v>2.4655249999999916E-7</v>
      </c>
      <c r="X518" s="40">
        <v>2.8388999999999935E-7</v>
      </c>
      <c r="Y518" s="40">
        <v>2.9606000000000124E-7</v>
      </c>
    </row>
    <row r="519" spans="1:25" ht="15" hidden="1" customHeight="1">
      <c r="A519" s="41" t="s">
        <v>64</v>
      </c>
      <c r="B519" s="41" t="s">
        <v>65</v>
      </c>
      <c r="C519" s="41" t="s">
        <v>66</v>
      </c>
      <c r="D519" s="41" t="s">
        <v>238</v>
      </c>
      <c r="E519" s="41" t="s">
        <v>250</v>
      </c>
      <c r="F519" s="41"/>
      <c r="G519" s="41" t="s">
        <v>261</v>
      </c>
      <c r="H519" s="42" t="s">
        <v>72</v>
      </c>
      <c r="I519" s="42">
        <v>1</v>
      </c>
      <c r="J519" s="43">
        <v>6.1358698604026263E-4</v>
      </c>
      <c r="K519" s="43">
        <v>0.17671642615221056</v>
      </c>
      <c r="L519" s="43">
        <v>0.24703480500843625</v>
      </c>
      <c r="M519" s="43">
        <v>0.27211999587373864</v>
      </c>
      <c r="N519" s="43">
        <v>0.30098966300476698</v>
      </c>
      <c r="O519" s="43">
        <v>0.35911144601211892</v>
      </c>
      <c r="P519" s="43">
        <v>3.2607199116562683E-3</v>
      </c>
      <c r="Q519" s="43">
        <v>2.2288791010530804E-3</v>
      </c>
      <c r="R519" s="43">
        <v>1.5611898060000002E-3</v>
      </c>
      <c r="S519" s="43">
        <v>8.3463553800000188E-4</v>
      </c>
      <c r="T519" s="43">
        <v>7.3029748000000272E-4</v>
      </c>
      <c r="U519" s="43">
        <v>6.2844075800000052E-4</v>
      </c>
      <c r="V519" s="43">
        <v>3.7604965200000048E-4</v>
      </c>
      <c r="W519" s="43">
        <v>5.2288854199999816E-4</v>
      </c>
      <c r="X519" s="43">
        <v>6.0207391199999859E-4</v>
      </c>
      <c r="Y519" s="43">
        <v>6.2788404800000251E-4</v>
      </c>
    </row>
    <row r="520" spans="1:25" ht="15" hidden="1" customHeight="1">
      <c r="A520" s="38" t="s">
        <v>64</v>
      </c>
      <c r="B520" s="38" t="s">
        <v>65</v>
      </c>
      <c r="C520" s="38" t="s">
        <v>66</v>
      </c>
      <c r="D520" s="38" t="s">
        <v>238</v>
      </c>
      <c r="E520" s="38" t="s">
        <v>250</v>
      </c>
      <c r="F520" s="38"/>
      <c r="G520" s="38" t="s">
        <v>261</v>
      </c>
      <c r="H520" s="39" t="s">
        <v>73</v>
      </c>
      <c r="I520" s="39">
        <v>298</v>
      </c>
      <c r="J520" s="40">
        <v>3.4486782693322939E-7</v>
      </c>
      <c r="K520" s="40">
        <v>9.9323830617425044E-5</v>
      </c>
      <c r="L520" s="40">
        <v>1.388464200160581E-4</v>
      </c>
      <c r="M520" s="40">
        <v>1.5294560311273882E-4</v>
      </c>
      <c r="N520" s="40">
        <v>1.6917185887480301E-4</v>
      </c>
      <c r="O520" s="40">
        <v>2.0183932650247343E-4</v>
      </c>
      <c r="P520" s="40">
        <v>1.8326943298256654E-6</v>
      </c>
      <c r="Q520" s="40">
        <v>1.2527460809389248E-6</v>
      </c>
      <c r="R520" s="40">
        <v>8.7746994000000019E-7</v>
      </c>
      <c r="S520" s="40">
        <v>4.6910862000000103E-7</v>
      </c>
      <c r="T520" s="40">
        <v>4.1046520000000154E-7</v>
      </c>
      <c r="U520" s="40">
        <v>3.5321642000000028E-7</v>
      </c>
      <c r="V520" s="40">
        <v>2.1135948000000027E-7</v>
      </c>
      <c r="W520" s="40">
        <v>2.9389057999999892E-7</v>
      </c>
      <c r="X520" s="40">
        <v>3.3839687999999923E-7</v>
      </c>
      <c r="Y520" s="40">
        <v>3.5290352000000143E-7</v>
      </c>
    </row>
    <row r="521" spans="1:25" ht="15" hidden="1" customHeight="1">
      <c r="A521" s="41" t="s">
        <v>64</v>
      </c>
      <c r="B521" s="41" t="s">
        <v>65</v>
      </c>
      <c r="C521" s="41" t="s">
        <v>66</v>
      </c>
      <c r="D521" s="41" t="s">
        <v>238</v>
      </c>
      <c r="E521" s="41" t="s">
        <v>250</v>
      </c>
      <c r="F521" s="41"/>
      <c r="G521" s="41" t="s">
        <v>262</v>
      </c>
      <c r="H521" s="42" t="s">
        <v>71</v>
      </c>
      <c r="I521" s="42">
        <v>25</v>
      </c>
      <c r="J521" s="43">
        <v>3.4899769906560193E-4</v>
      </c>
      <c r="K521" s="43">
        <v>3.0007312545033722E-4</v>
      </c>
      <c r="L521" s="43">
        <v>3.2670236338928313E-4</v>
      </c>
      <c r="M521" s="43">
        <v>2.9210124589069828E-4</v>
      </c>
      <c r="N521" s="43">
        <v>2.6752439209793582E-4</v>
      </c>
      <c r="O521" s="43">
        <v>2.5145196500022798E-4</v>
      </c>
      <c r="P521" s="43">
        <v>2.8978618037362624E-4</v>
      </c>
      <c r="Q521" s="43">
        <v>2.4945177642984856E-4</v>
      </c>
      <c r="R521" s="43">
        <v>2.348726275E-4</v>
      </c>
      <c r="S521" s="43">
        <v>2.2448994999999959E-4</v>
      </c>
      <c r="T521" s="43">
        <v>2.3356465499999962E-4</v>
      </c>
      <c r="U521" s="43">
        <v>2.3448164750000205E-4</v>
      </c>
      <c r="V521" s="43">
        <v>2.4325449268500023E-4</v>
      </c>
      <c r="W521" s="43">
        <v>2.369884176599991E-4</v>
      </c>
      <c r="X521" s="43">
        <v>2.0916681000000007E-4</v>
      </c>
      <c r="Y521" s="43">
        <v>1.9478536267500011E-4</v>
      </c>
    </row>
    <row r="522" spans="1:25" ht="15" hidden="1" customHeight="1">
      <c r="A522" s="38" t="s">
        <v>64</v>
      </c>
      <c r="B522" s="38" t="s">
        <v>65</v>
      </c>
      <c r="C522" s="38" t="s">
        <v>66</v>
      </c>
      <c r="D522" s="38" t="s">
        <v>238</v>
      </c>
      <c r="E522" s="38" t="s">
        <v>250</v>
      </c>
      <c r="F522" s="38"/>
      <c r="G522" s="38" t="s">
        <v>262</v>
      </c>
      <c r="H522" s="39" t="s">
        <v>72</v>
      </c>
      <c r="I522" s="39">
        <v>1</v>
      </c>
      <c r="J522" s="40">
        <v>0.74015432017832861</v>
      </c>
      <c r="K522" s="40">
        <v>0.63639508445507531</v>
      </c>
      <c r="L522" s="40">
        <v>0.69287037227599169</v>
      </c>
      <c r="M522" s="40">
        <v>0.61948832228499284</v>
      </c>
      <c r="N522" s="40">
        <v>0.56736573076130237</v>
      </c>
      <c r="O522" s="40">
        <v>0.53327932737248362</v>
      </c>
      <c r="P522" s="40">
        <v>0.61457853133638662</v>
      </c>
      <c r="Q522" s="40">
        <v>0.52903732745242282</v>
      </c>
      <c r="R522" s="40">
        <v>0.49811786840200001</v>
      </c>
      <c r="S522" s="40">
        <v>0.4760982859599992</v>
      </c>
      <c r="T522" s="40">
        <v>0.49534392032399921</v>
      </c>
      <c r="U522" s="40">
        <v>0.49728867801800442</v>
      </c>
      <c r="V522" s="40">
        <v>0.51589412808634849</v>
      </c>
      <c r="W522" s="40">
        <v>0.50260503617332608</v>
      </c>
      <c r="X522" s="40">
        <v>0.44360097064800014</v>
      </c>
      <c r="Y522" s="40">
        <v>0.41310079716114023</v>
      </c>
    </row>
    <row r="523" spans="1:25" ht="15" hidden="1" customHeight="1">
      <c r="A523" s="41" t="s">
        <v>64</v>
      </c>
      <c r="B523" s="41" t="s">
        <v>65</v>
      </c>
      <c r="C523" s="41" t="s">
        <v>66</v>
      </c>
      <c r="D523" s="41" t="s">
        <v>238</v>
      </c>
      <c r="E523" s="41" t="s">
        <v>250</v>
      </c>
      <c r="F523" s="41"/>
      <c r="G523" s="41" t="s">
        <v>262</v>
      </c>
      <c r="H523" s="42" t="s">
        <v>73</v>
      </c>
      <c r="I523" s="42">
        <v>298</v>
      </c>
      <c r="J523" s="43">
        <v>4.1600525728619755E-4</v>
      </c>
      <c r="K523" s="43">
        <v>3.5768716553680202E-4</v>
      </c>
      <c r="L523" s="43">
        <v>3.8942921716002548E-4</v>
      </c>
      <c r="M523" s="43">
        <v>3.4818468510171237E-4</v>
      </c>
      <c r="N523" s="43">
        <v>3.1888907538073951E-4</v>
      </c>
      <c r="O523" s="43">
        <v>2.9973074228027176E-4</v>
      </c>
      <c r="P523" s="43">
        <v>3.4542512700536245E-4</v>
      </c>
      <c r="Q523" s="43">
        <v>2.973465175043795E-4</v>
      </c>
      <c r="R523" s="43">
        <v>2.7996817197999997E-4</v>
      </c>
      <c r="S523" s="43">
        <v>2.6759202039999954E-4</v>
      </c>
      <c r="T523" s="43">
        <v>2.7840906875999956E-4</v>
      </c>
      <c r="U523" s="43">
        <v>2.7950212382000248E-4</v>
      </c>
      <c r="V523" s="43">
        <v>2.8995935528052023E-4</v>
      </c>
      <c r="W523" s="43">
        <v>2.8249019385071894E-4</v>
      </c>
      <c r="X523" s="43">
        <v>2.4932683752000009E-4</v>
      </c>
      <c r="Y523" s="43">
        <v>2.3218415230860014E-4</v>
      </c>
    </row>
    <row r="524" spans="1:25" ht="15" hidden="1" customHeight="1">
      <c r="A524" s="38" t="s">
        <v>64</v>
      </c>
      <c r="B524" s="38" t="s">
        <v>65</v>
      </c>
      <c r="C524" s="38" t="s">
        <v>66</v>
      </c>
      <c r="D524" s="38" t="s">
        <v>238</v>
      </c>
      <c r="E524" s="38" t="s">
        <v>263</v>
      </c>
      <c r="F524" s="38"/>
      <c r="G524" s="38" t="s">
        <v>264</v>
      </c>
      <c r="H524" s="39" t="s">
        <v>71</v>
      </c>
      <c r="I524" s="39">
        <v>25</v>
      </c>
      <c r="J524" s="40">
        <v>2.1438647348635191E-4</v>
      </c>
      <c r="K524" s="40">
        <v>2.277771471121994E-4</v>
      </c>
      <c r="L524" s="40">
        <v>2.4687730129532219E-4</v>
      </c>
      <c r="M524" s="40">
        <v>1.4825100953145705E-4</v>
      </c>
      <c r="N524" s="40">
        <v>1.2677596610039199E-4</v>
      </c>
      <c r="O524" s="40">
        <v>1.2677565251484994E-4</v>
      </c>
      <c r="P524" s="40">
        <v>1.2382260455578889E-4</v>
      </c>
      <c r="Q524" s="40">
        <v>1.3033326365355342E-4</v>
      </c>
      <c r="R524" s="40">
        <v>1.3545357377499985E-4</v>
      </c>
      <c r="S524" s="40">
        <v>1.1979210259999998E-4</v>
      </c>
      <c r="T524" s="40">
        <v>1.1635378849999982E-4</v>
      </c>
      <c r="U524" s="40">
        <v>1.1075330515000086E-4</v>
      </c>
      <c r="V524" s="40">
        <v>1.152307265150002E-4</v>
      </c>
      <c r="W524" s="40">
        <v>1.3384216492999944E-4</v>
      </c>
      <c r="X524" s="40">
        <v>1.2811891432500008E-4</v>
      </c>
      <c r="Y524" s="40">
        <v>1.2768923302500002E-4</v>
      </c>
    </row>
    <row r="525" spans="1:25" ht="15" hidden="1" customHeight="1">
      <c r="A525" s="41" t="s">
        <v>64</v>
      </c>
      <c r="B525" s="41" t="s">
        <v>65</v>
      </c>
      <c r="C525" s="41" t="s">
        <v>66</v>
      </c>
      <c r="D525" s="41" t="s">
        <v>238</v>
      </c>
      <c r="E525" s="41" t="s">
        <v>263</v>
      </c>
      <c r="F525" s="41"/>
      <c r="G525" s="41" t="s">
        <v>264</v>
      </c>
      <c r="H525" s="42" t="s">
        <v>72</v>
      </c>
      <c r="I525" s="42">
        <v>1</v>
      </c>
      <c r="J525" s="43">
        <v>0.45467083296985517</v>
      </c>
      <c r="K525" s="43">
        <v>0.48306977359555248</v>
      </c>
      <c r="L525" s="43">
        <v>0.52357738058711922</v>
      </c>
      <c r="M525" s="43">
        <v>0.31441074101431415</v>
      </c>
      <c r="N525" s="43">
        <v>0.26886646890571136</v>
      </c>
      <c r="O525" s="43">
        <v>0.26886580385349373</v>
      </c>
      <c r="P525" s="43">
        <v>0.26260297974191704</v>
      </c>
      <c r="Q525" s="43">
        <v>0.2764107855564561</v>
      </c>
      <c r="R525" s="43">
        <v>0.28726993926201966</v>
      </c>
      <c r="S525" s="43">
        <v>0.25405509119407993</v>
      </c>
      <c r="T525" s="43">
        <v>0.24676311465079959</v>
      </c>
      <c r="U525" s="43">
        <v>0.23488560956212184</v>
      </c>
      <c r="V525" s="43">
        <v>0.24438132479301239</v>
      </c>
      <c r="W525" s="43">
        <v>0.28385246338354286</v>
      </c>
      <c r="X525" s="43">
        <v>0.27171459350046018</v>
      </c>
      <c r="Y525" s="43">
        <v>0.27080332539942004</v>
      </c>
    </row>
    <row r="526" spans="1:25" ht="15" hidden="1" customHeight="1">
      <c r="A526" s="38" t="s">
        <v>64</v>
      </c>
      <c r="B526" s="38" t="s">
        <v>65</v>
      </c>
      <c r="C526" s="38" t="s">
        <v>66</v>
      </c>
      <c r="D526" s="38" t="s">
        <v>238</v>
      </c>
      <c r="E526" s="38" t="s">
        <v>263</v>
      </c>
      <c r="F526" s="38"/>
      <c r="G526" s="38" t="s">
        <v>264</v>
      </c>
      <c r="H526" s="39" t="s">
        <v>73</v>
      </c>
      <c r="I526" s="39">
        <v>298</v>
      </c>
      <c r="J526" s="40">
        <v>2.555486763957315E-4</v>
      </c>
      <c r="K526" s="40">
        <v>2.7151035935774168E-4</v>
      </c>
      <c r="L526" s="40">
        <v>2.9427774314402403E-4</v>
      </c>
      <c r="M526" s="40">
        <v>1.7671520336149681E-4</v>
      </c>
      <c r="N526" s="40">
        <v>1.5111695159166728E-4</v>
      </c>
      <c r="O526" s="40">
        <v>1.5111657779770114E-4</v>
      </c>
      <c r="P526" s="40">
        <v>1.4759654463050034E-4</v>
      </c>
      <c r="Q526" s="40">
        <v>1.5535725027503571E-4</v>
      </c>
      <c r="R526" s="40">
        <v>1.6146065993979982E-4</v>
      </c>
      <c r="S526" s="40">
        <v>1.4279218629919998E-4</v>
      </c>
      <c r="T526" s="40">
        <v>1.3869371589199977E-4</v>
      </c>
      <c r="U526" s="40">
        <v>1.3201793973880105E-4</v>
      </c>
      <c r="V526" s="40">
        <v>1.3735502600588023E-4</v>
      </c>
      <c r="W526" s="40">
        <v>1.5953986059655934E-4</v>
      </c>
      <c r="X526" s="40">
        <v>1.5271774587540009E-4</v>
      </c>
      <c r="Y526" s="40">
        <v>1.5220556576580002E-4</v>
      </c>
    </row>
    <row r="527" spans="1:25" ht="15" hidden="1" customHeight="1">
      <c r="A527" s="41" t="s">
        <v>64</v>
      </c>
      <c r="B527" s="41" t="s">
        <v>65</v>
      </c>
      <c r="C527" s="41" t="s">
        <v>66</v>
      </c>
      <c r="D527" s="41" t="s">
        <v>238</v>
      </c>
      <c r="E527" s="41" t="s">
        <v>265</v>
      </c>
      <c r="F527" s="41"/>
      <c r="G527" s="41" t="s">
        <v>266</v>
      </c>
      <c r="H527" s="42" t="s">
        <v>71</v>
      </c>
      <c r="I527" s="42">
        <v>25</v>
      </c>
      <c r="J527" s="43">
        <v>2.7274375314815051E-5</v>
      </c>
      <c r="K527" s="43">
        <v>2.0410967499999999E-5</v>
      </c>
      <c r="L527" s="43">
        <v>2.5408697499999976E-5</v>
      </c>
      <c r="M527" s="43">
        <v>1.3484565000000087E-5</v>
      </c>
      <c r="N527" s="43">
        <v>1.4558052458524145E-5</v>
      </c>
      <c r="O527" s="43">
        <v>1.3407810027916744E-5</v>
      </c>
      <c r="P527" s="43">
        <v>1.37782269202745E-5</v>
      </c>
      <c r="Q527" s="43">
        <v>1.3835354107319129E-5</v>
      </c>
      <c r="R527" s="43">
        <v>1.3402279999999991E-5</v>
      </c>
      <c r="S527" s="43">
        <v>1.1857124350000008E-5</v>
      </c>
      <c r="T527" s="43">
        <v>1.1307523022499973E-5</v>
      </c>
      <c r="U527" s="43">
        <v>1.1052364592500105E-5</v>
      </c>
      <c r="V527" s="43">
        <v>1.1035078702500021E-5</v>
      </c>
      <c r="W527" s="43">
        <v>1.1707168214999969E-5</v>
      </c>
      <c r="X527" s="43">
        <v>1.0927069999999997E-5</v>
      </c>
      <c r="Y527" s="43">
        <v>1.1265337897499997E-5</v>
      </c>
    </row>
    <row r="528" spans="1:25" ht="15" hidden="1" customHeight="1">
      <c r="A528" s="38" t="s">
        <v>64</v>
      </c>
      <c r="B528" s="38" t="s">
        <v>65</v>
      </c>
      <c r="C528" s="38" t="s">
        <v>66</v>
      </c>
      <c r="D528" s="38" t="s">
        <v>238</v>
      </c>
      <c r="E528" s="38" t="s">
        <v>265</v>
      </c>
      <c r="F528" s="38"/>
      <c r="G528" s="38" t="s">
        <v>266</v>
      </c>
      <c r="H528" s="39" t="s">
        <v>72</v>
      </c>
      <c r="I528" s="39">
        <v>1</v>
      </c>
      <c r="J528" s="40">
        <v>5.7843495167659763E-2</v>
      </c>
      <c r="K528" s="40">
        <v>4.3287579873999997E-2</v>
      </c>
      <c r="L528" s="40">
        <v>5.3886765657999956E-2</v>
      </c>
      <c r="M528" s="40">
        <v>2.8598065452000183E-2</v>
      </c>
      <c r="N528" s="40">
        <v>3.0874717654038007E-2</v>
      </c>
      <c r="O528" s="40">
        <v>2.8435283507205825E-2</v>
      </c>
      <c r="P528" s="40">
        <v>2.9220863652518157E-2</v>
      </c>
      <c r="Q528" s="40">
        <v>2.934201899080241E-2</v>
      </c>
      <c r="R528" s="40">
        <v>2.8423555423999974E-2</v>
      </c>
      <c r="S528" s="40">
        <v>2.514658932148002E-2</v>
      </c>
      <c r="T528" s="40">
        <v>2.3980994826117943E-2</v>
      </c>
      <c r="U528" s="40">
        <v>2.3439854827774224E-2</v>
      </c>
      <c r="V528" s="40">
        <v>2.3403194912262046E-2</v>
      </c>
      <c r="W528" s="40">
        <v>2.4828562350371931E-2</v>
      </c>
      <c r="X528" s="40">
        <v>2.3174130055999994E-2</v>
      </c>
      <c r="Y528" s="40">
        <v>2.3891528613017989E-2</v>
      </c>
    </row>
    <row r="529" spans="1:25" ht="15" hidden="1" customHeight="1">
      <c r="A529" s="41" t="s">
        <v>64</v>
      </c>
      <c r="B529" s="41" t="s">
        <v>65</v>
      </c>
      <c r="C529" s="41" t="s">
        <v>66</v>
      </c>
      <c r="D529" s="41" t="s">
        <v>238</v>
      </c>
      <c r="E529" s="41" t="s">
        <v>265</v>
      </c>
      <c r="F529" s="41"/>
      <c r="G529" s="41" t="s">
        <v>266</v>
      </c>
      <c r="H529" s="42" t="s">
        <v>73</v>
      </c>
      <c r="I529" s="42">
        <v>298</v>
      </c>
      <c r="J529" s="43">
        <v>3.2511055375259548E-5</v>
      </c>
      <c r="K529" s="43">
        <v>2.4329873260000001E-5</v>
      </c>
      <c r="L529" s="43">
        <v>3.0287167419999972E-5</v>
      </c>
      <c r="M529" s="43">
        <v>1.6073601480000104E-5</v>
      </c>
      <c r="N529" s="43">
        <v>1.735319853056078E-5</v>
      </c>
      <c r="O529" s="43">
        <v>1.5982109553276756E-5</v>
      </c>
      <c r="P529" s="43">
        <v>1.64236464889672E-5</v>
      </c>
      <c r="Q529" s="43">
        <v>1.6491742095924403E-5</v>
      </c>
      <c r="R529" s="43">
        <v>1.5975517759999986E-5</v>
      </c>
      <c r="S529" s="43">
        <v>1.4133692225200011E-5</v>
      </c>
      <c r="T529" s="43">
        <v>1.3478567442819968E-5</v>
      </c>
      <c r="U529" s="43">
        <v>1.3174418594260125E-5</v>
      </c>
      <c r="V529" s="43">
        <v>1.3153813813380025E-5</v>
      </c>
      <c r="W529" s="43">
        <v>1.3954944512279961E-5</v>
      </c>
      <c r="X529" s="43">
        <v>1.3025067439999995E-5</v>
      </c>
      <c r="Y529" s="43">
        <v>1.3428282773819996E-5</v>
      </c>
    </row>
    <row r="530" spans="1:25" ht="15" hidden="1" customHeight="1">
      <c r="A530" s="38" t="s">
        <v>64</v>
      </c>
      <c r="B530" s="38" t="s">
        <v>65</v>
      </c>
      <c r="C530" s="38" t="s">
        <v>66</v>
      </c>
      <c r="D530" s="38" t="s">
        <v>238</v>
      </c>
      <c r="E530" s="38" t="s">
        <v>265</v>
      </c>
      <c r="F530" s="38"/>
      <c r="G530" s="38" t="s">
        <v>267</v>
      </c>
      <c r="H530" s="39" t="s">
        <v>71</v>
      </c>
      <c r="I530" s="39">
        <v>25</v>
      </c>
      <c r="J530" s="40">
        <v>4.176045355722354E-4</v>
      </c>
      <c r="K530" s="40">
        <v>1.8406478112104518E-4</v>
      </c>
      <c r="L530" s="40">
        <v>1.9878258663804025E-4</v>
      </c>
      <c r="M530" s="40">
        <v>1.6840926884000913E-4</v>
      </c>
      <c r="N530" s="40">
        <v>1.5035499665982734E-4</v>
      </c>
      <c r="O530" s="40">
        <v>1.5738659000708171E-4</v>
      </c>
      <c r="P530" s="40">
        <v>1.7064104510572958E-4</v>
      </c>
      <c r="Q530" s="40">
        <v>1.5682956701793487E-4</v>
      </c>
      <c r="R530" s="40">
        <v>1.3665953249999974E-4</v>
      </c>
      <c r="S530" s="40">
        <v>1.2548144652499982E-4</v>
      </c>
      <c r="T530" s="40">
        <v>1.19794718545E-4</v>
      </c>
      <c r="U530" s="40">
        <v>1.1539170028750101E-4</v>
      </c>
      <c r="V530" s="40">
        <v>1.0744533381750012E-4</v>
      </c>
      <c r="W530" s="40">
        <v>1.0135166822999959E-4</v>
      </c>
      <c r="X530" s="40">
        <v>9.3493877499999998E-5</v>
      </c>
      <c r="Y530" s="40">
        <v>9.2002763212500012E-5</v>
      </c>
    </row>
    <row r="531" spans="1:25" ht="15" hidden="1" customHeight="1">
      <c r="A531" s="41" t="s">
        <v>64</v>
      </c>
      <c r="B531" s="41" t="s">
        <v>65</v>
      </c>
      <c r="C531" s="41" t="s">
        <v>66</v>
      </c>
      <c r="D531" s="41" t="s">
        <v>238</v>
      </c>
      <c r="E531" s="41" t="s">
        <v>265</v>
      </c>
      <c r="F531" s="41"/>
      <c r="G531" s="41" t="s">
        <v>267</v>
      </c>
      <c r="H531" s="42" t="s">
        <v>72</v>
      </c>
      <c r="I531" s="42">
        <v>1</v>
      </c>
      <c r="J531" s="43">
        <v>0.88565569904159669</v>
      </c>
      <c r="K531" s="43">
        <v>0.39036458780151256</v>
      </c>
      <c r="L531" s="43">
        <v>0.42157810974195575</v>
      </c>
      <c r="M531" s="43">
        <v>0.35716237735589129</v>
      </c>
      <c r="N531" s="43">
        <v>0.31887287691616184</v>
      </c>
      <c r="O531" s="43">
        <v>0.33378548008701886</v>
      </c>
      <c r="P531" s="43">
        <v>0.36189552846023132</v>
      </c>
      <c r="Q531" s="43">
        <v>0.33260414573163621</v>
      </c>
      <c r="R531" s="43">
        <v>0.28982753652599946</v>
      </c>
      <c r="S531" s="43">
        <v>0.26612105179021961</v>
      </c>
      <c r="T531" s="43">
        <v>0.25406063909023596</v>
      </c>
      <c r="U531" s="43">
        <v>0.24472271796973213</v>
      </c>
      <c r="V531" s="43">
        <v>0.22787006396015422</v>
      </c>
      <c r="W531" s="43">
        <v>0.21494661798218312</v>
      </c>
      <c r="X531" s="43">
        <v>0.19828181540199999</v>
      </c>
      <c r="Y531" s="43">
        <v>0.19511946022107005</v>
      </c>
    </row>
    <row r="532" spans="1:25" ht="15" hidden="1" customHeight="1">
      <c r="A532" s="38" t="s">
        <v>64</v>
      </c>
      <c r="B532" s="38" t="s">
        <v>65</v>
      </c>
      <c r="C532" s="38" t="s">
        <v>66</v>
      </c>
      <c r="D532" s="38" t="s">
        <v>238</v>
      </c>
      <c r="E532" s="38" t="s">
        <v>265</v>
      </c>
      <c r="F532" s="38"/>
      <c r="G532" s="38" t="s">
        <v>267</v>
      </c>
      <c r="H532" s="39" t="s">
        <v>73</v>
      </c>
      <c r="I532" s="39">
        <v>298</v>
      </c>
      <c r="J532" s="40">
        <v>4.9778460640210467E-4</v>
      </c>
      <c r="K532" s="40">
        <v>2.1940521909628584E-4</v>
      </c>
      <c r="L532" s="40">
        <v>2.3694884327254401E-4</v>
      </c>
      <c r="M532" s="40">
        <v>2.0074384845729086E-4</v>
      </c>
      <c r="N532" s="40">
        <v>1.7922315601851422E-4</v>
      </c>
      <c r="O532" s="40">
        <v>1.8760481528844146E-4</v>
      </c>
      <c r="P532" s="40">
        <v>2.0340412576602969E-4</v>
      </c>
      <c r="Q532" s="40">
        <v>1.8694084388537835E-4</v>
      </c>
      <c r="R532" s="40">
        <v>1.6289816273999972E-4</v>
      </c>
      <c r="S532" s="40">
        <v>1.4957388425779981E-4</v>
      </c>
      <c r="T532" s="40">
        <v>1.4279530450564E-4</v>
      </c>
      <c r="U532" s="40">
        <v>1.3754690674270121E-4</v>
      </c>
      <c r="V532" s="40">
        <v>1.2807483791046014E-4</v>
      </c>
      <c r="W532" s="40">
        <v>1.2081118853015953E-4</v>
      </c>
      <c r="X532" s="40">
        <v>1.1144470198000001E-4</v>
      </c>
      <c r="Y532" s="40">
        <v>1.0966729374930002E-4</v>
      </c>
    </row>
    <row r="533" spans="1:25" ht="15" hidden="1" customHeight="1">
      <c r="A533" s="41" t="s">
        <v>64</v>
      </c>
      <c r="B533" s="41" t="s">
        <v>65</v>
      </c>
      <c r="C533" s="41" t="s">
        <v>66</v>
      </c>
      <c r="D533" s="41" t="s">
        <v>238</v>
      </c>
      <c r="E533" s="41" t="s">
        <v>265</v>
      </c>
      <c r="F533" s="41"/>
      <c r="G533" s="41" t="s">
        <v>268</v>
      </c>
      <c r="H533" s="42" t="s">
        <v>71</v>
      </c>
      <c r="I533" s="42">
        <v>25</v>
      </c>
      <c r="J533" s="43">
        <v>3.1340000000000106E-4</v>
      </c>
      <c r="K533" s="43">
        <v>3.3242562750000027E-4</v>
      </c>
      <c r="L533" s="43">
        <v>3.4070262000000134E-4</v>
      </c>
      <c r="M533" s="43">
        <v>2.3197595000000156E-4</v>
      </c>
      <c r="N533" s="43">
        <v>2.4472658000000084E-4</v>
      </c>
      <c r="O533" s="43">
        <v>2.4760000000000049E-4</v>
      </c>
      <c r="P533" s="43">
        <v>2.3943234870783266E-4</v>
      </c>
      <c r="Q533" s="43">
        <v>2.3866623279860137E-4</v>
      </c>
      <c r="R533" s="43">
        <v>2.2536230249999971E-4</v>
      </c>
      <c r="S533" s="43">
        <v>1.9378067642499973E-4</v>
      </c>
      <c r="T533" s="43">
        <v>2.0393513361999959E-4</v>
      </c>
      <c r="U533" s="43">
        <v>2.154692549175018E-4</v>
      </c>
      <c r="V533" s="43">
        <v>2.169563138750001E-4</v>
      </c>
      <c r="W533" s="43">
        <v>2.1547935364499927E-4</v>
      </c>
      <c r="X533" s="43">
        <v>2.1641648449000008E-4</v>
      </c>
      <c r="Y533" s="43">
        <v>2.1428630809749996E-4</v>
      </c>
    </row>
    <row r="534" spans="1:25" ht="15" hidden="1" customHeight="1">
      <c r="A534" s="38" t="s">
        <v>64</v>
      </c>
      <c r="B534" s="38" t="s">
        <v>65</v>
      </c>
      <c r="C534" s="38" t="s">
        <v>66</v>
      </c>
      <c r="D534" s="38" t="s">
        <v>238</v>
      </c>
      <c r="E534" s="38" t="s">
        <v>265</v>
      </c>
      <c r="F534" s="38"/>
      <c r="G534" s="38" t="s">
        <v>268</v>
      </c>
      <c r="H534" s="39" t="s">
        <v>72</v>
      </c>
      <c r="I534" s="39">
        <v>1</v>
      </c>
      <c r="J534" s="40">
        <v>0.66465872000000215</v>
      </c>
      <c r="K534" s="40">
        <v>0.70500827080200057</v>
      </c>
      <c r="L534" s="40">
        <v>0.72256211649600266</v>
      </c>
      <c r="M534" s="40">
        <v>0.49197459476000327</v>
      </c>
      <c r="N534" s="40">
        <v>0.51901613086400178</v>
      </c>
      <c r="O534" s="40">
        <v>0.52511008000000092</v>
      </c>
      <c r="P534" s="40">
        <v>0.5077881251395715</v>
      </c>
      <c r="Q534" s="40">
        <v>0.50616334651927375</v>
      </c>
      <c r="R534" s="40">
        <v>0.47794837114199934</v>
      </c>
      <c r="S534" s="40">
        <v>0.41097005856213953</v>
      </c>
      <c r="T534" s="40">
        <v>0.43250563138129511</v>
      </c>
      <c r="U534" s="40">
        <v>0.45696719582903778</v>
      </c>
      <c r="V534" s="40">
        <v>0.46012095046610008</v>
      </c>
      <c r="W534" s="40">
        <v>0.45698861321031436</v>
      </c>
      <c r="X534" s="40">
        <v>0.45897608030639214</v>
      </c>
      <c r="Y534" s="40">
        <v>0.45445840221317801</v>
      </c>
    </row>
    <row r="535" spans="1:25" ht="15" hidden="1" customHeight="1">
      <c r="A535" s="41" t="s">
        <v>64</v>
      </c>
      <c r="B535" s="41" t="s">
        <v>65</v>
      </c>
      <c r="C535" s="41" t="s">
        <v>66</v>
      </c>
      <c r="D535" s="41" t="s">
        <v>238</v>
      </c>
      <c r="E535" s="41" t="s">
        <v>265</v>
      </c>
      <c r="F535" s="41"/>
      <c r="G535" s="41" t="s">
        <v>268</v>
      </c>
      <c r="H535" s="42" t="s">
        <v>73</v>
      </c>
      <c r="I535" s="42">
        <v>298</v>
      </c>
      <c r="J535" s="43">
        <v>3.7357280000000132E-4</v>
      </c>
      <c r="K535" s="43">
        <v>3.9625134798000036E-4</v>
      </c>
      <c r="L535" s="43">
        <v>4.0611752304000156E-4</v>
      </c>
      <c r="M535" s="43">
        <v>2.765153324000018E-4</v>
      </c>
      <c r="N535" s="43">
        <v>2.9171408336000097E-4</v>
      </c>
      <c r="O535" s="43">
        <v>2.9513920000000054E-4</v>
      </c>
      <c r="P535" s="43">
        <v>2.854033596597365E-4</v>
      </c>
      <c r="Q535" s="43">
        <v>2.8449014949593287E-4</v>
      </c>
      <c r="R535" s="43">
        <v>2.6863186457999963E-4</v>
      </c>
      <c r="S535" s="43">
        <v>2.309865662985997E-4</v>
      </c>
      <c r="T535" s="43">
        <v>2.4309067927503952E-4</v>
      </c>
      <c r="U535" s="43">
        <v>2.5683935186166217E-4</v>
      </c>
      <c r="V535" s="43">
        <v>2.5861192613900008E-4</v>
      </c>
      <c r="W535" s="43">
        <v>2.5685138954483909E-4</v>
      </c>
      <c r="X535" s="43">
        <v>2.5796844951208009E-4</v>
      </c>
      <c r="Y535" s="43">
        <v>2.5542927925222003E-4</v>
      </c>
    </row>
    <row r="536" spans="1:25" ht="15" hidden="1" customHeight="1">
      <c r="A536" s="38" t="s">
        <v>64</v>
      </c>
      <c r="B536" s="38" t="s">
        <v>65</v>
      </c>
      <c r="C536" s="38" t="s">
        <v>66</v>
      </c>
      <c r="D536" s="38" t="s">
        <v>238</v>
      </c>
      <c r="E536" s="38" t="s">
        <v>265</v>
      </c>
      <c r="F536" s="38"/>
      <c r="G536" s="38" t="s">
        <v>269</v>
      </c>
      <c r="H536" s="39" t="s">
        <v>71</v>
      </c>
      <c r="I536" s="39">
        <v>25</v>
      </c>
      <c r="J536" s="40">
        <v>6.8349999999999886E-5</v>
      </c>
      <c r="K536" s="40">
        <v>6.1187597500000007E-5</v>
      </c>
      <c r="L536" s="40">
        <v>6.1236274999999885E-5</v>
      </c>
      <c r="M536" s="40">
        <v>4.673504750000048E-5</v>
      </c>
      <c r="N536" s="40">
        <v>6.4425000000000251E-5</v>
      </c>
      <c r="O536" s="40">
        <v>6.004354375157291E-5</v>
      </c>
      <c r="P536" s="40">
        <v>6.801600078722244E-5</v>
      </c>
      <c r="Q536" s="40">
        <v>5.7158490632713152E-5</v>
      </c>
      <c r="R536" s="40">
        <v>6.1965999999999982E-5</v>
      </c>
      <c r="S536" s="40">
        <v>5.6800687449999878E-5</v>
      </c>
      <c r="T536" s="40">
        <v>4.3634707974999944E-5</v>
      </c>
      <c r="U536" s="40">
        <v>4.3985588860000332E-5</v>
      </c>
      <c r="V536" s="40">
        <v>4.6061968885000148E-5</v>
      </c>
      <c r="W536" s="40">
        <v>4.4577915272499877E-5</v>
      </c>
      <c r="X536" s="40">
        <v>4.2698540000000035E-5</v>
      </c>
      <c r="Y536" s="40">
        <v>3.9453854687500119E-5</v>
      </c>
    </row>
    <row r="537" spans="1:25" ht="15" hidden="1" customHeight="1">
      <c r="A537" s="41" t="s">
        <v>64</v>
      </c>
      <c r="B537" s="41" t="s">
        <v>65</v>
      </c>
      <c r="C537" s="41" t="s">
        <v>66</v>
      </c>
      <c r="D537" s="41" t="s">
        <v>238</v>
      </c>
      <c r="E537" s="41" t="s">
        <v>265</v>
      </c>
      <c r="F537" s="41"/>
      <c r="G537" s="41" t="s">
        <v>269</v>
      </c>
      <c r="H537" s="42" t="s">
        <v>72</v>
      </c>
      <c r="I537" s="42">
        <v>1</v>
      </c>
      <c r="J537" s="43">
        <v>0.14495667999999975</v>
      </c>
      <c r="K537" s="43">
        <v>0.12976665677800001</v>
      </c>
      <c r="L537" s="43">
        <v>0.12986989201999977</v>
      </c>
      <c r="M537" s="43">
        <v>9.9115688738000987E-2</v>
      </c>
      <c r="N537" s="43">
        <v>0.13663254000000052</v>
      </c>
      <c r="O537" s="43">
        <v>0.12734034758833582</v>
      </c>
      <c r="P537" s="43">
        <v>0.14424833446954136</v>
      </c>
      <c r="Q537" s="43">
        <v>0.12122172693385806</v>
      </c>
      <c r="R537" s="43">
        <v>0.13141749279999995</v>
      </c>
      <c r="S537" s="43">
        <v>0.12046289794395973</v>
      </c>
      <c r="T537" s="43">
        <v>9.254048867337987E-2</v>
      </c>
      <c r="U537" s="43">
        <v>9.3284636854288727E-2</v>
      </c>
      <c r="V537" s="43">
        <v>9.7688223611308314E-2</v>
      </c>
      <c r="W537" s="43">
        <v>9.4540842709917722E-2</v>
      </c>
      <c r="X537" s="43">
        <v>9.0555063632000082E-2</v>
      </c>
      <c r="Y537" s="43">
        <v>8.3673735021250265E-2</v>
      </c>
    </row>
    <row r="538" spans="1:25" ht="15" hidden="1" customHeight="1">
      <c r="A538" s="38" t="s">
        <v>64</v>
      </c>
      <c r="B538" s="38" t="s">
        <v>65</v>
      </c>
      <c r="C538" s="38" t="s">
        <v>66</v>
      </c>
      <c r="D538" s="38" t="s">
        <v>238</v>
      </c>
      <c r="E538" s="38" t="s">
        <v>265</v>
      </c>
      <c r="F538" s="38"/>
      <c r="G538" s="38" t="s">
        <v>269</v>
      </c>
      <c r="H538" s="39" t="s">
        <v>73</v>
      </c>
      <c r="I538" s="39">
        <v>298</v>
      </c>
      <c r="J538" s="40">
        <v>8.1473199999999862E-5</v>
      </c>
      <c r="K538" s="40">
        <v>7.293561622E-5</v>
      </c>
      <c r="L538" s="40">
        <v>7.2993639799999883E-5</v>
      </c>
      <c r="M538" s="40">
        <v>5.5708176620000562E-5</v>
      </c>
      <c r="N538" s="40">
        <v>7.6794600000000296E-5</v>
      </c>
      <c r="O538" s="40">
        <v>7.1571904151874921E-5</v>
      </c>
      <c r="P538" s="40">
        <v>8.1075072938369177E-5</v>
      </c>
      <c r="Q538" s="40">
        <v>6.8132920834194084E-5</v>
      </c>
      <c r="R538" s="40">
        <v>7.3863471999999992E-5</v>
      </c>
      <c r="S538" s="40">
        <v>6.7706419440399858E-5</v>
      </c>
      <c r="T538" s="40">
        <v>5.2012571906199925E-5</v>
      </c>
      <c r="U538" s="40">
        <v>5.2430821921120402E-5</v>
      </c>
      <c r="V538" s="40">
        <v>5.490586691092019E-5</v>
      </c>
      <c r="W538" s="40">
        <v>5.3136875004819856E-5</v>
      </c>
      <c r="X538" s="40">
        <v>5.0896659680000047E-5</v>
      </c>
      <c r="Y538" s="40">
        <v>4.7028994787500141E-5</v>
      </c>
    </row>
    <row r="539" spans="1:25" ht="15" hidden="1" customHeight="1">
      <c r="A539" s="41" t="s">
        <v>64</v>
      </c>
      <c r="B539" s="41" t="s">
        <v>65</v>
      </c>
      <c r="C539" s="41" t="s">
        <v>66</v>
      </c>
      <c r="D539" s="41" t="s">
        <v>238</v>
      </c>
      <c r="E539" s="41" t="s">
        <v>270</v>
      </c>
      <c r="F539" s="41"/>
      <c r="G539" s="41" t="s">
        <v>271</v>
      </c>
      <c r="H539" s="42" t="s">
        <v>71</v>
      </c>
      <c r="I539" s="42">
        <v>25</v>
      </c>
      <c r="J539" s="43">
        <v>8.3541622289077661E-12</v>
      </c>
      <c r="K539" s="43">
        <v>2.6991831419438952E-9</v>
      </c>
      <c r="L539" s="43">
        <v>2.176624129930393E-9</v>
      </c>
      <c r="M539" s="43">
        <v>2.5851606618011575E-9</v>
      </c>
      <c r="N539" s="43">
        <v>5.3970256933502862E-9</v>
      </c>
      <c r="O539" s="43">
        <v>8.1519277454459142E-9</v>
      </c>
      <c r="P539" s="43">
        <v>3.5750000000000078E-10</v>
      </c>
      <c r="Q539" s="43">
        <v>3.9250000000000087E-10</v>
      </c>
      <c r="R539" s="43">
        <v>6.8999999999999875E-10</v>
      </c>
      <c r="S539" s="43">
        <v>0</v>
      </c>
      <c r="T539" s="43">
        <v>0</v>
      </c>
      <c r="U539" s="43">
        <v>0</v>
      </c>
      <c r="V539" s="43">
        <v>1.1100000000000018E-9</v>
      </c>
      <c r="W539" s="43">
        <v>2.6389999999999934E-8</v>
      </c>
      <c r="X539" s="43">
        <v>2.2150000000000006E-8</v>
      </c>
      <c r="Y539" s="43">
        <v>1.7987500000000015E-8</v>
      </c>
    </row>
    <row r="540" spans="1:25" ht="15" hidden="1" customHeight="1">
      <c r="A540" s="38" t="s">
        <v>64</v>
      </c>
      <c r="B540" s="38" t="s">
        <v>65</v>
      </c>
      <c r="C540" s="38" t="s">
        <v>66</v>
      </c>
      <c r="D540" s="38" t="s">
        <v>238</v>
      </c>
      <c r="E540" s="38" t="s">
        <v>270</v>
      </c>
      <c r="F540" s="38"/>
      <c r="G540" s="38" t="s">
        <v>271</v>
      </c>
      <c r="H540" s="39" t="s">
        <v>72</v>
      </c>
      <c r="I540" s="39">
        <v>1</v>
      </c>
      <c r="J540" s="40">
        <v>1.7717507255067592E-8</v>
      </c>
      <c r="K540" s="40">
        <v>5.7244276074346148E-6</v>
      </c>
      <c r="L540" s="40">
        <v>4.6161844547563772E-6</v>
      </c>
      <c r="M540" s="40">
        <v>5.4826087315478959E-6</v>
      </c>
      <c r="N540" s="40">
        <v>1.1446012090457289E-5</v>
      </c>
      <c r="O540" s="40">
        <v>1.7288608362541697E-5</v>
      </c>
      <c r="P540" s="40">
        <v>7.5818600000000184E-7</v>
      </c>
      <c r="Q540" s="40">
        <v>8.3241400000000173E-7</v>
      </c>
      <c r="R540" s="40">
        <v>1.4633519999999974E-6</v>
      </c>
      <c r="S540" s="40">
        <v>0</v>
      </c>
      <c r="T540" s="40">
        <v>0</v>
      </c>
      <c r="U540" s="40">
        <v>0</v>
      </c>
      <c r="V540" s="40">
        <v>2.3540880000000044E-6</v>
      </c>
      <c r="W540" s="40">
        <v>5.5967911999999874E-5</v>
      </c>
      <c r="X540" s="40">
        <v>4.697572000000002E-5</v>
      </c>
      <c r="Y540" s="40">
        <v>3.8147890000000021E-5</v>
      </c>
    </row>
    <row r="541" spans="1:25" ht="15" hidden="1" customHeight="1">
      <c r="A541" s="41" t="s">
        <v>64</v>
      </c>
      <c r="B541" s="41" t="s">
        <v>65</v>
      </c>
      <c r="C541" s="41" t="s">
        <v>66</v>
      </c>
      <c r="D541" s="41" t="s">
        <v>238</v>
      </c>
      <c r="E541" s="41" t="s">
        <v>270</v>
      </c>
      <c r="F541" s="41"/>
      <c r="G541" s="41" t="s">
        <v>271</v>
      </c>
      <c r="H541" s="42" t="s">
        <v>73</v>
      </c>
      <c r="I541" s="42">
        <v>298</v>
      </c>
      <c r="J541" s="43">
        <v>9.9581613768580605E-12</v>
      </c>
      <c r="K541" s="43">
        <v>3.2174263051971239E-9</v>
      </c>
      <c r="L541" s="43">
        <v>2.5945359628770279E-9</v>
      </c>
      <c r="M541" s="43">
        <v>3.0815115088669801E-9</v>
      </c>
      <c r="N541" s="43">
        <v>6.4332546264735421E-9</v>
      </c>
      <c r="O541" s="43">
        <v>9.7170978725715297E-9</v>
      </c>
      <c r="P541" s="43">
        <v>4.2614000000000107E-10</v>
      </c>
      <c r="Q541" s="43">
        <v>4.6786000000000101E-10</v>
      </c>
      <c r="R541" s="43">
        <v>8.2247999999999869E-10</v>
      </c>
      <c r="S541" s="43">
        <v>0</v>
      </c>
      <c r="T541" s="43">
        <v>0</v>
      </c>
      <c r="U541" s="43">
        <v>0</v>
      </c>
      <c r="V541" s="43">
        <v>1.3231200000000021E-9</v>
      </c>
      <c r="W541" s="43">
        <v>3.1456879999999924E-8</v>
      </c>
      <c r="X541" s="43">
        <v>2.6402800000000011E-8</v>
      </c>
      <c r="Y541" s="43">
        <v>2.1441100000000012E-8</v>
      </c>
    </row>
    <row r="542" spans="1:25" ht="15" hidden="1" customHeight="1">
      <c r="A542" s="38" t="s">
        <v>64</v>
      </c>
      <c r="B542" s="38" t="s">
        <v>65</v>
      </c>
      <c r="C542" s="38" t="s">
        <v>66</v>
      </c>
      <c r="D542" s="38" t="s">
        <v>238</v>
      </c>
      <c r="E542" s="38" t="s">
        <v>270</v>
      </c>
      <c r="F542" s="38"/>
      <c r="G542" s="38" t="s">
        <v>272</v>
      </c>
      <c r="H542" s="39" t="s">
        <v>71</v>
      </c>
      <c r="I542" s="39">
        <v>25</v>
      </c>
      <c r="J542" s="40">
        <v>2.5071208914579084E-4</v>
      </c>
      <c r="K542" s="40">
        <v>1.3308052449015632E-4</v>
      </c>
      <c r="L542" s="40">
        <v>1.295652995733882E-4</v>
      </c>
      <c r="M542" s="40">
        <v>1.2520998832799612E-4</v>
      </c>
      <c r="N542" s="40">
        <v>1.2818062336656215E-4</v>
      </c>
      <c r="O542" s="40">
        <v>1.2097178929732454E-4</v>
      </c>
      <c r="P542" s="40">
        <v>5.3959872178801233E-6</v>
      </c>
      <c r="Q542" s="40">
        <v>5.5082711741101229E-6</v>
      </c>
      <c r="R542" s="40">
        <v>1.1664499999999976E-7</v>
      </c>
      <c r="S542" s="40">
        <v>7.0337500000000043E-8</v>
      </c>
      <c r="T542" s="40">
        <v>7.6425000000000024E-8</v>
      </c>
      <c r="U542" s="40">
        <v>6.9112500000000494E-8</v>
      </c>
      <c r="V542" s="40">
        <v>7.5926020000000148E-6</v>
      </c>
      <c r="W542" s="40">
        <v>7.9900454999999789E-6</v>
      </c>
      <c r="X542" s="40">
        <v>4.5902346536760305E-6</v>
      </c>
      <c r="Y542" s="40">
        <v>5.5091906803761857E-6</v>
      </c>
    </row>
    <row r="543" spans="1:25" ht="15" hidden="1" customHeight="1">
      <c r="A543" s="41" t="s">
        <v>64</v>
      </c>
      <c r="B543" s="41" t="s">
        <v>65</v>
      </c>
      <c r="C543" s="41" t="s">
        <v>66</v>
      </c>
      <c r="D543" s="41" t="s">
        <v>238</v>
      </c>
      <c r="E543" s="41" t="s">
        <v>270</v>
      </c>
      <c r="F543" s="41"/>
      <c r="G543" s="41" t="s">
        <v>272</v>
      </c>
      <c r="H543" s="42" t="s">
        <v>72</v>
      </c>
      <c r="I543" s="42">
        <v>1</v>
      </c>
      <c r="J543" s="43">
        <v>0.53171019866039315</v>
      </c>
      <c r="K543" s="43">
        <v>0.28223717633872353</v>
      </c>
      <c r="L543" s="43">
        <v>0.27478208733524173</v>
      </c>
      <c r="M543" s="43">
        <v>0.26554534324601414</v>
      </c>
      <c r="N543" s="43">
        <v>0.27184546603580506</v>
      </c>
      <c r="O543" s="43">
        <v>0.25655697074176592</v>
      </c>
      <c r="P543" s="43">
        <v>1.1443809691680162E-2</v>
      </c>
      <c r="Q543" s="43">
        <v>1.1681941506052746E-2</v>
      </c>
      <c r="R543" s="43">
        <v>2.4738071599999948E-4</v>
      </c>
      <c r="S543" s="43">
        <v>1.4917177000000012E-4</v>
      </c>
      <c r="T543" s="43">
        <v>1.6208214000000006E-4</v>
      </c>
      <c r="U543" s="43">
        <v>1.4657379000000104E-4</v>
      </c>
      <c r="V543" s="43">
        <v>1.6102390321600029E-2</v>
      </c>
      <c r="W543" s="43">
        <v>1.6945288496399952E-2</v>
      </c>
      <c r="X543" s="43">
        <v>9.7349696535161227E-3</v>
      </c>
      <c r="Y543" s="43">
        <v>1.1683891594941815E-2</v>
      </c>
    </row>
    <row r="544" spans="1:25" ht="15" hidden="1" customHeight="1">
      <c r="A544" s="38" t="s">
        <v>64</v>
      </c>
      <c r="B544" s="38" t="s">
        <v>65</v>
      </c>
      <c r="C544" s="38" t="s">
        <v>66</v>
      </c>
      <c r="D544" s="38" t="s">
        <v>238</v>
      </c>
      <c r="E544" s="38" t="s">
        <v>270</v>
      </c>
      <c r="F544" s="38"/>
      <c r="G544" s="38" t="s">
        <v>272</v>
      </c>
      <c r="H544" s="39" t="s">
        <v>73</v>
      </c>
      <c r="I544" s="39">
        <v>298</v>
      </c>
      <c r="J544" s="40">
        <v>2.9884881026178269E-4</v>
      </c>
      <c r="K544" s="40">
        <v>1.5863198519226634E-4</v>
      </c>
      <c r="L544" s="40">
        <v>1.5444183709147877E-4</v>
      </c>
      <c r="M544" s="40">
        <v>1.4925030608697138E-4</v>
      </c>
      <c r="N544" s="40">
        <v>1.5279130305294211E-4</v>
      </c>
      <c r="O544" s="40">
        <v>1.4419837284241089E-4</v>
      </c>
      <c r="P544" s="40">
        <v>6.4320167637131055E-6</v>
      </c>
      <c r="Q544" s="40">
        <v>6.5658592395392654E-6</v>
      </c>
      <c r="R544" s="40">
        <v>1.3904083999999972E-7</v>
      </c>
      <c r="S544" s="40">
        <v>8.384230000000006E-8</v>
      </c>
      <c r="T544" s="40">
        <v>9.1098600000000032E-8</v>
      </c>
      <c r="U544" s="40">
        <v>8.2382100000000577E-8</v>
      </c>
      <c r="V544" s="40">
        <v>9.0503815840000151E-6</v>
      </c>
      <c r="W544" s="40">
        <v>9.524134235999973E-6</v>
      </c>
      <c r="X544" s="40">
        <v>5.4715597071818274E-6</v>
      </c>
      <c r="Y544" s="40">
        <v>6.5669552910084141E-6</v>
      </c>
    </row>
    <row r="545" spans="1:25" ht="15" hidden="1" customHeight="1">
      <c r="A545" s="41" t="s">
        <v>64</v>
      </c>
      <c r="B545" s="41" t="s">
        <v>65</v>
      </c>
      <c r="C545" s="41" t="s">
        <v>66</v>
      </c>
      <c r="D545" s="41" t="s">
        <v>238</v>
      </c>
      <c r="E545" s="41" t="s">
        <v>270</v>
      </c>
      <c r="F545" s="41"/>
      <c r="G545" s="41" t="s">
        <v>273</v>
      </c>
      <c r="H545" s="42" t="s">
        <v>71</v>
      </c>
      <c r="I545" s="42">
        <v>25</v>
      </c>
      <c r="J545" s="43">
        <v>1.530297001004127E-4</v>
      </c>
      <c r="K545" s="43">
        <v>1.4511676182964368E-5</v>
      </c>
      <c r="L545" s="43">
        <v>1.6478147810324798E-5</v>
      </c>
      <c r="M545" s="43">
        <v>3.3237124452462123E-5</v>
      </c>
      <c r="N545" s="43">
        <v>4.3148294597782449E-5</v>
      </c>
      <c r="O545" s="43">
        <v>3.9572038070640126E-5</v>
      </c>
      <c r="P545" s="43">
        <v>4.456929000000021E-5</v>
      </c>
      <c r="Q545" s="43">
        <v>7.0343972500000031E-5</v>
      </c>
      <c r="R545" s="43">
        <v>8.850266000000002E-5</v>
      </c>
      <c r="S545" s="43">
        <v>6.6345434999999891E-5</v>
      </c>
      <c r="T545" s="43">
        <v>6.9778542499999955E-5</v>
      </c>
      <c r="U545" s="43">
        <v>7.1440575000000637E-5</v>
      </c>
      <c r="V545" s="43">
        <v>7.4164305000000208E-5</v>
      </c>
      <c r="W545" s="43">
        <v>6.7845834999999752E-5</v>
      </c>
      <c r="X545" s="43">
        <v>6.7446379999999882E-5</v>
      </c>
      <c r="Y545" s="43">
        <v>6.5018844999999951E-5</v>
      </c>
    </row>
    <row r="546" spans="1:25" ht="15" hidden="1" customHeight="1">
      <c r="A546" s="38" t="s">
        <v>64</v>
      </c>
      <c r="B546" s="38" t="s">
        <v>65</v>
      </c>
      <c r="C546" s="38" t="s">
        <v>66</v>
      </c>
      <c r="D546" s="38" t="s">
        <v>238</v>
      </c>
      <c r="E546" s="38" t="s">
        <v>270</v>
      </c>
      <c r="F546" s="38"/>
      <c r="G546" s="38" t="s">
        <v>273</v>
      </c>
      <c r="H546" s="39" t="s">
        <v>72</v>
      </c>
      <c r="I546" s="39">
        <v>1</v>
      </c>
      <c r="J546" s="40">
        <v>0.32454538797295523</v>
      </c>
      <c r="K546" s="40">
        <v>3.077636284883083E-2</v>
      </c>
      <c r="L546" s="40">
        <v>3.4946855876136829E-2</v>
      </c>
      <c r="M546" s="40">
        <v>7.048929353878168E-2</v>
      </c>
      <c r="N546" s="40">
        <v>9.1508903182977011E-2</v>
      </c>
      <c r="O546" s="40">
        <v>8.3924378340213573E-2</v>
      </c>
      <c r="P546" s="40">
        <v>9.4522550232000457E-2</v>
      </c>
      <c r="Q546" s="40">
        <v>0.14918549687800009</v>
      </c>
      <c r="R546" s="40">
        <v>0.18769644132800001</v>
      </c>
      <c r="S546" s="40">
        <v>0.14070539854799977</v>
      </c>
      <c r="T546" s="40">
        <v>0.14798633293399988</v>
      </c>
      <c r="U546" s="40">
        <v>0.15151117146000137</v>
      </c>
      <c r="V546" s="40">
        <v>0.15728765804400044</v>
      </c>
      <c r="W546" s="40">
        <v>0.14388744686799945</v>
      </c>
      <c r="X546" s="40">
        <v>0.14304028270399977</v>
      </c>
      <c r="Y546" s="40">
        <v>0.13789196647599988</v>
      </c>
    </row>
    <row r="547" spans="1:25" ht="15" hidden="1" customHeight="1">
      <c r="A547" s="41" t="s">
        <v>64</v>
      </c>
      <c r="B547" s="41" t="s">
        <v>65</v>
      </c>
      <c r="C547" s="41" t="s">
        <v>66</v>
      </c>
      <c r="D547" s="41" t="s">
        <v>238</v>
      </c>
      <c r="E547" s="41" t="s">
        <v>270</v>
      </c>
      <c r="F547" s="41"/>
      <c r="G547" s="41" t="s">
        <v>273</v>
      </c>
      <c r="H547" s="42" t="s">
        <v>73</v>
      </c>
      <c r="I547" s="42">
        <v>298</v>
      </c>
      <c r="J547" s="43">
        <v>1.8241140251969195E-4</v>
      </c>
      <c r="K547" s="43">
        <v>1.7297918010093528E-5</v>
      </c>
      <c r="L547" s="43">
        <v>1.9641952189907156E-5</v>
      </c>
      <c r="M547" s="43">
        <v>3.9618652347334855E-5</v>
      </c>
      <c r="N547" s="43">
        <v>5.1432767160556684E-5</v>
      </c>
      <c r="O547" s="43">
        <v>4.7169869380203036E-5</v>
      </c>
      <c r="P547" s="43">
        <v>5.3126593680000254E-5</v>
      </c>
      <c r="Q547" s="43">
        <v>8.3850015220000057E-5</v>
      </c>
      <c r="R547" s="43">
        <v>1.0549517072000003E-4</v>
      </c>
      <c r="S547" s="43">
        <v>7.9083758519999877E-5</v>
      </c>
      <c r="T547" s="43">
        <v>8.3176022659999966E-5</v>
      </c>
      <c r="U547" s="43">
        <v>8.5157165400000782E-5</v>
      </c>
      <c r="V547" s="43">
        <v>8.8403851560000236E-5</v>
      </c>
      <c r="W547" s="43">
        <v>8.08722353199997E-5</v>
      </c>
      <c r="X547" s="43">
        <v>8.0396084959999858E-5</v>
      </c>
      <c r="Y547" s="43">
        <v>7.7502463239999939E-5</v>
      </c>
    </row>
    <row r="548" spans="1:25" ht="15" hidden="1" customHeight="1">
      <c r="A548" s="38" t="s">
        <v>64</v>
      </c>
      <c r="B548" s="38" t="s">
        <v>65</v>
      </c>
      <c r="C548" s="38" t="s">
        <v>66</v>
      </c>
      <c r="D548" s="38" t="s">
        <v>238</v>
      </c>
      <c r="E548" s="38" t="s">
        <v>274</v>
      </c>
      <c r="F548" s="38"/>
      <c r="G548" s="38" t="s">
        <v>275</v>
      </c>
      <c r="H548" s="39" t="s">
        <v>71</v>
      </c>
      <c r="I548" s="39">
        <v>25</v>
      </c>
      <c r="J548" s="40">
        <v>2.7713978289781778E-5</v>
      </c>
      <c r="K548" s="40">
        <v>2.4912998658446084E-5</v>
      </c>
      <c r="L548" s="40">
        <v>2.5918576609444797E-5</v>
      </c>
      <c r="M548" s="40">
        <v>1.9687504399477287E-5</v>
      </c>
      <c r="N548" s="40">
        <v>2.0426841208192765E-5</v>
      </c>
      <c r="O548" s="40">
        <v>1.9340612802549269E-5</v>
      </c>
      <c r="P548" s="40">
        <v>1.8444618046283993E-5</v>
      </c>
      <c r="Q548" s="40">
        <v>1.6031193463132659E-5</v>
      </c>
      <c r="R548" s="40">
        <v>1.2887572499999985E-5</v>
      </c>
      <c r="S548" s="40">
        <v>1.0056585699999974E-5</v>
      </c>
      <c r="T548" s="40">
        <v>8.65605524749999E-6</v>
      </c>
      <c r="U548" s="40">
        <v>8.2143255575000676E-6</v>
      </c>
      <c r="V548" s="40">
        <v>8.1081649375000094E-6</v>
      </c>
      <c r="W548" s="40">
        <v>7.9401126499999733E-6</v>
      </c>
      <c r="X548" s="40">
        <v>6.8725063325000022E-6</v>
      </c>
      <c r="Y548" s="40">
        <v>7.3257335849999892E-6</v>
      </c>
    </row>
    <row r="549" spans="1:25" ht="15" hidden="1" customHeight="1">
      <c r="A549" s="41" t="s">
        <v>64</v>
      </c>
      <c r="B549" s="41" t="s">
        <v>65</v>
      </c>
      <c r="C549" s="41" t="s">
        <v>66</v>
      </c>
      <c r="D549" s="41" t="s">
        <v>238</v>
      </c>
      <c r="E549" s="41" t="s">
        <v>274</v>
      </c>
      <c r="F549" s="41"/>
      <c r="G549" s="41" t="s">
        <v>275</v>
      </c>
      <c r="H549" s="42" t="s">
        <v>72</v>
      </c>
      <c r="I549" s="42">
        <v>1</v>
      </c>
      <c r="J549" s="43">
        <v>5.8775805156969195E-2</v>
      </c>
      <c r="K549" s="43">
        <v>5.2835487554832458E-2</v>
      </c>
      <c r="L549" s="43">
        <v>5.4968117273310531E-2</v>
      </c>
      <c r="M549" s="43">
        <v>4.1753259330411428E-2</v>
      </c>
      <c r="N549" s="43">
        <v>4.3321244834335214E-2</v>
      </c>
      <c r="O549" s="43">
        <v>4.1017571631646488E-2</v>
      </c>
      <c r="P549" s="43">
        <v>3.9117345952559085E-2</v>
      </c>
      <c r="Q549" s="43">
        <v>3.3998955096611737E-2</v>
      </c>
      <c r="R549" s="43">
        <v>2.7331963757999966E-2</v>
      </c>
      <c r="S549" s="43">
        <v>2.1328006952559944E-2</v>
      </c>
      <c r="T549" s="43">
        <v>1.8357761968897976E-2</v>
      </c>
      <c r="U549" s="43">
        <v>1.742094164234614E-2</v>
      </c>
      <c r="V549" s="43">
        <v>1.7195796199450018E-2</v>
      </c>
      <c r="W549" s="43">
        <v>1.6839390908119943E-2</v>
      </c>
      <c r="X549" s="43">
        <v>1.4575211429966003E-2</v>
      </c>
      <c r="Y549" s="43">
        <v>1.5536415787067978E-2</v>
      </c>
    </row>
    <row r="550" spans="1:25" ht="15" hidden="1" customHeight="1">
      <c r="A550" s="38" t="s">
        <v>64</v>
      </c>
      <c r="B550" s="38" t="s">
        <v>65</v>
      </c>
      <c r="C550" s="38" t="s">
        <v>66</v>
      </c>
      <c r="D550" s="38" t="s">
        <v>238</v>
      </c>
      <c r="E550" s="38" t="s">
        <v>274</v>
      </c>
      <c r="F550" s="38"/>
      <c r="G550" s="38" t="s">
        <v>275</v>
      </c>
      <c r="H550" s="39" t="s">
        <v>73</v>
      </c>
      <c r="I550" s="39">
        <v>298</v>
      </c>
      <c r="J550" s="40">
        <v>3.3035062121419884E-5</v>
      </c>
      <c r="K550" s="40">
        <v>2.9696294400867737E-5</v>
      </c>
      <c r="L550" s="40">
        <v>3.0894943318458197E-5</v>
      </c>
      <c r="M550" s="40">
        <v>2.3467505244176924E-5</v>
      </c>
      <c r="N550" s="40">
        <v>2.4348794720165779E-5</v>
      </c>
      <c r="O550" s="40">
        <v>2.3054010460638723E-5</v>
      </c>
      <c r="P550" s="40">
        <v>2.1985984711170518E-5</v>
      </c>
      <c r="Q550" s="40">
        <v>1.9109182608054128E-5</v>
      </c>
      <c r="R550" s="40">
        <v>1.5361986419999984E-5</v>
      </c>
      <c r="S550" s="40">
        <v>1.1987450154399968E-5</v>
      </c>
      <c r="T550" s="40">
        <v>1.0318017855019985E-5</v>
      </c>
      <c r="U550" s="40">
        <v>9.791476064540079E-6</v>
      </c>
      <c r="V550" s="40">
        <v>9.6649326055000103E-6</v>
      </c>
      <c r="W550" s="40">
        <v>9.464614278799967E-6</v>
      </c>
      <c r="X550" s="40">
        <v>8.1920275483400033E-6</v>
      </c>
      <c r="Y550" s="40">
        <v>8.7322744333199872E-6</v>
      </c>
    </row>
    <row r="551" spans="1:25" ht="15" hidden="1" customHeight="1">
      <c r="A551" s="41" t="s">
        <v>64</v>
      </c>
      <c r="B551" s="41" t="s">
        <v>65</v>
      </c>
      <c r="C551" s="41" t="s">
        <v>66</v>
      </c>
      <c r="D551" s="41" t="s">
        <v>238</v>
      </c>
      <c r="E551" s="41" t="s">
        <v>274</v>
      </c>
      <c r="F551" s="41"/>
      <c r="G551" s="41" t="s">
        <v>276</v>
      </c>
      <c r="H551" s="42" t="s">
        <v>71</v>
      </c>
      <c r="I551" s="42">
        <v>25</v>
      </c>
      <c r="J551" s="43">
        <v>1.5931935351158516E-4</v>
      </c>
      <c r="K551" s="43">
        <v>1.2074767382126003E-4</v>
      </c>
      <c r="L551" s="43">
        <v>6.4484211849506079E-5</v>
      </c>
      <c r="M551" s="43">
        <v>5.431690286133579E-5</v>
      </c>
      <c r="N551" s="43">
        <v>3.2520835873636488E-5</v>
      </c>
      <c r="O551" s="43">
        <v>3.102890370235095E-5</v>
      </c>
      <c r="P551" s="43">
        <v>3.1258902044965691E-5</v>
      </c>
      <c r="Q551" s="43">
        <v>2.2994431126878657E-5</v>
      </c>
      <c r="R551" s="43">
        <v>2.1331687499999977E-5</v>
      </c>
      <c r="S551" s="43">
        <v>1.5849245624999991E-5</v>
      </c>
      <c r="T551" s="43">
        <v>1.5191243654999996E-5</v>
      </c>
      <c r="U551" s="43">
        <v>1.1968798657500107E-5</v>
      </c>
      <c r="V551" s="43">
        <v>6.9990926275000062E-6</v>
      </c>
      <c r="W551" s="43">
        <v>8.0199005749999722E-6</v>
      </c>
      <c r="X551" s="43">
        <v>1.0412595095000004E-5</v>
      </c>
      <c r="Y551" s="43">
        <v>1.1939712405000004E-5</v>
      </c>
    </row>
    <row r="552" spans="1:25" ht="15" hidden="1" customHeight="1">
      <c r="A552" s="38" t="s">
        <v>64</v>
      </c>
      <c r="B552" s="38" t="s">
        <v>65</v>
      </c>
      <c r="C552" s="38" t="s">
        <v>66</v>
      </c>
      <c r="D552" s="38" t="s">
        <v>238</v>
      </c>
      <c r="E552" s="38" t="s">
        <v>274</v>
      </c>
      <c r="F552" s="38"/>
      <c r="G552" s="38" t="s">
        <v>276</v>
      </c>
      <c r="H552" s="39" t="s">
        <v>72</v>
      </c>
      <c r="I552" s="39">
        <v>1</v>
      </c>
      <c r="J552" s="40">
        <v>0.33788448492736978</v>
      </c>
      <c r="K552" s="40">
        <v>0.25608166664012827</v>
      </c>
      <c r="L552" s="40">
        <v>0.13675811649043246</v>
      </c>
      <c r="M552" s="40">
        <v>0.11519528758832094</v>
      </c>
      <c r="N552" s="40">
        <v>6.8970188720808262E-2</v>
      </c>
      <c r="O552" s="40">
        <v>6.5806098971945906E-2</v>
      </c>
      <c r="P552" s="40">
        <v>6.6293879456963231E-2</v>
      </c>
      <c r="Q552" s="40">
        <v>4.8766589533884248E-2</v>
      </c>
      <c r="R552" s="40">
        <v>4.5240242849999945E-2</v>
      </c>
      <c r="S552" s="40">
        <v>3.361308012149998E-2</v>
      </c>
      <c r="T552" s="40">
        <v>3.2217589543523988E-2</v>
      </c>
      <c r="U552" s="40">
        <v>2.538342819282622E-2</v>
      </c>
      <c r="V552" s="40">
        <v>1.4843675644402012E-2</v>
      </c>
      <c r="W552" s="40">
        <v>1.700860513945994E-2</v>
      </c>
      <c r="X552" s="40">
        <v>2.2083031677476009E-2</v>
      </c>
      <c r="Y552" s="40">
        <v>2.5321742068524007E-2</v>
      </c>
    </row>
    <row r="553" spans="1:25" ht="15" hidden="1" customHeight="1">
      <c r="A553" s="41" t="s">
        <v>64</v>
      </c>
      <c r="B553" s="41" t="s">
        <v>65</v>
      </c>
      <c r="C553" s="41" t="s">
        <v>66</v>
      </c>
      <c r="D553" s="41" t="s">
        <v>238</v>
      </c>
      <c r="E553" s="41" t="s">
        <v>274</v>
      </c>
      <c r="F553" s="41"/>
      <c r="G553" s="41" t="s">
        <v>276</v>
      </c>
      <c r="H553" s="42" t="s">
        <v>73</v>
      </c>
      <c r="I553" s="42">
        <v>298</v>
      </c>
      <c r="J553" s="43">
        <v>1.899086693858095E-4</v>
      </c>
      <c r="K553" s="43">
        <v>1.4393122719494198E-4</v>
      </c>
      <c r="L553" s="43">
        <v>7.6865180524611254E-5</v>
      </c>
      <c r="M553" s="43">
        <v>6.4745748210712263E-5</v>
      </c>
      <c r="N553" s="43">
        <v>3.8764836361374698E-5</v>
      </c>
      <c r="O553" s="43">
        <v>3.6986453213202334E-5</v>
      </c>
      <c r="P553" s="43">
        <v>3.7260611237599115E-5</v>
      </c>
      <c r="Q553" s="43">
        <v>2.7409361903239359E-5</v>
      </c>
      <c r="R553" s="43">
        <v>2.5427371499999975E-5</v>
      </c>
      <c r="S553" s="43">
        <v>1.889230078499999E-5</v>
      </c>
      <c r="T553" s="43">
        <v>1.8107962436759992E-5</v>
      </c>
      <c r="U553" s="43">
        <v>1.4266807999740126E-5</v>
      </c>
      <c r="V553" s="43">
        <v>8.3429184119800071E-6</v>
      </c>
      <c r="W553" s="43">
        <v>9.5597214853999656E-6</v>
      </c>
      <c r="X553" s="43">
        <v>1.2411813353240006E-5</v>
      </c>
      <c r="Y553" s="43">
        <v>1.4232137186760004E-5</v>
      </c>
    </row>
    <row r="554" spans="1:25" ht="15" hidden="1" customHeight="1">
      <c r="A554" s="38" t="s">
        <v>64</v>
      </c>
      <c r="B554" s="38" t="s">
        <v>65</v>
      </c>
      <c r="C554" s="38" t="s">
        <v>66</v>
      </c>
      <c r="D554" s="38" t="s">
        <v>238</v>
      </c>
      <c r="E554" s="38" t="s">
        <v>277</v>
      </c>
      <c r="F554" s="38"/>
      <c r="G554" s="38" t="s">
        <v>278</v>
      </c>
      <c r="H554" s="39" t="s">
        <v>71</v>
      </c>
      <c r="I554" s="39">
        <v>25</v>
      </c>
      <c r="J554" s="40">
        <v>7.5994416720193227E-7</v>
      </c>
      <c r="K554" s="40">
        <v>1.7564936212286128E-6</v>
      </c>
      <c r="L554" s="40">
        <v>2.2143576665007564E-6</v>
      </c>
      <c r="M554" s="40">
        <v>1.3059124507515243E-5</v>
      </c>
      <c r="N554" s="40">
        <v>2.252600991363681E-5</v>
      </c>
      <c r="O554" s="40">
        <v>2.1017787335999998E-5</v>
      </c>
      <c r="P554" s="40">
        <v>2.0734832659509046E-5</v>
      </c>
      <c r="Q554" s="40">
        <v>1.6275888510036876E-5</v>
      </c>
      <c r="R554" s="40">
        <v>1.6010189927710841E-5</v>
      </c>
      <c r="S554" s="40">
        <v>1.5501894698381553E-5</v>
      </c>
      <c r="T554" s="40">
        <v>2.9440290259265187E-5</v>
      </c>
      <c r="U554" s="40">
        <v>3.1148086988043268E-5</v>
      </c>
      <c r="V554" s="40">
        <v>4.1641000621711033E-5</v>
      </c>
      <c r="W554" s="40">
        <v>9.1097408698899117E-5</v>
      </c>
      <c r="X554" s="40">
        <v>5.1371364380434808E-5</v>
      </c>
      <c r="Y554" s="40">
        <v>1.7945726900372775E-5</v>
      </c>
    </row>
    <row r="555" spans="1:25" ht="15" hidden="1" customHeight="1">
      <c r="A555" s="41" t="s">
        <v>64</v>
      </c>
      <c r="B555" s="41" t="s">
        <v>65</v>
      </c>
      <c r="C555" s="41" t="s">
        <v>66</v>
      </c>
      <c r="D555" s="41" t="s">
        <v>238</v>
      </c>
      <c r="E555" s="41" t="s">
        <v>277</v>
      </c>
      <c r="F555" s="41"/>
      <c r="G555" s="41" t="s">
        <v>278</v>
      </c>
      <c r="H555" s="42" t="s">
        <v>73</v>
      </c>
      <c r="I555" s="42">
        <v>298</v>
      </c>
      <c r="J555" s="43">
        <v>1.8117068946094065E-6</v>
      </c>
      <c r="K555" s="43">
        <v>4.1874807930090127E-6</v>
      </c>
      <c r="L555" s="43">
        <v>5.2790286769378036E-6</v>
      </c>
      <c r="M555" s="43">
        <v>3.1132952825916331E-5</v>
      </c>
      <c r="N555" s="43">
        <v>5.3702007634110163E-5</v>
      </c>
      <c r="O555" s="43">
        <v>5.0106405009024003E-5</v>
      </c>
      <c r="P555" s="43">
        <v>4.9431841060269554E-5</v>
      </c>
      <c r="Q555" s="43">
        <v>3.8801718207927914E-5</v>
      </c>
      <c r="R555" s="43">
        <v>3.8168292787662643E-5</v>
      </c>
      <c r="S555" s="43">
        <v>3.6956516960941621E-5</v>
      </c>
      <c r="T555" s="43">
        <v>7.018565197808821E-5</v>
      </c>
      <c r="U555" s="43">
        <v>7.4257039379495152E-5</v>
      </c>
      <c r="V555" s="43">
        <v>9.927214548215911E-5</v>
      </c>
      <c r="W555" s="43">
        <v>2.1717622233817551E-4</v>
      </c>
      <c r="X555" s="43">
        <v>1.2246933268295659E-4</v>
      </c>
      <c r="Y555" s="43">
        <v>4.278261293048869E-5</v>
      </c>
    </row>
    <row r="556" spans="1:25" ht="15" hidden="1" customHeight="1">
      <c r="A556" s="38" t="s">
        <v>64</v>
      </c>
      <c r="B556" s="38" t="s">
        <v>65</v>
      </c>
      <c r="C556" s="38" t="s">
        <v>66</v>
      </c>
      <c r="D556" s="38" t="s">
        <v>238</v>
      </c>
      <c r="E556" s="38" t="s">
        <v>277</v>
      </c>
      <c r="F556" s="38"/>
      <c r="G556" s="38" t="s">
        <v>279</v>
      </c>
      <c r="H556" s="39" t="s">
        <v>71</v>
      </c>
      <c r="I556" s="39">
        <v>25</v>
      </c>
      <c r="J556" s="40">
        <v>2.9935663070356877E-4</v>
      </c>
      <c r="K556" s="40">
        <v>5.1361117020650522E-4</v>
      </c>
      <c r="L556" s="40">
        <v>5.5229544990104064E-4</v>
      </c>
      <c r="M556" s="40">
        <v>5.428230290066738E-4</v>
      </c>
      <c r="N556" s="40">
        <v>6.102604019142309E-4</v>
      </c>
      <c r="O556" s="40">
        <v>5.3471103074999998E-4</v>
      </c>
      <c r="P556" s="40">
        <v>5.2654459425668346E-4</v>
      </c>
      <c r="Q556" s="40">
        <v>4.125705528124453E-4</v>
      </c>
      <c r="R556" s="40">
        <v>3.6626906260757344E-4</v>
      </c>
      <c r="S556" s="40">
        <v>3.4834107931788468E-4</v>
      </c>
      <c r="T556" s="40">
        <v>4.1713066925704598E-4</v>
      </c>
      <c r="U556" s="40">
        <v>4.0318598670923631E-4</v>
      </c>
      <c r="V556" s="40">
        <v>5.847408682837763E-4</v>
      </c>
      <c r="W556" s="40">
        <v>1.2201820994536875E-3</v>
      </c>
      <c r="X556" s="40">
        <v>6.3652769678973194E-4</v>
      </c>
      <c r="Y556" s="40">
        <v>2.3540658121819124E-4</v>
      </c>
    </row>
    <row r="557" spans="1:25" ht="15" hidden="1" customHeight="1">
      <c r="A557" s="41" t="s">
        <v>64</v>
      </c>
      <c r="B557" s="41" t="s">
        <v>65</v>
      </c>
      <c r="C557" s="41" t="s">
        <v>66</v>
      </c>
      <c r="D557" s="41" t="s">
        <v>238</v>
      </c>
      <c r="E557" s="41" t="s">
        <v>277</v>
      </c>
      <c r="F557" s="41"/>
      <c r="G557" s="41" t="s">
        <v>279</v>
      </c>
      <c r="H557" s="42" t="s">
        <v>72</v>
      </c>
      <c r="I557" s="42">
        <v>1</v>
      </c>
      <c r="J557" s="43">
        <v>0.28288742100115472</v>
      </c>
      <c r="K557" s="43">
        <v>0.48565430271989007</v>
      </c>
      <c r="L557" s="43">
        <v>0.52323917032836953</v>
      </c>
      <c r="M557" s="43">
        <v>0.51373769483093035</v>
      </c>
      <c r="N557" s="43">
        <v>0.57828383557457319</v>
      </c>
      <c r="O557" s="43">
        <v>0.50619492922471965</v>
      </c>
      <c r="P557" s="43">
        <v>0.50080569851351786</v>
      </c>
      <c r="Q557" s="43">
        <v>0.39451546198459275</v>
      </c>
      <c r="R557" s="43">
        <v>0.34839074170818973</v>
      </c>
      <c r="S557" s="43">
        <v>0.3313378589144314</v>
      </c>
      <c r="T557" s="43">
        <v>0.39676969225052677</v>
      </c>
      <c r="U557" s="43">
        <v>0.38350567737269414</v>
      </c>
      <c r="V557" s="43">
        <v>0.55619850434035378</v>
      </c>
      <c r="W557" s="43">
        <v>1.1606225860882644</v>
      </c>
      <c r="X557" s="43">
        <v>0.60545751482149623</v>
      </c>
      <c r="Y557" s="43">
        <v>0.22391591812237066</v>
      </c>
    </row>
    <row r="558" spans="1:25" ht="15" hidden="1" customHeight="1">
      <c r="A558" s="38" t="s">
        <v>64</v>
      </c>
      <c r="B558" s="38" t="s">
        <v>65</v>
      </c>
      <c r="C558" s="38" t="s">
        <v>66</v>
      </c>
      <c r="D558" s="38" t="s">
        <v>238</v>
      </c>
      <c r="E558" s="38" t="s">
        <v>277</v>
      </c>
      <c r="F558" s="38"/>
      <c r="G558" s="38" t="s">
        <v>279</v>
      </c>
      <c r="H558" s="39" t="s">
        <v>73</v>
      </c>
      <c r="I558" s="39">
        <v>298</v>
      </c>
      <c r="J558" s="40">
        <v>7.136662075973079E-4</v>
      </c>
      <c r="K558" s="40">
        <v>1.2244490297723086E-3</v>
      </c>
      <c r="L558" s="40">
        <v>1.3166723525640809E-3</v>
      </c>
      <c r="M558" s="40">
        <v>1.2940901011519101E-3</v>
      </c>
      <c r="N558" s="40">
        <v>1.4548607981635265E-3</v>
      </c>
      <c r="O558" s="40">
        <v>1.2747510973080002E-3</v>
      </c>
      <c r="P558" s="40">
        <v>1.2552823127079333E-3</v>
      </c>
      <c r="Q558" s="40">
        <v>9.8356819790486956E-4</v>
      </c>
      <c r="R558" s="40">
        <v>8.7318544525645514E-4</v>
      </c>
      <c r="S558" s="40">
        <v>8.3044513309383713E-4</v>
      </c>
      <c r="T558" s="40">
        <v>9.944395155087975E-4</v>
      </c>
      <c r="U558" s="40">
        <v>9.6119539231481939E-4</v>
      </c>
      <c r="V558" s="40">
        <v>1.3940222299885228E-3</v>
      </c>
      <c r="W558" s="40">
        <v>2.9089141250975914E-3</v>
      </c>
      <c r="X558" s="40">
        <v>1.5174820291467207E-3</v>
      </c>
      <c r="Y558" s="40">
        <v>5.6120928962416787E-4</v>
      </c>
    </row>
    <row r="559" spans="1:25" ht="15" hidden="1" customHeight="1">
      <c r="A559" s="41" t="s">
        <v>64</v>
      </c>
      <c r="B559" s="41" t="s">
        <v>65</v>
      </c>
      <c r="C559" s="41" t="s">
        <v>66</v>
      </c>
      <c r="D559" s="41" t="s">
        <v>238</v>
      </c>
      <c r="E559" s="41" t="s">
        <v>277</v>
      </c>
      <c r="F559" s="41"/>
      <c r="G559" s="41" t="s">
        <v>280</v>
      </c>
      <c r="H559" s="42" t="s">
        <v>71</v>
      </c>
      <c r="I559" s="42">
        <v>25</v>
      </c>
      <c r="J559" s="43">
        <v>6.0425000000000012E-5</v>
      </c>
      <c r="K559" s="43">
        <v>5.5375000000000065E-5</v>
      </c>
      <c r="L559" s="43">
        <v>4.5549999999999982E-5</v>
      </c>
      <c r="M559" s="43">
        <v>5.1000000000000298E-5</v>
      </c>
      <c r="N559" s="43">
        <v>8.2225000000000454E-5</v>
      </c>
      <c r="O559" s="43">
        <v>1.0160000000000036E-4</v>
      </c>
      <c r="P559" s="43">
        <v>4.4754217499999956E-5</v>
      </c>
      <c r="Q559" s="43">
        <v>4.151549750000007E-5</v>
      </c>
      <c r="R559" s="43">
        <v>3.5463787500000108E-5</v>
      </c>
      <c r="S559" s="43">
        <v>3.7352166324999899E-5</v>
      </c>
      <c r="T559" s="43">
        <v>3.6847287109999988E-5</v>
      </c>
      <c r="U559" s="43">
        <v>3.972685609750052E-5</v>
      </c>
      <c r="V559" s="43">
        <v>3.7148420364999941E-5</v>
      </c>
      <c r="W559" s="43">
        <v>4.5518788102499805E-5</v>
      </c>
      <c r="X559" s="43">
        <v>4.662360725749987E-5</v>
      </c>
      <c r="Y559" s="43">
        <v>4.7861487210000081E-5</v>
      </c>
    </row>
    <row r="560" spans="1:25" ht="15" hidden="1" customHeight="1">
      <c r="A560" s="38" t="s">
        <v>64</v>
      </c>
      <c r="B560" s="38" t="s">
        <v>65</v>
      </c>
      <c r="C560" s="38" t="s">
        <v>66</v>
      </c>
      <c r="D560" s="38" t="s">
        <v>238</v>
      </c>
      <c r="E560" s="38" t="s">
        <v>277</v>
      </c>
      <c r="F560" s="38"/>
      <c r="G560" s="38" t="s">
        <v>280</v>
      </c>
      <c r="H560" s="39" t="s">
        <v>72</v>
      </c>
      <c r="I560" s="39">
        <v>1</v>
      </c>
      <c r="J560" s="40">
        <v>0.12814934000000003</v>
      </c>
      <c r="K560" s="40">
        <v>0.11743930000000014</v>
      </c>
      <c r="L560" s="40">
        <v>9.660243999999997E-2</v>
      </c>
      <c r="M560" s="40">
        <v>0.10816080000000064</v>
      </c>
      <c r="N560" s="40">
        <v>0.17438278000000099</v>
      </c>
      <c r="O560" s="40">
        <v>0.21547328000000077</v>
      </c>
      <c r="P560" s="40">
        <v>9.4914744473999904E-2</v>
      </c>
      <c r="Q560" s="40">
        <v>8.8046067098000141E-2</v>
      </c>
      <c r="R560" s="40">
        <v>7.5211600530000228E-2</v>
      </c>
      <c r="S560" s="40">
        <v>7.9216474342059778E-2</v>
      </c>
      <c r="T560" s="40">
        <v>7.8145726502887952E-2</v>
      </c>
      <c r="U560" s="40">
        <v>8.4252716411579096E-2</v>
      </c>
      <c r="V560" s="40">
        <v>7.878436991009187E-2</v>
      </c>
      <c r="W560" s="40">
        <v>9.6536245807781584E-2</v>
      </c>
      <c r="X560" s="40">
        <v>9.887934627170572E-2</v>
      </c>
      <c r="Y560" s="40">
        <v>0.10150464207496819</v>
      </c>
    </row>
    <row r="561" spans="1:25" ht="15" hidden="1" customHeight="1">
      <c r="A561" s="41" t="s">
        <v>64</v>
      </c>
      <c r="B561" s="41" t="s">
        <v>65</v>
      </c>
      <c r="C561" s="41" t="s">
        <v>66</v>
      </c>
      <c r="D561" s="41" t="s">
        <v>238</v>
      </c>
      <c r="E561" s="41" t="s">
        <v>277</v>
      </c>
      <c r="F561" s="41"/>
      <c r="G561" s="41" t="s">
        <v>280</v>
      </c>
      <c r="H561" s="42" t="s">
        <v>73</v>
      </c>
      <c r="I561" s="42">
        <v>298</v>
      </c>
      <c r="J561" s="43">
        <v>7.2026600000000019E-5</v>
      </c>
      <c r="K561" s="43">
        <v>6.6007000000000088E-5</v>
      </c>
      <c r="L561" s="43">
        <v>5.4295599999999982E-5</v>
      </c>
      <c r="M561" s="43">
        <v>6.0792000000000356E-5</v>
      </c>
      <c r="N561" s="43">
        <v>9.8012200000000552E-5</v>
      </c>
      <c r="O561" s="43">
        <v>1.2110720000000045E-4</v>
      </c>
      <c r="P561" s="43">
        <v>5.3347027259999944E-5</v>
      </c>
      <c r="Q561" s="43">
        <v>4.9486473020000089E-5</v>
      </c>
      <c r="R561" s="43">
        <v>4.2272834700000136E-5</v>
      </c>
      <c r="S561" s="43">
        <v>4.4523782259399882E-5</v>
      </c>
      <c r="T561" s="43">
        <v>4.3921966235119979E-5</v>
      </c>
      <c r="U561" s="43">
        <v>4.7354412468220624E-5</v>
      </c>
      <c r="V561" s="43">
        <v>4.4280917075079941E-5</v>
      </c>
      <c r="W561" s="43">
        <v>5.4258395418179782E-5</v>
      </c>
      <c r="X561" s="43">
        <v>5.5575339850939839E-5</v>
      </c>
      <c r="Y561" s="43">
        <v>5.70508927543201E-5</v>
      </c>
    </row>
    <row r="562" spans="1:25" ht="15" hidden="1" customHeight="1">
      <c r="A562" s="38" t="s">
        <v>64</v>
      </c>
      <c r="B562" s="38" t="s">
        <v>65</v>
      </c>
      <c r="C562" s="38" t="s">
        <v>66</v>
      </c>
      <c r="D562" s="38" t="s">
        <v>238</v>
      </c>
      <c r="E562" s="38" t="s">
        <v>281</v>
      </c>
      <c r="F562" s="38"/>
      <c r="G562" s="38" t="s">
        <v>282</v>
      </c>
      <c r="H562" s="39" t="s">
        <v>71</v>
      </c>
      <c r="I562" s="39">
        <v>25</v>
      </c>
      <c r="J562" s="40">
        <v>1.2092551898430972E-5</v>
      </c>
      <c r="K562" s="40">
        <v>1.192901046446222E-5</v>
      </c>
      <c r="L562" s="40">
        <v>1.2976787380260954E-5</v>
      </c>
      <c r="M562" s="40">
        <v>7.3466442294008612E-6</v>
      </c>
      <c r="N562" s="40">
        <v>9.6624534900750987E-6</v>
      </c>
      <c r="O562" s="40">
        <v>9.840239295188205E-6</v>
      </c>
      <c r="P562" s="40">
        <v>1.0174790874274078E-5</v>
      </c>
      <c r="Q562" s="40">
        <v>9.3325866756680323E-6</v>
      </c>
      <c r="R562" s="40">
        <v>6.5594649999999989E-6</v>
      </c>
      <c r="S562" s="40">
        <v>5.0171199999999868E-6</v>
      </c>
      <c r="T562" s="40">
        <v>4.7640299999999797E-6</v>
      </c>
      <c r="U562" s="40">
        <v>4.5495925000000465E-6</v>
      </c>
      <c r="V562" s="40">
        <v>4.6225875000000131E-6</v>
      </c>
      <c r="W562" s="40">
        <v>4.5111874999999848E-6</v>
      </c>
      <c r="X562" s="40">
        <v>3.8944700000000095E-6</v>
      </c>
      <c r="Y562" s="40">
        <v>3.631160000000004E-6</v>
      </c>
    </row>
    <row r="563" spans="1:25" ht="15" hidden="1" customHeight="1">
      <c r="A563" s="41" t="s">
        <v>64</v>
      </c>
      <c r="B563" s="41" t="s">
        <v>65</v>
      </c>
      <c r="C563" s="41" t="s">
        <v>66</v>
      </c>
      <c r="D563" s="41" t="s">
        <v>238</v>
      </c>
      <c r="E563" s="41" t="s">
        <v>281</v>
      </c>
      <c r="F563" s="41"/>
      <c r="G563" s="41" t="s">
        <v>282</v>
      </c>
      <c r="H563" s="42" t="s">
        <v>72</v>
      </c>
      <c r="I563" s="42">
        <v>1</v>
      </c>
      <c r="J563" s="43">
        <v>2.5645884066192403E-2</v>
      </c>
      <c r="K563" s="43">
        <v>2.5299045393031471E-2</v>
      </c>
      <c r="L563" s="43">
        <v>2.752117067605743E-2</v>
      </c>
      <c r="M563" s="43">
        <v>1.5580763081713347E-2</v>
      </c>
      <c r="N563" s="43">
        <v>2.0492131361751261E-2</v>
      </c>
      <c r="O563" s="43">
        <v>2.0869179497235147E-2</v>
      </c>
      <c r="P563" s="43">
        <v>2.157869648616046E-2</v>
      </c>
      <c r="Q563" s="43">
        <v>1.9792549821756759E-2</v>
      </c>
      <c r="R563" s="43">
        <v>1.3911313372E-2</v>
      </c>
      <c r="S563" s="43">
        <v>1.0640308095999973E-2</v>
      </c>
      <c r="T563" s="43">
        <v>1.0103554823999958E-2</v>
      </c>
      <c r="U563" s="43">
        <v>9.6487757740000967E-3</v>
      </c>
      <c r="V563" s="43">
        <v>9.8035835700000275E-3</v>
      </c>
      <c r="W563" s="43">
        <v>9.5673264499999671E-3</v>
      </c>
      <c r="X563" s="43">
        <v>8.2593919760000183E-3</v>
      </c>
      <c r="Y563" s="43">
        <v>7.7009641280000075E-3</v>
      </c>
    </row>
    <row r="564" spans="1:25" ht="15" hidden="1" customHeight="1">
      <c r="A564" s="38" t="s">
        <v>64</v>
      </c>
      <c r="B564" s="38" t="s">
        <v>65</v>
      </c>
      <c r="C564" s="38" t="s">
        <v>66</v>
      </c>
      <c r="D564" s="38" t="s">
        <v>238</v>
      </c>
      <c r="E564" s="38" t="s">
        <v>281</v>
      </c>
      <c r="F564" s="38"/>
      <c r="G564" s="38" t="s">
        <v>282</v>
      </c>
      <c r="H564" s="39" t="s">
        <v>73</v>
      </c>
      <c r="I564" s="39">
        <v>298</v>
      </c>
      <c r="J564" s="40">
        <v>1.441432186292972E-5</v>
      </c>
      <c r="K564" s="40">
        <v>1.4219380473638966E-5</v>
      </c>
      <c r="L564" s="40">
        <v>1.5468330557271058E-5</v>
      </c>
      <c r="M564" s="40">
        <v>8.7571999214458254E-6</v>
      </c>
      <c r="N564" s="40">
        <v>1.1517644560169515E-5</v>
      </c>
      <c r="O564" s="40">
        <v>1.172956523986434E-5</v>
      </c>
      <c r="P564" s="40">
        <v>1.2128350722134702E-5</v>
      </c>
      <c r="Q564" s="40">
        <v>1.1124443317396294E-5</v>
      </c>
      <c r="R564" s="40">
        <v>7.8188822799999999E-6</v>
      </c>
      <c r="S564" s="40">
        <v>5.9804070399999853E-6</v>
      </c>
      <c r="T564" s="40">
        <v>5.6787237599999756E-6</v>
      </c>
      <c r="U564" s="40">
        <v>5.4231142600000553E-6</v>
      </c>
      <c r="V564" s="40">
        <v>5.5101243000000157E-6</v>
      </c>
      <c r="W564" s="40">
        <v>5.377335499999982E-6</v>
      </c>
      <c r="X564" s="40">
        <v>4.6422082400000106E-6</v>
      </c>
      <c r="Y564" s="40">
        <v>4.3283427200000047E-6</v>
      </c>
    </row>
    <row r="565" spans="1:25" ht="15" hidden="1" customHeight="1">
      <c r="A565" s="41" t="s">
        <v>64</v>
      </c>
      <c r="B565" s="41" t="s">
        <v>65</v>
      </c>
      <c r="C565" s="41" t="s">
        <v>66</v>
      </c>
      <c r="D565" s="41" t="s">
        <v>238</v>
      </c>
      <c r="E565" s="41" t="s">
        <v>281</v>
      </c>
      <c r="F565" s="41"/>
      <c r="G565" s="41" t="s">
        <v>283</v>
      </c>
      <c r="H565" s="42" t="s">
        <v>71</v>
      </c>
      <c r="I565" s="42">
        <v>25</v>
      </c>
      <c r="J565" s="43">
        <v>1.8592567788654293E-6</v>
      </c>
      <c r="K565" s="43">
        <v>3.9690069166017658E-6</v>
      </c>
      <c r="L565" s="43">
        <v>1.7585353694511489E-6</v>
      </c>
      <c r="M565" s="43">
        <v>2.7624316077591617E-6</v>
      </c>
      <c r="N565" s="43">
        <v>1.2119392897935544E-6</v>
      </c>
      <c r="O565" s="43">
        <v>1.6964035781842081E-6</v>
      </c>
      <c r="P565" s="43">
        <v>8.2141615903183409E-7</v>
      </c>
      <c r="Q565" s="43">
        <v>8.6650815176076392E-7</v>
      </c>
      <c r="R565" s="43">
        <v>8.7819999999999938E-7</v>
      </c>
      <c r="S565" s="43">
        <v>5.9746499999999977E-7</v>
      </c>
      <c r="T565" s="43">
        <v>6.9939999999999844E-7</v>
      </c>
      <c r="U565" s="43">
        <v>8.1906532000000562E-7</v>
      </c>
      <c r="V565" s="43">
        <v>8.4899110750000077E-7</v>
      </c>
      <c r="W565" s="43">
        <v>7.7058249999999812E-7</v>
      </c>
      <c r="X565" s="43">
        <v>5.5201249999999894E-7</v>
      </c>
      <c r="Y565" s="43">
        <v>5.2790250000000002E-7</v>
      </c>
    </row>
    <row r="566" spans="1:25" ht="15" hidden="1" customHeight="1">
      <c r="A566" s="38" t="s">
        <v>64</v>
      </c>
      <c r="B566" s="38" t="s">
        <v>65</v>
      </c>
      <c r="C566" s="38" t="s">
        <v>66</v>
      </c>
      <c r="D566" s="38" t="s">
        <v>238</v>
      </c>
      <c r="E566" s="38" t="s">
        <v>281</v>
      </c>
      <c r="F566" s="38"/>
      <c r="G566" s="38" t="s">
        <v>283</v>
      </c>
      <c r="H566" s="39" t="s">
        <v>72</v>
      </c>
      <c r="I566" s="39">
        <v>1</v>
      </c>
      <c r="J566" s="40">
        <v>3.9431117766178022E-3</v>
      </c>
      <c r="K566" s="40">
        <v>8.4174698687290231E-3</v>
      </c>
      <c r="L566" s="40">
        <v>3.7295018115319966E-3</v>
      </c>
      <c r="M566" s="40">
        <v>5.8585649537356297E-3</v>
      </c>
      <c r="N566" s="40">
        <v>2.5702808457941698E-3</v>
      </c>
      <c r="O566" s="40">
        <v>3.5977327086130686E-3</v>
      </c>
      <c r="P566" s="40">
        <v>1.7420593900747136E-3</v>
      </c>
      <c r="Q566" s="40">
        <v>1.8376904882542282E-3</v>
      </c>
      <c r="R566" s="40">
        <v>1.8624865599999986E-3</v>
      </c>
      <c r="S566" s="40">
        <v>1.2671037719999996E-3</v>
      </c>
      <c r="T566" s="40">
        <v>1.4832875199999966E-3</v>
      </c>
      <c r="U566" s="40">
        <v>1.7370737306560118E-3</v>
      </c>
      <c r="V566" s="40">
        <v>1.8005403407860016E-3</v>
      </c>
      <c r="W566" s="40">
        <v>1.6342513659999959E-3</v>
      </c>
      <c r="X566" s="40">
        <v>1.1707081099999979E-3</v>
      </c>
      <c r="Y566" s="40">
        <v>1.1195756220000002E-3</v>
      </c>
    </row>
    <row r="567" spans="1:25" ht="15" hidden="1" customHeight="1">
      <c r="A567" s="41" t="s">
        <v>64</v>
      </c>
      <c r="B567" s="41" t="s">
        <v>65</v>
      </c>
      <c r="C567" s="41" t="s">
        <v>66</v>
      </c>
      <c r="D567" s="41" t="s">
        <v>238</v>
      </c>
      <c r="E567" s="41" t="s">
        <v>281</v>
      </c>
      <c r="F567" s="41"/>
      <c r="G567" s="41" t="s">
        <v>283</v>
      </c>
      <c r="H567" s="42" t="s">
        <v>73</v>
      </c>
      <c r="I567" s="42">
        <v>298</v>
      </c>
      <c r="J567" s="43">
        <v>2.2162340804075914E-6</v>
      </c>
      <c r="K567" s="43">
        <v>4.7310562445893033E-6</v>
      </c>
      <c r="L567" s="43">
        <v>2.0961741603857691E-6</v>
      </c>
      <c r="M567" s="43">
        <v>3.2928184764489204E-6</v>
      </c>
      <c r="N567" s="43">
        <v>1.4446316334339165E-6</v>
      </c>
      <c r="O567" s="43">
        <v>2.022113065195576E-6</v>
      </c>
      <c r="P567" s="43">
        <v>9.7912806156594603E-7</v>
      </c>
      <c r="Q567" s="43">
        <v>1.0328777168988304E-6</v>
      </c>
      <c r="R567" s="43">
        <v>1.0468143999999992E-6</v>
      </c>
      <c r="S567" s="43">
        <v>7.1217827999999981E-7</v>
      </c>
      <c r="T567" s="43">
        <v>8.3368479999999807E-7</v>
      </c>
      <c r="U567" s="43">
        <v>9.7632586144000649E-7</v>
      </c>
      <c r="V567" s="43">
        <v>1.0119974001400009E-6</v>
      </c>
      <c r="W567" s="43">
        <v>9.185343399999978E-7</v>
      </c>
      <c r="X567" s="43">
        <v>6.5799889999999875E-7</v>
      </c>
      <c r="Y567" s="43">
        <v>6.2925978000000017E-7</v>
      </c>
    </row>
    <row r="568" spans="1:25" ht="15" hidden="1" customHeight="1">
      <c r="A568" s="38" t="s">
        <v>64</v>
      </c>
      <c r="B568" s="38" t="s">
        <v>65</v>
      </c>
      <c r="C568" s="38" t="s">
        <v>66</v>
      </c>
      <c r="D568" s="38" t="s">
        <v>238</v>
      </c>
      <c r="E568" s="38" t="s">
        <v>281</v>
      </c>
      <c r="F568" s="38"/>
      <c r="G568" s="38" t="s">
        <v>284</v>
      </c>
      <c r="H568" s="39" t="s">
        <v>71</v>
      </c>
      <c r="I568" s="39">
        <v>25</v>
      </c>
      <c r="J568" s="40">
        <v>2.5115824678798986E-4</v>
      </c>
      <c r="K568" s="40">
        <v>2.3721251524197866E-4</v>
      </c>
      <c r="L568" s="40">
        <v>2.6424216298703471E-4</v>
      </c>
      <c r="M568" s="40">
        <v>2.0085072741779611E-4</v>
      </c>
      <c r="N568" s="40">
        <v>1.9753386009720793E-4</v>
      </c>
      <c r="O568" s="40">
        <v>1.9319337231208617E-4</v>
      </c>
      <c r="P568" s="40">
        <v>1.7340791280600305E-4</v>
      </c>
      <c r="Q568" s="40">
        <v>1.5477534775059181E-4</v>
      </c>
      <c r="R568" s="40">
        <v>1.362864624999997E-4</v>
      </c>
      <c r="S568" s="40">
        <v>1.0473609499999995E-4</v>
      </c>
      <c r="T568" s="40">
        <v>1.0919304249999983E-4</v>
      </c>
      <c r="U568" s="40">
        <v>1.0325770750000092E-4</v>
      </c>
      <c r="V568" s="40">
        <v>9.6081080000000199E-5</v>
      </c>
      <c r="W568" s="40">
        <v>9.8554779999999531E-5</v>
      </c>
      <c r="X568" s="40">
        <v>9.3512267499999875E-5</v>
      </c>
      <c r="Y568" s="40">
        <v>8.9455410000000045E-5</v>
      </c>
    </row>
    <row r="569" spans="1:25" ht="15" hidden="1" customHeight="1">
      <c r="A569" s="41" t="s">
        <v>64</v>
      </c>
      <c r="B569" s="41" t="s">
        <v>65</v>
      </c>
      <c r="C569" s="41" t="s">
        <v>66</v>
      </c>
      <c r="D569" s="41" t="s">
        <v>238</v>
      </c>
      <c r="E569" s="41" t="s">
        <v>281</v>
      </c>
      <c r="F569" s="41"/>
      <c r="G569" s="41" t="s">
        <v>284</v>
      </c>
      <c r="H569" s="42" t="s">
        <v>72</v>
      </c>
      <c r="I569" s="42">
        <v>1</v>
      </c>
      <c r="J569" s="43">
        <v>0.53265640978796902</v>
      </c>
      <c r="K569" s="43">
        <v>0.5030803023251883</v>
      </c>
      <c r="L569" s="43">
        <v>0.56040477926290322</v>
      </c>
      <c r="M569" s="43">
        <v>0.42596422270766199</v>
      </c>
      <c r="N569" s="43">
        <v>0.41892981049415856</v>
      </c>
      <c r="O569" s="43">
        <v>0.40972450399947236</v>
      </c>
      <c r="P569" s="43">
        <v>0.3677635014789713</v>
      </c>
      <c r="Q569" s="43">
        <v>0.32824755750945511</v>
      </c>
      <c r="R569" s="43">
        <v>0.28903632966999937</v>
      </c>
      <c r="S569" s="43">
        <v>0.22212431027599991</v>
      </c>
      <c r="T569" s="43">
        <v>0.23157660453399961</v>
      </c>
      <c r="U569" s="43">
        <v>0.21898894606600194</v>
      </c>
      <c r="V569" s="43">
        <v>0.20376875446400039</v>
      </c>
      <c r="W569" s="43">
        <v>0.20901497742399902</v>
      </c>
      <c r="X569" s="43">
        <v>0.19832081691399975</v>
      </c>
      <c r="Y569" s="43">
        <v>0.18971703352800012</v>
      </c>
    </row>
    <row r="570" spans="1:25" ht="15" hidden="1" customHeight="1">
      <c r="A570" s="38" t="s">
        <v>64</v>
      </c>
      <c r="B570" s="38" t="s">
        <v>65</v>
      </c>
      <c r="C570" s="38" t="s">
        <v>66</v>
      </c>
      <c r="D570" s="38" t="s">
        <v>238</v>
      </c>
      <c r="E570" s="38" t="s">
        <v>281</v>
      </c>
      <c r="F570" s="38"/>
      <c r="G570" s="38" t="s">
        <v>284</v>
      </c>
      <c r="H570" s="39" t="s">
        <v>73</v>
      </c>
      <c r="I570" s="39">
        <v>298</v>
      </c>
      <c r="J570" s="40">
        <v>2.9938063017128394E-4</v>
      </c>
      <c r="K570" s="40">
        <v>2.8275731816843855E-4</v>
      </c>
      <c r="L570" s="40">
        <v>3.1497665828054538E-4</v>
      </c>
      <c r="M570" s="40">
        <v>2.3941406708201298E-4</v>
      </c>
      <c r="N570" s="40">
        <v>2.3546036123587189E-4</v>
      </c>
      <c r="O570" s="40">
        <v>2.302864997960067E-4</v>
      </c>
      <c r="P570" s="40">
        <v>2.0670223206475569E-4</v>
      </c>
      <c r="Q570" s="40">
        <v>1.8449221451870542E-4</v>
      </c>
      <c r="R570" s="40">
        <v>1.6245346329999967E-4</v>
      </c>
      <c r="S570" s="40">
        <v>1.2484542523999995E-4</v>
      </c>
      <c r="T570" s="40">
        <v>1.301581066599998E-4</v>
      </c>
      <c r="U570" s="40">
        <v>1.2308318734000111E-4</v>
      </c>
      <c r="V570" s="40">
        <v>1.1452864736000023E-4</v>
      </c>
      <c r="W570" s="40">
        <v>1.1747729775999945E-4</v>
      </c>
      <c r="X570" s="40">
        <v>1.1146662285999987E-4</v>
      </c>
      <c r="Y570" s="40">
        <v>1.0663084872000006E-4</v>
      </c>
    </row>
    <row r="571" spans="1:25" ht="15" hidden="1" customHeight="1">
      <c r="A571" s="41" t="s">
        <v>64</v>
      </c>
      <c r="B571" s="41" t="s">
        <v>65</v>
      </c>
      <c r="C571" s="41" t="s">
        <v>66</v>
      </c>
      <c r="D571" s="41" t="s">
        <v>238</v>
      </c>
      <c r="E571" s="41" t="s">
        <v>285</v>
      </c>
      <c r="F571" s="41"/>
      <c r="G571" s="41" t="s">
        <v>286</v>
      </c>
      <c r="H571" s="42" t="s">
        <v>71</v>
      </c>
      <c r="I571" s="42">
        <v>25</v>
      </c>
      <c r="J571" s="43">
        <v>2.10325525666667E-5</v>
      </c>
      <c r="K571" s="43">
        <v>2.10325525666667E-5</v>
      </c>
      <c r="L571" s="43">
        <v>2.10325525666667E-5</v>
      </c>
      <c r="M571" s="43">
        <v>2.10325525666667E-5</v>
      </c>
      <c r="N571" s="43">
        <v>2.10325525666667E-5</v>
      </c>
      <c r="O571" s="43">
        <v>2.10325525666667E-5</v>
      </c>
      <c r="P571" s="43">
        <v>2.10325525666667E-5</v>
      </c>
      <c r="Q571" s="43">
        <v>2.10325525666667E-5</v>
      </c>
      <c r="R571" s="43">
        <v>2.10325525666667E-5</v>
      </c>
      <c r="S571" s="43">
        <v>2.10325525666667E-5</v>
      </c>
      <c r="T571" s="43">
        <v>2.10325525666667E-5</v>
      </c>
      <c r="U571" s="43">
        <v>1.484508811500003E-5</v>
      </c>
      <c r="V571" s="43">
        <v>2.2737850135000004E-5</v>
      </c>
      <c r="W571" s="43">
        <v>2.5486170985078526E-5</v>
      </c>
      <c r="X571" s="43">
        <v>2.4925851736653103E-5</v>
      </c>
      <c r="Y571" s="43">
        <v>2.104296852592744E-5</v>
      </c>
    </row>
    <row r="572" spans="1:25" ht="15" hidden="1" customHeight="1">
      <c r="A572" s="38" t="s">
        <v>64</v>
      </c>
      <c r="B572" s="38" t="s">
        <v>65</v>
      </c>
      <c r="C572" s="38" t="s">
        <v>66</v>
      </c>
      <c r="D572" s="38" t="s">
        <v>238</v>
      </c>
      <c r="E572" s="38" t="s">
        <v>285</v>
      </c>
      <c r="F572" s="38"/>
      <c r="G572" s="38" t="s">
        <v>286</v>
      </c>
      <c r="H572" s="39" t="s">
        <v>72</v>
      </c>
      <c r="I572" s="39">
        <v>1</v>
      </c>
      <c r="J572" s="40">
        <v>7.9079758417307487E-3</v>
      </c>
      <c r="K572" s="40">
        <v>7.9079758417307487E-3</v>
      </c>
      <c r="L572" s="40">
        <v>7.9079758417307487E-3</v>
      </c>
      <c r="M572" s="40">
        <v>7.9079758417307487E-3</v>
      </c>
      <c r="N572" s="40">
        <v>7.9079758417307487E-3</v>
      </c>
      <c r="O572" s="40">
        <v>7.9079758417307487E-3</v>
      </c>
      <c r="P572" s="40">
        <v>7.9079758417307487E-3</v>
      </c>
      <c r="Q572" s="40">
        <v>7.9079758417307487E-3</v>
      </c>
      <c r="R572" s="40">
        <v>7.9079758417307487E-3</v>
      </c>
      <c r="S572" s="40">
        <v>7.9079758417307487E-3</v>
      </c>
      <c r="T572" s="40">
        <v>7.9079758417307487E-3</v>
      </c>
      <c r="U572" s="40">
        <v>5.5893000000000279E-3</v>
      </c>
      <c r="V572" s="40">
        <v>9.3638472487559601E-3</v>
      </c>
      <c r="W572" s="40">
        <v>8.6560304363866684E-3</v>
      </c>
      <c r="X572" s="40">
        <v>8.4657256443759991E-3</v>
      </c>
      <c r="Y572" s="40">
        <v>7.922868949725553E-3</v>
      </c>
    </row>
    <row r="573" spans="1:25" ht="15" hidden="1" customHeight="1">
      <c r="A573" s="41" t="s">
        <v>64</v>
      </c>
      <c r="B573" s="41" t="s">
        <v>65</v>
      </c>
      <c r="C573" s="41" t="s">
        <v>66</v>
      </c>
      <c r="D573" s="41" t="s">
        <v>238</v>
      </c>
      <c r="E573" s="41" t="s">
        <v>285</v>
      </c>
      <c r="F573" s="41"/>
      <c r="G573" s="41" t="s">
        <v>286</v>
      </c>
      <c r="H573" s="42" t="s">
        <v>73</v>
      </c>
      <c r="I573" s="42">
        <v>298</v>
      </c>
      <c r="J573" s="43">
        <v>3.6466622050133394E-5</v>
      </c>
      <c r="K573" s="43">
        <v>3.6466622050133394E-5</v>
      </c>
      <c r="L573" s="43">
        <v>3.6466622050133394E-5</v>
      </c>
      <c r="M573" s="43">
        <v>3.6466622050133394E-5</v>
      </c>
      <c r="N573" s="43">
        <v>3.6466622050133394E-5</v>
      </c>
      <c r="O573" s="43">
        <v>3.6466622050133394E-5</v>
      </c>
      <c r="P573" s="43">
        <v>3.6466622050133394E-5</v>
      </c>
      <c r="Q573" s="43">
        <v>3.6466622050133394E-5</v>
      </c>
      <c r="R573" s="43">
        <v>3.6466622050133394E-5</v>
      </c>
      <c r="S573" s="43">
        <v>3.6466622050133394E-5</v>
      </c>
      <c r="T573" s="43">
        <v>3.6466622050133394E-5</v>
      </c>
      <c r="U573" s="43">
        <v>2.5738683684480052E-5</v>
      </c>
      <c r="V573" s="43">
        <v>3.9423297979520011E-5</v>
      </c>
      <c r="W573" s="43">
        <v>4.4188386638856142E-5</v>
      </c>
      <c r="X573" s="43">
        <v>4.3216894938313459E-5</v>
      </c>
      <c r="Y573" s="43">
        <v>3.6484681429680733E-5</v>
      </c>
    </row>
    <row r="574" spans="1:25" ht="15" hidden="1" customHeight="1">
      <c r="A574" s="38" t="s">
        <v>64</v>
      </c>
      <c r="B574" s="38" t="s">
        <v>65</v>
      </c>
      <c r="C574" s="38" t="s">
        <v>66</v>
      </c>
      <c r="D574" s="38" t="s">
        <v>238</v>
      </c>
      <c r="E574" s="38" t="s">
        <v>285</v>
      </c>
      <c r="F574" s="38"/>
      <c r="G574" s="38" t="s">
        <v>287</v>
      </c>
      <c r="H574" s="39" t="s">
        <v>71</v>
      </c>
      <c r="I574" s="39">
        <v>25</v>
      </c>
      <c r="J574" s="40">
        <v>4.4511948451187594E-4</v>
      </c>
      <c r="K574" s="40">
        <v>4.9606354799319372E-4</v>
      </c>
      <c r="L574" s="40">
        <v>4.4344395897451277E-4</v>
      </c>
      <c r="M574" s="40">
        <v>5.2362751765583067E-4</v>
      </c>
      <c r="N574" s="40">
        <v>5.2378013603714959E-4</v>
      </c>
      <c r="O574" s="40">
        <v>4.7585485161846742E-4</v>
      </c>
      <c r="P574" s="40">
        <v>5.4067951845000002E-4</v>
      </c>
      <c r="Q574" s="40">
        <v>5.4418976235000001E-4</v>
      </c>
      <c r="R574" s="40">
        <v>4.3042688864999997E-4</v>
      </c>
      <c r="S574" s="40">
        <v>6.4432797042955463E-4</v>
      </c>
      <c r="T574" s="40">
        <v>7.3477171343377425E-4</v>
      </c>
      <c r="U574" s="40">
        <v>7.9243913772933296E-4</v>
      </c>
      <c r="V574" s="40">
        <v>8.6483626024311255E-4</v>
      </c>
      <c r="W574" s="40">
        <v>8.6083937616017437E-4</v>
      </c>
      <c r="X574" s="40">
        <v>7.5816189525965442E-4</v>
      </c>
      <c r="Y574" s="40">
        <v>8.0748630000000005E-4</v>
      </c>
    </row>
    <row r="575" spans="1:25" ht="15" hidden="1" customHeight="1">
      <c r="A575" s="41" t="s">
        <v>64</v>
      </c>
      <c r="B575" s="41" t="s">
        <v>65</v>
      </c>
      <c r="C575" s="41" t="s">
        <v>66</v>
      </c>
      <c r="D575" s="41" t="s">
        <v>238</v>
      </c>
      <c r="E575" s="41" t="s">
        <v>285</v>
      </c>
      <c r="F575" s="41"/>
      <c r="G575" s="41" t="s">
        <v>287</v>
      </c>
      <c r="H575" s="42" t="s">
        <v>72</v>
      </c>
      <c r="I575" s="42">
        <v>1</v>
      </c>
      <c r="J575" s="43">
        <v>0.43894716099331121</v>
      </c>
      <c r="K575" s="43">
        <v>0.48918480012768817</v>
      </c>
      <c r="L575" s="43">
        <v>0.43729486941006618</v>
      </c>
      <c r="M575" s="43">
        <v>0.51636654941100313</v>
      </c>
      <c r="N575" s="43">
        <v>0.5165170514841011</v>
      </c>
      <c r="O575" s="43">
        <v>0.46925633100935799</v>
      </c>
      <c r="P575" s="43">
        <v>0.53318209579415998</v>
      </c>
      <c r="Q575" s="43">
        <v>0.53664366431207999</v>
      </c>
      <c r="R575" s="43">
        <v>0.42445830246071997</v>
      </c>
      <c r="S575" s="43">
        <v>0.63539328923959815</v>
      </c>
      <c r="T575" s="43">
        <v>0.72458287900749252</v>
      </c>
      <c r="U575" s="43">
        <v>0.78145064835281941</v>
      </c>
      <c r="V575" s="43">
        <v>0.85284386410107471</v>
      </c>
      <c r="W575" s="43">
        <v>0.84890240347741996</v>
      </c>
      <c r="X575" s="43">
        <v>0.7476487169787206</v>
      </c>
      <c r="Y575" s="43">
        <v>0.79628915664</v>
      </c>
    </row>
    <row r="576" spans="1:25" ht="15" hidden="1" customHeight="1">
      <c r="A576" s="38" t="s">
        <v>64</v>
      </c>
      <c r="B576" s="38" t="s">
        <v>65</v>
      </c>
      <c r="C576" s="38" t="s">
        <v>66</v>
      </c>
      <c r="D576" s="38" t="s">
        <v>238</v>
      </c>
      <c r="E576" s="38" t="s">
        <v>285</v>
      </c>
      <c r="F576" s="38"/>
      <c r="G576" s="38" t="s">
        <v>287</v>
      </c>
      <c r="H576" s="39" t="s">
        <v>73</v>
      </c>
      <c r="I576" s="39">
        <v>298</v>
      </c>
      <c r="J576" s="40">
        <v>1.0611648510763121E-3</v>
      </c>
      <c r="K576" s="40">
        <v>1.1826154984157739E-3</v>
      </c>
      <c r="L576" s="40">
        <v>1.0571703981952386E-3</v>
      </c>
      <c r="M576" s="40">
        <v>1.2483280020915001E-3</v>
      </c>
      <c r="N576" s="40">
        <v>1.2486918443125646E-3</v>
      </c>
      <c r="O576" s="40">
        <v>1.1344379662584264E-3</v>
      </c>
      <c r="P576" s="40">
        <v>1.2889799719847999E-3</v>
      </c>
      <c r="Q576" s="40">
        <v>1.2973483934424E-3</v>
      </c>
      <c r="R576" s="40">
        <v>1.0261377025416001E-3</v>
      </c>
      <c r="S576" s="40">
        <v>1.5360778815040582E-3</v>
      </c>
      <c r="T576" s="40">
        <v>1.7516957648261177E-3</v>
      </c>
      <c r="U576" s="40">
        <v>1.8891749043467292E-3</v>
      </c>
      <c r="V576" s="40">
        <v>2.0617696444195804E-3</v>
      </c>
      <c r="W576" s="40">
        <v>2.0522410727658556E-3</v>
      </c>
      <c r="X576" s="40">
        <v>1.807457958299016E-3</v>
      </c>
      <c r="Y576" s="40">
        <v>1.9250473391999999E-3</v>
      </c>
    </row>
    <row r="577" spans="1:25" ht="15" hidden="1" customHeight="1">
      <c r="A577" s="41" t="s">
        <v>64</v>
      </c>
      <c r="B577" s="41" t="s">
        <v>65</v>
      </c>
      <c r="C577" s="41" t="s">
        <v>66</v>
      </c>
      <c r="D577" s="41" t="s">
        <v>238</v>
      </c>
      <c r="E577" s="41" t="s">
        <v>285</v>
      </c>
      <c r="F577" s="41"/>
      <c r="G577" s="41" t="s">
        <v>288</v>
      </c>
      <c r="H577" s="42" t="s">
        <v>71</v>
      </c>
      <c r="I577" s="42">
        <v>25</v>
      </c>
      <c r="J577" s="43">
        <v>4.0289938953146372E-7</v>
      </c>
      <c r="K577" s="43">
        <v>3.0227933321452247E-6</v>
      </c>
      <c r="L577" s="43">
        <v>3.7323451892258907E-6</v>
      </c>
      <c r="M577" s="43">
        <v>2.3350691865423634E-5</v>
      </c>
      <c r="N577" s="43">
        <v>3.765225673375658E-5</v>
      </c>
      <c r="O577" s="43">
        <v>3.6881739719999997E-5</v>
      </c>
      <c r="P577" s="43">
        <v>3.6399647201352178E-5</v>
      </c>
      <c r="Q577" s="43">
        <v>3.5168998301376975E-5</v>
      </c>
      <c r="R577" s="43">
        <v>3.9311730471382238E-5</v>
      </c>
      <c r="S577" s="43">
        <v>3.7933997565050371E-5</v>
      </c>
      <c r="T577" s="43">
        <v>7.1857972077687171E-5</v>
      </c>
      <c r="U577" s="43">
        <v>5.6928015229531707E-5</v>
      </c>
      <c r="V577" s="43">
        <v>5.2572826692115389E-5</v>
      </c>
      <c r="W577" s="43">
        <v>4.5996309149078615E-5</v>
      </c>
      <c r="X577" s="43">
        <v>5.1025704716516736E-5</v>
      </c>
      <c r="Y577" s="43">
        <v>8.9783119551006631E-5</v>
      </c>
    </row>
    <row r="578" spans="1:25" ht="15" hidden="1" customHeight="1">
      <c r="A578" s="38" t="s">
        <v>64</v>
      </c>
      <c r="B578" s="38" t="s">
        <v>65</v>
      </c>
      <c r="C578" s="38" t="s">
        <v>66</v>
      </c>
      <c r="D578" s="38" t="s">
        <v>238</v>
      </c>
      <c r="E578" s="38" t="s">
        <v>285</v>
      </c>
      <c r="F578" s="38"/>
      <c r="G578" s="38" t="s">
        <v>288</v>
      </c>
      <c r="H578" s="39" t="s">
        <v>73</v>
      </c>
      <c r="I578" s="39">
        <v>298</v>
      </c>
      <c r="J578" s="40">
        <v>9.6051214464300956E-7</v>
      </c>
      <c r="K578" s="40">
        <v>7.2063393038342164E-6</v>
      </c>
      <c r="L578" s="40">
        <v>8.8979109311145239E-6</v>
      </c>
      <c r="M578" s="40">
        <v>5.5668049407169948E-5</v>
      </c>
      <c r="N578" s="40">
        <v>8.9762980053275675E-5</v>
      </c>
      <c r="O578" s="40">
        <v>8.792606749248E-5</v>
      </c>
      <c r="P578" s="40">
        <v>8.6776758928023613E-5</v>
      </c>
      <c r="Q578" s="40">
        <v>8.3842891950482713E-5</v>
      </c>
      <c r="R578" s="40">
        <v>9.3719165443775245E-5</v>
      </c>
      <c r="S578" s="40">
        <v>9.043465019508009E-5</v>
      </c>
      <c r="T578" s="40">
        <v>1.7130940543320626E-4</v>
      </c>
      <c r="U578" s="40">
        <v>1.3571638830720358E-4</v>
      </c>
      <c r="V578" s="40">
        <v>1.2533361883400307E-4</v>
      </c>
      <c r="W578" s="40">
        <v>1.0965520101140341E-4</v>
      </c>
      <c r="X578" s="40">
        <v>1.2164528004417591E-4</v>
      </c>
      <c r="Y578" s="40">
        <v>2.140429570095998E-4</v>
      </c>
    </row>
    <row r="579" spans="1:25" ht="15" hidden="1" customHeight="1">
      <c r="A579" s="41" t="s">
        <v>64</v>
      </c>
      <c r="B579" s="41" t="s">
        <v>65</v>
      </c>
      <c r="C579" s="41" t="s">
        <v>66</v>
      </c>
      <c r="D579" s="41" t="s">
        <v>238</v>
      </c>
      <c r="E579" s="41" t="s">
        <v>285</v>
      </c>
      <c r="F579" s="41"/>
      <c r="G579" s="41" t="s">
        <v>289</v>
      </c>
      <c r="H579" s="42" t="s">
        <v>71</v>
      </c>
      <c r="I579" s="42">
        <v>25</v>
      </c>
      <c r="J579" s="43">
        <v>1.5870982233700685E-4</v>
      </c>
      <c r="K579" s="43">
        <v>8.8388617063668833E-4</v>
      </c>
      <c r="L579" s="43">
        <v>9.3090528989698521E-4</v>
      </c>
      <c r="M579" s="43">
        <v>9.7060819662883114E-4</v>
      </c>
      <c r="N579" s="43">
        <v>1.0200511060509563E-3</v>
      </c>
      <c r="O579" s="43">
        <v>9.3830395875E-4</v>
      </c>
      <c r="P579" s="43">
        <v>9.2434010833132129E-4</v>
      </c>
      <c r="Q579" s="43">
        <v>8.9148393109914092E-4</v>
      </c>
      <c r="R579" s="43">
        <v>8.993441510842528E-4</v>
      </c>
      <c r="S579" s="43">
        <v>8.5240997386153204E-4</v>
      </c>
      <c r="T579" s="43">
        <v>1.0181341189320094E-3</v>
      </c>
      <c r="U579" s="43">
        <v>7.3688563925379839E-4</v>
      </c>
      <c r="V579" s="43">
        <v>7.3825027903032486E-4</v>
      </c>
      <c r="W579" s="43">
        <v>6.1608638342445002E-4</v>
      </c>
      <c r="X579" s="43">
        <v>6.3224472801129839E-4</v>
      </c>
      <c r="Y579" s="43">
        <v>1.1777476243755563E-3</v>
      </c>
    </row>
    <row r="580" spans="1:25" ht="15" hidden="1" customHeight="1">
      <c r="A580" s="38" t="s">
        <v>64</v>
      </c>
      <c r="B580" s="38" t="s">
        <v>65</v>
      </c>
      <c r="C580" s="38" t="s">
        <v>66</v>
      </c>
      <c r="D580" s="38" t="s">
        <v>238</v>
      </c>
      <c r="E580" s="38" t="s">
        <v>285</v>
      </c>
      <c r="F580" s="38"/>
      <c r="G580" s="38" t="s">
        <v>289</v>
      </c>
      <c r="H580" s="39" t="s">
        <v>72</v>
      </c>
      <c r="I580" s="39">
        <v>1</v>
      </c>
      <c r="J580" s="40">
        <v>0.1499783459713161</v>
      </c>
      <c r="K580" s="40">
        <v>0.83577450566685074</v>
      </c>
      <c r="L580" s="40">
        <v>0.88193033570576052</v>
      </c>
      <c r="M580" s="40">
        <v>0.91860144259644461</v>
      </c>
      <c r="N580" s="40">
        <v>0.96660223117694166</v>
      </c>
      <c r="O580" s="40">
        <v>0.88826427486362547</v>
      </c>
      <c r="P580" s="40">
        <v>0.87915591322406283</v>
      </c>
      <c r="Q580" s="40">
        <v>0.85247042604444734</v>
      </c>
      <c r="R580" s="40">
        <v>0.85544537563868617</v>
      </c>
      <c r="S580" s="40">
        <v>0.81080214888708224</v>
      </c>
      <c r="T580" s="40">
        <v>0.968436969062761</v>
      </c>
      <c r="U580" s="40">
        <v>0.70091678665419455</v>
      </c>
      <c r="V580" s="40">
        <v>0.70221481565103028</v>
      </c>
      <c r="W580" s="40">
        <v>0.58601398258833493</v>
      </c>
      <c r="X580" s="40">
        <v>0.60138360626146548</v>
      </c>
      <c r="Y580" s="40">
        <v>1.1202594220764914</v>
      </c>
    </row>
    <row r="581" spans="1:25" ht="15" hidden="1" customHeight="1">
      <c r="A581" s="41" t="s">
        <v>64</v>
      </c>
      <c r="B581" s="41" t="s">
        <v>65</v>
      </c>
      <c r="C581" s="41" t="s">
        <v>66</v>
      </c>
      <c r="D581" s="41" t="s">
        <v>238</v>
      </c>
      <c r="E581" s="41" t="s">
        <v>285</v>
      </c>
      <c r="F581" s="41"/>
      <c r="G581" s="41" t="s">
        <v>289</v>
      </c>
      <c r="H581" s="42" t="s">
        <v>73</v>
      </c>
      <c r="I581" s="42">
        <v>298</v>
      </c>
      <c r="J581" s="43">
        <v>3.783642164514244E-4</v>
      </c>
      <c r="K581" s="43">
        <v>2.1071846307978656E-3</v>
      </c>
      <c r="L581" s="43">
        <v>2.2192782111144123E-3</v>
      </c>
      <c r="M581" s="43">
        <v>2.3139299407631334E-3</v>
      </c>
      <c r="N581" s="43">
        <v>2.4318018368254799E-3</v>
      </c>
      <c r="O581" s="43">
        <v>2.2369166376599997E-3</v>
      </c>
      <c r="P581" s="43">
        <v>2.2036268182618699E-3</v>
      </c>
      <c r="Q581" s="43">
        <v>2.125297691740352E-3</v>
      </c>
      <c r="R581" s="43">
        <v>2.1440364561848588E-3</v>
      </c>
      <c r="S581" s="43">
        <v>2.0321453776858925E-3</v>
      </c>
      <c r="T581" s="43">
        <v>2.4272317395339104E-3</v>
      </c>
      <c r="U581" s="43">
        <v>1.7567353639810555E-3</v>
      </c>
      <c r="V581" s="43">
        <v>1.7599886652082941E-3</v>
      </c>
      <c r="W581" s="43">
        <v>1.4687499380838891E-3</v>
      </c>
      <c r="X581" s="43">
        <v>1.5072714315789357E-3</v>
      </c>
      <c r="Y581" s="43">
        <v>2.8077503365113261E-3</v>
      </c>
    </row>
    <row r="582" spans="1:25" ht="15" hidden="1" customHeight="1">
      <c r="A582" s="38" t="s">
        <v>64</v>
      </c>
      <c r="B582" s="38" t="s">
        <v>65</v>
      </c>
      <c r="C582" s="38" t="s">
        <v>66</v>
      </c>
      <c r="D582" s="38" t="s">
        <v>238</v>
      </c>
      <c r="E582" s="38" t="s">
        <v>285</v>
      </c>
      <c r="F582" s="38"/>
      <c r="G582" s="38" t="s">
        <v>290</v>
      </c>
      <c r="H582" s="39" t="s">
        <v>71</v>
      </c>
      <c r="I582" s="39">
        <v>25</v>
      </c>
      <c r="J582" s="40">
        <v>9.7301250000000003E-6</v>
      </c>
      <c r="K582" s="40">
        <v>1.3020750000000001E-5</v>
      </c>
      <c r="L582" s="40">
        <v>3.4020000000000002E-6</v>
      </c>
      <c r="M582" s="40">
        <v>1.3851E-5</v>
      </c>
      <c r="N582" s="40">
        <v>1.3192875E-5</v>
      </c>
      <c r="O582" s="40">
        <v>1.306125E-5</v>
      </c>
      <c r="P582" s="40">
        <v>9.8718749999999994E-6</v>
      </c>
      <c r="Q582" s="40">
        <v>9.7908749999999997E-6</v>
      </c>
      <c r="R582" s="40">
        <v>4.2828750000000001E-6</v>
      </c>
      <c r="S582" s="40">
        <v>1.1340000000000001E-6</v>
      </c>
      <c r="T582" s="40">
        <v>1.5592499999999999E-6</v>
      </c>
      <c r="U582" s="40">
        <v>3.2298750000000001E-6</v>
      </c>
      <c r="V582" s="40">
        <v>1.3871250000000001E-6</v>
      </c>
      <c r="W582" s="40">
        <v>5.3662500000000003E-7</v>
      </c>
      <c r="X582" s="40">
        <v>6.874875E-6</v>
      </c>
      <c r="Y582" s="40">
        <v>1.296E-6</v>
      </c>
    </row>
    <row r="583" spans="1:25" ht="15" hidden="1" customHeight="1">
      <c r="A583" s="41" t="s">
        <v>64</v>
      </c>
      <c r="B583" s="41" t="s">
        <v>65</v>
      </c>
      <c r="C583" s="41" t="s">
        <v>66</v>
      </c>
      <c r="D583" s="41" t="s">
        <v>238</v>
      </c>
      <c r="E583" s="41" t="s">
        <v>285</v>
      </c>
      <c r="F583" s="41"/>
      <c r="G583" s="41" t="s">
        <v>290</v>
      </c>
      <c r="H583" s="42" t="s">
        <v>72</v>
      </c>
      <c r="I583" s="42">
        <v>1</v>
      </c>
      <c r="J583" s="43">
        <v>9.7560719999999993E-3</v>
      </c>
      <c r="K583" s="43">
        <v>1.3055472E-2</v>
      </c>
      <c r="L583" s="43">
        <v>3.4110719999999998E-3</v>
      </c>
      <c r="M583" s="43">
        <v>1.3887936E-2</v>
      </c>
      <c r="N583" s="43">
        <v>1.3228056E-2</v>
      </c>
      <c r="O583" s="43">
        <v>1.309608E-2</v>
      </c>
      <c r="P583" s="43">
        <v>9.8981999999999994E-3</v>
      </c>
      <c r="Q583" s="43">
        <v>9.8169840000000008E-3</v>
      </c>
      <c r="R583" s="43">
        <v>4.2942960000000004E-3</v>
      </c>
      <c r="S583" s="43">
        <v>1.1370239999999999E-3</v>
      </c>
      <c r="T583" s="43">
        <v>1.5634080000000001E-3</v>
      </c>
      <c r="U583" s="43">
        <v>3.2384879999999999E-3</v>
      </c>
      <c r="V583" s="43">
        <v>1.3908239999999999E-3</v>
      </c>
      <c r="W583" s="43">
        <v>5.3805599999999997E-4</v>
      </c>
      <c r="X583" s="43">
        <v>6.8932079999999996E-3</v>
      </c>
      <c r="Y583" s="43">
        <v>1.299456E-3</v>
      </c>
    </row>
    <row r="584" spans="1:25" ht="15" hidden="1" customHeight="1">
      <c r="A584" s="38" t="s">
        <v>64</v>
      </c>
      <c r="B584" s="38" t="s">
        <v>65</v>
      </c>
      <c r="C584" s="38" t="s">
        <v>66</v>
      </c>
      <c r="D584" s="38" t="s">
        <v>238</v>
      </c>
      <c r="E584" s="38" t="s">
        <v>285</v>
      </c>
      <c r="F584" s="38"/>
      <c r="G584" s="38" t="s">
        <v>290</v>
      </c>
      <c r="H584" s="39" t="s">
        <v>73</v>
      </c>
      <c r="I584" s="39">
        <v>298</v>
      </c>
      <c r="J584" s="40">
        <v>2.3196618E-5</v>
      </c>
      <c r="K584" s="40">
        <v>3.1041468000000003E-5</v>
      </c>
      <c r="L584" s="40">
        <v>8.1103680000000003E-6</v>
      </c>
      <c r="M584" s="40">
        <v>3.3020783999999997E-5</v>
      </c>
      <c r="N584" s="40">
        <v>3.1451814000000001E-5</v>
      </c>
      <c r="O584" s="40">
        <v>3.113802E-5</v>
      </c>
      <c r="P584" s="40">
        <v>2.353455E-5</v>
      </c>
      <c r="Q584" s="40">
        <v>2.3341445999999999E-5</v>
      </c>
      <c r="R584" s="40">
        <v>1.0210374E-5</v>
      </c>
      <c r="S584" s="40">
        <v>2.7034560000000001E-6</v>
      </c>
      <c r="T584" s="40">
        <v>3.7172519999999999E-6</v>
      </c>
      <c r="U584" s="40">
        <v>7.7000219999999993E-6</v>
      </c>
      <c r="V584" s="40">
        <v>3.3069059999999998E-6</v>
      </c>
      <c r="W584" s="40">
        <v>1.2793139999999999E-6</v>
      </c>
      <c r="X584" s="40">
        <v>1.6389701999999999E-5</v>
      </c>
      <c r="Y584" s="40">
        <v>3.0896640000000001E-6</v>
      </c>
    </row>
    <row r="585" spans="1:25" ht="15" hidden="1" customHeight="1">
      <c r="A585" s="41" t="s">
        <v>64</v>
      </c>
      <c r="B585" s="41" t="s">
        <v>65</v>
      </c>
      <c r="C585" s="41" t="s">
        <v>66</v>
      </c>
      <c r="D585" s="41" t="s">
        <v>238</v>
      </c>
      <c r="E585" s="41" t="s">
        <v>285</v>
      </c>
      <c r="F585" s="41"/>
      <c r="G585" s="41" t="s">
        <v>291</v>
      </c>
      <c r="H585" s="42" t="s">
        <v>71</v>
      </c>
      <c r="I585" s="42">
        <v>25</v>
      </c>
      <c r="J585" s="43">
        <v>1.7237304000000001E-3</v>
      </c>
      <c r="K585" s="43">
        <v>1.8451565999999999E-3</v>
      </c>
      <c r="L585" s="43">
        <v>2.6626824000000001E-3</v>
      </c>
      <c r="M585" s="43">
        <v>1.931517E-3</v>
      </c>
      <c r="N585" s="43">
        <v>1.3907501999999999E-3</v>
      </c>
      <c r="O585" s="43">
        <v>5.0772960000000005E-4</v>
      </c>
      <c r="P585" s="43">
        <v>8.6939999999999999E-4</v>
      </c>
      <c r="Q585" s="43">
        <v>5.5438739999999996E-4</v>
      </c>
      <c r="R585" s="43">
        <v>1.2890304E-3</v>
      </c>
      <c r="S585" s="43">
        <v>1.7900946000000001E-3</v>
      </c>
      <c r="T585" s="43">
        <v>1.7602452E-3</v>
      </c>
      <c r="U585" s="43">
        <v>1.8410994E-3</v>
      </c>
      <c r="V585" s="43">
        <v>1.7883558E-3</v>
      </c>
      <c r="W585" s="43">
        <v>1.6672194000000001E-3</v>
      </c>
      <c r="X585" s="43">
        <v>1.6083899999999999E-3</v>
      </c>
      <c r="Y585" s="43">
        <v>1.6083899999999999E-3</v>
      </c>
    </row>
    <row r="586" spans="1:25" ht="15" hidden="1" customHeight="1">
      <c r="A586" s="38" t="s">
        <v>64</v>
      </c>
      <c r="B586" s="38" t="s">
        <v>65</v>
      </c>
      <c r="C586" s="38" t="s">
        <v>66</v>
      </c>
      <c r="D586" s="38" t="s">
        <v>238</v>
      </c>
      <c r="E586" s="38" t="s">
        <v>285</v>
      </c>
      <c r="F586" s="38"/>
      <c r="G586" s="38" t="s">
        <v>291</v>
      </c>
      <c r="H586" s="39" t="s">
        <v>72</v>
      </c>
      <c r="I586" s="39">
        <v>1</v>
      </c>
      <c r="J586" s="40">
        <v>1.44747387456</v>
      </c>
      <c r="K586" s="40">
        <v>1.54943950224</v>
      </c>
      <c r="L586" s="40">
        <v>2.2359431673599999</v>
      </c>
      <c r="M586" s="40">
        <v>1.6219592088000001</v>
      </c>
      <c r="N586" s="40">
        <v>1.16785930128</v>
      </c>
      <c r="O586" s="40">
        <v>0.42635746944000003</v>
      </c>
      <c r="P586" s="40">
        <v>0.73006415999999996</v>
      </c>
      <c r="Q586" s="40">
        <v>0.46553757936000001</v>
      </c>
      <c r="R586" s="40">
        <v>1.08244179456</v>
      </c>
      <c r="S586" s="40">
        <v>1.50320210544</v>
      </c>
      <c r="T586" s="40">
        <v>1.4781365692799999</v>
      </c>
      <c r="U586" s="40">
        <v>1.54603253616</v>
      </c>
      <c r="V586" s="40">
        <v>1.50174197712</v>
      </c>
      <c r="W586" s="40">
        <v>1.40001970416</v>
      </c>
      <c r="X586" s="40">
        <v>1.350618696</v>
      </c>
      <c r="Y586" s="40">
        <v>1.350618696</v>
      </c>
    </row>
    <row r="587" spans="1:25" ht="15" hidden="1" customHeight="1">
      <c r="A587" s="41" t="s">
        <v>64</v>
      </c>
      <c r="B587" s="41" t="s">
        <v>65</v>
      </c>
      <c r="C587" s="41" t="s">
        <v>66</v>
      </c>
      <c r="D587" s="41" t="s">
        <v>238</v>
      </c>
      <c r="E587" s="41" t="s">
        <v>285</v>
      </c>
      <c r="F587" s="41"/>
      <c r="G587" s="41" t="s">
        <v>291</v>
      </c>
      <c r="H587" s="42" t="s">
        <v>73</v>
      </c>
      <c r="I587" s="42">
        <v>298</v>
      </c>
      <c r="J587" s="43">
        <v>4.1093732735999998E-3</v>
      </c>
      <c r="K587" s="43">
        <v>4.3988533344000002E-3</v>
      </c>
      <c r="L587" s="43">
        <v>6.347834841599999E-3</v>
      </c>
      <c r="M587" s="43">
        <v>4.6047365280000004E-3</v>
      </c>
      <c r="N587" s="43">
        <v>3.3155484767999998E-3</v>
      </c>
      <c r="O587" s="43">
        <v>1.2104273663999998E-3</v>
      </c>
      <c r="P587" s="43">
        <v>2.0726496E-3</v>
      </c>
      <c r="Q587" s="43">
        <v>1.3216595616000002E-3</v>
      </c>
      <c r="R587" s="43">
        <v>3.0730484736E-3</v>
      </c>
      <c r="S587" s="43">
        <v>4.2675855263999999E-3</v>
      </c>
      <c r="T587" s="43">
        <v>4.1964245568E-3</v>
      </c>
      <c r="U587" s="43">
        <v>4.3891809695999996E-3</v>
      </c>
      <c r="V587" s="43">
        <v>4.2634402272000004E-3</v>
      </c>
      <c r="W587" s="43">
        <v>3.9746510495999995E-3</v>
      </c>
      <c r="X587" s="43">
        <v>3.8344017599999999E-3</v>
      </c>
      <c r="Y587" s="43">
        <v>3.8344017599999999E-3</v>
      </c>
    </row>
    <row r="588" spans="1:25" ht="15" hidden="1" customHeight="1">
      <c r="A588" s="38" t="s">
        <v>64</v>
      </c>
      <c r="B588" s="38" t="s">
        <v>65</v>
      </c>
      <c r="C588" s="38" t="s">
        <v>66</v>
      </c>
      <c r="D588" s="38" t="s">
        <v>238</v>
      </c>
      <c r="E588" s="38" t="s">
        <v>285</v>
      </c>
      <c r="F588" s="38"/>
      <c r="G588" s="38" t="s">
        <v>292</v>
      </c>
      <c r="H588" s="39" t="s">
        <v>71</v>
      </c>
      <c r="I588" s="39">
        <v>25</v>
      </c>
      <c r="J588" s="40">
        <v>3.476514250672123E-5</v>
      </c>
      <c r="K588" s="40">
        <v>3.7977247499999932E-5</v>
      </c>
      <c r="L588" s="40">
        <v>4.1550482499999956E-5</v>
      </c>
      <c r="M588" s="40">
        <v>1.0654583917788062E-4</v>
      </c>
      <c r="N588" s="40">
        <v>7.5310273337970932E-5</v>
      </c>
      <c r="O588" s="40">
        <v>6.5808190645650041E-5</v>
      </c>
      <c r="P588" s="40">
        <v>7.5896868657308891E-5</v>
      </c>
      <c r="Q588" s="40">
        <v>6.7075114444737437E-5</v>
      </c>
      <c r="R588" s="40">
        <v>3.6821976000000014E-4</v>
      </c>
      <c r="S588" s="40">
        <v>3.8636554345000066E-4</v>
      </c>
      <c r="T588" s="40">
        <v>5.0108534949249936E-4</v>
      </c>
      <c r="U588" s="40">
        <v>4.6046086842500367E-4</v>
      </c>
      <c r="V588" s="40">
        <v>6.1756764061250008E-4</v>
      </c>
      <c r="W588" s="40">
        <v>6.4735108125999765E-4</v>
      </c>
      <c r="X588" s="40">
        <v>5.2403187249999911E-4</v>
      </c>
      <c r="Y588" s="40">
        <v>5.1179642894249905E-4</v>
      </c>
    </row>
    <row r="589" spans="1:25" ht="15" hidden="1" customHeight="1">
      <c r="A589" s="41" t="s">
        <v>64</v>
      </c>
      <c r="B589" s="41" t="s">
        <v>65</v>
      </c>
      <c r="C589" s="41" t="s">
        <v>66</v>
      </c>
      <c r="D589" s="41" t="s">
        <v>238</v>
      </c>
      <c r="E589" s="41" t="s">
        <v>285</v>
      </c>
      <c r="F589" s="41"/>
      <c r="G589" s="41" t="s">
        <v>292</v>
      </c>
      <c r="H589" s="42" t="s">
        <v>72</v>
      </c>
      <c r="I589" s="42">
        <v>1</v>
      </c>
      <c r="J589" s="43">
        <v>7.3729914228254381E-2</v>
      </c>
      <c r="K589" s="43">
        <v>8.0542146497999859E-2</v>
      </c>
      <c r="L589" s="43">
        <v>8.8120263285999909E-2</v>
      </c>
      <c r="M589" s="43">
        <v>0.22596241572844919</v>
      </c>
      <c r="N589" s="43">
        <v>0.15971802769516877</v>
      </c>
      <c r="O589" s="43">
        <v>0.13956601072129463</v>
      </c>
      <c r="P589" s="43">
        <v>0.16096207904842072</v>
      </c>
      <c r="Q589" s="43">
        <v>0.14225290271439917</v>
      </c>
      <c r="R589" s="43">
        <v>0.78092046700800011</v>
      </c>
      <c r="S589" s="43">
        <v>0.81940404454876148</v>
      </c>
      <c r="T589" s="43">
        <v>1.0627018092036931</v>
      </c>
      <c r="U589" s="43">
        <v>0.97654540975574777</v>
      </c>
      <c r="V589" s="43">
        <v>1.3097374522109901</v>
      </c>
      <c r="W589" s="43">
        <v>1.3729021731362026</v>
      </c>
      <c r="X589" s="43">
        <v>1.111366795197998</v>
      </c>
      <c r="Y589" s="43">
        <v>1.0854178665012522</v>
      </c>
    </row>
    <row r="590" spans="1:25" ht="15" hidden="1" customHeight="1">
      <c r="A590" s="38" t="s">
        <v>64</v>
      </c>
      <c r="B590" s="38" t="s">
        <v>65</v>
      </c>
      <c r="C590" s="38" t="s">
        <v>66</v>
      </c>
      <c r="D590" s="38" t="s">
        <v>238</v>
      </c>
      <c r="E590" s="38" t="s">
        <v>285</v>
      </c>
      <c r="F590" s="38"/>
      <c r="G590" s="38" t="s">
        <v>292</v>
      </c>
      <c r="H590" s="39" t="s">
        <v>73</v>
      </c>
      <c r="I590" s="39">
        <v>298</v>
      </c>
      <c r="J590" s="40">
        <v>4.1440049868011714E-5</v>
      </c>
      <c r="K590" s="40">
        <v>4.5268879019999931E-5</v>
      </c>
      <c r="L590" s="40">
        <v>4.9528175139999946E-5</v>
      </c>
      <c r="M590" s="40">
        <v>1.270026403000337E-4</v>
      </c>
      <c r="N590" s="40">
        <v>8.9769845818861362E-5</v>
      </c>
      <c r="O590" s="40">
        <v>7.8443363249614844E-5</v>
      </c>
      <c r="P590" s="40">
        <v>9.0469067439512217E-5</v>
      </c>
      <c r="Q590" s="40">
        <v>7.9953536418127052E-5</v>
      </c>
      <c r="R590" s="40">
        <v>4.3891795392000016E-4</v>
      </c>
      <c r="S590" s="40">
        <v>4.6054772779240079E-4</v>
      </c>
      <c r="T590" s="40">
        <v>5.972937365950593E-4</v>
      </c>
      <c r="U590" s="40">
        <v>5.488693551626043E-4</v>
      </c>
      <c r="V590" s="40">
        <v>7.361406276101001E-4</v>
      </c>
      <c r="W590" s="40">
        <v>7.716424888619171E-4</v>
      </c>
      <c r="X590" s="40">
        <v>6.2464599201999887E-4</v>
      </c>
      <c r="Y590" s="40">
        <v>6.1006134329945891E-4</v>
      </c>
    </row>
    <row r="591" spans="1:25" ht="15" hidden="1" customHeight="1">
      <c r="A591" s="41" t="s">
        <v>64</v>
      </c>
      <c r="B591" s="41" t="s">
        <v>65</v>
      </c>
      <c r="C591" s="41" t="s">
        <v>66</v>
      </c>
      <c r="D591" s="41" t="s">
        <v>238</v>
      </c>
      <c r="E591" s="41" t="s">
        <v>285</v>
      </c>
      <c r="F591" s="41"/>
      <c r="G591" s="41" t="s">
        <v>293</v>
      </c>
      <c r="H591" s="42" t="s">
        <v>71</v>
      </c>
      <c r="I591" s="42">
        <v>25</v>
      </c>
      <c r="J591" s="43">
        <v>9.1539404000000004E-5</v>
      </c>
      <c r="K591" s="43">
        <v>9.1539404000000004E-5</v>
      </c>
      <c r="L591" s="43">
        <v>9.1539404000000004E-5</v>
      </c>
      <c r="M591" s="43">
        <v>9.1539404000000004E-5</v>
      </c>
      <c r="N591" s="43">
        <v>9.1539404000000004E-5</v>
      </c>
      <c r="O591" s="43">
        <v>9.1539404000000004E-5</v>
      </c>
      <c r="P591" s="43">
        <v>9.1539404000000004E-5</v>
      </c>
      <c r="Q591" s="43">
        <v>9.1539404000000004E-5</v>
      </c>
      <c r="R591" s="43">
        <v>9.1539404000000004E-5</v>
      </c>
      <c r="S591" s="43">
        <v>9.1539404000000004E-5</v>
      </c>
      <c r="T591" s="43">
        <v>9.1539404000000004E-5</v>
      </c>
      <c r="U591" s="43">
        <v>8.9560376399999984E-5</v>
      </c>
      <c r="V591" s="43">
        <v>8.7694697199999994E-5</v>
      </c>
      <c r="W591" s="43">
        <v>9.7363298772067439E-5</v>
      </c>
      <c r="X591" s="43">
        <v>1.0629850666550964E-4</v>
      </c>
      <c r="Y591" s="43">
        <v>1.0136633312313166E-4</v>
      </c>
    </row>
    <row r="592" spans="1:25" ht="15" hidden="1" customHeight="1">
      <c r="A592" s="38" t="s">
        <v>64</v>
      </c>
      <c r="B592" s="38" t="s">
        <v>65</v>
      </c>
      <c r="C592" s="38" t="s">
        <v>66</v>
      </c>
      <c r="D592" s="38" t="s">
        <v>238</v>
      </c>
      <c r="E592" s="38" t="s">
        <v>285</v>
      </c>
      <c r="F592" s="38"/>
      <c r="G592" s="38" t="s">
        <v>293</v>
      </c>
      <c r="H592" s="39" t="s">
        <v>72</v>
      </c>
      <c r="I592" s="39">
        <v>1</v>
      </c>
      <c r="J592" s="40">
        <v>3.6639587935104953E-2</v>
      </c>
      <c r="K592" s="40">
        <v>3.6639587935104953E-2</v>
      </c>
      <c r="L592" s="40">
        <v>3.6639587935104953E-2</v>
      </c>
      <c r="M592" s="40">
        <v>3.6639587935104953E-2</v>
      </c>
      <c r="N592" s="40">
        <v>3.6639587935104953E-2</v>
      </c>
      <c r="O592" s="40">
        <v>3.6639587935104953E-2</v>
      </c>
      <c r="P592" s="40">
        <v>3.6639587935104953E-2</v>
      </c>
      <c r="Q592" s="40">
        <v>3.6639587935104953E-2</v>
      </c>
      <c r="R592" s="40">
        <v>3.6639587935104953E-2</v>
      </c>
      <c r="S592" s="40">
        <v>3.6639587935104953E-2</v>
      </c>
      <c r="T592" s="40">
        <v>3.6639587935104953E-2</v>
      </c>
      <c r="U592" s="40">
        <v>3.5268704932863368E-2</v>
      </c>
      <c r="V592" s="40">
        <v>3.8228593446091093E-2</v>
      </c>
      <c r="W592" s="40">
        <v>3.6127094569824582E-2</v>
      </c>
      <c r="X592" s="40">
        <v>3.9442544073267652E-2</v>
      </c>
      <c r="Y592" s="40">
        <v>3.761243866139765E-2</v>
      </c>
    </row>
    <row r="593" spans="1:25" ht="15" hidden="1" customHeight="1">
      <c r="A593" s="41" t="s">
        <v>64</v>
      </c>
      <c r="B593" s="41" t="s">
        <v>65</v>
      </c>
      <c r="C593" s="41" t="s">
        <v>66</v>
      </c>
      <c r="D593" s="41" t="s">
        <v>238</v>
      </c>
      <c r="E593" s="41" t="s">
        <v>285</v>
      </c>
      <c r="F593" s="41"/>
      <c r="G593" s="41" t="s">
        <v>293</v>
      </c>
      <c r="H593" s="42" t="s">
        <v>73</v>
      </c>
      <c r="I593" s="42">
        <v>298</v>
      </c>
      <c r="J593" s="43">
        <v>1.5871268300799999E-4</v>
      </c>
      <c r="K593" s="43">
        <v>1.5871268300799999E-4</v>
      </c>
      <c r="L593" s="43">
        <v>1.5871268300799999E-4</v>
      </c>
      <c r="M593" s="43">
        <v>1.5871268300799999E-4</v>
      </c>
      <c r="N593" s="43">
        <v>1.5871268300799999E-4</v>
      </c>
      <c r="O593" s="43">
        <v>1.5871268300799999E-4</v>
      </c>
      <c r="P593" s="43">
        <v>1.5871268300799999E-4</v>
      </c>
      <c r="Q593" s="43">
        <v>1.5871268300799999E-4</v>
      </c>
      <c r="R593" s="43">
        <v>1.5871268300799999E-4</v>
      </c>
      <c r="S593" s="43">
        <v>1.5871268300799999E-4</v>
      </c>
      <c r="T593" s="43">
        <v>1.5871268300799999E-4</v>
      </c>
      <c r="U593" s="43">
        <v>1.5528140897279999E-4</v>
      </c>
      <c r="V593" s="43">
        <v>1.5204666045439999E-4</v>
      </c>
      <c r="W593" s="43">
        <v>1.6881025765280638E-4</v>
      </c>
      <c r="X593" s="43">
        <v>1.843022835567818E-4</v>
      </c>
      <c r="Y593" s="43">
        <v>1.7575079139312425E-4</v>
      </c>
    </row>
    <row r="594" spans="1:25" ht="15" hidden="1" customHeight="1">
      <c r="A594" s="38" t="s">
        <v>64</v>
      </c>
      <c r="B594" s="38" t="s">
        <v>65</v>
      </c>
      <c r="C594" s="38" t="s">
        <v>66</v>
      </c>
      <c r="D594" s="38" t="s">
        <v>238</v>
      </c>
      <c r="E594" s="38" t="s">
        <v>285</v>
      </c>
      <c r="F594" s="38"/>
      <c r="G594" s="38" t="s">
        <v>294</v>
      </c>
      <c r="H594" s="39" t="s">
        <v>71</v>
      </c>
      <c r="I594" s="39">
        <v>25</v>
      </c>
      <c r="J594" s="40">
        <v>0</v>
      </c>
      <c r="K594" s="40">
        <v>0</v>
      </c>
      <c r="L594" s="40">
        <v>0</v>
      </c>
      <c r="M594" s="40">
        <v>0</v>
      </c>
      <c r="N594" s="40">
        <v>0</v>
      </c>
      <c r="O594" s="40">
        <v>0</v>
      </c>
      <c r="P594" s="40">
        <v>0</v>
      </c>
      <c r="Q594" s="40">
        <v>0</v>
      </c>
      <c r="R594" s="40">
        <v>1.2142710000000001E-5</v>
      </c>
      <c r="S594" s="40">
        <v>3.07125E-6</v>
      </c>
      <c r="T594" s="40">
        <v>4.9049999999999996E-6</v>
      </c>
      <c r="U594" s="40">
        <v>3.3637500000000002E-6</v>
      </c>
      <c r="V594" s="40">
        <v>2.6325000000000002E-6</v>
      </c>
      <c r="W594" s="40">
        <v>2.88E-6</v>
      </c>
      <c r="X594" s="40">
        <v>2.4524999999999998E-6</v>
      </c>
      <c r="Y594" s="40">
        <v>2.1824999999999999E-5</v>
      </c>
    </row>
    <row r="595" spans="1:25" ht="15" hidden="1" customHeight="1">
      <c r="A595" s="41" t="s">
        <v>64</v>
      </c>
      <c r="B595" s="41" t="s">
        <v>65</v>
      </c>
      <c r="C595" s="41" t="s">
        <v>66</v>
      </c>
      <c r="D595" s="41" t="s">
        <v>238</v>
      </c>
      <c r="E595" s="41" t="s">
        <v>285</v>
      </c>
      <c r="F595" s="41"/>
      <c r="G595" s="41" t="s">
        <v>294</v>
      </c>
      <c r="H595" s="42" t="s">
        <v>72</v>
      </c>
      <c r="I595" s="42">
        <v>1</v>
      </c>
      <c r="J595" s="43">
        <v>0</v>
      </c>
      <c r="K595" s="43">
        <v>0</v>
      </c>
      <c r="L595" s="43">
        <v>0</v>
      </c>
      <c r="M595" s="43">
        <v>0</v>
      </c>
      <c r="N595" s="43">
        <v>0</v>
      </c>
      <c r="O595" s="43">
        <v>0</v>
      </c>
      <c r="P595" s="43">
        <v>0</v>
      </c>
      <c r="Q595" s="43">
        <v>0</v>
      </c>
      <c r="R595" s="43">
        <v>1.2158900279999999E-2</v>
      </c>
      <c r="S595" s="43">
        <v>3.0753450000000002E-3</v>
      </c>
      <c r="T595" s="43">
        <v>4.9115399999999998E-3</v>
      </c>
      <c r="U595" s="43">
        <v>3.3682349999999998E-3</v>
      </c>
      <c r="V595" s="43">
        <v>2.6360099999999998E-3</v>
      </c>
      <c r="W595" s="43">
        <v>2.8838399999999999E-3</v>
      </c>
      <c r="X595" s="43">
        <v>2.4557699999999999E-3</v>
      </c>
      <c r="Y595" s="43">
        <v>2.1854100000000001E-2</v>
      </c>
    </row>
    <row r="596" spans="1:25" ht="15" hidden="1" customHeight="1">
      <c r="A596" s="38" t="s">
        <v>64</v>
      </c>
      <c r="B596" s="38" t="s">
        <v>65</v>
      </c>
      <c r="C596" s="38" t="s">
        <v>66</v>
      </c>
      <c r="D596" s="38" t="s">
        <v>238</v>
      </c>
      <c r="E596" s="38" t="s">
        <v>285</v>
      </c>
      <c r="F596" s="38"/>
      <c r="G596" s="38" t="s">
        <v>294</v>
      </c>
      <c r="H596" s="39" t="s">
        <v>73</v>
      </c>
      <c r="I596" s="39">
        <v>298</v>
      </c>
      <c r="J596" s="40">
        <v>0</v>
      </c>
      <c r="K596" s="40">
        <v>0</v>
      </c>
      <c r="L596" s="40">
        <v>0</v>
      </c>
      <c r="M596" s="40">
        <v>0</v>
      </c>
      <c r="N596" s="40">
        <v>0</v>
      </c>
      <c r="O596" s="40">
        <v>0</v>
      </c>
      <c r="P596" s="40">
        <v>0</v>
      </c>
      <c r="Q596" s="40">
        <v>0</v>
      </c>
      <c r="R596" s="40">
        <v>2.8948220639999995E-5</v>
      </c>
      <c r="S596" s="40">
        <v>7.3218599999999999E-6</v>
      </c>
      <c r="T596" s="40">
        <v>1.169352E-5</v>
      </c>
      <c r="U596" s="40">
        <v>8.0191799999999997E-6</v>
      </c>
      <c r="V596" s="40">
        <v>6.2758799999999998E-6</v>
      </c>
      <c r="W596" s="40">
        <v>6.8659200000000003E-6</v>
      </c>
      <c r="X596" s="40">
        <v>5.8467600000000002E-6</v>
      </c>
      <c r="Y596" s="40">
        <v>5.2030800000000003E-5</v>
      </c>
    </row>
    <row r="597" spans="1:25" ht="15" hidden="1" customHeight="1">
      <c r="A597" s="41" t="s">
        <v>64</v>
      </c>
      <c r="B597" s="41" t="s">
        <v>65</v>
      </c>
      <c r="C597" s="41" t="s">
        <v>66</v>
      </c>
      <c r="D597" s="41" t="s">
        <v>238</v>
      </c>
      <c r="E597" s="41" t="s">
        <v>285</v>
      </c>
      <c r="F597" s="41"/>
      <c r="G597" s="41" t="s">
        <v>295</v>
      </c>
      <c r="H597" s="42" t="s">
        <v>71</v>
      </c>
      <c r="I597" s="42">
        <v>25</v>
      </c>
      <c r="J597" s="43">
        <v>2.1339269332878337E-5</v>
      </c>
      <c r="K597" s="43">
        <v>2.7862239153511151E-5</v>
      </c>
      <c r="L597" s="43">
        <v>3.3278256159288126E-5</v>
      </c>
      <c r="M597" s="43">
        <v>9.4288368449850998E-6</v>
      </c>
      <c r="N597" s="43">
        <v>6.3954677034503753E-6</v>
      </c>
      <c r="O597" s="43">
        <v>5.6427856361566414E-6</v>
      </c>
      <c r="P597" s="43">
        <v>3.8210621288332877E-6</v>
      </c>
      <c r="Q597" s="43">
        <v>6.7459497154523047E-6</v>
      </c>
      <c r="R597" s="43">
        <v>8.1743499999999855E-6</v>
      </c>
      <c r="S597" s="43">
        <v>6.7036924999999866E-6</v>
      </c>
      <c r="T597" s="43">
        <v>7.0997550000000021E-6</v>
      </c>
      <c r="U597" s="43">
        <v>7.2986675000000614E-6</v>
      </c>
      <c r="V597" s="43">
        <v>6.5996175000000117E-6</v>
      </c>
      <c r="W597" s="43">
        <v>6.289517499999967E-6</v>
      </c>
      <c r="X597" s="43">
        <v>6.6688700000000079E-6</v>
      </c>
      <c r="Y597" s="43">
        <v>6.6908500000000073E-6</v>
      </c>
    </row>
    <row r="598" spans="1:25" ht="15" hidden="1" customHeight="1">
      <c r="A598" s="38" t="s">
        <v>64</v>
      </c>
      <c r="B598" s="38" t="s">
        <v>65</v>
      </c>
      <c r="C598" s="38" t="s">
        <v>66</v>
      </c>
      <c r="D598" s="38" t="s">
        <v>238</v>
      </c>
      <c r="E598" s="38" t="s">
        <v>285</v>
      </c>
      <c r="F598" s="38"/>
      <c r="G598" s="38" t="s">
        <v>295</v>
      </c>
      <c r="H598" s="39" t="s">
        <v>72</v>
      </c>
      <c r="I598" s="39">
        <v>1</v>
      </c>
      <c r="J598" s="40">
        <v>4.5256322401168371E-2</v>
      </c>
      <c r="K598" s="40">
        <v>5.9090236796766442E-2</v>
      </c>
      <c r="L598" s="40">
        <v>7.0576525662618253E-2</v>
      </c>
      <c r="M598" s="40">
        <v>1.9996677180844399E-2</v>
      </c>
      <c r="N598" s="40">
        <v>1.3563507905477556E-2</v>
      </c>
      <c r="O598" s="40">
        <v>1.1967219777161003E-2</v>
      </c>
      <c r="P598" s="40">
        <v>8.1037085628296365E-3</v>
      </c>
      <c r="Q598" s="40">
        <v>1.4306810156531248E-2</v>
      </c>
      <c r="R598" s="40">
        <v>1.7336161479999966E-2</v>
      </c>
      <c r="S598" s="40">
        <v>1.4217191053999972E-2</v>
      </c>
      <c r="T598" s="40">
        <v>1.5057160404000002E-2</v>
      </c>
      <c r="U598" s="40">
        <v>1.547901403400013E-2</v>
      </c>
      <c r="V598" s="40">
        <v>1.3996468794000027E-2</v>
      </c>
      <c r="W598" s="40">
        <v>1.3338808713999929E-2</v>
      </c>
      <c r="X598" s="40">
        <v>1.4143339496000013E-2</v>
      </c>
      <c r="Y598" s="40">
        <v>1.4189954680000016E-2</v>
      </c>
    </row>
    <row r="599" spans="1:25" ht="15" hidden="1" customHeight="1">
      <c r="A599" s="41" t="s">
        <v>64</v>
      </c>
      <c r="B599" s="41" t="s">
        <v>65</v>
      </c>
      <c r="C599" s="41" t="s">
        <v>66</v>
      </c>
      <c r="D599" s="41" t="s">
        <v>238</v>
      </c>
      <c r="E599" s="41" t="s">
        <v>285</v>
      </c>
      <c r="F599" s="41"/>
      <c r="G599" s="41" t="s">
        <v>295</v>
      </c>
      <c r="H599" s="42" t="s">
        <v>73</v>
      </c>
      <c r="I599" s="42">
        <v>298</v>
      </c>
      <c r="J599" s="43">
        <v>2.5436409044790981E-5</v>
      </c>
      <c r="K599" s="43">
        <v>3.3211789070985294E-5</v>
      </c>
      <c r="L599" s="43">
        <v>3.966768134187145E-5</v>
      </c>
      <c r="M599" s="43">
        <v>1.1239173519222237E-5</v>
      </c>
      <c r="N599" s="43">
        <v>7.6233975025128473E-6</v>
      </c>
      <c r="O599" s="43">
        <v>6.7262004782987167E-6</v>
      </c>
      <c r="P599" s="43">
        <v>4.5547060575692782E-6</v>
      </c>
      <c r="Q599" s="43">
        <v>8.0411720608191478E-6</v>
      </c>
      <c r="R599" s="43">
        <v>9.7438251999999828E-6</v>
      </c>
      <c r="S599" s="43">
        <v>7.9908014599999843E-6</v>
      </c>
      <c r="T599" s="43">
        <v>8.4629079600000008E-6</v>
      </c>
      <c r="U599" s="43">
        <v>8.7000116600000729E-6</v>
      </c>
      <c r="V599" s="43">
        <v>7.866744060000015E-6</v>
      </c>
      <c r="W599" s="43">
        <v>7.4971048599999611E-6</v>
      </c>
      <c r="X599" s="43">
        <v>7.9492930400000072E-6</v>
      </c>
      <c r="Y599" s="43">
        <v>7.9754932000000093E-6</v>
      </c>
    </row>
    <row r="600" spans="1:25" ht="15" hidden="1" customHeight="1">
      <c r="A600" s="38" t="s">
        <v>64</v>
      </c>
      <c r="B600" s="38" t="s">
        <v>65</v>
      </c>
      <c r="C600" s="38" t="s">
        <v>66</v>
      </c>
      <c r="D600" s="38" t="s">
        <v>238</v>
      </c>
      <c r="E600" s="38" t="s">
        <v>285</v>
      </c>
      <c r="F600" s="38"/>
      <c r="G600" s="38" t="s">
        <v>296</v>
      </c>
      <c r="H600" s="39" t="s">
        <v>71</v>
      </c>
      <c r="I600" s="39">
        <v>25</v>
      </c>
      <c r="J600" s="40">
        <v>1.0988761933048886E-4</v>
      </c>
      <c r="K600" s="40">
        <v>8.2078554227917191E-5</v>
      </c>
      <c r="L600" s="40">
        <v>1.0321562387233465E-4</v>
      </c>
      <c r="M600" s="40">
        <v>9.4866576240670112E-5</v>
      </c>
      <c r="N600" s="40">
        <v>1.0049717555581547E-4</v>
      </c>
      <c r="O600" s="40">
        <v>9.2107586880717991E-5</v>
      </c>
      <c r="P600" s="40">
        <v>9.0505708506860848E-5</v>
      </c>
      <c r="Q600" s="40">
        <v>7.353943946628338E-5</v>
      </c>
      <c r="R600" s="40">
        <v>5.984605000000006E-5</v>
      </c>
      <c r="S600" s="40">
        <v>5.0839089274999833E-5</v>
      </c>
      <c r="T600" s="40">
        <v>4.9259395000000045E-5</v>
      </c>
      <c r="U600" s="40">
        <v>4.5375502500000559E-5</v>
      </c>
      <c r="V600" s="40">
        <v>4.0603302500000157E-5</v>
      </c>
      <c r="W600" s="40">
        <v>4.0889552697499768E-5</v>
      </c>
      <c r="X600" s="40">
        <v>4.1506877500000002E-5</v>
      </c>
      <c r="Y600" s="40">
        <v>4.1031576832499932E-5</v>
      </c>
    </row>
    <row r="601" spans="1:25" ht="15" hidden="1" customHeight="1">
      <c r="A601" s="41" t="s">
        <v>64</v>
      </c>
      <c r="B601" s="41" t="s">
        <v>65</v>
      </c>
      <c r="C601" s="41" t="s">
        <v>66</v>
      </c>
      <c r="D601" s="41" t="s">
        <v>238</v>
      </c>
      <c r="E601" s="41" t="s">
        <v>285</v>
      </c>
      <c r="F601" s="41"/>
      <c r="G601" s="41" t="s">
        <v>296</v>
      </c>
      <c r="H601" s="42" t="s">
        <v>72</v>
      </c>
      <c r="I601" s="42">
        <v>1</v>
      </c>
      <c r="J601" s="43">
        <v>0.23304966307610084</v>
      </c>
      <c r="K601" s="43">
        <v>0.1740721978065668</v>
      </c>
      <c r="L601" s="43">
        <v>0.21889969510844728</v>
      </c>
      <c r="M601" s="43">
        <v>0.20119303489121321</v>
      </c>
      <c r="N601" s="43">
        <v>0.21313440991877344</v>
      </c>
      <c r="O601" s="43">
        <v>0.19534177025662672</v>
      </c>
      <c r="P601" s="43">
        <v>0.19194450660135046</v>
      </c>
      <c r="Q601" s="43">
        <v>0.15596244322009378</v>
      </c>
      <c r="R601" s="43">
        <v>0.12692150284000012</v>
      </c>
      <c r="S601" s="43">
        <v>0.10781954053441967</v>
      </c>
      <c r="T601" s="43">
        <v>0.10446932491600011</v>
      </c>
      <c r="U601" s="43">
        <v>9.6232365702001194E-2</v>
      </c>
      <c r="V601" s="43">
        <v>8.6111483942000341E-2</v>
      </c>
      <c r="W601" s="43">
        <v>8.6718563360857495E-2</v>
      </c>
      <c r="X601" s="43">
        <v>8.8027785802000005E-2</v>
      </c>
      <c r="Y601" s="43">
        <v>8.7019768146365861E-2</v>
      </c>
    </row>
    <row r="602" spans="1:25" ht="15" hidden="1" customHeight="1">
      <c r="A602" s="38" t="s">
        <v>64</v>
      </c>
      <c r="B602" s="38" t="s">
        <v>65</v>
      </c>
      <c r="C602" s="38" t="s">
        <v>66</v>
      </c>
      <c r="D602" s="38" t="s">
        <v>238</v>
      </c>
      <c r="E602" s="38" t="s">
        <v>285</v>
      </c>
      <c r="F602" s="38"/>
      <c r="G602" s="38" t="s">
        <v>296</v>
      </c>
      <c r="H602" s="39" t="s">
        <v>73</v>
      </c>
      <c r="I602" s="39">
        <v>298</v>
      </c>
      <c r="J602" s="40">
        <v>1.3098604224194275E-4</v>
      </c>
      <c r="K602" s="40">
        <v>9.7837636639677315E-5</v>
      </c>
      <c r="L602" s="40">
        <v>1.2303302365582292E-4</v>
      </c>
      <c r="M602" s="40">
        <v>1.1308095887887879E-4</v>
      </c>
      <c r="N602" s="40">
        <v>1.1979263326253205E-4</v>
      </c>
      <c r="O602" s="40">
        <v>1.0979224356181587E-4</v>
      </c>
      <c r="P602" s="40">
        <v>1.0788280454017814E-4</v>
      </c>
      <c r="Q602" s="40">
        <v>8.7659011843809782E-5</v>
      </c>
      <c r="R602" s="40">
        <v>7.1336491600000084E-5</v>
      </c>
      <c r="S602" s="40">
        <v>6.0600194415799807E-5</v>
      </c>
      <c r="T602" s="40">
        <v>5.8717198840000055E-5</v>
      </c>
      <c r="U602" s="40">
        <v>5.4087598980000669E-5</v>
      </c>
      <c r="V602" s="40">
        <v>4.8399136580000194E-5</v>
      </c>
      <c r="W602" s="40">
        <v>4.8740346815419717E-5</v>
      </c>
      <c r="X602" s="40">
        <v>4.9476197980000007E-5</v>
      </c>
      <c r="Y602" s="40">
        <v>4.8909639584339919E-5</v>
      </c>
    </row>
    <row r="603" spans="1:25" ht="15" hidden="1" customHeight="1">
      <c r="A603" s="41" t="s">
        <v>64</v>
      </c>
      <c r="B603" s="41" t="s">
        <v>65</v>
      </c>
      <c r="C603" s="41" t="s">
        <v>66</v>
      </c>
      <c r="D603" s="41" t="s">
        <v>238</v>
      </c>
      <c r="E603" s="41" t="s">
        <v>285</v>
      </c>
      <c r="F603" s="41"/>
      <c r="G603" s="41" t="s">
        <v>297</v>
      </c>
      <c r="H603" s="42" t="s">
        <v>71</v>
      </c>
      <c r="I603" s="42">
        <v>25</v>
      </c>
      <c r="J603" s="43">
        <v>6.8266800000000002E-5</v>
      </c>
      <c r="K603" s="43">
        <v>1.2027960000000001E-4</v>
      </c>
      <c r="L603" s="43">
        <v>1.2921929999999999E-4</v>
      </c>
      <c r="M603" s="43">
        <v>1.2149865E-4</v>
      </c>
      <c r="N603" s="43">
        <v>1.0930815E-4</v>
      </c>
      <c r="O603" s="43">
        <v>1.0849545E-4</v>
      </c>
      <c r="P603" s="43">
        <v>7.7612849999999993E-5</v>
      </c>
      <c r="Q603" s="43">
        <v>7.5987449999999994E-5</v>
      </c>
      <c r="R603" s="43">
        <v>8.0863650000000006E-5</v>
      </c>
      <c r="S603" s="43">
        <v>8.6552550000000005E-5</v>
      </c>
      <c r="T603" s="43">
        <v>9.0616050000000005E-5</v>
      </c>
      <c r="U603" s="43">
        <v>9.3866850000000004E-5</v>
      </c>
      <c r="V603" s="43">
        <v>9.2241450000000004E-5</v>
      </c>
      <c r="W603" s="43">
        <v>1.9423530000000001E-4</v>
      </c>
      <c r="X603" s="43">
        <v>2.2320000000000033E-4</v>
      </c>
      <c r="Y603" s="43">
        <v>2.2320000000000033E-4</v>
      </c>
    </row>
    <row r="604" spans="1:25" ht="15" hidden="1" customHeight="1">
      <c r="A604" s="38" t="s">
        <v>64</v>
      </c>
      <c r="B604" s="38" t="s">
        <v>65</v>
      </c>
      <c r="C604" s="38" t="s">
        <v>66</v>
      </c>
      <c r="D604" s="38" t="s">
        <v>238</v>
      </c>
      <c r="E604" s="38" t="s">
        <v>285</v>
      </c>
      <c r="F604" s="38"/>
      <c r="G604" s="38" t="s">
        <v>297</v>
      </c>
      <c r="H604" s="39" t="s">
        <v>72</v>
      </c>
      <c r="I604" s="39">
        <v>1</v>
      </c>
      <c r="J604" s="40">
        <v>6.4598597280000003E-2</v>
      </c>
      <c r="K604" s="40">
        <v>0.11381657616</v>
      </c>
      <c r="L604" s="40">
        <v>0.12227591627999999</v>
      </c>
      <c r="M604" s="40">
        <v>0.11497012254</v>
      </c>
      <c r="N604" s="40">
        <v>0.10343465874</v>
      </c>
      <c r="O604" s="40">
        <v>0.10266562781999999</v>
      </c>
      <c r="P604" s="40">
        <v>7.3442452859999993E-2</v>
      </c>
      <c r="Q604" s="40">
        <v>7.190439102E-2</v>
      </c>
      <c r="R604" s="40">
        <v>7.6518576539999994E-2</v>
      </c>
      <c r="S604" s="40">
        <v>8.1901792979999999E-2</v>
      </c>
      <c r="T604" s="40">
        <v>8.5746947579999996E-2</v>
      </c>
      <c r="U604" s="40">
        <v>8.8823071259999997E-2</v>
      </c>
      <c r="V604" s="40">
        <v>8.7285009420000004E-2</v>
      </c>
      <c r="W604" s="40">
        <v>0.18379838988</v>
      </c>
      <c r="X604" s="40">
        <v>0.21120672000000035</v>
      </c>
      <c r="Y604" s="40">
        <v>0.21120672000000035</v>
      </c>
    </row>
    <row r="605" spans="1:25" ht="15" hidden="1" customHeight="1">
      <c r="A605" s="41" t="s">
        <v>64</v>
      </c>
      <c r="B605" s="41" t="s">
        <v>65</v>
      </c>
      <c r="C605" s="41" t="s">
        <v>66</v>
      </c>
      <c r="D605" s="41" t="s">
        <v>238</v>
      </c>
      <c r="E605" s="41" t="s">
        <v>285</v>
      </c>
      <c r="F605" s="41"/>
      <c r="G605" s="41" t="s">
        <v>297</v>
      </c>
      <c r="H605" s="42" t="s">
        <v>73</v>
      </c>
      <c r="I605" s="42">
        <v>298</v>
      </c>
      <c r="J605" s="43">
        <v>1.6274805120000002E-4</v>
      </c>
      <c r="K605" s="43">
        <v>2.8674656640000003E-4</v>
      </c>
      <c r="L605" s="43">
        <v>3.0805881119999997E-4</v>
      </c>
      <c r="M605" s="43">
        <v>2.8965278159999994E-4</v>
      </c>
      <c r="N605" s="43">
        <v>2.6059062960000001E-4</v>
      </c>
      <c r="O605" s="43">
        <v>2.5865315279999999E-4</v>
      </c>
      <c r="P605" s="43">
        <v>1.8502903440000001E-4</v>
      </c>
      <c r="Q605" s="43">
        <v>1.8115408079999999E-4</v>
      </c>
      <c r="R605" s="43">
        <v>1.9277894159999999E-4</v>
      </c>
      <c r="S605" s="43">
        <v>2.0634127920000003E-4</v>
      </c>
      <c r="T605" s="43">
        <v>2.1602866320000002E-4</v>
      </c>
      <c r="U605" s="43">
        <v>2.2377857040000002E-4</v>
      </c>
      <c r="V605" s="43">
        <v>2.1990361679999999E-4</v>
      </c>
      <c r="W605" s="43">
        <v>4.6305695519999998E-4</v>
      </c>
      <c r="X605" s="43">
        <v>5.3210880000000081E-4</v>
      </c>
      <c r="Y605" s="43">
        <v>5.3210880000000081E-4</v>
      </c>
    </row>
    <row r="606" spans="1:25" ht="15" hidden="1" customHeight="1">
      <c r="A606" s="38" t="s">
        <v>64</v>
      </c>
      <c r="B606" s="38" t="s">
        <v>65</v>
      </c>
      <c r="C606" s="38" t="s">
        <v>66</v>
      </c>
      <c r="D606" s="38" t="s">
        <v>238</v>
      </c>
      <c r="E606" s="38" t="s">
        <v>285</v>
      </c>
      <c r="F606" s="38"/>
      <c r="G606" s="38" t="s">
        <v>298</v>
      </c>
      <c r="H606" s="39" t="s">
        <v>71</v>
      </c>
      <c r="I606" s="39">
        <v>25</v>
      </c>
      <c r="J606" s="40">
        <v>3.1712799999999985E-2</v>
      </c>
      <c r="K606" s="40">
        <v>3.5755199999999987E-2</v>
      </c>
      <c r="L606" s="40">
        <v>2.1949600000000045E-2</v>
      </c>
      <c r="M606" s="40">
        <v>2.134400000000003E-2</v>
      </c>
      <c r="N606" s="40">
        <v>2.1551199999999968E-2</v>
      </c>
      <c r="O606" s="40">
        <v>2.373680000000002E-2</v>
      </c>
      <c r="P606" s="40">
        <v>2.1848800000000061E-2</v>
      </c>
      <c r="Q606" s="40">
        <v>2.2253599999999957E-2</v>
      </c>
      <c r="R606" s="40">
        <v>1.9729599999999937E-2</v>
      </c>
      <c r="S606" s="40">
        <v>1.8132799999999987E-2</v>
      </c>
      <c r="T606" s="40">
        <v>1.841199999999996E-2</v>
      </c>
      <c r="U606" s="40">
        <v>2.0228799999999995E-2</v>
      </c>
      <c r="V606" s="40">
        <v>1.9840000000000038E-2</v>
      </c>
      <c r="W606" s="40">
        <v>1.8460799999999992E-2</v>
      </c>
      <c r="X606" s="40">
        <v>1.6185600000000026E-2</v>
      </c>
      <c r="Y606" s="40">
        <v>1.6185600000000026E-2</v>
      </c>
    </row>
    <row r="607" spans="1:25" ht="15" hidden="1" customHeight="1">
      <c r="A607" s="41" t="s">
        <v>64</v>
      </c>
      <c r="B607" s="41" t="s">
        <v>65</v>
      </c>
      <c r="C607" s="41" t="s">
        <v>66</v>
      </c>
      <c r="D607" s="41" t="s">
        <v>238</v>
      </c>
      <c r="E607" s="41" t="s">
        <v>285</v>
      </c>
      <c r="F607" s="41"/>
      <c r="G607" s="41" t="s">
        <v>298</v>
      </c>
      <c r="H607" s="42" t="s">
        <v>73</v>
      </c>
      <c r="I607" s="42">
        <v>298</v>
      </c>
      <c r="J607" s="43">
        <v>4.9614675599999984E-2</v>
      </c>
      <c r="K607" s="43">
        <v>5.5939010399999975E-2</v>
      </c>
      <c r="L607" s="43">
        <v>3.4340149200000072E-2</v>
      </c>
      <c r="M607" s="43">
        <v>3.3392688000000052E-2</v>
      </c>
      <c r="N607" s="43">
        <v>3.3716852399999962E-2</v>
      </c>
      <c r="O607" s="43">
        <v>3.7136223600000039E-2</v>
      </c>
      <c r="P607" s="43">
        <v>3.4182447600000096E-2</v>
      </c>
      <c r="Q607" s="43">
        <v>3.4815757199999929E-2</v>
      </c>
      <c r="R607" s="43">
        <v>3.0866959199999912E-2</v>
      </c>
      <c r="S607" s="43">
        <v>2.8368765599999981E-2</v>
      </c>
      <c r="T607" s="43">
        <v>2.8805573999999935E-2</v>
      </c>
      <c r="U607" s="43">
        <v>3.1647957599999998E-2</v>
      </c>
      <c r="V607" s="43">
        <v>3.1039680000000056E-2</v>
      </c>
      <c r="W607" s="43">
        <v>2.8881921599999992E-2</v>
      </c>
      <c r="X607" s="43">
        <v>2.5322371200000044E-2</v>
      </c>
      <c r="Y607" s="43">
        <v>2.5322371200000044E-2</v>
      </c>
    </row>
    <row r="608" spans="1:25" ht="15" hidden="1" customHeight="1">
      <c r="A608" s="38" t="s">
        <v>64</v>
      </c>
      <c r="B608" s="38" t="s">
        <v>65</v>
      </c>
      <c r="C608" s="38" t="s">
        <v>66</v>
      </c>
      <c r="D608" s="38" t="s">
        <v>299</v>
      </c>
      <c r="E608" s="38"/>
      <c r="F608" s="38"/>
      <c r="G608" s="38" t="s">
        <v>300</v>
      </c>
      <c r="H608" s="39" t="s">
        <v>71</v>
      </c>
      <c r="I608" s="39">
        <v>25</v>
      </c>
      <c r="J608" s="40">
        <v>7.1261051759294411E-4</v>
      </c>
      <c r="K608" s="40">
        <v>7.1115043641286257E-4</v>
      </c>
      <c r="L608" s="40">
        <v>7.3084354466454492E-4</v>
      </c>
      <c r="M608" s="40">
        <v>7.2213095814421173E-4</v>
      </c>
      <c r="N608" s="40">
        <v>7.6933546444955228E-4</v>
      </c>
      <c r="O608" s="40">
        <v>8.0219530447249378E-4</v>
      </c>
      <c r="P608" s="40">
        <v>8.5855501006003765E-4</v>
      </c>
      <c r="Q608" s="40">
        <v>6.2497955947499997E-4</v>
      </c>
      <c r="R608" s="40">
        <v>8.2197056495000019E-4</v>
      </c>
      <c r="S608" s="40">
        <v>5.6021325284999967E-4</v>
      </c>
      <c r="T608" s="40">
        <v>9.4399899234999995E-4</v>
      </c>
      <c r="U608" s="40">
        <v>5.8690704763076881E-4</v>
      </c>
      <c r="V608" s="40">
        <v>6.3427994547846144E-4</v>
      </c>
      <c r="W608" s="40">
        <v>5.9182280326346181E-4</v>
      </c>
      <c r="X608" s="40">
        <v>7.9621099759286714E-4</v>
      </c>
      <c r="Y608" s="40">
        <v>8.4283606396069895E-4</v>
      </c>
    </row>
    <row r="609" spans="1:25" ht="15" hidden="1" customHeight="1">
      <c r="A609" s="41" t="s">
        <v>64</v>
      </c>
      <c r="B609" s="41" t="s">
        <v>65</v>
      </c>
      <c r="C609" s="41" t="s">
        <v>66</v>
      </c>
      <c r="D609" s="41" t="s">
        <v>299</v>
      </c>
      <c r="E609" s="41"/>
      <c r="F609" s="41"/>
      <c r="G609" s="41" t="s">
        <v>300</v>
      </c>
      <c r="H609" s="42" t="s">
        <v>72</v>
      </c>
      <c r="I609" s="42">
        <v>1</v>
      </c>
      <c r="J609" s="43">
        <v>0.70272898508232184</v>
      </c>
      <c r="K609" s="43">
        <v>0.70128915036127082</v>
      </c>
      <c r="L609" s="43">
        <v>0.72070918084519642</v>
      </c>
      <c r="M609" s="43">
        <v>0.71211740885794528</v>
      </c>
      <c r="N609" s="43">
        <v>0.75866734600918528</v>
      </c>
      <c r="O609" s="43">
        <v>0.79107152958380855</v>
      </c>
      <c r="P609" s="43">
        <v>0.84664971392053845</v>
      </c>
      <c r="Q609" s="43">
        <v>0.61631317625027993</v>
      </c>
      <c r="R609" s="43">
        <v>0.81057257311602671</v>
      </c>
      <c r="S609" s="43">
        <v>0.55244496241047969</v>
      </c>
      <c r="T609" s="43">
        <v>0.93090887298941316</v>
      </c>
      <c r="U609" s="43">
        <v>0.57876860323695545</v>
      </c>
      <c r="V609" s="43">
        <v>0.62548459690115998</v>
      </c>
      <c r="W609" s="43">
        <v>0.58361619372487517</v>
      </c>
      <c r="X609" s="43">
        <v>0.78517020509291269</v>
      </c>
      <c r="Y609" s="43">
        <v>0.83114873720711058</v>
      </c>
    </row>
    <row r="610" spans="1:25" ht="15" hidden="1" customHeight="1">
      <c r="A610" s="38" t="s">
        <v>64</v>
      </c>
      <c r="B610" s="38" t="s">
        <v>65</v>
      </c>
      <c r="C610" s="38" t="s">
        <v>66</v>
      </c>
      <c r="D610" s="38" t="s">
        <v>299</v>
      </c>
      <c r="E610" s="38"/>
      <c r="F610" s="38"/>
      <c r="G610" s="38" t="s">
        <v>300</v>
      </c>
      <c r="H610" s="39" t="s">
        <v>73</v>
      </c>
      <c r="I610" s="39">
        <v>298</v>
      </c>
      <c r="J610" s="40">
        <v>1.6988634739415786E-3</v>
      </c>
      <c r="K610" s="40">
        <v>1.6953826404082642E-3</v>
      </c>
      <c r="L610" s="40">
        <v>1.7423310104802748E-3</v>
      </c>
      <c r="M610" s="40">
        <v>1.721560204215801E-3</v>
      </c>
      <c r="N610" s="40">
        <v>1.8340957472477329E-3</v>
      </c>
      <c r="O610" s="40">
        <v>1.9124336058624252E-3</v>
      </c>
      <c r="P610" s="40">
        <v>2.0467951439831298E-3</v>
      </c>
      <c r="Q610" s="40">
        <v>1.4899512697883999E-3</v>
      </c>
      <c r="R610" s="40">
        <v>1.9595778268408004E-3</v>
      </c>
      <c r="S610" s="40">
        <v>1.335548394794399E-3</v>
      </c>
      <c r="T610" s="40">
        <v>2.2504935977623996E-3</v>
      </c>
      <c r="U610" s="40">
        <v>1.3991864015517525E-3</v>
      </c>
      <c r="V610" s="40">
        <v>1.5121233900206518E-3</v>
      </c>
      <c r="W610" s="40">
        <v>1.4109055629800929E-3</v>
      </c>
      <c r="X610" s="40">
        <v>1.8981670182613953E-3</v>
      </c>
      <c r="Y610" s="40">
        <v>2.0093211764823063E-3</v>
      </c>
    </row>
    <row r="611" spans="1:25" ht="15" hidden="1" customHeight="1">
      <c r="A611" s="41" t="s">
        <v>64</v>
      </c>
      <c r="B611" s="41" t="s">
        <v>65</v>
      </c>
      <c r="C611" s="41" t="s">
        <v>66</v>
      </c>
      <c r="D611" s="41" t="s">
        <v>299</v>
      </c>
      <c r="E611" s="41"/>
      <c r="F611" s="41"/>
      <c r="G611" s="41" t="s">
        <v>301</v>
      </c>
      <c r="H611" s="42" t="s">
        <v>71</v>
      </c>
      <c r="I611" s="42">
        <v>25</v>
      </c>
      <c r="J611" s="43">
        <v>9.8821799999999996E-5</v>
      </c>
      <c r="K611" s="43">
        <v>1.13022E-4</v>
      </c>
      <c r="L611" s="43">
        <v>1.451898E-4</v>
      </c>
      <c r="M611" s="43">
        <v>1.4779800000000001E-4</v>
      </c>
      <c r="N611" s="43">
        <v>1.385244E-4</v>
      </c>
      <c r="O611" s="43">
        <v>2.4401159999999999E-4</v>
      </c>
      <c r="P611" s="43">
        <v>2.5154639999999998E-4</v>
      </c>
      <c r="Q611" s="43">
        <v>2.2024800000000001E-4</v>
      </c>
      <c r="R611" s="43">
        <v>3.82536E-4</v>
      </c>
      <c r="S611" s="43">
        <v>2.9356739999999998E-4</v>
      </c>
      <c r="T611" s="43">
        <v>2.4980759999999999E-4</v>
      </c>
      <c r="U611" s="43">
        <v>2.8748160000000001E-4</v>
      </c>
      <c r="V611" s="43">
        <v>3.1095539999999999E-4</v>
      </c>
      <c r="W611" s="43">
        <v>3.7558079999999998E-4</v>
      </c>
      <c r="X611" s="43">
        <v>4.0427099999999999E-4</v>
      </c>
      <c r="Y611" s="43">
        <v>4.0427099999999999E-4</v>
      </c>
    </row>
    <row r="612" spans="1:25" ht="15" hidden="1" customHeight="1">
      <c r="A612" s="38" t="s">
        <v>64</v>
      </c>
      <c r="B612" s="38" t="s">
        <v>65</v>
      </c>
      <c r="C612" s="38" t="s">
        <v>66</v>
      </c>
      <c r="D612" s="38" t="s">
        <v>299</v>
      </c>
      <c r="E612" s="38"/>
      <c r="F612" s="38"/>
      <c r="G612" s="38" t="s">
        <v>301</v>
      </c>
      <c r="H612" s="39" t="s">
        <v>72</v>
      </c>
      <c r="I612" s="39">
        <v>1</v>
      </c>
      <c r="J612" s="40">
        <v>8.2983959519999997E-2</v>
      </c>
      <c r="K612" s="40">
        <v>9.4908340800000005E-2</v>
      </c>
      <c r="L612" s="40">
        <v>0.12192071472</v>
      </c>
      <c r="M612" s="40">
        <v>0.1241109072</v>
      </c>
      <c r="N612" s="40">
        <v>0.11632355615999999</v>
      </c>
      <c r="O612" s="40">
        <v>0.20490467424</v>
      </c>
      <c r="P612" s="40">
        <v>0.21123189696</v>
      </c>
      <c r="Q612" s="40">
        <v>0.18494958719999999</v>
      </c>
      <c r="R612" s="40">
        <v>0.32122823039999998</v>
      </c>
      <c r="S612" s="40">
        <v>0.24651833136000001</v>
      </c>
      <c r="T612" s="40">
        <v>0.20977176863999999</v>
      </c>
      <c r="U612" s="40">
        <v>0.24140788224000001</v>
      </c>
      <c r="V612" s="40">
        <v>0.26111961455999999</v>
      </c>
      <c r="W612" s="40">
        <v>0.31538771712000002</v>
      </c>
      <c r="X612" s="40">
        <v>0.33947983440000001</v>
      </c>
      <c r="Y612" s="40">
        <v>0.33947983440000001</v>
      </c>
    </row>
    <row r="613" spans="1:25" ht="15" hidden="1" customHeight="1">
      <c r="A613" s="41" t="s">
        <v>64</v>
      </c>
      <c r="B613" s="41" t="s">
        <v>65</v>
      </c>
      <c r="C613" s="41" t="s">
        <v>66</v>
      </c>
      <c r="D613" s="41" t="s">
        <v>299</v>
      </c>
      <c r="E613" s="41"/>
      <c r="F613" s="41"/>
      <c r="G613" s="41" t="s">
        <v>301</v>
      </c>
      <c r="H613" s="42" t="s">
        <v>73</v>
      </c>
      <c r="I613" s="42">
        <v>298</v>
      </c>
      <c r="J613" s="43">
        <v>2.3559117120000001E-4</v>
      </c>
      <c r="K613" s="43">
        <v>2.6944444799999998E-4</v>
      </c>
      <c r="L613" s="43">
        <v>3.461324832E-4</v>
      </c>
      <c r="M613" s="43">
        <v>3.5235043199999998E-4</v>
      </c>
      <c r="N613" s="43">
        <v>3.3024216959999996E-4</v>
      </c>
      <c r="O613" s="43">
        <v>5.8172365439999993E-4</v>
      </c>
      <c r="P613" s="43">
        <v>5.9968661759999999E-4</v>
      </c>
      <c r="Q613" s="43">
        <v>5.2507123200000005E-4</v>
      </c>
      <c r="R613" s="43">
        <v>9.11965824E-4</v>
      </c>
      <c r="S613" s="43">
        <v>6.9986468159999999E-4</v>
      </c>
      <c r="T613" s="43">
        <v>5.9554131839999994E-4</v>
      </c>
      <c r="U613" s="43">
        <v>6.8535613439999995E-4</v>
      </c>
      <c r="V613" s="43">
        <v>7.4131767360000001E-4</v>
      </c>
      <c r="W613" s="43">
        <v>8.9538462719999988E-4</v>
      </c>
      <c r="X613" s="43">
        <v>9.6378206400000001E-4</v>
      </c>
      <c r="Y613" s="43">
        <v>9.6378206400000001E-4</v>
      </c>
    </row>
    <row r="614" spans="1:25" ht="15" hidden="1" customHeight="1">
      <c r="A614" s="38" t="s">
        <v>64</v>
      </c>
      <c r="B614" s="38" t="s">
        <v>65</v>
      </c>
      <c r="C614" s="38" t="s">
        <v>66</v>
      </c>
      <c r="D614" s="38" t="s">
        <v>299</v>
      </c>
      <c r="E614" s="38"/>
      <c r="F614" s="38"/>
      <c r="G614" s="38" t="s">
        <v>302</v>
      </c>
      <c r="H614" s="39" t="s">
        <v>71</v>
      </c>
      <c r="I614" s="39">
        <v>25</v>
      </c>
      <c r="J614" s="40">
        <v>0</v>
      </c>
      <c r="K614" s="40">
        <v>1.76625E-6</v>
      </c>
      <c r="L614" s="40">
        <v>0</v>
      </c>
      <c r="M614" s="40">
        <v>1.3072500000000001E-5</v>
      </c>
      <c r="N614" s="40">
        <v>0</v>
      </c>
      <c r="O614" s="40">
        <v>6.0637500000000002E-6</v>
      </c>
      <c r="P614" s="40">
        <v>4.3874999999999999E-6</v>
      </c>
      <c r="Q614" s="40">
        <v>2.023875E-5</v>
      </c>
      <c r="R614" s="40">
        <v>8.3699999999999995E-6</v>
      </c>
      <c r="S614" s="40">
        <v>6.9862500000000002E-6</v>
      </c>
      <c r="T614" s="40">
        <v>6.6937500000000001E-6</v>
      </c>
      <c r="U614" s="40">
        <v>3.7349999999999998E-6</v>
      </c>
      <c r="V614" s="40">
        <v>0</v>
      </c>
      <c r="W614" s="40">
        <v>0</v>
      </c>
      <c r="X614" s="40">
        <v>0</v>
      </c>
      <c r="Y614" s="40">
        <v>0</v>
      </c>
    </row>
    <row r="615" spans="1:25" ht="15" hidden="1" customHeight="1">
      <c r="A615" s="41" t="s">
        <v>64</v>
      </c>
      <c r="B615" s="41" t="s">
        <v>65</v>
      </c>
      <c r="C615" s="41" t="s">
        <v>66</v>
      </c>
      <c r="D615" s="41" t="s">
        <v>299</v>
      </c>
      <c r="E615" s="41"/>
      <c r="F615" s="41"/>
      <c r="G615" s="41" t="s">
        <v>302</v>
      </c>
      <c r="H615" s="42" t="s">
        <v>72</v>
      </c>
      <c r="I615" s="42">
        <v>1</v>
      </c>
      <c r="J615" s="43">
        <v>0</v>
      </c>
      <c r="K615" s="43">
        <v>1.7686049999999999E-3</v>
      </c>
      <c r="L615" s="43">
        <v>0</v>
      </c>
      <c r="M615" s="43">
        <v>1.308993E-2</v>
      </c>
      <c r="N615" s="43">
        <v>0</v>
      </c>
      <c r="O615" s="43">
        <v>6.0718350000000003E-3</v>
      </c>
      <c r="P615" s="43">
        <v>4.3933499999999999E-3</v>
      </c>
      <c r="Q615" s="43">
        <v>2.0265735E-2</v>
      </c>
      <c r="R615" s="43">
        <v>8.3811600000000003E-3</v>
      </c>
      <c r="S615" s="43">
        <v>6.9955649999999996E-3</v>
      </c>
      <c r="T615" s="43">
        <v>6.702675E-3</v>
      </c>
      <c r="U615" s="43">
        <v>3.73998E-3</v>
      </c>
      <c r="V615" s="43">
        <v>0</v>
      </c>
      <c r="W615" s="43">
        <v>0</v>
      </c>
      <c r="X615" s="43">
        <v>0</v>
      </c>
      <c r="Y615" s="43">
        <v>0</v>
      </c>
    </row>
    <row r="616" spans="1:25" ht="15" hidden="1" customHeight="1">
      <c r="A616" s="38" t="s">
        <v>64</v>
      </c>
      <c r="B616" s="38" t="s">
        <v>65</v>
      </c>
      <c r="C616" s="38" t="s">
        <v>66</v>
      </c>
      <c r="D616" s="38" t="s">
        <v>299</v>
      </c>
      <c r="E616" s="38"/>
      <c r="F616" s="38"/>
      <c r="G616" s="38" t="s">
        <v>302</v>
      </c>
      <c r="H616" s="39" t="s">
        <v>73</v>
      </c>
      <c r="I616" s="39">
        <v>298</v>
      </c>
      <c r="J616" s="40">
        <v>0</v>
      </c>
      <c r="K616" s="40">
        <v>4.2107399999999996E-6</v>
      </c>
      <c r="L616" s="40">
        <v>0</v>
      </c>
      <c r="M616" s="40">
        <v>3.116484E-5</v>
      </c>
      <c r="N616" s="40">
        <v>0</v>
      </c>
      <c r="O616" s="40">
        <v>1.445598E-5</v>
      </c>
      <c r="P616" s="40">
        <v>1.0459799999999999E-5</v>
      </c>
      <c r="Q616" s="40">
        <v>4.8249179999999997E-5</v>
      </c>
      <c r="R616" s="40">
        <v>1.9954080000000001E-5</v>
      </c>
      <c r="S616" s="40">
        <v>1.6655220000000001E-5</v>
      </c>
      <c r="T616" s="40">
        <v>1.5957899999999998E-5</v>
      </c>
      <c r="U616" s="40">
        <v>8.9042399999999996E-6</v>
      </c>
      <c r="V616" s="40">
        <v>0</v>
      </c>
      <c r="W616" s="40">
        <v>0</v>
      </c>
      <c r="X616" s="40">
        <v>0</v>
      </c>
      <c r="Y616" s="40">
        <v>0</v>
      </c>
    </row>
    <row r="617" spans="1:25" ht="15" hidden="1" customHeight="1">
      <c r="A617" s="41" t="s">
        <v>64</v>
      </c>
      <c r="B617" s="41" t="s">
        <v>65</v>
      </c>
      <c r="C617" s="41" t="s">
        <v>66</v>
      </c>
      <c r="D617" s="41" t="s">
        <v>299</v>
      </c>
      <c r="E617" s="41" t="s">
        <v>303</v>
      </c>
      <c r="F617" s="41"/>
      <c r="G617" s="41" t="s">
        <v>304</v>
      </c>
      <c r="H617" s="42" t="s">
        <v>71</v>
      </c>
      <c r="I617" s="42">
        <v>25</v>
      </c>
      <c r="J617" s="43">
        <v>7.0628905518465426E-7</v>
      </c>
      <c r="K617" s="43">
        <v>8.7894859144510516E-7</v>
      </c>
      <c r="L617" s="43">
        <v>1.1412369641754964E-6</v>
      </c>
      <c r="M617" s="43">
        <v>6.6506292699009031E-6</v>
      </c>
      <c r="N617" s="43">
        <v>9.2111600171096723E-6</v>
      </c>
      <c r="O617" s="43">
        <v>8.78178105E-6</v>
      </c>
      <c r="P617" s="43">
        <v>8.3726093664136981E-6</v>
      </c>
      <c r="Q617" s="43">
        <v>8.9415904853492268E-6</v>
      </c>
      <c r="R617" s="43">
        <v>8.3202198268882124E-6</v>
      </c>
      <c r="S617" s="43">
        <v>6.905947939817157E-6</v>
      </c>
      <c r="T617" s="43">
        <v>9.3362012268892284E-6</v>
      </c>
      <c r="U617" s="43">
        <v>8.2252683938956872E-6</v>
      </c>
      <c r="V617" s="43">
        <v>1.131195194759782E-5</v>
      </c>
      <c r="W617" s="43">
        <v>1.0964484510944202E-5</v>
      </c>
      <c r="X617" s="43">
        <v>1.426343598253356E-5</v>
      </c>
      <c r="Y617" s="43">
        <v>1.5052525005144943E-5</v>
      </c>
    </row>
    <row r="618" spans="1:25" ht="15" hidden="1" customHeight="1">
      <c r="A618" s="38" t="s">
        <v>64</v>
      </c>
      <c r="B618" s="38" t="s">
        <v>65</v>
      </c>
      <c r="C618" s="38" t="s">
        <v>66</v>
      </c>
      <c r="D618" s="38" t="s">
        <v>299</v>
      </c>
      <c r="E618" s="38" t="s">
        <v>303</v>
      </c>
      <c r="F618" s="38"/>
      <c r="G618" s="38" t="s">
        <v>304</v>
      </c>
      <c r="H618" s="39" t="s">
        <v>73</v>
      </c>
      <c r="I618" s="39">
        <v>298</v>
      </c>
      <c r="J618" s="40">
        <v>1.6837931075602157E-6</v>
      </c>
      <c r="K618" s="40">
        <v>2.095413442005131E-6</v>
      </c>
      <c r="L618" s="40">
        <v>2.7207089225943838E-6</v>
      </c>
      <c r="M618" s="40">
        <v>1.5855100179443754E-5</v>
      </c>
      <c r="N618" s="40">
        <v>2.1959405480789459E-5</v>
      </c>
      <c r="O618" s="40">
        <v>2.0935766023199999E-5</v>
      </c>
      <c r="P618" s="40">
        <v>1.9960300729530256E-5</v>
      </c>
      <c r="Q618" s="40">
        <v>2.1316751717072562E-5</v>
      </c>
      <c r="R618" s="40">
        <v>1.9835404067301502E-5</v>
      </c>
      <c r="S618" s="40">
        <v>1.6463779888524103E-5</v>
      </c>
      <c r="T618" s="40">
        <v>2.2257503724903922E-5</v>
      </c>
      <c r="U618" s="40">
        <v>1.9609039851047319E-5</v>
      </c>
      <c r="V618" s="40">
        <v>2.6967693443073201E-5</v>
      </c>
      <c r="W618" s="40">
        <v>2.6139331074090979E-5</v>
      </c>
      <c r="X618" s="40">
        <v>3.400403138236001E-5</v>
      </c>
      <c r="Y618" s="40">
        <v>3.588521961226554E-5</v>
      </c>
    </row>
    <row r="619" spans="1:25" ht="15" hidden="1" customHeight="1">
      <c r="A619" s="41" t="s">
        <v>64</v>
      </c>
      <c r="B619" s="41" t="s">
        <v>65</v>
      </c>
      <c r="C619" s="41" t="s">
        <v>66</v>
      </c>
      <c r="D619" s="41" t="s">
        <v>299</v>
      </c>
      <c r="E619" s="41" t="s">
        <v>303</v>
      </c>
      <c r="F619" s="41"/>
      <c r="G619" s="41" t="s">
        <v>305</v>
      </c>
      <c r="H619" s="42" t="s">
        <v>71</v>
      </c>
      <c r="I619" s="42">
        <v>25</v>
      </c>
      <c r="J619" s="43">
        <v>2.7822084962026127E-4</v>
      </c>
      <c r="K619" s="43">
        <v>2.5701079078654026E-4</v>
      </c>
      <c r="L619" s="43">
        <v>2.846423557080722E-4</v>
      </c>
      <c r="M619" s="43">
        <v>2.7644385525312377E-4</v>
      </c>
      <c r="N619" s="43">
        <v>2.4954291664120592E-4</v>
      </c>
      <c r="O619" s="43">
        <v>2.234162484375E-4</v>
      </c>
      <c r="P619" s="43">
        <v>2.1261575987140778E-4</v>
      </c>
      <c r="Q619" s="43">
        <v>2.2665656177775376E-4</v>
      </c>
      <c r="R619" s="43">
        <v>1.9034372049570188E-4</v>
      </c>
      <c r="S619" s="43">
        <v>1.5518266675622436E-4</v>
      </c>
      <c r="T619" s="43">
        <v>1.322818434123675E-4</v>
      </c>
      <c r="U619" s="43">
        <v>1.0646923371615561E-4</v>
      </c>
      <c r="V619" s="43">
        <v>1.5884730205964248E-4</v>
      </c>
      <c r="W619" s="43">
        <v>1.4686112284720873E-4</v>
      </c>
      <c r="X619" s="43">
        <v>1.7673410398513222E-4</v>
      </c>
      <c r="Y619" s="43">
        <v>1.9745443970223936E-4</v>
      </c>
    </row>
    <row r="620" spans="1:25" ht="15" hidden="1" customHeight="1">
      <c r="A620" s="38" t="s">
        <v>64</v>
      </c>
      <c r="B620" s="38" t="s">
        <v>65</v>
      </c>
      <c r="C620" s="38" t="s">
        <v>66</v>
      </c>
      <c r="D620" s="38" t="s">
        <v>299</v>
      </c>
      <c r="E620" s="38" t="s">
        <v>303</v>
      </c>
      <c r="F620" s="38"/>
      <c r="G620" s="38" t="s">
        <v>305</v>
      </c>
      <c r="H620" s="39" t="s">
        <v>72</v>
      </c>
      <c r="I620" s="39">
        <v>1</v>
      </c>
      <c r="J620" s="40">
        <v>0.26291443230386252</v>
      </c>
      <c r="K620" s="40">
        <v>0.24302118729376468</v>
      </c>
      <c r="L620" s="40">
        <v>0.26966731315220949</v>
      </c>
      <c r="M620" s="40">
        <v>0.261631547224149</v>
      </c>
      <c r="N620" s="40">
        <v>0.23646730891122794</v>
      </c>
      <c r="O620" s="40">
        <v>0.211501475679016</v>
      </c>
      <c r="P620" s="40">
        <v>0.20222253784163932</v>
      </c>
      <c r="Q620" s="40">
        <v>0.21673751936978414</v>
      </c>
      <c r="R620" s="40">
        <v>0.18105266519341223</v>
      </c>
      <c r="S620" s="40">
        <v>0.14760789236895258</v>
      </c>
      <c r="T620" s="40">
        <v>0.12582490372750474</v>
      </c>
      <c r="U620" s="40">
        <v>0.10127225881268598</v>
      </c>
      <c r="V620" s="40">
        <v>0.1510936495398108</v>
      </c>
      <c r="W620" s="40">
        <v>0.13969253955706243</v>
      </c>
      <c r="X620" s="40">
        <v>0.16810736111360389</v>
      </c>
      <c r="Y620" s="40">
        <v>0.18781629606304562</v>
      </c>
    </row>
    <row r="621" spans="1:25" ht="15" hidden="1" customHeight="1">
      <c r="A621" s="41" t="s">
        <v>64</v>
      </c>
      <c r="B621" s="41" t="s">
        <v>65</v>
      </c>
      <c r="C621" s="41" t="s">
        <v>66</v>
      </c>
      <c r="D621" s="41" t="s">
        <v>299</v>
      </c>
      <c r="E621" s="41" t="s">
        <v>303</v>
      </c>
      <c r="F621" s="41"/>
      <c r="G621" s="41" t="s">
        <v>305</v>
      </c>
      <c r="H621" s="42" t="s">
        <v>73</v>
      </c>
      <c r="I621" s="42">
        <v>298</v>
      </c>
      <c r="J621" s="43">
        <v>6.6327850549470285E-4</v>
      </c>
      <c r="K621" s="43">
        <v>6.1271372523511206E-4</v>
      </c>
      <c r="L621" s="43">
        <v>6.7858737600804417E-4</v>
      </c>
      <c r="M621" s="43">
        <v>6.5904215092344712E-4</v>
      </c>
      <c r="N621" s="43">
        <v>5.9491031327263497E-4</v>
      </c>
      <c r="O621" s="43">
        <v>5.3262433627500002E-4</v>
      </c>
      <c r="P621" s="43">
        <v>5.0687597153343622E-4</v>
      </c>
      <c r="Q621" s="43">
        <v>5.4034924327816495E-4</v>
      </c>
      <c r="R621" s="43">
        <v>4.537794296617533E-4</v>
      </c>
      <c r="S621" s="43">
        <v>3.6995547754683892E-4</v>
      </c>
      <c r="T621" s="43">
        <v>3.1535991469508413E-4</v>
      </c>
      <c r="U621" s="43">
        <v>2.5382265317931501E-4</v>
      </c>
      <c r="V621" s="43">
        <v>3.7869196811018773E-4</v>
      </c>
      <c r="W621" s="43">
        <v>3.5011691686774566E-4</v>
      </c>
      <c r="X621" s="43">
        <v>4.2133410390055514E-4</v>
      </c>
      <c r="Y621" s="43">
        <v>4.7073138425013866E-4</v>
      </c>
    </row>
    <row r="622" spans="1:25" ht="15" hidden="1" customHeight="1">
      <c r="A622" s="38" t="s">
        <v>64</v>
      </c>
      <c r="B622" s="38" t="s">
        <v>65</v>
      </c>
      <c r="C622" s="38" t="s">
        <v>66</v>
      </c>
      <c r="D622" s="38" t="s">
        <v>299</v>
      </c>
      <c r="E622" s="38" t="s">
        <v>303</v>
      </c>
      <c r="F622" s="38" t="s">
        <v>306</v>
      </c>
      <c r="G622" s="38" t="s">
        <v>307</v>
      </c>
      <c r="H622" s="39" t="s">
        <v>71</v>
      </c>
      <c r="I622" s="39">
        <v>25</v>
      </c>
      <c r="J622" s="40">
        <v>5.3620160399999997E-3</v>
      </c>
      <c r="K622" s="40">
        <v>5.1012567E-3</v>
      </c>
      <c r="L622" s="40">
        <v>4.7997450000000002E-3</v>
      </c>
      <c r="M622" s="40">
        <v>5.2409489400000002E-3</v>
      </c>
      <c r="N622" s="40">
        <v>4.68892458E-3</v>
      </c>
      <c r="O622" s="40">
        <v>4.5158347800000002E-3</v>
      </c>
      <c r="P622" s="40">
        <v>4.1211752400000003E-3</v>
      </c>
      <c r="Q622" s="40">
        <v>5.0042820600000003E-3</v>
      </c>
      <c r="R622" s="40">
        <v>4.5192825000000001E-3</v>
      </c>
      <c r="S622" s="40">
        <v>3.5367544799999994E-3</v>
      </c>
      <c r="T622" s="40">
        <v>3.1296688200000001E-3</v>
      </c>
      <c r="U622" s="40">
        <v>3.0099933E-3</v>
      </c>
      <c r="V622" s="40">
        <v>3.0413444400000001E-3</v>
      </c>
      <c r="W622" s="40">
        <v>2.9564197199999998E-3</v>
      </c>
      <c r="X622" s="40">
        <v>2.8635418800000002E-3</v>
      </c>
      <c r="Y622" s="40">
        <v>2.9933181000000001E-3</v>
      </c>
    </row>
    <row r="623" spans="1:25" ht="15" hidden="1" customHeight="1">
      <c r="A623" s="41" t="s">
        <v>64</v>
      </c>
      <c r="B623" s="41" t="s">
        <v>65</v>
      </c>
      <c r="C623" s="41" t="s">
        <v>66</v>
      </c>
      <c r="D623" s="41" t="s">
        <v>299</v>
      </c>
      <c r="E623" s="41" t="s">
        <v>303</v>
      </c>
      <c r="F623" s="41" t="s">
        <v>306</v>
      </c>
      <c r="G623" s="41" t="s">
        <v>307</v>
      </c>
      <c r="H623" s="42" t="s">
        <v>72</v>
      </c>
      <c r="I623" s="42">
        <v>1</v>
      </c>
      <c r="J623" s="43">
        <v>0.24754640718000001</v>
      </c>
      <c r="K623" s="43">
        <v>0.23550801765000001</v>
      </c>
      <c r="L623" s="43">
        <v>0.22158822750000001</v>
      </c>
      <c r="M623" s="43">
        <v>0.24195714272999999</v>
      </c>
      <c r="N623" s="43">
        <v>0.21647201811</v>
      </c>
      <c r="O623" s="43">
        <v>0.20848103901000001</v>
      </c>
      <c r="P623" s="43">
        <v>0.19026092357999999</v>
      </c>
      <c r="Q623" s="43">
        <v>0.23103102177000001</v>
      </c>
      <c r="R623" s="43">
        <v>0.20864020875</v>
      </c>
      <c r="S623" s="43">
        <v>0.16328016515999999</v>
      </c>
      <c r="T623" s="43">
        <v>0.14448637718999999</v>
      </c>
      <c r="U623" s="43">
        <v>0.13896135735000001</v>
      </c>
      <c r="V623" s="43">
        <v>0.14040873498000001</v>
      </c>
      <c r="W623" s="43">
        <v>0.13648804374000001</v>
      </c>
      <c r="X623" s="43">
        <v>0.13220018346000001</v>
      </c>
      <c r="Y623" s="43">
        <v>0.13819151895000001</v>
      </c>
    </row>
    <row r="624" spans="1:25" ht="15" hidden="1" customHeight="1">
      <c r="A624" s="38" t="s">
        <v>64</v>
      </c>
      <c r="B624" s="38" t="s">
        <v>65</v>
      </c>
      <c r="C624" s="38" t="s">
        <v>66</v>
      </c>
      <c r="D624" s="38" t="s">
        <v>299</v>
      </c>
      <c r="E624" s="38" t="s">
        <v>303</v>
      </c>
      <c r="F624" s="38" t="s">
        <v>306</v>
      </c>
      <c r="G624" s="38" t="s">
        <v>307</v>
      </c>
      <c r="H624" s="39" t="s">
        <v>73</v>
      </c>
      <c r="I624" s="39">
        <v>298</v>
      </c>
      <c r="J624" s="40">
        <v>9.587284679519999E-4</v>
      </c>
      <c r="K624" s="40">
        <v>9.1210469796000008E-4</v>
      </c>
      <c r="L624" s="40">
        <v>8.5819440599999995E-4</v>
      </c>
      <c r="M624" s="40">
        <v>9.3708167047199995E-4</v>
      </c>
      <c r="N624" s="40">
        <v>8.3837971490400003E-4</v>
      </c>
      <c r="O624" s="40">
        <v>8.0743125866399989E-4</v>
      </c>
      <c r="P624" s="40">
        <v>7.3686613291199996E-4</v>
      </c>
      <c r="Q624" s="40">
        <v>8.9476563232800002E-4</v>
      </c>
      <c r="R624" s="40">
        <v>8.0804771099999997E-4</v>
      </c>
      <c r="S624" s="40">
        <v>6.3237170102400009E-4</v>
      </c>
      <c r="T624" s="40">
        <v>5.5958478501599992E-4</v>
      </c>
      <c r="U624" s="40">
        <v>5.3818680203999991E-4</v>
      </c>
      <c r="V624" s="40">
        <v>5.4379238587200002E-4</v>
      </c>
      <c r="W624" s="40">
        <v>5.2860784593600002E-4</v>
      </c>
      <c r="X624" s="40">
        <v>5.1200128814399997E-4</v>
      </c>
      <c r="Y624" s="40">
        <v>5.3520527628000004E-4</v>
      </c>
    </row>
    <row r="625" spans="1:25" ht="15" hidden="1" customHeight="1">
      <c r="A625" s="41" t="s">
        <v>64</v>
      </c>
      <c r="B625" s="41" t="s">
        <v>65</v>
      </c>
      <c r="C625" s="41" t="s">
        <v>66</v>
      </c>
      <c r="D625" s="41" t="s">
        <v>299</v>
      </c>
      <c r="E625" s="41" t="s">
        <v>303</v>
      </c>
      <c r="F625" s="41" t="s">
        <v>306</v>
      </c>
      <c r="G625" s="41" t="s">
        <v>308</v>
      </c>
      <c r="H625" s="42" t="s">
        <v>71</v>
      </c>
      <c r="I625" s="42">
        <v>25</v>
      </c>
      <c r="J625" s="43">
        <v>6.6036831864828218E-4</v>
      </c>
      <c r="K625" s="43">
        <v>6.5235522978681433E-4</v>
      </c>
      <c r="L625" s="43">
        <v>6.5846702509414067E-4</v>
      </c>
      <c r="M625" s="43">
        <v>6.7926976008864885E-4</v>
      </c>
      <c r="N625" s="43">
        <v>7.3331145939028715E-4</v>
      </c>
      <c r="O625" s="43">
        <v>7.3962157661850141E-4</v>
      </c>
      <c r="P625" s="43">
        <v>7.5749843910712577E-4</v>
      </c>
      <c r="Q625" s="43">
        <v>8.2166718823360697E-4</v>
      </c>
      <c r="R625" s="43">
        <v>7.4636963933148953E-4</v>
      </c>
      <c r="S625" s="43">
        <v>6.7567964264283271E-4</v>
      </c>
      <c r="T625" s="43">
        <v>6.4904924187814215E-4</v>
      </c>
      <c r="U625" s="43">
        <v>6.3107288823038312E-4</v>
      </c>
      <c r="V625" s="43">
        <v>6.2864285287359423E-4</v>
      </c>
      <c r="W625" s="43">
        <v>6.609159552985089E-4</v>
      </c>
      <c r="X625" s="43">
        <v>6.5155326270840942E-4</v>
      </c>
      <c r="Y625" s="43">
        <v>7.0464937858043719E-4</v>
      </c>
    </row>
    <row r="626" spans="1:25" ht="15" hidden="1" customHeight="1">
      <c r="A626" s="38" t="s">
        <v>64</v>
      </c>
      <c r="B626" s="38" t="s">
        <v>65</v>
      </c>
      <c r="C626" s="38" t="s">
        <v>66</v>
      </c>
      <c r="D626" s="38" t="s">
        <v>299</v>
      </c>
      <c r="E626" s="38" t="s">
        <v>303</v>
      </c>
      <c r="F626" s="38" t="s">
        <v>306</v>
      </c>
      <c r="G626" s="38" t="s">
        <v>308</v>
      </c>
      <c r="H626" s="39" t="s">
        <v>72</v>
      </c>
      <c r="I626" s="39">
        <v>1</v>
      </c>
      <c r="J626" s="40">
        <v>3.5993811300210519</v>
      </c>
      <c r="K626" s="40">
        <v>3.555705260015376</v>
      </c>
      <c r="L626" s="40">
        <v>3.5890180039470825</v>
      </c>
      <c r="M626" s="40">
        <v>3.7024046848001668</v>
      </c>
      <c r="N626" s="40">
        <v>3.9969625356352103</v>
      </c>
      <c r="O626" s="40">
        <v>4.0313562462934476</v>
      </c>
      <c r="P626" s="40">
        <v>4.1287952658352172</v>
      </c>
      <c r="Q626" s="40">
        <v>4.4785512705080066</v>
      </c>
      <c r="R626" s="40">
        <v>4.0681370077373717</v>
      </c>
      <c r="S626" s="40">
        <v>3.6828365125785187</v>
      </c>
      <c r="T626" s="40">
        <v>3.5376857545992015</v>
      </c>
      <c r="U626" s="40">
        <v>3.4397044519243978</v>
      </c>
      <c r="V626" s="40">
        <v>3.4264593837381869</v>
      </c>
      <c r="W626" s="40">
        <v>3.6023660597477978</v>
      </c>
      <c r="X626" s="40">
        <v>3.5513340854944397</v>
      </c>
      <c r="Y626" s="40">
        <v>3.8407379714022016</v>
      </c>
    </row>
    <row r="627" spans="1:25" ht="15" hidden="1" customHeight="1">
      <c r="A627" s="41" t="s">
        <v>64</v>
      </c>
      <c r="B627" s="41" t="s">
        <v>65</v>
      </c>
      <c r="C627" s="41" t="s">
        <v>66</v>
      </c>
      <c r="D627" s="41" t="s">
        <v>299</v>
      </c>
      <c r="E627" s="41" t="s">
        <v>303</v>
      </c>
      <c r="F627" s="41" t="s">
        <v>306</v>
      </c>
      <c r="G627" s="41" t="s">
        <v>308</v>
      </c>
      <c r="H627" s="42" t="s">
        <v>73</v>
      </c>
      <c r="I627" s="42">
        <v>298</v>
      </c>
      <c r="J627" s="43">
        <v>3.1189320287554338E-2</v>
      </c>
      <c r="K627" s="43">
        <v>3.0810860588723656E-2</v>
      </c>
      <c r="L627" s="43">
        <v>3.1099521834257609E-2</v>
      </c>
      <c r="M627" s="43">
        <v>3.2082038933092555E-2</v>
      </c>
      <c r="N627" s="43">
        <v>3.4634438587655983E-2</v>
      </c>
      <c r="O627" s="43">
        <v>3.493246661493269E-2</v>
      </c>
      <c r="P627" s="43">
        <v>3.5776794203263344E-2</v>
      </c>
      <c r="Q627" s="43">
        <v>3.8807496331818209E-2</v>
      </c>
      <c r="R627" s="43">
        <v>3.5251178890086499E-2</v>
      </c>
      <c r="S627" s="43">
        <v>3.1912477008746012E-2</v>
      </c>
      <c r="T627" s="43">
        <v>3.0654718156025759E-2</v>
      </c>
      <c r="U627" s="43">
        <v>2.9805691581477271E-2</v>
      </c>
      <c r="V627" s="43">
        <v>2.9690920553078891E-2</v>
      </c>
      <c r="W627" s="43">
        <v>3.1215185269872214E-2</v>
      </c>
      <c r="X627" s="43">
        <v>3.0772983532296044E-2</v>
      </c>
      <c r="Y627" s="43">
        <v>3.3280723103066991E-2</v>
      </c>
    </row>
    <row r="628" spans="1:25" ht="15" hidden="1" customHeight="1">
      <c r="A628" s="38" t="s">
        <v>64</v>
      </c>
      <c r="B628" s="38" t="s">
        <v>65</v>
      </c>
      <c r="C628" s="38" t="s">
        <v>66</v>
      </c>
      <c r="D628" s="38" t="s">
        <v>299</v>
      </c>
      <c r="E628" s="38" t="s">
        <v>309</v>
      </c>
      <c r="F628" s="38"/>
      <c r="G628" s="38" t="s">
        <v>310</v>
      </c>
      <c r="H628" s="39" t="s">
        <v>71</v>
      </c>
      <c r="I628" s="39">
        <v>25</v>
      </c>
      <c r="J628" s="40">
        <v>5.6291656166784963E-5</v>
      </c>
      <c r="K628" s="40">
        <v>6.8891889516411417E-5</v>
      </c>
      <c r="L628" s="40">
        <v>7.130890752691797E-5</v>
      </c>
      <c r="M628" s="40">
        <v>8.718671378985085E-5</v>
      </c>
      <c r="N628" s="40">
        <v>9.7892054236802187E-5</v>
      </c>
      <c r="O628" s="40">
        <v>2.4070693523319911E-4</v>
      </c>
      <c r="P628" s="40">
        <v>2.528495668152502E-4</v>
      </c>
      <c r="Q628" s="40">
        <v>2.8343383781415554E-4</v>
      </c>
      <c r="R628" s="40">
        <v>3.0117257624999964E-4</v>
      </c>
      <c r="S628" s="40">
        <v>3.2868814949999994E-4</v>
      </c>
      <c r="T628" s="40">
        <v>3.4659495000000052E-4</v>
      </c>
      <c r="U628" s="40">
        <v>3.7303898260831038E-4</v>
      </c>
      <c r="V628" s="40">
        <v>3.7331282799979199E-4</v>
      </c>
      <c r="W628" s="40">
        <v>3.2164208373764797E-4</v>
      </c>
      <c r="X628" s="40">
        <v>4.2499999999999878E-4</v>
      </c>
      <c r="Y628" s="40">
        <v>4.2499999999999878E-4</v>
      </c>
    </row>
    <row r="629" spans="1:25" ht="15" hidden="1" customHeight="1">
      <c r="A629" s="41" t="s">
        <v>64</v>
      </c>
      <c r="B629" s="41" t="s">
        <v>65</v>
      </c>
      <c r="C629" s="41" t="s">
        <v>66</v>
      </c>
      <c r="D629" s="41" t="s">
        <v>299</v>
      </c>
      <c r="E629" s="41" t="s">
        <v>309</v>
      </c>
      <c r="F629" s="41"/>
      <c r="G629" s="41" t="s">
        <v>310</v>
      </c>
      <c r="H629" s="42" t="s">
        <v>72</v>
      </c>
      <c r="I629" s="42">
        <v>1</v>
      </c>
      <c r="J629" s="43">
        <v>0.11938334439851754</v>
      </c>
      <c r="K629" s="43">
        <v>0.14610591928640537</v>
      </c>
      <c r="L629" s="43">
        <v>0.15123193108308761</v>
      </c>
      <c r="M629" s="43">
        <v>0.18490558260551565</v>
      </c>
      <c r="N629" s="43">
        <v>0.20760946862541008</v>
      </c>
      <c r="O629" s="43">
        <v>0.51049126824256874</v>
      </c>
      <c r="P629" s="43">
        <v>0.53624336130178263</v>
      </c>
      <c r="Q629" s="43">
        <v>0.60110648323626115</v>
      </c>
      <c r="R629" s="43">
        <v>0.6387267997109991</v>
      </c>
      <c r="S629" s="43">
        <v>0.6970818274595999</v>
      </c>
      <c r="T629" s="43">
        <v>0.73505856996000118</v>
      </c>
      <c r="U629" s="43">
        <v>0.79114107431570468</v>
      </c>
      <c r="V629" s="43">
        <v>0.79172184562195891</v>
      </c>
      <c r="W629" s="43">
        <v>0.68213853119080381</v>
      </c>
      <c r="X629" s="43">
        <v>0.90133999999999748</v>
      </c>
      <c r="Y629" s="43">
        <v>0.90133999999999748</v>
      </c>
    </row>
    <row r="630" spans="1:25" ht="15" hidden="1" customHeight="1">
      <c r="A630" s="38" t="s">
        <v>64</v>
      </c>
      <c r="B630" s="38" t="s">
        <v>65</v>
      </c>
      <c r="C630" s="38" t="s">
        <v>66</v>
      </c>
      <c r="D630" s="38" t="s">
        <v>299</v>
      </c>
      <c r="E630" s="38" t="s">
        <v>309</v>
      </c>
      <c r="F630" s="38"/>
      <c r="G630" s="38" t="s">
        <v>310</v>
      </c>
      <c r="H630" s="39" t="s">
        <v>73</v>
      </c>
      <c r="I630" s="39">
        <v>298</v>
      </c>
      <c r="J630" s="40">
        <v>6.7099654150807689E-5</v>
      </c>
      <c r="K630" s="40">
        <v>8.2119132303562438E-5</v>
      </c>
      <c r="L630" s="40">
        <v>8.5000217772086218E-5</v>
      </c>
      <c r="M630" s="40">
        <v>1.0392656283750221E-4</v>
      </c>
      <c r="N630" s="40">
        <v>1.1668732865026823E-4</v>
      </c>
      <c r="O630" s="40">
        <v>2.8692266679797334E-4</v>
      </c>
      <c r="P630" s="40">
        <v>3.0139668364377825E-4</v>
      </c>
      <c r="Q630" s="40">
        <v>3.3785313467447339E-4</v>
      </c>
      <c r="R630" s="40">
        <v>3.589977108899996E-4</v>
      </c>
      <c r="S630" s="40">
        <v>3.9179627420399987E-4</v>
      </c>
      <c r="T630" s="40">
        <v>4.1314118040000072E-4</v>
      </c>
      <c r="U630" s="40">
        <v>4.4466246726910602E-4</v>
      </c>
      <c r="V630" s="40">
        <v>4.4498889097575206E-4</v>
      </c>
      <c r="W630" s="40">
        <v>3.8339736381527641E-4</v>
      </c>
      <c r="X630" s="40">
        <v>5.0659999999999854E-4</v>
      </c>
      <c r="Y630" s="40">
        <v>5.0659999999999854E-4</v>
      </c>
    </row>
    <row r="631" spans="1:25" ht="15" hidden="1" customHeight="1">
      <c r="A631" s="41" t="s">
        <v>64</v>
      </c>
      <c r="B631" s="41" t="s">
        <v>65</v>
      </c>
      <c r="C631" s="41" t="s">
        <v>66</v>
      </c>
      <c r="D631" s="41" t="s">
        <v>299</v>
      </c>
      <c r="E631" s="41" t="s">
        <v>309</v>
      </c>
      <c r="F631" s="41" t="s">
        <v>311</v>
      </c>
      <c r="G631" s="41" t="s">
        <v>312</v>
      </c>
      <c r="H631" s="42" t="s">
        <v>71</v>
      </c>
      <c r="I631" s="42">
        <v>25</v>
      </c>
      <c r="J631" s="43">
        <v>2.8844070431692497E-7</v>
      </c>
      <c r="K631" s="43">
        <v>3.0456389201358292E-7</v>
      </c>
      <c r="L631" s="43">
        <v>4.2889799062322318E-7</v>
      </c>
      <c r="M631" s="43">
        <v>8.4176523033936709E-8</v>
      </c>
      <c r="N631" s="43">
        <v>1.1010044746637715E-7</v>
      </c>
      <c r="O631" s="43">
        <v>1.6152289202373817E-7</v>
      </c>
      <c r="P631" s="43">
        <v>1.0498537257344458E-6</v>
      </c>
      <c r="Q631" s="43">
        <v>8.0256940119774907E-7</v>
      </c>
      <c r="R631" s="43">
        <v>5.0202445586192189E-7</v>
      </c>
      <c r="S631" s="43">
        <v>2.9970135069656579E-7</v>
      </c>
      <c r="T631" s="43">
        <v>2.1793451757190028E-7</v>
      </c>
      <c r="U631" s="43">
        <v>6.6473285881306686E-7</v>
      </c>
      <c r="V631" s="43">
        <v>6.8308470030531986E-7</v>
      </c>
      <c r="W631" s="43">
        <v>1.4607176033199246E-6</v>
      </c>
      <c r="X631" s="43">
        <v>1.5565426792075991E-6</v>
      </c>
      <c r="Y631" s="43">
        <v>2.4503286210884383E-6</v>
      </c>
    </row>
    <row r="632" spans="1:25" ht="15" hidden="1" customHeight="1">
      <c r="A632" s="38" t="s">
        <v>64</v>
      </c>
      <c r="B632" s="38" t="s">
        <v>65</v>
      </c>
      <c r="C632" s="38" t="s">
        <v>66</v>
      </c>
      <c r="D632" s="38" t="s">
        <v>299</v>
      </c>
      <c r="E632" s="38" t="s">
        <v>309</v>
      </c>
      <c r="F632" s="38" t="s">
        <v>311</v>
      </c>
      <c r="G632" s="38" t="s">
        <v>312</v>
      </c>
      <c r="H632" s="39" t="s">
        <v>73</v>
      </c>
      <c r="I632" s="39">
        <v>298</v>
      </c>
      <c r="J632" s="40">
        <v>2.409900491152899E-6</v>
      </c>
      <c r="K632" s="40">
        <v>2.6153160099826447E-6</v>
      </c>
      <c r="L632" s="40">
        <v>3.9123590345863326E-6</v>
      </c>
      <c r="M632" s="40">
        <v>8.2130684627856778E-7</v>
      </c>
      <c r="N632" s="40">
        <v>1.1157495587038024E-6</v>
      </c>
      <c r="O632" s="40">
        <v>1.7009265704181E-6</v>
      </c>
      <c r="P632" s="40">
        <v>1.1565940223987E-5</v>
      </c>
      <c r="Q632" s="40">
        <v>9.2959127638191715E-6</v>
      </c>
      <c r="R632" s="40">
        <v>6.094760053227294E-6</v>
      </c>
      <c r="S632" s="40">
        <v>4.4620052690236239E-6</v>
      </c>
      <c r="T632" s="40">
        <v>4.1157284833536832E-6</v>
      </c>
      <c r="U632" s="40">
        <v>1.7093491703803332E-5</v>
      </c>
      <c r="V632" s="40">
        <v>2.2180677797238123E-5</v>
      </c>
      <c r="W632" s="40">
        <v>5.8006326706383199E-5</v>
      </c>
      <c r="X632" s="40">
        <v>7.3779534260980738E-5</v>
      </c>
      <c r="Y632" s="40">
        <v>1.3545159613272229E-4</v>
      </c>
    </row>
    <row r="633" spans="1:25" ht="15" hidden="1" customHeight="1">
      <c r="A633" s="41" t="s">
        <v>64</v>
      </c>
      <c r="B633" s="41" t="s">
        <v>65</v>
      </c>
      <c r="C633" s="41" t="s">
        <v>66</v>
      </c>
      <c r="D633" s="41" t="s">
        <v>299</v>
      </c>
      <c r="E633" s="41" t="s">
        <v>309</v>
      </c>
      <c r="F633" s="41" t="s">
        <v>311</v>
      </c>
      <c r="G633" s="41" t="s">
        <v>313</v>
      </c>
      <c r="H633" s="42" t="s">
        <v>71</v>
      </c>
      <c r="I633" s="42">
        <v>25</v>
      </c>
      <c r="J633" s="43">
        <v>3.7940914734533026E-4</v>
      </c>
      <c r="K633" s="43">
        <v>3.197757355535044E-4</v>
      </c>
      <c r="L633" s="43">
        <v>2.8909038486277114E-4</v>
      </c>
      <c r="M633" s="43">
        <v>2.4944624264134962E-4</v>
      </c>
      <c r="N633" s="43">
        <v>2.2341992106155017E-4</v>
      </c>
      <c r="O633" s="43">
        <v>1.8607576141571909E-4</v>
      </c>
      <c r="P633" s="43">
        <v>1.5923867346666503E-4</v>
      </c>
      <c r="Q633" s="43">
        <v>1.4090685280075335E-4</v>
      </c>
      <c r="R633" s="43">
        <v>1.2079980098420402E-4</v>
      </c>
      <c r="S633" s="43">
        <v>1.1142657717017191E-4</v>
      </c>
      <c r="T633" s="43">
        <v>1.0429398346772382E-4</v>
      </c>
      <c r="U633" s="43">
        <v>9.4996285373048797E-5</v>
      </c>
      <c r="V633" s="43">
        <v>8.5860567014744857E-5</v>
      </c>
      <c r="W633" s="43">
        <v>7.6230753141727606E-5</v>
      </c>
      <c r="X633" s="43">
        <v>7.1516875359563668E-5</v>
      </c>
      <c r="Y633" s="43">
        <v>6.1159315556971763E-5</v>
      </c>
    </row>
    <row r="634" spans="1:25" ht="15" hidden="1" customHeight="1">
      <c r="A634" s="38" t="s">
        <v>64</v>
      </c>
      <c r="B634" s="38" t="s">
        <v>65</v>
      </c>
      <c r="C634" s="38" t="s">
        <v>66</v>
      </c>
      <c r="D634" s="38" t="s">
        <v>299</v>
      </c>
      <c r="E634" s="38" t="s">
        <v>309</v>
      </c>
      <c r="F634" s="38" t="s">
        <v>311</v>
      </c>
      <c r="G634" s="38" t="s">
        <v>313</v>
      </c>
      <c r="H634" s="39" t="s">
        <v>72</v>
      </c>
      <c r="I634" s="39">
        <v>1</v>
      </c>
      <c r="J634" s="40">
        <v>0.3274127315262218</v>
      </c>
      <c r="K634" s="40">
        <v>0.28361974893072206</v>
      </c>
      <c r="L634" s="40">
        <v>0.27237267839271506</v>
      </c>
      <c r="M634" s="40">
        <v>0.25138341957196253</v>
      </c>
      <c r="N634" s="40">
        <v>0.2338539644117103</v>
      </c>
      <c r="O634" s="40">
        <v>0.202388807348165</v>
      </c>
      <c r="P634" s="40">
        <v>0.18119487244313578</v>
      </c>
      <c r="Q634" s="40">
        <v>0.16857251239028143</v>
      </c>
      <c r="R634" s="40">
        <v>0.15147576693044687</v>
      </c>
      <c r="S634" s="40">
        <v>0.1713465527439014</v>
      </c>
      <c r="T634" s="40">
        <v>0.20343475647157019</v>
      </c>
      <c r="U634" s="40">
        <v>0.2523105816367559</v>
      </c>
      <c r="V634" s="40">
        <v>0.28796467142912835</v>
      </c>
      <c r="W634" s="40">
        <v>0.31266877687126693</v>
      </c>
      <c r="X634" s="40">
        <v>0.35012942501201538</v>
      </c>
      <c r="Y634" s="40">
        <v>0.34919467602818</v>
      </c>
    </row>
    <row r="635" spans="1:25" ht="15" hidden="1" customHeight="1">
      <c r="A635" s="41" t="s">
        <v>64</v>
      </c>
      <c r="B635" s="41" t="s">
        <v>65</v>
      </c>
      <c r="C635" s="41" t="s">
        <v>66</v>
      </c>
      <c r="D635" s="41" t="s">
        <v>299</v>
      </c>
      <c r="E635" s="41" t="s">
        <v>309</v>
      </c>
      <c r="F635" s="41" t="s">
        <v>311</v>
      </c>
      <c r="G635" s="41" t="s">
        <v>313</v>
      </c>
      <c r="H635" s="42" t="s">
        <v>73</v>
      </c>
      <c r="I635" s="42">
        <v>298</v>
      </c>
      <c r="J635" s="43">
        <v>3.1699350225229813E-3</v>
      </c>
      <c r="K635" s="43">
        <v>2.7459414025342108E-3</v>
      </c>
      <c r="L635" s="43">
        <v>2.6370498434521252E-3</v>
      </c>
      <c r="M635" s="43">
        <v>2.433836650359253E-3</v>
      </c>
      <c r="N635" s="43">
        <v>2.2641204833085547E-3</v>
      </c>
      <c r="O635" s="43">
        <v>1.9594820445405421E-3</v>
      </c>
      <c r="P635" s="43">
        <v>1.7542872245121591E-3</v>
      </c>
      <c r="Q635" s="43">
        <v>1.6320804275683646E-3</v>
      </c>
      <c r="R635" s="43">
        <v>1.4665536566585721E-3</v>
      </c>
      <c r="S635" s="43">
        <v>1.6589380504526097E-3</v>
      </c>
      <c r="T635" s="43">
        <v>1.9696086842182475E-3</v>
      </c>
      <c r="U635" s="43">
        <v>2.4428132209618775E-3</v>
      </c>
      <c r="V635" s="43">
        <v>2.7880079462927359E-3</v>
      </c>
      <c r="W635" s="43">
        <v>3.0271874329183628E-3</v>
      </c>
      <c r="X635" s="43">
        <v>3.3898728421088691E-3</v>
      </c>
      <c r="Y635" s="43">
        <v>3.3808228166950271E-3</v>
      </c>
    </row>
    <row r="636" spans="1:25" ht="15" hidden="1" customHeight="1">
      <c r="A636" s="38" t="s">
        <v>64</v>
      </c>
      <c r="B636" s="38" t="s">
        <v>65</v>
      </c>
      <c r="C636" s="38" t="s">
        <v>66</v>
      </c>
      <c r="D636" s="38" t="s">
        <v>299</v>
      </c>
      <c r="E636" s="38" t="s">
        <v>309</v>
      </c>
      <c r="F636" s="38" t="s">
        <v>311</v>
      </c>
      <c r="G636" s="38" t="s">
        <v>314</v>
      </c>
      <c r="H636" s="39" t="s">
        <v>71</v>
      </c>
      <c r="I636" s="39">
        <v>25</v>
      </c>
      <c r="J636" s="40">
        <v>1.0370860237329772E-3</v>
      </c>
      <c r="K636" s="40">
        <v>1.2160257993819113E-3</v>
      </c>
      <c r="L636" s="40">
        <v>1.2598293844401193E-3</v>
      </c>
      <c r="M636" s="40">
        <v>6.3067514103740943E-3</v>
      </c>
      <c r="N636" s="40">
        <v>1.1579291706876438E-2</v>
      </c>
      <c r="O636" s="40">
        <v>1.0125343473337992E-2</v>
      </c>
      <c r="P636" s="40">
        <v>8.7984933605994523E-3</v>
      </c>
      <c r="Q636" s="40">
        <v>7.5903194258301063E-3</v>
      </c>
      <c r="R636" s="40">
        <v>7.1624403515543203E-3</v>
      </c>
      <c r="S636" s="40">
        <v>6.6664601581066067E-3</v>
      </c>
      <c r="T636" s="40">
        <v>9.3700227202096267E-3</v>
      </c>
      <c r="U636" s="40">
        <v>9.0518443105016139E-3</v>
      </c>
      <c r="V636" s="40">
        <v>7.5971895556077029E-3</v>
      </c>
      <c r="W636" s="40">
        <v>7.7929304064918341E-3</v>
      </c>
      <c r="X636" s="40">
        <v>7.5338831298802453E-3</v>
      </c>
      <c r="Y636" s="40">
        <v>6.1290663957309262E-3</v>
      </c>
    </row>
    <row r="637" spans="1:25" ht="15" hidden="1" customHeight="1">
      <c r="A637" s="41" t="s">
        <v>64</v>
      </c>
      <c r="B637" s="41" t="s">
        <v>65</v>
      </c>
      <c r="C637" s="41" t="s">
        <v>66</v>
      </c>
      <c r="D637" s="41" t="s">
        <v>299</v>
      </c>
      <c r="E637" s="41" t="s">
        <v>309</v>
      </c>
      <c r="F637" s="41" t="s">
        <v>311</v>
      </c>
      <c r="G637" s="41" t="s">
        <v>314</v>
      </c>
      <c r="H637" s="42" t="s">
        <v>73</v>
      </c>
      <c r="I637" s="42">
        <v>298</v>
      </c>
      <c r="J637" s="43">
        <v>6.9626382188256487E-3</v>
      </c>
      <c r="K637" s="43">
        <v>8.1294241103775783E-3</v>
      </c>
      <c r="L637" s="43">
        <v>8.5363732022283225E-3</v>
      </c>
      <c r="M637" s="43">
        <v>4.3093322341470244E-2</v>
      </c>
      <c r="N637" s="43">
        <v>5.5914687411966001E-2</v>
      </c>
      <c r="O637" s="43">
        <v>5.0019686989200493E-2</v>
      </c>
      <c r="P637" s="43">
        <v>4.3822580558502994E-2</v>
      </c>
      <c r="Q637" s="43">
        <v>3.8355958346607794E-2</v>
      </c>
      <c r="R637" s="43">
        <v>3.6704595356833535E-2</v>
      </c>
      <c r="S637" s="43">
        <v>3.4539554807149979E-2</v>
      </c>
      <c r="T637" s="43">
        <v>4.9092975187848983E-2</v>
      </c>
      <c r="U637" s="43">
        <v>4.7870388875959749E-2</v>
      </c>
      <c r="V637" s="43">
        <v>4.0558602540690471E-2</v>
      </c>
      <c r="W637" s="43">
        <v>4.1977963471242483E-2</v>
      </c>
      <c r="X637" s="43">
        <v>4.0932001302362013E-2</v>
      </c>
      <c r="Y637" s="43">
        <v>3.3492330714858874E-2</v>
      </c>
    </row>
    <row r="638" spans="1:25" ht="15" hidden="1" customHeight="1">
      <c r="A638" s="38" t="s">
        <v>64</v>
      </c>
      <c r="B638" s="38" t="s">
        <v>65</v>
      </c>
      <c r="C638" s="38" t="s">
        <v>66</v>
      </c>
      <c r="D638" s="38" t="s">
        <v>299</v>
      </c>
      <c r="E638" s="38" t="s">
        <v>309</v>
      </c>
      <c r="F638" s="38" t="s">
        <v>311</v>
      </c>
      <c r="G638" s="38" t="s">
        <v>315</v>
      </c>
      <c r="H638" s="39" t="s">
        <v>71</v>
      </c>
      <c r="I638" s="39">
        <v>25</v>
      </c>
      <c r="J638" s="40">
        <v>0.27453091068174906</v>
      </c>
      <c r="K638" s="40">
        <v>0.23894609946270562</v>
      </c>
      <c r="L638" s="40">
        <v>0.21115662014278755</v>
      </c>
      <c r="M638" s="40">
        <v>0.17616482131224687</v>
      </c>
      <c r="N638" s="40">
        <v>0.21080562141036677</v>
      </c>
      <c r="O638" s="40">
        <v>0.17310562781399447</v>
      </c>
      <c r="P638" s="40">
        <v>0.15014546090015435</v>
      </c>
      <c r="Q638" s="40">
        <v>0.12929533228954193</v>
      </c>
      <c r="R638" s="40">
        <v>0.11011184618465497</v>
      </c>
      <c r="S638" s="40">
        <v>0.10066638466498254</v>
      </c>
      <c r="T638" s="40">
        <v>8.9215425625416706E-2</v>
      </c>
      <c r="U638" s="40">
        <v>7.8737278373219879E-2</v>
      </c>
      <c r="V638" s="40">
        <v>7.1690981615159147E-2</v>
      </c>
      <c r="W638" s="40">
        <v>6.4065335263532933E-2</v>
      </c>
      <c r="X638" s="40">
        <v>5.756833451820291E-2</v>
      </c>
      <c r="Y638" s="40">
        <v>5.4028280379321503E-2</v>
      </c>
    </row>
    <row r="639" spans="1:25" ht="15" hidden="1" customHeight="1">
      <c r="A639" s="41" t="s">
        <v>64</v>
      </c>
      <c r="B639" s="41" t="s">
        <v>65</v>
      </c>
      <c r="C639" s="41" t="s">
        <v>66</v>
      </c>
      <c r="D639" s="41" t="s">
        <v>299</v>
      </c>
      <c r="E639" s="41" t="s">
        <v>309</v>
      </c>
      <c r="F639" s="41" t="s">
        <v>311</v>
      </c>
      <c r="G639" s="41" t="s">
        <v>315</v>
      </c>
      <c r="H639" s="42" t="s">
        <v>72</v>
      </c>
      <c r="I639" s="42">
        <v>1</v>
      </c>
      <c r="J639" s="43">
        <v>63.58895048823117</v>
      </c>
      <c r="K639" s="43">
        <v>62.368230380629157</v>
      </c>
      <c r="L639" s="43">
        <v>63.742032434692661</v>
      </c>
      <c r="M639" s="43">
        <v>59.682695613363485</v>
      </c>
      <c r="N639" s="43">
        <v>58.250863730292139</v>
      </c>
      <c r="O639" s="43">
        <v>56.95161053176799</v>
      </c>
      <c r="P639" s="43">
        <v>56.291056515508537</v>
      </c>
      <c r="Q639" s="43">
        <v>55.908439310996918</v>
      </c>
      <c r="R639" s="43">
        <v>52.899488654005147</v>
      </c>
      <c r="S639" s="43">
        <v>52.796487884342618</v>
      </c>
      <c r="T639" s="43">
        <v>51.450041688615784</v>
      </c>
      <c r="U639" s="43">
        <v>50.24764513039063</v>
      </c>
      <c r="V639" s="43">
        <v>51.015049896038633</v>
      </c>
      <c r="W639" s="43">
        <v>51.117623635145584</v>
      </c>
      <c r="X639" s="43">
        <v>52.00294041897353</v>
      </c>
      <c r="Y639" s="43">
        <v>54.999323171884186</v>
      </c>
    </row>
    <row r="640" spans="1:25" ht="15" hidden="1" customHeight="1">
      <c r="A640" s="38" t="s">
        <v>64</v>
      </c>
      <c r="B640" s="38" t="s">
        <v>65</v>
      </c>
      <c r="C640" s="38" t="s">
        <v>66</v>
      </c>
      <c r="D640" s="38" t="s">
        <v>299</v>
      </c>
      <c r="E640" s="38" t="s">
        <v>309</v>
      </c>
      <c r="F640" s="38" t="s">
        <v>311</v>
      </c>
      <c r="G640" s="38" t="s">
        <v>315</v>
      </c>
      <c r="H640" s="39" t="s">
        <v>73</v>
      </c>
      <c r="I640" s="39">
        <v>298</v>
      </c>
      <c r="J640" s="40">
        <v>1.8431059403167771</v>
      </c>
      <c r="K640" s="40">
        <v>1.5974119817524766</v>
      </c>
      <c r="L640" s="40">
        <v>1.4307585899506947</v>
      </c>
      <c r="M640" s="40">
        <v>1.2037143905099408</v>
      </c>
      <c r="N640" s="40">
        <v>1.0179491737690691</v>
      </c>
      <c r="O640" s="40">
        <v>0.85515018252220909</v>
      </c>
      <c r="P640" s="40">
        <v>0.74782821173172853</v>
      </c>
      <c r="Q640" s="40">
        <v>0.65336464797937299</v>
      </c>
      <c r="R640" s="40">
        <v>0.56427845257023135</v>
      </c>
      <c r="S640" s="40">
        <v>0.52156197260786297</v>
      </c>
      <c r="T640" s="40">
        <v>0.46743223654680555</v>
      </c>
      <c r="U640" s="40">
        <v>0.41639957620436119</v>
      </c>
      <c r="V640" s="40">
        <v>0.38273179941060453</v>
      </c>
      <c r="W640" s="40">
        <v>0.34509897601872108</v>
      </c>
      <c r="X640" s="40">
        <v>0.31277192688697175</v>
      </c>
      <c r="Y640" s="40">
        <v>0.29523795592747193</v>
      </c>
    </row>
    <row r="641" spans="1:25" ht="15" hidden="1" customHeight="1">
      <c r="A641" s="41" t="s">
        <v>64</v>
      </c>
      <c r="B641" s="41" t="s">
        <v>65</v>
      </c>
      <c r="C641" s="41" t="s">
        <v>66</v>
      </c>
      <c r="D641" s="41" t="s">
        <v>299</v>
      </c>
      <c r="E641" s="41" t="s">
        <v>309</v>
      </c>
      <c r="F641" s="41" t="s">
        <v>311</v>
      </c>
      <c r="G641" s="41" t="s">
        <v>316</v>
      </c>
      <c r="H641" s="42" t="s">
        <v>71</v>
      </c>
      <c r="I641" s="42">
        <v>25</v>
      </c>
      <c r="J641" s="43">
        <v>0</v>
      </c>
      <c r="K641" s="43">
        <v>0</v>
      </c>
      <c r="L641" s="43">
        <v>0</v>
      </c>
      <c r="M641" s="43">
        <v>0</v>
      </c>
      <c r="N641" s="43">
        <v>0</v>
      </c>
      <c r="O641" s="43">
        <v>0</v>
      </c>
      <c r="P641" s="43">
        <v>0</v>
      </c>
      <c r="Q641" s="43">
        <v>0</v>
      </c>
      <c r="R641" s="43">
        <v>0</v>
      </c>
      <c r="S641" s="43">
        <v>0</v>
      </c>
      <c r="T641" s="43">
        <v>7.9540868038962319E-8</v>
      </c>
      <c r="U641" s="43">
        <v>6.5830305493140963E-8</v>
      </c>
      <c r="V641" s="43">
        <v>3.0375558376120345E-7</v>
      </c>
      <c r="W641" s="43">
        <v>4.0502954669283264E-6</v>
      </c>
      <c r="X641" s="43">
        <v>2.8595429646843606E-6</v>
      </c>
      <c r="Y641" s="43">
        <v>3.7544070640581567E-6</v>
      </c>
    </row>
    <row r="642" spans="1:25" ht="15" hidden="1" customHeight="1">
      <c r="A642" s="38" t="s">
        <v>64</v>
      </c>
      <c r="B642" s="38" t="s">
        <v>65</v>
      </c>
      <c r="C642" s="38" t="s">
        <v>66</v>
      </c>
      <c r="D642" s="38" t="s">
        <v>299</v>
      </c>
      <c r="E642" s="38" t="s">
        <v>309</v>
      </c>
      <c r="F642" s="38" t="s">
        <v>311</v>
      </c>
      <c r="G642" s="38" t="s">
        <v>316</v>
      </c>
      <c r="H642" s="39" t="s">
        <v>73</v>
      </c>
      <c r="I642" s="39">
        <v>298</v>
      </c>
      <c r="J642" s="40">
        <v>0</v>
      </c>
      <c r="K642" s="40">
        <v>0</v>
      </c>
      <c r="L642" s="40">
        <v>0</v>
      </c>
      <c r="M642" s="40">
        <v>0</v>
      </c>
      <c r="N642" s="40">
        <v>0</v>
      </c>
      <c r="O642" s="40">
        <v>0</v>
      </c>
      <c r="P642" s="40">
        <v>0</v>
      </c>
      <c r="Q642" s="40">
        <v>0</v>
      </c>
      <c r="R642" s="40">
        <v>0</v>
      </c>
      <c r="S642" s="40">
        <v>0</v>
      </c>
      <c r="T642" s="40">
        <v>1.502142110510924E-6</v>
      </c>
      <c r="U642" s="40">
        <v>1.6928150397365671E-6</v>
      </c>
      <c r="V642" s="40">
        <v>9.8633518354425995E-6</v>
      </c>
      <c r="W642" s="40">
        <v>1.6084064543211437E-4</v>
      </c>
      <c r="X642" s="40">
        <v>1.3554125495683723E-4</v>
      </c>
      <c r="Y642" s="40">
        <v>2.0753968467003073E-4</v>
      </c>
    </row>
    <row r="643" spans="1:25" ht="15" hidden="1" customHeight="1">
      <c r="A643" s="41" t="s">
        <v>64</v>
      </c>
      <c r="B643" s="41" t="s">
        <v>65</v>
      </c>
      <c r="C643" s="41" t="s">
        <v>66</v>
      </c>
      <c r="D643" s="41" t="s">
        <v>299</v>
      </c>
      <c r="E643" s="41" t="s">
        <v>309</v>
      </c>
      <c r="F643" s="41" t="s">
        <v>317</v>
      </c>
      <c r="G643" s="41" t="s">
        <v>318</v>
      </c>
      <c r="H643" s="42" t="s">
        <v>71</v>
      </c>
      <c r="I643" s="42">
        <v>25</v>
      </c>
      <c r="J643" s="43">
        <v>4.8562187374357863E-8</v>
      </c>
      <c r="K643" s="43">
        <v>5.1214282495110354E-8</v>
      </c>
      <c r="L643" s="43">
        <v>7.3570988014203419E-8</v>
      </c>
      <c r="M643" s="43">
        <v>1.4674673985161362E-8</v>
      </c>
      <c r="N643" s="43">
        <v>1.9886355848210268E-8</v>
      </c>
      <c r="O643" s="43">
        <v>2.8949122062963386E-8</v>
      </c>
      <c r="P643" s="43">
        <v>1.8986439557065201E-7</v>
      </c>
      <c r="Q643" s="43">
        <v>1.4678774963332121E-7</v>
      </c>
      <c r="R643" s="43">
        <v>9.3396415831205615E-8</v>
      </c>
      <c r="S643" s="43">
        <v>5.6079007171771447E-8</v>
      </c>
      <c r="T643" s="43">
        <v>4.148813726410453E-8</v>
      </c>
      <c r="U643" s="43">
        <v>1.3096685729981337E-7</v>
      </c>
      <c r="V643" s="43">
        <v>1.5508753881868885E-7</v>
      </c>
      <c r="W643" s="43">
        <v>3.4552259482303764E-7</v>
      </c>
      <c r="X643" s="43">
        <v>3.8572621281611389E-7</v>
      </c>
      <c r="Y643" s="43">
        <v>6.3648803862884296E-7</v>
      </c>
    </row>
    <row r="644" spans="1:25" ht="15" hidden="1" customHeight="1">
      <c r="A644" s="38" t="s">
        <v>64</v>
      </c>
      <c r="B644" s="38" t="s">
        <v>65</v>
      </c>
      <c r="C644" s="38" t="s">
        <v>66</v>
      </c>
      <c r="D644" s="38" t="s">
        <v>299</v>
      </c>
      <c r="E644" s="38" t="s">
        <v>309</v>
      </c>
      <c r="F644" s="38" t="s">
        <v>317</v>
      </c>
      <c r="G644" s="38" t="s">
        <v>318</v>
      </c>
      <c r="H644" s="39" t="s">
        <v>73</v>
      </c>
      <c r="I644" s="39">
        <v>298</v>
      </c>
      <c r="J644" s="40">
        <v>6.695275285762252E-7</v>
      </c>
      <c r="K644" s="40">
        <v>7.1668319878598251E-7</v>
      </c>
      <c r="L644" s="40">
        <v>1.108013358422787E-6</v>
      </c>
      <c r="M644" s="40">
        <v>2.2005738791062413E-7</v>
      </c>
      <c r="N644" s="40">
        <v>3.2493213269015974E-7</v>
      </c>
      <c r="O644" s="40">
        <v>4.4064130236703808E-7</v>
      </c>
      <c r="P644" s="40">
        <v>2.9026716875552446E-6</v>
      </c>
      <c r="Q644" s="40">
        <v>2.3129615787273437E-6</v>
      </c>
      <c r="R644" s="40">
        <v>1.5459000924256847E-6</v>
      </c>
      <c r="S644" s="40">
        <v>1.3584274056372997E-6</v>
      </c>
      <c r="T644" s="40">
        <v>1.4183009067118181E-6</v>
      </c>
      <c r="U644" s="40">
        <v>7.0193315742066323E-6</v>
      </c>
      <c r="V644" s="40">
        <v>1.2359056127819867E-5</v>
      </c>
      <c r="W644" s="40">
        <v>3.4465158673686687E-5</v>
      </c>
      <c r="X644" s="40">
        <v>4.5563653865598212E-5</v>
      </c>
      <c r="Y644" s="40">
        <v>8.6408312873413446E-5</v>
      </c>
    </row>
    <row r="645" spans="1:25" ht="15" hidden="1" customHeight="1">
      <c r="A645" s="41" t="s">
        <v>64</v>
      </c>
      <c r="B645" s="41" t="s">
        <v>65</v>
      </c>
      <c r="C645" s="41" t="s">
        <v>66</v>
      </c>
      <c r="D645" s="41" t="s">
        <v>299</v>
      </c>
      <c r="E645" s="41" t="s">
        <v>309</v>
      </c>
      <c r="F645" s="41" t="s">
        <v>317</v>
      </c>
      <c r="G645" s="41" t="s">
        <v>319</v>
      </c>
      <c r="H645" s="42" t="s">
        <v>71</v>
      </c>
      <c r="I645" s="42">
        <v>25</v>
      </c>
      <c r="J645" s="43">
        <v>6.387773233518674E-5</v>
      </c>
      <c r="K645" s="43">
        <v>5.3772247088924434E-5</v>
      </c>
      <c r="L645" s="43">
        <v>4.9589099750398265E-5</v>
      </c>
      <c r="M645" s="43">
        <v>4.34864990338158E-5</v>
      </c>
      <c r="N645" s="43">
        <v>4.0354132576671457E-5</v>
      </c>
      <c r="O645" s="43">
        <v>3.3349637705786284E-5</v>
      </c>
      <c r="P645" s="43">
        <v>2.879806371889586E-5</v>
      </c>
      <c r="Q645" s="43">
        <v>2.5771478204462405E-5</v>
      </c>
      <c r="R645" s="43">
        <v>2.2473543496356494E-5</v>
      </c>
      <c r="S645" s="43">
        <v>2.0849728590574611E-5</v>
      </c>
      <c r="T645" s="43">
        <v>1.9854418428699055E-5</v>
      </c>
      <c r="U645" s="43">
        <v>1.871633812819104E-5</v>
      </c>
      <c r="V645" s="43">
        <v>1.9493781684675475E-5</v>
      </c>
      <c r="W645" s="43">
        <v>1.8031854734261952E-5</v>
      </c>
      <c r="X645" s="43">
        <v>1.7722568004964651E-5</v>
      </c>
      <c r="Y645" s="43">
        <v>1.5886511085785692E-5</v>
      </c>
    </row>
    <row r="646" spans="1:25" ht="15" hidden="1" customHeight="1">
      <c r="A646" s="38" t="s">
        <v>64</v>
      </c>
      <c r="B646" s="38" t="s">
        <v>65</v>
      </c>
      <c r="C646" s="38" t="s">
        <v>66</v>
      </c>
      <c r="D646" s="38" t="s">
        <v>299</v>
      </c>
      <c r="E646" s="38" t="s">
        <v>309</v>
      </c>
      <c r="F646" s="38" t="s">
        <v>317</v>
      </c>
      <c r="G646" s="38" t="s">
        <v>319</v>
      </c>
      <c r="H646" s="39" t="s">
        <v>72</v>
      </c>
      <c r="I646" s="39">
        <v>1</v>
      </c>
      <c r="J646" s="40">
        <v>9.0963024310713597E-2</v>
      </c>
      <c r="K646" s="40">
        <v>7.7721203910611311E-2</v>
      </c>
      <c r="L646" s="40">
        <v>7.7138259413462085E-2</v>
      </c>
      <c r="M646" s="40">
        <v>6.7354581208840608E-2</v>
      </c>
      <c r="N646" s="40">
        <v>6.8103694777725904E-2</v>
      </c>
      <c r="O646" s="40">
        <v>5.2430756979994525E-2</v>
      </c>
      <c r="P646" s="40">
        <v>4.5473970640112008E-2</v>
      </c>
      <c r="Q646" s="40">
        <v>4.1943352341451134E-2</v>
      </c>
      <c r="R646" s="40">
        <v>3.8420938651068756E-2</v>
      </c>
      <c r="S646" s="40">
        <v>5.2165302162389966E-2</v>
      </c>
      <c r="T646" s="40">
        <v>7.0104648721923749E-2</v>
      </c>
      <c r="U646" s="40">
        <v>0.10360970496128981</v>
      </c>
      <c r="V646" s="40">
        <v>0.16045368719367886</v>
      </c>
      <c r="W646" s="40">
        <v>0.18577592512835078</v>
      </c>
      <c r="X646" s="40">
        <v>0.21622765837714711</v>
      </c>
      <c r="Y646" s="40">
        <v>0.2227609247986114</v>
      </c>
    </row>
    <row r="647" spans="1:25" ht="15" hidden="1" customHeight="1">
      <c r="A647" s="41" t="s">
        <v>64</v>
      </c>
      <c r="B647" s="41" t="s">
        <v>65</v>
      </c>
      <c r="C647" s="41" t="s">
        <v>66</v>
      </c>
      <c r="D647" s="41" t="s">
        <v>299</v>
      </c>
      <c r="E647" s="41" t="s">
        <v>309</v>
      </c>
      <c r="F647" s="41" t="s">
        <v>317</v>
      </c>
      <c r="G647" s="41" t="s">
        <v>319</v>
      </c>
      <c r="H647" s="42" t="s">
        <v>73</v>
      </c>
      <c r="I647" s="42">
        <v>298</v>
      </c>
      <c r="J647" s="43">
        <v>8.8068315234115222E-4</v>
      </c>
      <c r="K647" s="43">
        <v>7.524788822977262E-4</v>
      </c>
      <c r="L647" s="43">
        <v>7.4683494728919266E-4</v>
      </c>
      <c r="M647" s="43">
        <v>6.521116173644351E-4</v>
      </c>
      <c r="N647" s="43">
        <v>6.593643632389996E-4</v>
      </c>
      <c r="O647" s="43">
        <v>5.0762257177212151E-4</v>
      </c>
      <c r="P647" s="43">
        <v>4.4026856094851697E-4</v>
      </c>
      <c r="Q647" s="43">
        <v>4.06085923810629E-4</v>
      </c>
      <c r="R647" s="43">
        <v>3.7198272180956918E-4</v>
      </c>
      <c r="S647" s="43">
        <v>5.0505249907122312E-4</v>
      </c>
      <c r="T647" s="43">
        <v>6.7873714070126011E-4</v>
      </c>
      <c r="U647" s="43">
        <v>1.0031254157377258E-3</v>
      </c>
      <c r="V647" s="43">
        <v>1.5534758228772628E-3</v>
      </c>
      <c r="W647" s="43">
        <v>1.7986399266175226E-3</v>
      </c>
      <c r="X647" s="43">
        <v>2.0934666282913278E-3</v>
      </c>
      <c r="Y647" s="43">
        <v>2.1567202163370156E-3</v>
      </c>
    </row>
    <row r="648" spans="1:25" ht="15" hidden="1" customHeight="1">
      <c r="A648" s="38" t="s">
        <v>64</v>
      </c>
      <c r="B648" s="38" t="s">
        <v>65</v>
      </c>
      <c r="C648" s="38" t="s">
        <v>66</v>
      </c>
      <c r="D648" s="38" t="s">
        <v>299</v>
      </c>
      <c r="E648" s="38" t="s">
        <v>309</v>
      </c>
      <c r="F648" s="38" t="s">
        <v>317</v>
      </c>
      <c r="G648" s="38" t="s">
        <v>320</v>
      </c>
      <c r="H648" s="39" t="s">
        <v>71</v>
      </c>
      <c r="I648" s="39">
        <v>25</v>
      </c>
      <c r="J648" s="40">
        <v>8.0557191450107886E-4</v>
      </c>
      <c r="K648" s="40">
        <v>9.7520556281894405E-4</v>
      </c>
      <c r="L648" s="40">
        <v>1.0342976307084481E-3</v>
      </c>
      <c r="M648" s="40">
        <v>5.6290123048873472E-3</v>
      </c>
      <c r="N648" s="40">
        <v>1.0689471695906139E-2</v>
      </c>
      <c r="O648" s="40">
        <v>9.9766307378556501E-3</v>
      </c>
      <c r="P648" s="40">
        <v>8.9523597910118567E-3</v>
      </c>
      <c r="Q648" s="40">
        <v>8.0079620247975568E-3</v>
      </c>
      <c r="R648" s="40">
        <v>7.8613120193103923E-3</v>
      </c>
      <c r="S648" s="40">
        <v>7.4042913823327561E-3</v>
      </c>
      <c r="T648" s="40">
        <v>1.0774634308867175E-2</v>
      </c>
      <c r="U648" s="40">
        <v>1.0756727459012225E-2</v>
      </c>
      <c r="V648" s="40">
        <v>9.2361957125429665E-3</v>
      </c>
      <c r="W648" s="40">
        <v>9.6783418458541992E-3</v>
      </c>
      <c r="X648" s="40">
        <v>9.5481584341026576E-3</v>
      </c>
      <c r="Y648" s="40">
        <v>7.8739122390597376E-3</v>
      </c>
    </row>
    <row r="649" spans="1:25" ht="15" hidden="1" customHeight="1">
      <c r="A649" s="41" t="s">
        <v>64</v>
      </c>
      <c r="B649" s="41" t="s">
        <v>65</v>
      </c>
      <c r="C649" s="41" t="s">
        <v>66</v>
      </c>
      <c r="D649" s="41" t="s">
        <v>299</v>
      </c>
      <c r="E649" s="41" t="s">
        <v>309</v>
      </c>
      <c r="F649" s="41" t="s">
        <v>317</v>
      </c>
      <c r="G649" s="41" t="s">
        <v>320</v>
      </c>
      <c r="H649" s="42" t="s">
        <v>73</v>
      </c>
      <c r="I649" s="42">
        <v>298</v>
      </c>
      <c r="J649" s="43">
        <v>7.7010553792972308E-3</v>
      </c>
      <c r="K649" s="43">
        <v>9.3788339478830095E-3</v>
      </c>
      <c r="L649" s="43">
        <v>1.0111228334169024E-2</v>
      </c>
      <c r="M649" s="43">
        <v>5.5595834481407043E-2</v>
      </c>
      <c r="N649" s="43">
        <v>7.3916540902745714E-2</v>
      </c>
      <c r="O649" s="43">
        <v>6.9890764315129972E-2</v>
      </c>
      <c r="P649" s="43">
        <v>6.2741495362675523E-2</v>
      </c>
      <c r="Q649" s="43">
        <v>5.6391630868876899E-2</v>
      </c>
      <c r="R649" s="43">
        <v>5.5590879478621291E-2</v>
      </c>
      <c r="S649" s="43">
        <v>5.2630569441323272E-2</v>
      </c>
      <c r="T649" s="43">
        <v>7.666243453207125E-2</v>
      </c>
      <c r="U649" s="43">
        <v>7.6441287026650498E-2</v>
      </c>
      <c r="V649" s="43">
        <v>6.5574293859839344E-2</v>
      </c>
      <c r="W649" s="43">
        <v>6.8443002019679303E-2</v>
      </c>
      <c r="X649" s="43">
        <v>6.7231343924645776E-2</v>
      </c>
      <c r="Y649" s="43">
        <v>5.5058448838667742E-2</v>
      </c>
    </row>
    <row r="650" spans="1:25" ht="15" hidden="1" customHeight="1">
      <c r="A650" s="38" t="s">
        <v>64</v>
      </c>
      <c r="B650" s="38" t="s">
        <v>65</v>
      </c>
      <c r="C650" s="38" t="s">
        <v>66</v>
      </c>
      <c r="D650" s="38" t="s">
        <v>299</v>
      </c>
      <c r="E650" s="38" t="s">
        <v>309</v>
      </c>
      <c r="F650" s="38" t="s">
        <v>317</v>
      </c>
      <c r="G650" s="38" t="s">
        <v>321</v>
      </c>
      <c r="H650" s="39" t="s">
        <v>71</v>
      </c>
      <c r="I650" s="39">
        <v>25</v>
      </c>
      <c r="J650" s="40">
        <v>0.21324594705420777</v>
      </c>
      <c r="K650" s="40">
        <v>0.19162551117612867</v>
      </c>
      <c r="L650" s="40">
        <v>0.17335584851368388</v>
      </c>
      <c r="M650" s="40">
        <v>0.15723371389329871</v>
      </c>
      <c r="N650" s="40">
        <v>0.1946060933991173</v>
      </c>
      <c r="O650" s="40">
        <v>0.17056319441335049</v>
      </c>
      <c r="P650" s="40">
        <v>0.15277117705001092</v>
      </c>
      <c r="Q650" s="40">
        <v>0.13640955707802752</v>
      </c>
      <c r="R650" s="40">
        <v>0.12085595654448089</v>
      </c>
      <c r="S650" s="40">
        <v>0.11180795006464436</v>
      </c>
      <c r="T650" s="40">
        <v>0.10258924812962426</v>
      </c>
      <c r="U650" s="40">
        <v>9.3567168774931014E-2</v>
      </c>
      <c r="V650" s="40">
        <v>8.7157485301018481E-2</v>
      </c>
      <c r="W650" s="40">
        <v>7.9565219090524053E-2</v>
      </c>
      <c r="X650" s="40">
        <v>7.2959929068604962E-2</v>
      </c>
      <c r="Y650" s="40">
        <v>6.9409255939926501E-2</v>
      </c>
    </row>
    <row r="651" spans="1:25" ht="15" hidden="1" customHeight="1">
      <c r="A651" s="41" t="s">
        <v>64</v>
      </c>
      <c r="B651" s="41" t="s">
        <v>65</v>
      </c>
      <c r="C651" s="41" t="s">
        <v>66</v>
      </c>
      <c r="D651" s="41" t="s">
        <v>299</v>
      </c>
      <c r="E651" s="41" t="s">
        <v>309</v>
      </c>
      <c r="F651" s="41" t="s">
        <v>317</v>
      </c>
      <c r="G651" s="41" t="s">
        <v>321</v>
      </c>
      <c r="H651" s="42" t="s">
        <v>72</v>
      </c>
      <c r="I651" s="42">
        <v>1</v>
      </c>
      <c r="J651" s="43">
        <v>56.972690816835382</v>
      </c>
      <c r="K651" s="43">
        <v>59.181330567054545</v>
      </c>
      <c r="L651" s="43">
        <v>62.947519745675919</v>
      </c>
      <c r="M651" s="43">
        <v>64.128391240395231</v>
      </c>
      <c r="N651" s="43">
        <v>65.262493678428129</v>
      </c>
      <c r="O651" s="43">
        <v>66.54176218416805</v>
      </c>
      <c r="P651" s="43">
        <v>66.710501332059081</v>
      </c>
      <c r="Q651" s="43">
        <v>66.641478512361104</v>
      </c>
      <c r="R651" s="43">
        <v>63.439375009144392</v>
      </c>
      <c r="S651" s="43">
        <v>62.135868412368858</v>
      </c>
      <c r="T651" s="43">
        <v>60.199248600177462</v>
      </c>
      <c r="U651" s="43">
        <v>58.710683281702465</v>
      </c>
      <c r="V651" s="43">
        <v>58.408667454820552</v>
      </c>
      <c r="W651" s="43">
        <v>57.29925783286027</v>
      </c>
      <c r="X651" s="43">
        <v>57.064735622093337</v>
      </c>
      <c r="Y651" s="43">
        <v>59.053147633998385</v>
      </c>
    </row>
    <row r="652" spans="1:25" ht="15" hidden="1" customHeight="1">
      <c r="A652" s="38" t="s">
        <v>64</v>
      </c>
      <c r="B652" s="38" t="s">
        <v>65</v>
      </c>
      <c r="C652" s="38" t="s">
        <v>66</v>
      </c>
      <c r="D652" s="38" t="s">
        <v>299</v>
      </c>
      <c r="E652" s="38" t="s">
        <v>309</v>
      </c>
      <c r="F652" s="38" t="s">
        <v>317</v>
      </c>
      <c r="G652" s="38" t="s">
        <v>321</v>
      </c>
      <c r="H652" s="39" t="s">
        <v>73</v>
      </c>
      <c r="I652" s="39">
        <v>298</v>
      </c>
      <c r="J652" s="40">
        <v>2.038575101879299</v>
      </c>
      <c r="K652" s="40">
        <v>1.8429179631666863</v>
      </c>
      <c r="L652" s="40">
        <v>1.6947158297025737</v>
      </c>
      <c r="M652" s="40">
        <v>1.5529437597638525</v>
      </c>
      <c r="N652" s="40">
        <v>1.3456800926998509</v>
      </c>
      <c r="O652" s="40">
        <v>1.1948715287563498</v>
      </c>
      <c r="P652" s="40">
        <v>1.070677711820424</v>
      </c>
      <c r="Q652" s="40">
        <v>0.96058864489003215</v>
      </c>
      <c r="R652" s="40">
        <v>0.8546269246195225</v>
      </c>
      <c r="S652" s="40">
        <v>0.79474399049316269</v>
      </c>
      <c r="T652" s="40">
        <v>0.72993117844930533</v>
      </c>
      <c r="U652" s="40">
        <v>0.66492293607412345</v>
      </c>
      <c r="V652" s="40">
        <v>0.61879270763525684</v>
      </c>
      <c r="W652" s="40">
        <v>0.56266688422889999</v>
      </c>
      <c r="X652" s="40">
        <v>0.5137319534214595</v>
      </c>
      <c r="Y652" s="40">
        <v>0.48534525799525413</v>
      </c>
    </row>
    <row r="653" spans="1:25" ht="15" hidden="1" customHeight="1">
      <c r="A653" s="41" t="s">
        <v>64</v>
      </c>
      <c r="B653" s="41" t="s">
        <v>65</v>
      </c>
      <c r="C653" s="41" t="s">
        <v>66</v>
      </c>
      <c r="D653" s="41" t="s">
        <v>299</v>
      </c>
      <c r="E653" s="41" t="s">
        <v>309</v>
      </c>
      <c r="F653" s="41" t="s">
        <v>317</v>
      </c>
      <c r="G653" s="41" t="s">
        <v>322</v>
      </c>
      <c r="H653" s="42" t="s">
        <v>71</v>
      </c>
      <c r="I653" s="42">
        <v>25</v>
      </c>
      <c r="J653" s="43">
        <v>0</v>
      </c>
      <c r="K653" s="43">
        <v>0</v>
      </c>
      <c r="L653" s="43">
        <v>0</v>
      </c>
      <c r="M653" s="43">
        <v>0</v>
      </c>
      <c r="N653" s="43">
        <v>0</v>
      </c>
      <c r="O653" s="43">
        <v>0</v>
      </c>
      <c r="P653" s="43">
        <v>0</v>
      </c>
      <c r="Q653" s="43">
        <v>0</v>
      </c>
      <c r="R653" s="43">
        <v>0</v>
      </c>
      <c r="S653" s="43">
        <v>0</v>
      </c>
      <c r="T653" s="43">
        <v>1.5142174301130467E-8</v>
      </c>
      <c r="U653" s="43">
        <v>1.2970004583371796E-8</v>
      </c>
      <c r="V653" s="43">
        <v>6.8964662606120194E-8</v>
      </c>
      <c r="W653" s="43">
        <v>9.5806923689585464E-7</v>
      </c>
      <c r="X653" s="43">
        <v>7.0862218741999006E-7</v>
      </c>
      <c r="Y653" s="43">
        <v>9.752304926982286E-7</v>
      </c>
    </row>
    <row r="654" spans="1:25" ht="15" hidden="1" customHeight="1">
      <c r="A654" s="38" t="s">
        <v>64</v>
      </c>
      <c r="B654" s="38" t="s">
        <v>65</v>
      </c>
      <c r="C654" s="38" t="s">
        <v>66</v>
      </c>
      <c r="D654" s="38" t="s">
        <v>299</v>
      </c>
      <c r="E654" s="38" t="s">
        <v>309</v>
      </c>
      <c r="F654" s="38" t="s">
        <v>317</v>
      </c>
      <c r="G654" s="38" t="s">
        <v>322</v>
      </c>
      <c r="H654" s="39" t="s">
        <v>73</v>
      </c>
      <c r="I654" s="39">
        <v>298</v>
      </c>
      <c r="J654" s="40">
        <v>0</v>
      </c>
      <c r="K654" s="40">
        <v>0</v>
      </c>
      <c r="L654" s="40">
        <v>0</v>
      </c>
      <c r="M654" s="40">
        <v>0</v>
      </c>
      <c r="N654" s="40">
        <v>0</v>
      </c>
      <c r="O654" s="40">
        <v>0</v>
      </c>
      <c r="P654" s="40">
        <v>0</v>
      </c>
      <c r="Q654" s="40">
        <v>0</v>
      </c>
      <c r="R654" s="40">
        <v>0</v>
      </c>
      <c r="S654" s="40">
        <v>0</v>
      </c>
      <c r="T654" s="40">
        <v>5.1764578882317955E-7</v>
      </c>
      <c r="U654" s="40">
        <v>6.9514352384018102E-7</v>
      </c>
      <c r="V654" s="40">
        <v>5.4958518426271616E-6</v>
      </c>
      <c r="W654" s="40">
        <v>9.556540951223464E-5</v>
      </c>
      <c r="X654" s="40">
        <v>8.3705527382656154E-5</v>
      </c>
      <c r="Y654" s="40">
        <v>1.3239529484057025E-4</v>
      </c>
    </row>
    <row r="655" spans="1:25" ht="15" hidden="1" customHeight="1">
      <c r="A655" s="41" t="s">
        <v>64</v>
      </c>
      <c r="B655" s="41" t="s">
        <v>65</v>
      </c>
      <c r="C655" s="41" t="s">
        <v>66</v>
      </c>
      <c r="D655" s="41" t="s">
        <v>299</v>
      </c>
      <c r="E655" s="41" t="s">
        <v>309</v>
      </c>
      <c r="F655" s="41" t="s">
        <v>323</v>
      </c>
      <c r="G655" s="41" t="s">
        <v>324</v>
      </c>
      <c r="H655" s="42" t="s">
        <v>71</v>
      </c>
      <c r="I655" s="42">
        <v>25</v>
      </c>
      <c r="J655" s="43">
        <v>0</v>
      </c>
      <c r="K655" s="43">
        <v>0</v>
      </c>
      <c r="L655" s="43">
        <v>0</v>
      </c>
      <c r="M655" s="43">
        <v>0</v>
      </c>
      <c r="N655" s="43">
        <v>0</v>
      </c>
      <c r="O655" s="43">
        <v>0</v>
      </c>
      <c r="P655" s="43">
        <v>0</v>
      </c>
      <c r="Q655" s="43">
        <v>0</v>
      </c>
      <c r="R655" s="43">
        <v>0</v>
      </c>
      <c r="S655" s="43">
        <v>0</v>
      </c>
      <c r="T655" s="43">
        <v>0</v>
      </c>
      <c r="U655" s="43">
        <v>4.5445049127867254E-6</v>
      </c>
      <c r="V655" s="43">
        <v>4.5984786755780584E-6</v>
      </c>
      <c r="W655" s="43">
        <v>3.6364991058188825E-6</v>
      </c>
      <c r="X655" s="43">
        <v>9.2684679615369897E-6</v>
      </c>
      <c r="Y655" s="43">
        <v>1.5467070484404344E-5</v>
      </c>
    </row>
    <row r="656" spans="1:25" ht="15" hidden="1" customHeight="1">
      <c r="A656" s="38" t="s">
        <v>64</v>
      </c>
      <c r="B656" s="38" t="s">
        <v>65</v>
      </c>
      <c r="C656" s="38" t="s">
        <v>66</v>
      </c>
      <c r="D656" s="38" t="s">
        <v>299</v>
      </c>
      <c r="E656" s="38" t="s">
        <v>309</v>
      </c>
      <c r="F656" s="38" t="s">
        <v>323</v>
      </c>
      <c r="G656" s="38" t="s">
        <v>324</v>
      </c>
      <c r="H656" s="39" t="s">
        <v>73</v>
      </c>
      <c r="I656" s="39">
        <v>298</v>
      </c>
      <c r="J656" s="40">
        <v>0</v>
      </c>
      <c r="K656" s="40">
        <v>0</v>
      </c>
      <c r="L656" s="40">
        <v>0</v>
      </c>
      <c r="M656" s="40">
        <v>0</v>
      </c>
      <c r="N656" s="40">
        <v>0</v>
      </c>
      <c r="O656" s="40">
        <v>0</v>
      </c>
      <c r="P656" s="40">
        <v>0</v>
      </c>
      <c r="Q656" s="40">
        <v>0</v>
      </c>
      <c r="R656" s="40">
        <v>0</v>
      </c>
      <c r="S656" s="40">
        <v>0</v>
      </c>
      <c r="T656" s="40">
        <v>0</v>
      </c>
      <c r="U656" s="40">
        <v>5.4170498560417761E-6</v>
      </c>
      <c r="V656" s="40">
        <v>5.4813865812890467E-6</v>
      </c>
      <c r="W656" s="40">
        <v>4.3347069341361073E-6</v>
      </c>
      <c r="X656" s="40">
        <v>1.1048013810152091E-5</v>
      </c>
      <c r="Y656" s="40">
        <v>1.8436748017409977E-5</v>
      </c>
    </row>
    <row r="657" spans="1:25" ht="15" hidden="1" customHeight="1">
      <c r="A657" s="41" t="s">
        <v>64</v>
      </c>
      <c r="B657" s="41" t="s">
        <v>65</v>
      </c>
      <c r="C657" s="41" t="s">
        <v>66</v>
      </c>
      <c r="D657" s="41" t="s">
        <v>299</v>
      </c>
      <c r="E657" s="41" t="s">
        <v>309</v>
      </c>
      <c r="F657" s="41" t="s">
        <v>323</v>
      </c>
      <c r="G657" s="41" t="s">
        <v>325</v>
      </c>
      <c r="H657" s="42" t="s">
        <v>71</v>
      </c>
      <c r="I657" s="42">
        <v>25</v>
      </c>
      <c r="J657" s="43">
        <v>1.0883016877602494E-6</v>
      </c>
      <c r="K657" s="43">
        <v>1.2885936918378254E-6</v>
      </c>
      <c r="L657" s="43">
        <v>2.0656486784488499E-6</v>
      </c>
      <c r="M657" s="43">
        <v>4.5632635915442415E-7</v>
      </c>
      <c r="N657" s="43">
        <v>6.6944489380775868E-7</v>
      </c>
      <c r="O657" s="43">
        <v>1.1261769487990021E-6</v>
      </c>
      <c r="P657" s="43">
        <v>8.5549516079922192E-6</v>
      </c>
      <c r="Q657" s="43">
        <v>7.4143916608949762E-6</v>
      </c>
      <c r="R657" s="43">
        <v>5.0079083726104374E-6</v>
      </c>
      <c r="S657" s="43">
        <v>3.0302356297123308E-6</v>
      </c>
      <c r="T657" s="43">
        <v>2.2796105994791621E-6</v>
      </c>
      <c r="U657" s="43">
        <v>7.2415206866354525E-6</v>
      </c>
      <c r="V657" s="43">
        <v>7.1659439460575536E-6</v>
      </c>
      <c r="W657" s="43">
        <v>1.3986992606681497E-5</v>
      </c>
      <c r="X657" s="43">
        <v>1.2806751245925909E-5</v>
      </c>
      <c r="Y657" s="43">
        <v>1.9457801558893726E-5</v>
      </c>
    </row>
    <row r="658" spans="1:25" ht="15" hidden="1" customHeight="1">
      <c r="A658" s="38" t="s">
        <v>64</v>
      </c>
      <c r="B658" s="38" t="s">
        <v>65</v>
      </c>
      <c r="C658" s="38" t="s">
        <v>66</v>
      </c>
      <c r="D658" s="38" t="s">
        <v>299</v>
      </c>
      <c r="E658" s="38" t="s">
        <v>309</v>
      </c>
      <c r="F658" s="38" t="s">
        <v>323</v>
      </c>
      <c r="G658" s="38" t="s">
        <v>325</v>
      </c>
      <c r="H658" s="39" t="s">
        <v>73</v>
      </c>
      <c r="I658" s="39">
        <v>298</v>
      </c>
      <c r="J658" s="40">
        <v>1.2810597142373867E-5</v>
      </c>
      <c r="K658" s="40">
        <v>1.5248437572328059E-5</v>
      </c>
      <c r="L658" s="40">
        <v>2.5212459892773534E-5</v>
      </c>
      <c r="M658" s="40">
        <v>5.5430805657356812E-6</v>
      </c>
      <c r="N658" s="40">
        <v>8.276843422439247E-6</v>
      </c>
      <c r="O658" s="40">
        <v>1.401311824877221E-5</v>
      </c>
      <c r="P658" s="40">
        <v>1.0752354753418202E-4</v>
      </c>
      <c r="Q658" s="40">
        <v>9.3043411310503652E-5</v>
      </c>
      <c r="R658" s="40">
        <v>6.4198181174306647E-5</v>
      </c>
      <c r="S658" s="40">
        <v>3.9891143852564573E-5</v>
      </c>
      <c r="T658" s="40">
        <v>3.1657172324947726E-5</v>
      </c>
      <c r="U658" s="40">
        <v>1.047121070646921E-4</v>
      </c>
      <c r="V658" s="40">
        <v>1.147397418588293E-4</v>
      </c>
      <c r="W658" s="40">
        <v>2.5971627408575345E-4</v>
      </c>
      <c r="X658" s="40">
        <v>2.8287418750651847E-4</v>
      </c>
      <c r="Y658" s="40">
        <v>4.8113062261532846E-4</v>
      </c>
    </row>
    <row r="659" spans="1:25" ht="15" hidden="1" customHeight="1">
      <c r="A659" s="41" t="s">
        <v>64</v>
      </c>
      <c r="B659" s="41" t="s">
        <v>65</v>
      </c>
      <c r="C659" s="41" t="s">
        <v>66</v>
      </c>
      <c r="D659" s="41" t="s">
        <v>299</v>
      </c>
      <c r="E659" s="41" t="s">
        <v>309</v>
      </c>
      <c r="F659" s="41" t="s">
        <v>323</v>
      </c>
      <c r="G659" s="41" t="s">
        <v>326</v>
      </c>
      <c r="H659" s="42" t="s">
        <v>71</v>
      </c>
      <c r="I659" s="42">
        <v>25</v>
      </c>
      <c r="J659" s="43">
        <v>1.4315303257404072E-3</v>
      </c>
      <c r="K659" s="43">
        <v>1.352954195957902E-3</v>
      </c>
      <c r="L659" s="43">
        <v>1.392310489905379E-3</v>
      </c>
      <c r="M659" s="43">
        <v>1.3522641659051032E-3</v>
      </c>
      <c r="N659" s="43">
        <v>1.3584624656068052E-3</v>
      </c>
      <c r="O659" s="43">
        <v>1.2973655350710814E-3</v>
      </c>
      <c r="P659" s="43">
        <v>1.2975894757864342E-3</v>
      </c>
      <c r="Q659" s="43">
        <v>1.3017423699554216E-3</v>
      </c>
      <c r="R659" s="43">
        <v>1.2050296109973936E-3</v>
      </c>
      <c r="S659" s="43">
        <v>1.1266174925577822E-3</v>
      </c>
      <c r="T659" s="43">
        <v>1.0909225065574575E-3</v>
      </c>
      <c r="U659" s="43">
        <v>1.0348782320025354E-3</v>
      </c>
      <c r="V659" s="43">
        <v>9.00725795980162E-4</v>
      </c>
      <c r="W659" s="43">
        <v>7.299418985379204E-4</v>
      </c>
      <c r="X659" s="43">
        <v>5.8841870823746591E-4</v>
      </c>
      <c r="Y659" s="43">
        <v>4.8565968472290375E-4</v>
      </c>
    </row>
    <row r="660" spans="1:25" ht="15" hidden="1" customHeight="1">
      <c r="A660" s="38" t="s">
        <v>64</v>
      </c>
      <c r="B660" s="38" t="s">
        <v>65</v>
      </c>
      <c r="C660" s="38" t="s">
        <v>66</v>
      </c>
      <c r="D660" s="38" t="s">
        <v>299</v>
      </c>
      <c r="E660" s="38" t="s">
        <v>309</v>
      </c>
      <c r="F660" s="38" t="s">
        <v>323</v>
      </c>
      <c r="G660" s="38" t="s">
        <v>326</v>
      </c>
      <c r="H660" s="39" t="s">
        <v>72</v>
      </c>
      <c r="I660" s="39">
        <v>1</v>
      </c>
      <c r="J660" s="40">
        <v>1.7404671347488119</v>
      </c>
      <c r="K660" s="40">
        <v>1.6536273319713211</v>
      </c>
      <c r="L660" s="40">
        <v>1.7552543539986549</v>
      </c>
      <c r="M660" s="40">
        <v>1.6966113869515995</v>
      </c>
      <c r="N660" s="40">
        <v>1.7347733925174242</v>
      </c>
      <c r="O660" s="40">
        <v>1.6673843180077339</v>
      </c>
      <c r="P660" s="40">
        <v>1.6844904177944497</v>
      </c>
      <c r="Q660" s="40">
        <v>1.6872535279182241</v>
      </c>
      <c r="R660" s="40">
        <v>1.595545787527537</v>
      </c>
      <c r="S660" s="40">
        <v>1.5318695456502003</v>
      </c>
      <c r="T660" s="40">
        <v>1.5647701660962181</v>
      </c>
      <c r="U660" s="40">
        <v>1.5456159043283255</v>
      </c>
      <c r="V660" s="40">
        <v>1.4896295039439642</v>
      </c>
      <c r="W660" s="40">
        <v>1.3999364269866619</v>
      </c>
      <c r="X660" s="40">
        <v>1.342412602823629</v>
      </c>
      <c r="Y660" s="40">
        <v>1.240356383300002</v>
      </c>
    </row>
    <row r="661" spans="1:25" ht="15" hidden="1" customHeight="1">
      <c r="A661" s="41" t="s">
        <v>64</v>
      </c>
      <c r="B661" s="41" t="s">
        <v>65</v>
      </c>
      <c r="C661" s="41" t="s">
        <v>66</v>
      </c>
      <c r="D661" s="41" t="s">
        <v>299</v>
      </c>
      <c r="E661" s="41" t="s">
        <v>309</v>
      </c>
      <c r="F661" s="41" t="s">
        <v>323</v>
      </c>
      <c r="G661" s="41" t="s">
        <v>326</v>
      </c>
      <c r="H661" s="42" t="s">
        <v>73</v>
      </c>
      <c r="I661" s="42">
        <v>298</v>
      </c>
      <c r="J661" s="43">
        <v>1.6850803877639146E-2</v>
      </c>
      <c r="K661" s="43">
        <v>1.6010040811126225E-2</v>
      </c>
      <c r="L661" s="43">
        <v>1.6993970345135077E-2</v>
      </c>
      <c r="M661" s="43">
        <v>1.6426202579353393E-2</v>
      </c>
      <c r="N661" s="43">
        <v>1.6795678370379975E-2</v>
      </c>
      <c r="O661" s="43">
        <v>1.6143232796782692E-2</v>
      </c>
      <c r="P661" s="43">
        <v>1.6308850134141309E-2</v>
      </c>
      <c r="Q661" s="43">
        <v>1.6335601933045434E-2</v>
      </c>
      <c r="R661" s="43">
        <v>1.5447708610309441E-2</v>
      </c>
      <c r="S661" s="43">
        <v>1.4831209831264718E-2</v>
      </c>
      <c r="T661" s="43">
        <v>1.5149746097488729E-2</v>
      </c>
      <c r="U661" s="43">
        <v>1.4964298925274067E-2</v>
      </c>
      <c r="V661" s="43">
        <v>1.4422251429026454E-2</v>
      </c>
      <c r="W661" s="43">
        <v>1.355386361588477E-2</v>
      </c>
      <c r="X661" s="43">
        <v>1.2996931134994824E-2</v>
      </c>
      <c r="Y661" s="43">
        <v>1.2008846209200393E-2</v>
      </c>
    </row>
    <row r="662" spans="1:25" ht="15" hidden="1" customHeight="1">
      <c r="A662" s="38" t="s">
        <v>64</v>
      </c>
      <c r="B662" s="38" t="s">
        <v>65</v>
      </c>
      <c r="C662" s="38" t="s">
        <v>66</v>
      </c>
      <c r="D662" s="38" t="s">
        <v>299</v>
      </c>
      <c r="E662" s="38" t="s">
        <v>309</v>
      </c>
      <c r="F662" s="38" t="s">
        <v>323</v>
      </c>
      <c r="G662" s="38" t="s">
        <v>327</v>
      </c>
      <c r="H662" s="39" t="s">
        <v>71</v>
      </c>
      <c r="I662" s="39">
        <v>25</v>
      </c>
      <c r="J662" s="40">
        <v>1.2497286213278839E-5</v>
      </c>
      <c r="K662" s="40">
        <v>1.6094151811889488E-5</v>
      </c>
      <c r="L662" s="40">
        <v>1.9315730381261643E-5</v>
      </c>
      <c r="M662" s="40">
        <v>1.1301223487005673E-4</v>
      </c>
      <c r="N662" s="40">
        <v>2.3471760828832158E-4</v>
      </c>
      <c r="O662" s="40">
        <v>2.2022566480775648E-4</v>
      </c>
      <c r="P662" s="40">
        <v>2.2210359844248635E-4</v>
      </c>
      <c r="Q662" s="40">
        <v>2.1614394311613301E-4</v>
      </c>
      <c r="R662" s="40">
        <v>2.2887206950644942E-4</v>
      </c>
      <c r="S662" s="40">
        <v>2.317183918505036E-4</v>
      </c>
      <c r="T662" s="40">
        <v>3.5925766180166206E-4</v>
      </c>
      <c r="U662" s="40">
        <v>3.7056403124892086E-4</v>
      </c>
      <c r="V662" s="40">
        <v>3.3323264019705903E-4</v>
      </c>
      <c r="W662" s="40">
        <v>3.3827651540528544E-4</v>
      </c>
      <c r="X662" s="40">
        <v>3.393393258353089E-4</v>
      </c>
      <c r="Y662" s="40">
        <v>2.9236584950649585E-4</v>
      </c>
    </row>
    <row r="663" spans="1:25" ht="15" hidden="1" customHeight="1">
      <c r="A663" s="41" t="s">
        <v>64</v>
      </c>
      <c r="B663" s="41" t="s">
        <v>65</v>
      </c>
      <c r="C663" s="41" t="s">
        <v>66</v>
      </c>
      <c r="D663" s="41" t="s">
        <v>299</v>
      </c>
      <c r="E663" s="41" t="s">
        <v>309</v>
      </c>
      <c r="F663" s="41" t="s">
        <v>323</v>
      </c>
      <c r="G663" s="41" t="s">
        <v>327</v>
      </c>
      <c r="H663" s="42" t="s">
        <v>73</v>
      </c>
      <c r="I663" s="42">
        <v>298</v>
      </c>
      <c r="J663" s="43">
        <v>7.182946001099126E-5</v>
      </c>
      <c r="K663" s="43">
        <v>9.4318095462485302E-5</v>
      </c>
      <c r="L663" s="43">
        <v>1.1749701867051114E-4</v>
      </c>
      <c r="M663" s="43">
        <v>7.0465831955810669E-4</v>
      </c>
      <c r="N663" s="43">
        <v>1.0112551684716064E-3</v>
      </c>
      <c r="O663" s="43">
        <v>9.7541907531181315E-4</v>
      </c>
      <c r="P663" s="43">
        <v>1.0047026284765693E-3</v>
      </c>
      <c r="Q663" s="43">
        <v>9.771737386651551E-4</v>
      </c>
      <c r="R663" s="43">
        <v>1.0287378890260668E-3</v>
      </c>
      <c r="S663" s="43">
        <v>1.0306523568162018E-3</v>
      </c>
      <c r="T663" s="43">
        <v>1.5758397039910719E-3</v>
      </c>
      <c r="U663" s="43">
        <v>1.6178303841142853E-3</v>
      </c>
      <c r="V663" s="43">
        <v>1.4325045972982471E-3</v>
      </c>
      <c r="W663" s="43">
        <v>1.497365255807278E-3</v>
      </c>
      <c r="X663" s="43">
        <v>1.5177982409127998E-3</v>
      </c>
      <c r="Y663" s="43">
        <v>1.2913442635626513E-3</v>
      </c>
    </row>
    <row r="664" spans="1:25" ht="15" hidden="1" customHeight="1">
      <c r="A664" s="38" t="s">
        <v>64</v>
      </c>
      <c r="B664" s="38" t="s">
        <v>65</v>
      </c>
      <c r="C664" s="38" t="s">
        <v>66</v>
      </c>
      <c r="D664" s="38" t="s">
        <v>299</v>
      </c>
      <c r="E664" s="38" t="s">
        <v>309</v>
      </c>
      <c r="F664" s="38" t="s">
        <v>323</v>
      </c>
      <c r="G664" s="38" t="s">
        <v>328</v>
      </c>
      <c r="H664" s="39" t="s">
        <v>71</v>
      </c>
      <c r="I664" s="39">
        <v>25</v>
      </c>
      <c r="J664" s="40">
        <v>3.308203260547721E-3</v>
      </c>
      <c r="K664" s="40">
        <v>3.1624615214301461E-3</v>
      </c>
      <c r="L664" s="40">
        <v>3.2374577012340092E-3</v>
      </c>
      <c r="M664" s="40">
        <v>3.1567409061395526E-3</v>
      </c>
      <c r="N664" s="40">
        <v>4.2731276250507436E-3</v>
      </c>
      <c r="O664" s="40">
        <v>3.7650379039174784E-3</v>
      </c>
      <c r="P664" s="40">
        <v>3.7901769983784903E-3</v>
      </c>
      <c r="Q664" s="40">
        <v>3.6818480724895106E-3</v>
      </c>
      <c r="R664" s="40">
        <v>3.5185669794777197E-3</v>
      </c>
      <c r="S664" s="40">
        <v>3.499046302648124E-3</v>
      </c>
      <c r="T664" s="40">
        <v>3.4206240650513846E-3</v>
      </c>
      <c r="U664" s="40">
        <v>3.2233434737381108E-3</v>
      </c>
      <c r="V664" s="40">
        <v>3.1445542995968256E-3</v>
      </c>
      <c r="W664" s="40">
        <v>2.7809562309405152E-3</v>
      </c>
      <c r="X664" s="40">
        <v>2.5929788779692742E-3</v>
      </c>
      <c r="Y664" s="40">
        <v>2.5772316810726446E-3</v>
      </c>
    </row>
    <row r="665" spans="1:25" ht="15" hidden="1" customHeight="1">
      <c r="A665" s="41" t="s">
        <v>64</v>
      </c>
      <c r="B665" s="41" t="s">
        <v>65</v>
      </c>
      <c r="C665" s="41" t="s">
        <v>66</v>
      </c>
      <c r="D665" s="41" t="s">
        <v>299</v>
      </c>
      <c r="E665" s="41" t="s">
        <v>309</v>
      </c>
      <c r="F665" s="41" t="s">
        <v>323</v>
      </c>
      <c r="G665" s="41" t="s">
        <v>328</v>
      </c>
      <c r="H665" s="42" t="s">
        <v>72</v>
      </c>
      <c r="I665" s="42">
        <v>1</v>
      </c>
      <c r="J665" s="43">
        <v>0.45756247232037034</v>
      </c>
      <c r="K665" s="43">
        <v>0.45000430525711288</v>
      </c>
      <c r="L665" s="43">
        <v>0.53866024034168114</v>
      </c>
      <c r="M665" s="43">
        <v>0.55403372497522485</v>
      </c>
      <c r="N665" s="43">
        <v>0.55765002516126316</v>
      </c>
      <c r="O665" s="43">
        <v>0.56600546065635449</v>
      </c>
      <c r="P665" s="43">
        <v>0.63272825169410563</v>
      </c>
      <c r="Q665" s="43">
        <v>0.65477288855521365</v>
      </c>
      <c r="R665" s="43">
        <v>0.68256608278257036</v>
      </c>
      <c r="S665" s="43">
        <v>0.71135013143293069</v>
      </c>
      <c r="T665" s="43">
        <v>0.71886963580235252</v>
      </c>
      <c r="U665" s="43">
        <v>0.6968151761260728</v>
      </c>
      <c r="V665" s="43">
        <v>0.70779625606759078</v>
      </c>
      <c r="W665" s="43">
        <v>0.70271632051672861</v>
      </c>
      <c r="X665" s="43">
        <v>0.71873710921057432</v>
      </c>
      <c r="Y665" s="43">
        <v>0.76672391976071597</v>
      </c>
    </row>
    <row r="666" spans="1:25" ht="15" hidden="1" customHeight="1">
      <c r="A666" s="38" t="s">
        <v>64</v>
      </c>
      <c r="B666" s="38" t="s">
        <v>65</v>
      </c>
      <c r="C666" s="38" t="s">
        <v>66</v>
      </c>
      <c r="D666" s="38" t="s">
        <v>299</v>
      </c>
      <c r="E666" s="38" t="s">
        <v>309</v>
      </c>
      <c r="F666" s="38" t="s">
        <v>323</v>
      </c>
      <c r="G666" s="38" t="s">
        <v>328</v>
      </c>
      <c r="H666" s="39" t="s">
        <v>73</v>
      </c>
      <c r="I666" s="39">
        <v>298</v>
      </c>
      <c r="J666" s="40">
        <v>1.9014244353246574E-2</v>
      </c>
      <c r="K666" s="40">
        <v>1.8533275388537961E-2</v>
      </c>
      <c r="L666" s="40">
        <v>1.9693359788035953E-2</v>
      </c>
      <c r="M666" s="40">
        <v>1.9683034715297063E-2</v>
      </c>
      <c r="N666" s="40">
        <v>1.8410303461610246E-2</v>
      </c>
      <c r="O666" s="40">
        <v>1.667602998932469E-2</v>
      </c>
      <c r="P666" s="40">
        <v>1.714515577129825E-2</v>
      </c>
      <c r="Q666" s="40">
        <v>1.6645413210855459E-2</v>
      </c>
      <c r="R666" s="40">
        <v>1.5815311910581269E-2</v>
      </c>
      <c r="S666" s="40">
        <v>1.5563289083932374E-2</v>
      </c>
      <c r="T666" s="40">
        <v>1.5004148240298915E-2</v>
      </c>
      <c r="U666" s="40">
        <v>1.4072663751725608E-2</v>
      </c>
      <c r="V666" s="40">
        <v>1.3517848935694316E-2</v>
      </c>
      <c r="W666" s="40">
        <v>1.2309773361423321E-2</v>
      </c>
      <c r="X666" s="40">
        <v>1.1597885891999084E-2</v>
      </c>
      <c r="Y666" s="40">
        <v>1.1383317692004055E-2</v>
      </c>
    </row>
    <row r="667" spans="1:25" ht="15" hidden="1" customHeight="1">
      <c r="A667" s="41" t="s">
        <v>64</v>
      </c>
      <c r="B667" s="41" t="s">
        <v>65</v>
      </c>
      <c r="C667" s="41" t="s">
        <v>66</v>
      </c>
      <c r="D667" s="41" t="s">
        <v>299</v>
      </c>
      <c r="E667" s="41" t="s">
        <v>309</v>
      </c>
      <c r="F667" s="41" t="s">
        <v>323</v>
      </c>
      <c r="G667" s="41" t="s">
        <v>329</v>
      </c>
      <c r="H667" s="42" t="s">
        <v>71</v>
      </c>
      <c r="I667" s="42">
        <v>25</v>
      </c>
      <c r="J667" s="43">
        <v>0</v>
      </c>
      <c r="K667" s="43">
        <v>0</v>
      </c>
      <c r="L667" s="43">
        <v>0</v>
      </c>
      <c r="M667" s="43">
        <v>0</v>
      </c>
      <c r="N667" s="43">
        <v>0</v>
      </c>
      <c r="O667" s="43">
        <v>0</v>
      </c>
      <c r="P667" s="43">
        <v>0</v>
      </c>
      <c r="Q667" s="43">
        <v>0</v>
      </c>
      <c r="R667" s="43">
        <v>0</v>
      </c>
      <c r="S667" s="43">
        <v>0</v>
      </c>
      <c r="T667" s="43">
        <v>8.3200315348655377E-7</v>
      </c>
      <c r="U667" s="43">
        <v>7.1714751680444654E-7</v>
      </c>
      <c r="V667" s="43">
        <v>3.1865674718843083E-6</v>
      </c>
      <c r="W667" s="43">
        <v>3.8783302550776713E-5</v>
      </c>
      <c r="X667" s="43">
        <v>2.3527434175073989E-5</v>
      </c>
      <c r="Y667" s="43">
        <v>2.9813351154222905E-5</v>
      </c>
    </row>
    <row r="668" spans="1:25" ht="15" hidden="1" customHeight="1">
      <c r="A668" s="38" t="s">
        <v>64</v>
      </c>
      <c r="B668" s="38" t="s">
        <v>65</v>
      </c>
      <c r="C668" s="38" t="s">
        <v>66</v>
      </c>
      <c r="D668" s="38" t="s">
        <v>299</v>
      </c>
      <c r="E668" s="38" t="s">
        <v>309</v>
      </c>
      <c r="F668" s="38" t="s">
        <v>323</v>
      </c>
      <c r="G668" s="38" t="s">
        <v>329</v>
      </c>
      <c r="H668" s="39" t="s">
        <v>73</v>
      </c>
      <c r="I668" s="39">
        <v>298</v>
      </c>
      <c r="J668" s="40">
        <v>0</v>
      </c>
      <c r="K668" s="40">
        <v>0</v>
      </c>
      <c r="L668" s="40">
        <v>0</v>
      </c>
      <c r="M668" s="40">
        <v>0</v>
      </c>
      <c r="N668" s="40">
        <v>0</v>
      </c>
      <c r="O668" s="40">
        <v>0</v>
      </c>
      <c r="P668" s="40">
        <v>0</v>
      </c>
      <c r="Q668" s="40">
        <v>0</v>
      </c>
      <c r="R668" s="40">
        <v>0</v>
      </c>
      <c r="S668" s="40">
        <v>0</v>
      </c>
      <c r="T668" s="40">
        <v>1.1554108061631923E-5</v>
      </c>
      <c r="U668" s="40">
        <v>1.0369925159420537E-5</v>
      </c>
      <c r="V668" s="40">
        <v>5.1022716880293253E-5</v>
      </c>
      <c r="W668" s="40">
        <v>7.2014443122080411E-4</v>
      </c>
      <c r="X668" s="40">
        <v>5.1967151532706865E-4</v>
      </c>
      <c r="Y668" s="40">
        <v>7.3719100072352735E-4</v>
      </c>
    </row>
    <row r="669" spans="1:25" ht="15" hidden="1" customHeight="1">
      <c r="A669" s="41" t="s">
        <v>64</v>
      </c>
      <c r="B669" s="41" t="s">
        <v>65</v>
      </c>
      <c r="C669" s="41" t="s">
        <v>66</v>
      </c>
      <c r="D669" s="41" t="s">
        <v>299</v>
      </c>
      <c r="E669" s="41" t="s">
        <v>309</v>
      </c>
      <c r="F669" s="41" t="s">
        <v>323</v>
      </c>
      <c r="G669" s="41" t="s">
        <v>330</v>
      </c>
      <c r="H669" s="42" t="s">
        <v>71</v>
      </c>
      <c r="I669" s="42">
        <v>25</v>
      </c>
      <c r="J669" s="43">
        <v>1.6467218715385131E-5</v>
      </c>
      <c r="K669" s="43">
        <v>1.9968321293033627E-5</v>
      </c>
      <c r="L669" s="43">
        <v>3.1776226239108545E-5</v>
      </c>
      <c r="M669" s="43">
        <v>7.1073468959423395E-6</v>
      </c>
      <c r="N669" s="43">
        <v>1.0868469182399409E-5</v>
      </c>
      <c r="O669" s="43">
        <v>1.8802248895186539E-5</v>
      </c>
      <c r="P669" s="43">
        <v>1.4191660396630363E-4</v>
      </c>
      <c r="Q669" s="43">
        <v>1.2277194422380725E-4</v>
      </c>
      <c r="R669" s="43">
        <v>7.8909098014244601E-5</v>
      </c>
      <c r="S669" s="43">
        <v>4.4446133990472385E-5</v>
      </c>
      <c r="T669" s="43">
        <v>3.176427306492169E-5</v>
      </c>
      <c r="U669" s="43">
        <v>1.0284550754065472E-4</v>
      </c>
      <c r="V669" s="43">
        <v>9.6206705539145533E-5</v>
      </c>
      <c r="W669" s="43">
        <v>1.8361410300270792E-4</v>
      </c>
      <c r="X669" s="43">
        <v>1.4550371843276738E-4</v>
      </c>
      <c r="Y669" s="43">
        <v>2.1464949244185444E-4</v>
      </c>
    </row>
    <row r="670" spans="1:25" ht="15" hidden="1" customHeight="1">
      <c r="A670" s="38" t="s">
        <v>64</v>
      </c>
      <c r="B670" s="38" t="s">
        <v>65</v>
      </c>
      <c r="C670" s="38" t="s">
        <v>66</v>
      </c>
      <c r="D670" s="38" t="s">
        <v>299</v>
      </c>
      <c r="E670" s="38" t="s">
        <v>309</v>
      </c>
      <c r="F670" s="38" t="s">
        <v>323</v>
      </c>
      <c r="G670" s="38" t="s">
        <v>330</v>
      </c>
      <c r="H670" s="39" t="s">
        <v>73</v>
      </c>
      <c r="I670" s="39">
        <v>298</v>
      </c>
      <c r="J670" s="40">
        <v>1.8144467684495579E-4</v>
      </c>
      <c r="K670" s="40">
        <v>2.2804569915840748E-4</v>
      </c>
      <c r="L670" s="40">
        <v>3.6429405400312839E-4</v>
      </c>
      <c r="M670" s="40">
        <v>8.2152807441241996E-5</v>
      </c>
      <c r="N670" s="40">
        <v>1.2829257621896895E-4</v>
      </c>
      <c r="O670" s="40">
        <v>2.3718404611192527E-4</v>
      </c>
      <c r="P670" s="40">
        <v>1.8103327986898367E-3</v>
      </c>
      <c r="Q670" s="40">
        <v>1.6153987816802026E-3</v>
      </c>
      <c r="R670" s="40">
        <v>1.0807729417733583E-3</v>
      </c>
      <c r="S670" s="40">
        <v>6.3579304405993729E-4</v>
      </c>
      <c r="T670" s="40">
        <v>4.9437883464972863E-4</v>
      </c>
      <c r="U670" s="40">
        <v>1.6647371709935159E-3</v>
      </c>
      <c r="V670" s="40">
        <v>1.8677193709854272E-3</v>
      </c>
      <c r="W670" s="40">
        <v>4.471925060677809E-3</v>
      </c>
      <c r="X670" s="40">
        <v>5.2045758080834885E-3</v>
      </c>
      <c r="Y670" s="40">
        <v>9.4223590520698813E-3</v>
      </c>
    </row>
    <row r="671" spans="1:25" ht="15" hidden="1" customHeight="1">
      <c r="A671" s="41" t="s">
        <v>64</v>
      </c>
      <c r="B671" s="41" t="s">
        <v>65</v>
      </c>
      <c r="C671" s="41" t="s">
        <v>66</v>
      </c>
      <c r="D671" s="41" t="s">
        <v>299</v>
      </c>
      <c r="E671" s="41" t="s">
        <v>309</v>
      </c>
      <c r="F671" s="41" t="s">
        <v>323</v>
      </c>
      <c r="G671" s="41" t="s">
        <v>331</v>
      </c>
      <c r="H671" s="42" t="s">
        <v>71</v>
      </c>
      <c r="I671" s="42">
        <v>25</v>
      </c>
      <c r="J671" s="43">
        <v>2.1660650936036183E-2</v>
      </c>
      <c r="K671" s="43">
        <v>2.0965665322413722E-2</v>
      </c>
      <c r="L671" s="43">
        <v>2.1418149941905978E-2</v>
      </c>
      <c r="M671" s="43">
        <v>2.1061703601450855E-2</v>
      </c>
      <c r="N671" s="43">
        <v>2.2054701708029915E-2</v>
      </c>
      <c r="O671" s="43">
        <v>2.1660352508952856E-2</v>
      </c>
      <c r="P671" s="43">
        <v>2.1525486079195421E-2</v>
      </c>
      <c r="Q671" s="43">
        <v>2.155503093812048E-2</v>
      </c>
      <c r="R671" s="43">
        <v>1.8987527847817758E-2</v>
      </c>
      <c r="S671" s="43">
        <v>1.6524718915996266E-2</v>
      </c>
      <c r="T671" s="43">
        <v>1.5200999854482672E-2</v>
      </c>
      <c r="U671" s="43">
        <v>1.4697545117768183E-2</v>
      </c>
      <c r="V671" s="43">
        <v>1.2092735036401016E-2</v>
      </c>
      <c r="W671" s="43">
        <v>9.5823048394341557E-3</v>
      </c>
      <c r="X671" s="43">
        <v>6.6853106146801695E-3</v>
      </c>
      <c r="Y671" s="43">
        <v>5.3575736451887896E-3</v>
      </c>
    </row>
    <row r="672" spans="1:25" ht="15" hidden="1" customHeight="1">
      <c r="A672" s="38" t="s">
        <v>64</v>
      </c>
      <c r="B672" s="38" t="s">
        <v>65</v>
      </c>
      <c r="C672" s="38" t="s">
        <v>66</v>
      </c>
      <c r="D672" s="38" t="s">
        <v>299</v>
      </c>
      <c r="E672" s="38" t="s">
        <v>309</v>
      </c>
      <c r="F672" s="38" t="s">
        <v>323</v>
      </c>
      <c r="G672" s="38" t="s">
        <v>331</v>
      </c>
      <c r="H672" s="39" t="s">
        <v>72</v>
      </c>
      <c r="I672" s="39">
        <v>1</v>
      </c>
      <c r="J672" s="40">
        <v>24.651348669703349</v>
      </c>
      <c r="K672" s="40">
        <v>24.73057316712859</v>
      </c>
      <c r="L672" s="40">
        <v>25.361615928959377</v>
      </c>
      <c r="M672" s="40">
        <v>25.145113249198168</v>
      </c>
      <c r="N672" s="40">
        <v>26.889302639071907</v>
      </c>
      <c r="O672" s="40">
        <v>28.221909781093682</v>
      </c>
      <c r="P672" s="40">
        <v>28.361120167120745</v>
      </c>
      <c r="Q672" s="40">
        <v>29.293716287861855</v>
      </c>
      <c r="R672" s="40">
        <v>26.860927879532831</v>
      </c>
      <c r="S672" s="40">
        <v>24.415243772686072</v>
      </c>
      <c r="T672" s="40">
        <v>24.436460820591826</v>
      </c>
      <c r="U672" s="40">
        <v>24.572557272908934</v>
      </c>
      <c r="V672" s="40">
        <v>24.248005399303359</v>
      </c>
      <c r="W672" s="40">
        <v>24.104807499010768</v>
      </c>
      <c r="X672" s="40">
        <v>24.698924347635081</v>
      </c>
      <c r="Y672" s="40">
        <v>24.290873718348777</v>
      </c>
    </row>
    <row r="673" spans="1:25" ht="15" hidden="1" customHeight="1">
      <c r="A673" s="41" t="s">
        <v>64</v>
      </c>
      <c r="B673" s="41" t="s">
        <v>65</v>
      </c>
      <c r="C673" s="41" t="s">
        <v>66</v>
      </c>
      <c r="D673" s="41" t="s">
        <v>299</v>
      </c>
      <c r="E673" s="41" t="s">
        <v>309</v>
      </c>
      <c r="F673" s="41" t="s">
        <v>323</v>
      </c>
      <c r="G673" s="41" t="s">
        <v>331</v>
      </c>
      <c r="H673" s="42" t="s">
        <v>73</v>
      </c>
      <c r="I673" s="42">
        <v>298</v>
      </c>
      <c r="J673" s="43">
        <v>0.23866870764694015</v>
      </c>
      <c r="K673" s="43">
        <v>0.23943574107248655</v>
      </c>
      <c r="L673" s="43">
        <v>0.24554535245538064</v>
      </c>
      <c r="M673" s="43">
        <v>0.24344922313308459</v>
      </c>
      <c r="N673" s="43">
        <v>0.26033606503168977</v>
      </c>
      <c r="O673" s="43">
        <v>0.27323806194264605</v>
      </c>
      <c r="P673" s="43">
        <v>0.27458586499266519</v>
      </c>
      <c r="Q673" s="43">
        <v>0.28361504687947137</v>
      </c>
      <c r="R673" s="43">
        <v>0.26006134711342399</v>
      </c>
      <c r="S673" s="43">
        <v>0.23638279415006588</v>
      </c>
      <c r="T673" s="43">
        <v>0.23658821274486974</v>
      </c>
      <c r="U673" s="43">
        <v>0.23790586740243333</v>
      </c>
      <c r="V673" s="43">
        <v>0.23476363055057964</v>
      </c>
      <c r="W673" s="43">
        <v>0.23337722130139357</v>
      </c>
      <c r="X673" s="43">
        <v>0.23912932445616769</v>
      </c>
      <c r="Y673" s="43">
        <v>0.23517867179001262</v>
      </c>
    </row>
    <row r="674" spans="1:25" ht="15" hidden="1" customHeight="1">
      <c r="A674" s="38" t="s">
        <v>64</v>
      </c>
      <c r="B674" s="38" t="s">
        <v>65</v>
      </c>
      <c r="C674" s="38" t="s">
        <v>66</v>
      </c>
      <c r="D674" s="38" t="s">
        <v>299</v>
      </c>
      <c r="E674" s="38" t="s">
        <v>309</v>
      </c>
      <c r="F674" s="38" t="s">
        <v>323</v>
      </c>
      <c r="G674" s="38" t="s">
        <v>332</v>
      </c>
      <c r="H674" s="39" t="s">
        <v>71</v>
      </c>
      <c r="I674" s="39">
        <v>25</v>
      </c>
      <c r="J674" s="40">
        <v>1.5734233577729774E-4</v>
      </c>
      <c r="K674" s="40">
        <v>1.9527443044892705E-4</v>
      </c>
      <c r="L674" s="40">
        <v>2.1348749951530496E-4</v>
      </c>
      <c r="M674" s="40">
        <v>1.2118008947364085E-3</v>
      </c>
      <c r="N674" s="40">
        <v>2.3597817125057038E-3</v>
      </c>
      <c r="O674" s="40">
        <v>2.2097107481766987E-3</v>
      </c>
      <c r="P674" s="40">
        <v>1.9720743610237654E-3</v>
      </c>
      <c r="Q674" s="40">
        <v>1.7376757515806288E-3</v>
      </c>
      <c r="R674" s="40">
        <v>1.6714751990075211E-3</v>
      </c>
      <c r="S674" s="40">
        <v>1.4831537139291312E-3</v>
      </c>
      <c r="T674" s="40">
        <v>2.0966236178489553E-3</v>
      </c>
      <c r="U674" s="40">
        <v>2.0432251514278079E-3</v>
      </c>
      <c r="V674" s="40">
        <v>1.7175057797800567E-3</v>
      </c>
      <c r="W674" s="40">
        <v>1.7253613394049147E-3</v>
      </c>
      <c r="X674" s="40">
        <v>1.653131141297715E-3</v>
      </c>
      <c r="Y674" s="40">
        <v>1.3321486195455674E-3</v>
      </c>
    </row>
    <row r="675" spans="1:25" ht="15" hidden="1" customHeight="1">
      <c r="A675" s="41" t="s">
        <v>64</v>
      </c>
      <c r="B675" s="41" t="s">
        <v>65</v>
      </c>
      <c r="C675" s="41" t="s">
        <v>66</v>
      </c>
      <c r="D675" s="41" t="s">
        <v>299</v>
      </c>
      <c r="E675" s="41" t="s">
        <v>309</v>
      </c>
      <c r="F675" s="41" t="s">
        <v>323</v>
      </c>
      <c r="G675" s="41" t="s">
        <v>332</v>
      </c>
      <c r="H675" s="42" t="s">
        <v>73</v>
      </c>
      <c r="I675" s="42">
        <v>298</v>
      </c>
      <c r="J675" s="43">
        <v>1.167369413901387E-3</v>
      </c>
      <c r="K675" s="43">
        <v>1.4647389983908098E-3</v>
      </c>
      <c r="L675" s="43">
        <v>1.6314060284902084E-3</v>
      </c>
      <c r="M675" s="43">
        <v>9.4160453838436214E-3</v>
      </c>
      <c r="N675" s="43">
        <v>1.3203844169855743E-2</v>
      </c>
      <c r="O675" s="43">
        <v>1.2994689679088784E-2</v>
      </c>
      <c r="P675" s="43">
        <v>1.2313685485356704E-2</v>
      </c>
      <c r="Q675" s="43">
        <v>1.1584236753556456E-2</v>
      </c>
      <c r="R675" s="43">
        <v>1.1729540760579983E-2</v>
      </c>
      <c r="S675" s="43">
        <v>1.0835100563648692E-2</v>
      </c>
      <c r="T675" s="43">
        <v>1.5815839141988686E-2</v>
      </c>
      <c r="U675" s="43">
        <v>1.6007938456838976E-2</v>
      </c>
      <c r="V675" s="43">
        <v>1.4009681869020048E-2</v>
      </c>
      <c r="W675" s="43">
        <v>1.4790878870820957E-2</v>
      </c>
      <c r="X675" s="43">
        <v>1.470267191251742E-2</v>
      </c>
      <c r="Y675" s="43">
        <v>1.2298270130494015E-2</v>
      </c>
    </row>
    <row r="676" spans="1:25" ht="15" hidden="1" customHeight="1">
      <c r="A676" s="38" t="s">
        <v>64</v>
      </c>
      <c r="B676" s="38" t="s">
        <v>65</v>
      </c>
      <c r="C676" s="38" t="s">
        <v>66</v>
      </c>
      <c r="D676" s="38" t="s">
        <v>299</v>
      </c>
      <c r="E676" s="38" t="s">
        <v>309</v>
      </c>
      <c r="F676" s="38" t="s">
        <v>323</v>
      </c>
      <c r="G676" s="38" t="s">
        <v>333</v>
      </c>
      <c r="H676" s="39" t="s">
        <v>71</v>
      </c>
      <c r="I676" s="39">
        <v>25</v>
      </c>
      <c r="J676" s="40">
        <v>4.1650676743529985E-2</v>
      </c>
      <c r="K676" s="40">
        <v>3.8370948629781666E-2</v>
      </c>
      <c r="L676" s="40">
        <v>3.5782066521984221E-2</v>
      </c>
      <c r="M676" s="40">
        <v>3.3848914313652577E-2</v>
      </c>
      <c r="N676" s="40">
        <v>4.2960766762803575E-2</v>
      </c>
      <c r="O676" s="40">
        <v>3.7777816363236592E-2</v>
      </c>
      <c r="P676" s="40">
        <v>3.3653263317927541E-2</v>
      </c>
      <c r="Q676" s="40">
        <v>2.9599987972512211E-2</v>
      </c>
      <c r="R676" s="40">
        <v>2.569644017693512E-2</v>
      </c>
      <c r="S676" s="40">
        <v>2.2396252095218755E-2</v>
      </c>
      <c r="T676" s="40">
        <v>1.9962723040068662E-2</v>
      </c>
      <c r="U676" s="40">
        <v>1.7772951236080255E-2</v>
      </c>
      <c r="V676" s="40">
        <v>1.6207266434632533E-2</v>
      </c>
      <c r="W676" s="40">
        <v>1.4184119053293883E-2</v>
      </c>
      <c r="X676" s="40">
        <v>1.263199931616117E-2</v>
      </c>
      <c r="Y676" s="40">
        <v>1.174301181887437E-2</v>
      </c>
    </row>
    <row r="677" spans="1:25" ht="15" hidden="1" customHeight="1">
      <c r="A677" s="41" t="s">
        <v>64</v>
      </c>
      <c r="B677" s="41" t="s">
        <v>65</v>
      </c>
      <c r="C677" s="41" t="s">
        <v>66</v>
      </c>
      <c r="D677" s="41" t="s">
        <v>299</v>
      </c>
      <c r="E677" s="41" t="s">
        <v>309</v>
      </c>
      <c r="F677" s="41" t="s">
        <v>323</v>
      </c>
      <c r="G677" s="41" t="s">
        <v>333</v>
      </c>
      <c r="H677" s="42" t="s">
        <v>72</v>
      </c>
      <c r="I677" s="42">
        <v>1</v>
      </c>
      <c r="J677" s="43">
        <v>8.1079137377942327</v>
      </c>
      <c r="K677" s="43">
        <v>8.0461104995573081</v>
      </c>
      <c r="L677" s="43">
        <v>8.4679353982502992</v>
      </c>
      <c r="M677" s="43">
        <v>8.6823673970858621</v>
      </c>
      <c r="N677" s="43">
        <v>8.6225412561652632</v>
      </c>
      <c r="O677" s="43">
        <v>8.3173107497413614</v>
      </c>
      <c r="P677" s="43">
        <v>8.428433137803955</v>
      </c>
      <c r="Q677" s="43">
        <v>8.2345297697614974</v>
      </c>
      <c r="R677" s="43">
        <v>7.6450619095400834</v>
      </c>
      <c r="S677" s="43">
        <v>7.1049809527208723</v>
      </c>
      <c r="T677" s="43">
        <v>6.5792851787435129</v>
      </c>
      <c r="U677" s="43">
        <v>6.1310047740199245</v>
      </c>
      <c r="V677" s="43">
        <v>5.8526707850312096</v>
      </c>
      <c r="W677" s="43">
        <v>5.487624893546184</v>
      </c>
      <c r="X677" s="43">
        <v>5.2323968229115367</v>
      </c>
      <c r="Y677" s="43">
        <v>5.2079638114879465</v>
      </c>
    </row>
    <row r="678" spans="1:25" ht="15" hidden="1" customHeight="1">
      <c r="A678" s="38" t="s">
        <v>64</v>
      </c>
      <c r="B678" s="38" t="s">
        <v>65</v>
      </c>
      <c r="C678" s="38" t="s">
        <v>66</v>
      </c>
      <c r="D678" s="38" t="s">
        <v>299</v>
      </c>
      <c r="E678" s="38" t="s">
        <v>309</v>
      </c>
      <c r="F678" s="38" t="s">
        <v>323</v>
      </c>
      <c r="G678" s="38" t="s">
        <v>333</v>
      </c>
      <c r="H678" s="39" t="s">
        <v>73</v>
      </c>
      <c r="I678" s="39">
        <v>298</v>
      </c>
      <c r="J678" s="40">
        <v>0.30901871297696953</v>
      </c>
      <c r="K678" s="40">
        <v>0.28781763559152373</v>
      </c>
      <c r="L678" s="40">
        <v>0.27343558366806303</v>
      </c>
      <c r="M678" s="40">
        <v>0.26301590859983265</v>
      </c>
      <c r="N678" s="40">
        <v>0.24038124659897125</v>
      </c>
      <c r="O678" s="40">
        <v>0.22216075149153705</v>
      </c>
      <c r="P678" s="40">
        <v>0.21013188358563001</v>
      </c>
      <c r="Q678" s="40">
        <v>0.19732868359594796</v>
      </c>
      <c r="R678" s="40">
        <v>0.18032420860096129</v>
      </c>
      <c r="S678" s="40">
        <v>0.16361462835680032</v>
      </c>
      <c r="T678" s="40">
        <v>0.15058840974123899</v>
      </c>
      <c r="U678" s="40">
        <v>0.13924471778587799</v>
      </c>
      <c r="V678" s="40">
        <v>0.13220255174030662</v>
      </c>
      <c r="W678" s="40">
        <v>0.12159515923715608</v>
      </c>
      <c r="X678" s="40">
        <v>0.11234688942999879</v>
      </c>
      <c r="Y678" s="40">
        <v>0.1084103750701375</v>
      </c>
    </row>
    <row r="679" spans="1:25" ht="15" hidden="1" customHeight="1">
      <c r="A679" s="41" t="s">
        <v>64</v>
      </c>
      <c r="B679" s="41" t="s">
        <v>65</v>
      </c>
      <c r="C679" s="41" t="s">
        <v>66</v>
      </c>
      <c r="D679" s="41" t="s">
        <v>299</v>
      </c>
      <c r="E679" s="41" t="s">
        <v>309</v>
      </c>
      <c r="F679" s="41" t="s">
        <v>323</v>
      </c>
      <c r="G679" s="41" t="s">
        <v>334</v>
      </c>
      <c r="H679" s="42" t="s">
        <v>71</v>
      </c>
      <c r="I679" s="42">
        <v>25</v>
      </c>
      <c r="J679" s="43">
        <v>0</v>
      </c>
      <c r="K679" s="43">
        <v>0</v>
      </c>
      <c r="L679" s="43">
        <v>0</v>
      </c>
      <c r="M679" s="43">
        <v>0</v>
      </c>
      <c r="N679" s="43">
        <v>0</v>
      </c>
      <c r="O679" s="43">
        <v>0</v>
      </c>
      <c r="P679" s="43">
        <v>0</v>
      </c>
      <c r="Q679" s="43">
        <v>0</v>
      </c>
      <c r="R679" s="43">
        <v>0</v>
      </c>
      <c r="S679" s="43">
        <v>0</v>
      </c>
      <c r="T679" s="43">
        <v>1.1593197261085305E-5</v>
      </c>
      <c r="U679" s="43">
        <v>1.0185070724632797E-5</v>
      </c>
      <c r="V679" s="43">
        <v>4.2781406156108226E-5</v>
      </c>
      <c r="W679" s="43">
        <v>5.091274092717949E-4</v>
      </c>
      <c r="X679" s="43">
        <v>2.6730660195687544E-4</v>
      </c>
      <c r="Y679" s="43">
        <v>3.2888713937570665E-4</v>
      </c>
    </row>
    <row r="680" spans="1:25" ht="15" hidden="1" customHeight="1">
      <c r="A680" s="38" t="s">
        <v>64</v>
      </c>
      <c r="B680" s="38" t="s">
        <v>65</v>
      </c>
      <c r="C680" s="38" t="s">
        <v>66</v>
      </c>
      <c r="D680" s="38" t="s">
        <v>299</v>
      </c>
      <c r="E680" s="38" t="s">
        <v>309</v>
      </c>
      <c r="F680" s="38" t="s">
        <v>323</v>
      </c>
      <c r="G680" s="38" t="s">
        <v>334</v>
      </c>
      <c r="H680" s="39" t="s">
        <v>73</v>
      </c>
      <c r="I680" s="39">
        <v>298</v>
      </c>
      <c r="J680" s="40">
        <v>0</v>
      </c>
      <c r="K680" s="40">
        <v>0</v>
      </c>
      <c r="L680" s="40">
        <v>0</v>
      </c>
      <c r="M680" s="40">
        <v>0</v>
      </c>
      <c r="N680" s="40">
        <v>0</v>
      </c>
      <c r="O680" s="40">
        <v>0</v>
      </c>
      <c r="P680" s="40">
        <v>0</v>
      </c>
      <c r="Q680" s="40">
        <v>0</v>
      </c>
      <c r="R680" s="40">
        <v>0</v>
      </c>
      <c r="S680" s="40">
        <v>0</v>
      </c>
      <c r="T680" s="40">
        <v>1.8043640854256465E-4</v>
      </c>
      <c r="U680" s="40">
        <v>1.6486345616789898E-4</v>
      </c>
      <c r="V680" s="40">
        <v>8.3054149446211368E-4</v>
      </c>
      <c r="W680" s="40">
        <v>1.2399807985157526E-2</v>
      </c>
      <c r="X680" s="40">
        <v>9.5613877698156116E-3</v>
      </c>
      <c r="Y680" s="40">
        <v>1.4436990647185021E-2</v>
      </c>
    </row>
    <row r="681" spans="1:25" ht="15" hidden="1" customHeight="1">
      <c r="A681" s="41" t="s">
        <v>64</v>
      </c>
      <c r="B681" s="41" t="s">
        <v>65</v>
      </c>
      <c r="C681" s="41" t="s">
        <v>66</v>
      </c>
      <c r="D681" s="41" t="s">
        <v>299</v>
      </c>
      <c r="E681" s="41" t="s">
        <v>309</v>
      </c>
      <c r="F681" s="41" t="s">
        <v>323</v>
      </c>
      <c r="G681" s="41" t="s">
        <v>335</v>
      </c>
      <c r="H681" s="42" t="s">
        <v>71</v>
      </c>
      <c r="I681" s="42">
        <v>25</v>
      </c>
      <c r="J681" s="43">
        <v>7.9075747036137756E-9</v>
      </c>
      <c r="K681" s="43">
        <v>1.0247515483246861E-8</v>
      </c>
      <c r="L681" s="43">
        <v>1.6944382843421052E-8</v>
      </c>
      <c r="M681" s="43">
        <v>4.1751159668969738E-9</v>
      </c>
      <c r="N681" s="43">
        <v>6.3426690858122193E-9</v>
      </c>
      <c r="O681" s="43">
        <v>1.1722207564194192E-8</v>
      </c>
      <c r="P681" s="43">
        <v>9.1578054714988159E-8</v>
      </c>
      <c r="Q681" s="43">
        <v>8.2074995749647962E-8</v>
      </c>
      <c r="R681" s="43">
        <v>5.7998744954931121E-8</v>
      </c>
      <c r="S681" s="43">
        <v>3.7841571461143326E-8</v>
      </c>
      <c r="T681" s="43">
        <v>2.9232512531637719E-8</v>
      </c>
      <c r="U681" s="43">
        <v>9.5396740708366679E-8</v>
      </c>
      <c r="V681" s="43">
        <v>1.0500867843002687E-7</v>
      </c>
      <c r="W681" s="43">
        <v>2.3705128362201345E-7</v>
      </c>
      <c r="X681" s="43">
        <v>2.6466751673967839E-7</v>
      </c>
      <c r="Y681" s="43">
        <v>4.3003219464754574E-7</v>
      </c>
    </row>
    <row r="682" spans="1:25" ht="15" hidden="1" customHeight="1">
      <c r="A682" s="38" t="s">
        <v>64</v>
      </c>
      <c r="B682" s="38" t="s">
        <v>65</v>
      </c>
      <c r="C682" s="38" t="s">
        <v>66</v>
      </c>
      <c r="D682" s="38" t="s">
        <v>299</v>
      </c>
      <c r="E682" s="38" t="s">
        <v>309</v>
      </c>
      <c r="F682" s="38" t="s">
        <v>323</v>
      </c>
      <c r="G682" s="38" t="s">
        <v>335</v>
      </c>
      <c r="H682" s="39" t="s">
        <v>73</v>
      </c>
      <c r="I682" s="39">
        <v>298</v>
      </c>
      <c r="J682" s="40">
        <v>2.9889799294128895E-7</v>
      </c>
      <c r="K682" s="40">
        <v>4.1586406049549519E-7</v>
      </c>
      <c r="L682" s="40">
        <v>7.4031371108683888E-7</v>
      </c>
      <c r="M682" s="40">
        <v>1.9786775883308632E-7</v>
      </c>
      <c r="N682" s="40">
        <v>3.3341866719833775E-7</v>
      </c>
      <c r="O682" s="40">
        <v>6.6342907451752229E-7</v>
      </c>
      <c r="P682" s="40">
        <v>5.5067792940368688E-6</v>
      </c>
      <c r="Q682" s="40">
        <v>5.1971752411443203E-6</v>
      </c>
      <c r="R682" s="40">
        <v>3.7532803546756907E-6</v>
      </c>
      <c r="S682" s="40">
        <v>2.4187054960384505E-6</v>
      </c>
      <c r="T682" s="40">
        <v>1.8510541960598736E-6</v>
      </c>
      <c r="U682" s="40">
        <v>5.9937067845864703E-6</v>
      </c>
      <c r="V682" s="40">
        <v>6.5499427514874365E-6</v>
      </c>
      <c r="W682" s="40">
        <v>1.4847256689967766E-5</v>
      </c>
      <c r="X682" s="40">
        <v>1.6738687405008293E-5</v>
      </c>
      <c r="Y682" s="40">
        <v>2.7619685772921818E-5</v>
      </c>
    </row>
    <row r="683" spans="1:25" ht="15" hidden="1" customHeight="1">
      <c r="A683" s="41" t="s">
        <v>64</v>
      </c>
      <c r="B683" s="41" t="s">
        <v>65</v>
      </c>
      <c r="C683" s="41" t="s">
        <v>66</v>
      </c>
      <c r="D683" s="41" t="s">
        <v>299</v>
      </c>
      <c r="E683" s="41" t="s">
        <v>309</v>
      </c>
      <c r="F683" s="41" t="s">
        <v>323</v>
      </c>
      <c r="G683" s="41" t="s">
        <v>336</v>
      </c>
      <c r="H683" s="42" t="s">
        <v>71</v>
      </c>
      <c r="I683" s="42">
        <v>25</v>
      </c>
      <c r="J683" s="43">
        <v>1.0401465989249287E-5</v>
      </c>
      <c r="K683" s="43">
        <v>1.0759341101094965E-5</v>
      </c>
      <c r="L683" s="43">
        <v>1.1421033123398123E-5</v>
      </c>
      <c r="M683" s="43">
        <v>1.2372416357877794E-5</v>
      </c>
      <c r="N683" s="43">
        <v>1.2870779902183892E-5</v>
      </c>
      <c r="O683" s="43">
        <v>1.3504083976282288E-5</v>
      </c>
      <c r="P683" s="43">
        <v>1.3890285469312144E-5</v>
      </c>
      <c r="Q683" s="43">
        <v>1.4409880724905143E-5</v>
      </c>
      <c r="R683" s="43">
        <v>1.3955967216498116E-5</v>
      </c>
      <c r="S683" s="43">
        <v>1.406919512660034E-5</v>
      </c>
      <c r="T683" s="43">
        <v>1.3989409354068069E-5</v>
      </c>
      <c r="U683" s="43">
        <v>1.3633049553428519E-5</v>
      </c>
      <c r="V683" s="43">
        <v>1.3199102054900609E-5</v>
      </c>
      <c r="W683" s="43">
        <v>1.2371041358472332E-5</v>
      </c>
      <c r="X683" s="43">
        <v>1.2160407844411133E-5</v>
      </c>
      <c r="Y683" s="43">
        <v>1.0733447940718931E-5</v>
      </c>
    </row>
    <row r="684" spans="1:25" ht="15" hidden="1" customHeight="1">
      <c r="A684" s="38" t="s">
        <v>64</v>
      </c>
      <c r="B684" s="38" t="s">
        <v>65</v>
      </c>
      <c r="C684" s="38" t="s">
        <v>66</v>
      </c>
      <c r="D684" s="38" t="s">
        <v>299</v>
      </c>
      <c r="E684" s="38" t="s">
        <v>309</v>
      </c>
      <c r="F684" s="38" t="s">
        <v>323</v>
      </c>
      <c r="G684" s="38" t="s">
        <v>336</v>
      </c>
      <c r="H684" s="39" t="s">
        <v>72</v>
      </c>
      <c r="I684" s="39">
        <v>1</v>
      </c>
      <c r="J684" s="40">
        <v>4.0608734126526019E-2</v>
      </c>
      <c r="K684" s="40">
        <v>4.5098664932589093E-2</v>
      </c>
      <c r="L684" s="40">
        <v>5.1539551088488816E-2</v>
      </c>
      <c r="M684" s="40">
        <v>6.0562838437159303E-2</v>
      </c>
      <c r="N684" s="40">
        <v>6.9882418079359659E-2</v>
      </c>
      <c r="O684" s="40">
        <v>7.8939691746183704E-2</v>
      </c>
      <c r="P684" s="40">
        <v>8.6270562741292883E-2</v>
      </c>
      <c r="Q684" s="40">
        <v>9.424581641322613E-2</v>
      </c>
      <c r="R684" s="40">
        <v>9.3281936493698994E-2</v>
      </c>
      <c r="S684" s="40">
        <v>9.2881299743423157E-2</v>
      </c>
      <c r="T684" s="40">
        <v>9.1495044222225416E-2</v>
      </c>
      <c r="U684" s="40">
        <v>8.8470844411659741E-2</v>
      </c>
      <c r="V684" s="40">
        <v>8.5035819444009078E-2</v>
      </c>
      <c r="W684" s="40">
        <v>8.0030469997595957E-2</v>
      </c>
      <c r="X684" s="40">
        <v>7.9435402449686096E-2</v>
      </c>
      <c r="Y684" s="40">
        <v>7.1203643964632815E-2</v>
      </c>
    </row>
    <row r="685" spans="1:25" ht="15" hidden="1" customHeight="1">
      <c r="A685" s="41" t="s">
        <v>64</v>
      </c>
      <c r="B685" s="41" t="s">
        <v>65</v>
      </c>
      <c r="C685" s="41" t="s">
        <v>66</v>
      </c>
      <c r="D685" s="41" t="s">
        <v>299</v>
      </c>
      <c r="E685" s="41" t="s">
        <v>309</v>
      </c>
      <c r="F685" s="41" t="s">
        <v>323</v>
      </c>
      <c r="G685" s="41" t="s">
        <v>336</v>
      </c>
      <c r="H685" s="42" t="s">
        <v>73</v>
      </c>
      <c r="I685" s="42">
        <v>298</v>
      </c>
      <c r="J685" s="43">
        <v>3.931644561527673E-4</v>
      </c>
      <c r="K685" s="43">
        <v>4.366349371096274E-4</v>
      </c>
      <c r="L685" s="43">
        <v>4.989941205979909E-4</v>
      </c>
      <c r="M685" s="43">
        <v>5.8635552053960653E-4</v>
      </c>
      <c r="N685" s="43">
        <v>6.7658555455597498E-4</v>
      </c>
      <c r="O685" s="43">
        <v>7.6427600224017347E-4</v>
      </c>
      <c r="P685" s="43">
        <v>8.3525181495420467E-4</v>
      </c>
      <c r="Q685" s="43">
        <v>9.1246639305054081E-4</v>
      </c>
      <c r="R685" s="43">
        <v>9.0313432859424154E-4</v>
      </c>
      <c r="S685" s="43">
        <v>8.992554554053797E-4</v>
      </c>
      <c r="T685" s="43">
        <v>8.8583404718363271E-4</v>
      </c>
      <c r="U685" s="43">
        <v>8.5655443777463928E-4</v>
      </c>
      <c r="V685" s="43">
        <v>8.2329731335727455E-4</v>
      </c>
      <c r="W685" s="43">
        <v>7.7483666726025431E-4</v>
      </c>
      <c r="X685" s="43">
        <v>7.6907535965290092E-4</v>
      </c>
      <c r="Y685" s="43">
        <v>6.8937736074771395E-4</v>
      </c>
    </row>
    <row r="686" spans="1:25" ht="15" hidden="1" customHeight="1">
      <c r="A686" s="38" t="s">
        <v>64</v>
      </c>
      <c r="B686" s="38" t="s">
        <v>65</v>
      </c>
      <c r="C686" s="38" t="s">
        <v>66</v>
      </c>
      <c r="D686" s="38" t="s">
        <v>299</v>
      </c>
      <c r="E686" s="38" t="s">
        <v>309</v>
      </c>
      <c r="F686" s="38" t="s">
        <v>323</v>
      </c>
      <c r="G686" s="38" t="s">
        <v>337</v>
      </c>
      <c r="H686" s="39" t="s">
        <v>71</v>
      </c>
      <c r="I686" s="39">
        <v>25</v>
      </c>
      <c r="J686" s="40">
        <v>1.2934362361871374E-5</v>
      </c>
      <c r="K686" s="40">
        <v>1.5484985257781949E-5</v>
      </c>
      <c r="L686" s="40">
        <v>1.6692556985564094E-5</v>
      </c>
      <c r="M686" s="40">
        <v>8.9187085738075641E-5</v>
      </c>
      <c r="N686" s="40">
        <v>1.6282415327655217E-4</v>
      </c>
      <c r="O686" s="40">
        <v>1.4612537277995267E-4</v>
      </c>
      <c r="P686" s="40">
        <v>1.2350228612038145E-4</v>
      </c>
      <c r="Q686" s="40">
        <v>1.0510499378526438E-4</v>
      </c>
      <c r="R686" s="40">
        <v>9.6274597578433399E-5</v>
      </c>
      <c r="S686" s="40">
        <v>9.0501745849217165E-5</v>
      </c>
      <c r="T686" s="40">
        <v>1.2921752137853271E-4</v>
      </c>
      <c r="U686" s="40">
        <v>1.2403260925448954E-4</v>
      </c>
      <c r="V686" s="40">
        <v>1.0206920009591598E-4</v>
      </c>
      <c r="W686" s="40">
        <v>1.0512757641150579E-4</v>
      </c>
      <c r="X686" s="40">
        <v>1.0236630134535861E-4</v>
      </c>
      <c r="Y686" s="40">
        <v>8.3014573043587667E-5</v>
      </c>
    </row>
    <row r="687" spans="1:25" ht="15" hidden="1" customHeight="1">
      <c r="A687" s="41" t="s">
        <v>64</v>
      </c>
      <c r="B687" s="41" t="s">
        <v>65</v>
      </c>
      <c r="C687" s="41" t="s">
        <v>66</v>
      </c>
      <c r="D687" s="41" t="s">
        <v>299</v>
      </c>
      <c r="E687" s="41" t="s">
        <v>309</v>
      </c>
      <c r="F687" s="41" t="s">
        <v>323</v>
      </c>
      <c r="G687" s="41" t="s">
        <v>337</v>
      </c>
      <c r="H687" s="42" t="s">
        <v>73</v>
      </c>
      <c r="I687" s="42">
        <v>298</v>
      </c>
      <c r="J687" s="43">
        <v>1.1552772222135514E-4</v>
      </c>
      <c r="K687" s="43">
        <v>1.3534321476213625E-4</v>
      </c>
      <c r="L687" s="43">
        <v>1.4380333080716469E-4</v>
      </c>
      <c r="M687" s="43">
        <v>7.5321420991410215E-4</v>
      </c>
      <c r="N687" s="43">
        <v>9.6674700629970696E-4</v>
      </c>
      <c r="O687" s="43">
        <v>8.7580417971823226E-4</v>
      </c>
      <c r="P687" s="43">
        <v>7.4538278916115456E-4</v>
      </c>
      <c r="Q687" s="43">
        <v>6.3994363054200416E-4</v>
      </c>
      <c r="R687" s="43">
        <v>5.8942460065142352E-4</v>
      </c>
      <c r="S687" s="43">
        <v>5.5357569122273242E-4</v>
      </c>
      <c r="T687" s="43">
        <v>7.9084533914748167E-4</v>
      </c>
      <c r="U687" s="43">
        <v>7.5979732721793893E-4</v>
      </c>
      <c r="V687" s="43">
        <v>6.2872350008575989E-4</v>
      </c>
      <c r="W687" s="43">
        <v>6.46576048287774E-4</v>
      </c>
      <c r="X687" s="43">
        <v>6.2808394420337129E-4</v>
      </c>
      <c r="Y687" s="43">
        <v>5.0824999478546386E-4</v>
      </c>
    </row>
    <row r="688" spans="1:25" ht="15" hidden="1" customHeight="1">
      <c r="A688" s="38" t="s">
        <v>64</v>
      </c>
      <c r="B688" s="38" t="s">
        <v>65</v>
      </c>
      <c r="C688" s="38" t="s">
        <v>66</v>
      </c>
      <c r="D688" s="38" t="s">
        <v>299</v>
      </c>
      <c r="E688" s="38" t="s">
        <v>309</v>
      </c>
      <c r="F688" s="38" t="s">
        <v>323</v>
      </c>
      <c r="G688" s="38" t="s">
        <v>338</v>
      </c>
      <c r="H688" s="39" t="s">
        <v>71</v>
      </c>
      <c r="I688" s="39">
        <v>25</v>
      </c>
      <c r="J688" s="40">
        <v>3.4239033185607254E-3</v>
      </c>
      <c r="K688" s="40">
        <v>3.0427617814237098E-3</v>
      </c>
      <c r="L688" s="40">
        <v>2.797794652312403E-3</v>
      </c>
      <c r="M688" s="40">
        <v>2.4912393084914977E-3</v>
      </c>
      <c r="N688" s="40">
        <v>2.9642786174647194E-3</v>
      </c>
      <c r="O688" s="40">
        <v>2.498199143686799E-3</v>
      </c>
      <c r="P688" s="40">
        <v>2.107554886022444E-3</v>
      </c>
      <c r="Q688" s="40">
        <v>1.790383821069532E-3</v>
      </c>
      <c r="R688" s="40">
        <v>1.4800784592566274E-3</v>
      </c>
      <c r="S688" s="40">
        <v>1.3666148667267103E-3</v>
      </c>
      <c r="T688" s="40">
        <v>1.230327450880425E-3</v>
      </c>
      <c r="U688" s="40">
        <v>1.0788950568777914E-3</v>
      </c>
      <c r="V688" s="40">
        <v>9.6317738210824268E-4</v>
      </c>
      <c r="W688" s="40">
        <v>8.6424914338195961E-4</v>
      </c>
      <c r="X688" s="40">
        <v>7.822071802346159E-4</v>
      </c>
      <c r="Y688" s="40">
        <v>7.3178104761479604E-4</v>
      </c>
    </row>
    <row r="689" spans="1:25" ht="15" hidden="1" customHeight="1">
      <c r="A689" s="41" t="s">
        <v>64</v>
      </c>
      <c r="B689" s="41" t="s">
        <v>65</v>
      </c>
      <c r="C689" s="41" t="s">
        <v>66</v>
      </c>
      <c r="D689" s="41" t="s">
        <v>299</v>
      </c>
      <c r="E689" s="41" t="s">
        <v>309</v>
      </c>
      <c r="F689" s="41" t="s">
        <v>323</v>
      </c>
      <c r="G689" s="41" t="s">
        <v>338</v>
      </c>
      <c r="H689" s="42" t="s">
        <v>72</v>
      </c>
      <c r="I689" s="42">
        <v>1</v>
      </c>
      <c r="J689" s="43">
        <v>0.93995272501990257</v>
      </c>
      <c r="K689" s="43">
        <v>0.86350359698717916</v>
      </c>
      <c r="L689" s="43">
        <v>0.82773478396688127</v>
      </c>
      <c r="M689" s="43">
        <v>0.77448692113665052</v>
      </c>
      <c r="N689" s="43">
        <v>0.722691959613736</v>
      </c>
      <c r="O689" s="43">
        <v>0.6843094071144209</v>
      </c>
      <c r="P689" s="43">
        <v>0.64264523558155007</v>
      </c>
      <c r="Q689" s="43">
        <v>0.60652408855779993</v>
      </c>
      <c r="R689" s="43">
        <v>0.54108338124330169</v>
      </c>
      <c r="S689" s="43">
        <v>0.52387291789883605</v>
      </c>
      <c r="T689" s="43">
        <v>0.48714744758082923</v>
      </c>
      <c r="U689" s="43">
        <v>0.44904967514043026</v>
      </c>
      <c r="V689" s="43">
        <v>0.42808250867390912</v>
      </c>
      <c r="W689" s="43">
        <v>0.40694137807905079</v>
      </c>
      <c r="X689" s="43">
        <v>0.39291431018487283</v>
      </c>
      <c r="Y689" s="43">
        <v>0.39521764578881091</v>
      </c>
    </row>
    <row r="690" spans="1:25" ht="15" hidden="1" customHeight="1">
      <c r="A690" s="38" t="s">
        <v>64</v>
      </c>
      <c r="B690" s="38" t="s">
        <v>65</v>
      </c>
      <c r="C690" s="38" t="s">
        <v>66</v>
      </c>
      <c r="D690" s="38" t="s">
        <v>299</v>
      </c>
      <c r="E690" s="38" t="s">
        <v>309</v>
      </c>
      <c r="F690" s="38" t="s">
        <v>323</v>
      </c>
      <c r="G690" s="38" t="s">
        <v>338</v>
      </c>
      <c r="H690" s="39" t="s">
        <v>73</v>
      </c>
      <c r="I690" s="39">
        <v>298</v>
      </c>
      <c r="J690" s="40">
        <v>3.0581774379964836E-2</v>
      </c>
      <c r="K690" s="40">
        <v>2.6594611127982285E-2</v>
      </c>
      <c r="L690" s="40">
        <v>2.4102490125685241E-2</v>
      </c>
      <c r="M690" s="40">
        <v>2.1039333575301376E-2</v>
      </c>
      <c r="N690" s="40">
        <v>1.7600014626852872E-2</v>
      </c>
      <c r="O690" s="40">
        <v>1.4972986622276563E-2</v>
      </c>
      <c r="P690" s="40">
        <v>1.2719887125995302E-2</v>
      </c>
      <c r="Q690" s="40">
        <v>1.0900954191194044E-2</v>
      </c>
      <c r="R690" s="40">
        <v>9.0615248126005993E-3</v>
      </c>
      <c r="S690" s="40">
        <v>8.3592284589065168E-3</v>
      </c>
      <c r="T690" s="40">
        <v>7.5299287571355131E-3</v>
      </c>
      <c r="U690" s="40">
        <v>6.6090811560889596E-3</v>
      </c>
      <c r="V690" s="40">
        <v>5.9329577807356983E-3</v>
      </c>
      <c r="W690" s="40">
        <v>5.315473018008646E-3</v>
      </c>
      <c r="X690" s="40">
        <v>4.7993506113741266E-3</v>
      </c>
      <c r="Y690" s="40">
        <v>4.4802701501462493E-3</v>
      </c>
    </row>
    <row r="691" spans="1:25" ht="15" hidden="1" customHeight="1">
      <c r="A691" s="41" t="s">
        <v>64</v>
      </c>
      <c r="B691" s="41" t="s">
        <v>65</v>
      </c>
      <c r="C691" s="41" t="s">
        <v>66</v>
      </c>
      <c r="D691" s="41" t="s">
        <v>299</v>
      </c>
      <c r="E691" s="41" t="s">
        <v>309</v>
      </c>
      <c r="F691" s="41" t="s">
        <v>323</v>
      </c>
      <c r="G691" s="41" t="s">
        <v>339</v>
      </c>
      <c r="H691" s="42" t="s">
        <v>71</v>
      </c>
      <c r="I691" s="42">
        <v>25</v>
      </c>
      <c r="J691" s="43">
        <v>0</v>
      </c>
      <c r="K691" s="43">
        <v>0</v>
      </c>
      <c r="L691" s="43">
        <v>0</v>
      </c>
      <c r="M691" s="43">
        <v>0</v>
      </c>
      <c r="N691" s="43">
        <v>0</v>
      </c>
      <c r="O691" s="43">
        <v>0</v>
      </c>
      <c r="P691" s="43">
        <v>0</v>
      </c>
      <c r="Q691" s="43">
        <v>0</v>
      </c>
      <c r="R691" s="43">
        <v>0</v>
      </c>
      <c r="S691" s="43">
        <v>0</v>
      </c>
      <c r="T691" s="43">
        <v>1.0669165433874844E-8</v>
      </c>
      <c r="U691" s="43">
        <v>9.4473990575630141E-9</v>
      </c>
      <c r="V691" s="43">
        <v>4.6695486522020236E-8</v>
      </c>
      <c r="W691" s="43">
        <v>6.5729867107892747E-7</v>
      </c>
      <c r="X691" s="43">
        <v>4.8622382513707357E-7</v>
      </c>
      <c r="Y691" s="43">
        <v>6.5889770680636636E-7</v>
      </c>
    </row>
    <row r="692" spans="1:25" ht="15" hidden="1" customHeight="1">
      <c r="A692" s="38" t="s">
        <v>64</v>
      </c>
      <c r="B692" s="38" t="s">
        <v>65</v>
      </c>
      <c r="C692" s="38" t="s">
        <v>66</v>
      </c>
      <c r="D692" s="38" t="s">
        <v>299</v>
      </c>
      <c r="E692" s="38" t="s">
        <v>309</v>
      </c>
      <c r="F692" s="38" t="s">
        <v>323</v>
      </c>
      <c r="G692" s="38" t="s">
        <v>339</v>
      </c>
      <c r="H692" s="39" t="s">
        <v>73</v>
      </c>
      <c r="I692" s="39">
        <v>298</v>
      </c>
      <c r="J692" s="40">
        <v>0</v>
      </c>
      <c r="K692" s="40">
        <v>0</v>
      </c>
      <c r="L692" s="40">
        <v>0</v>
      </c>
      <c r="M692" s="40">
        <v>0</v>
      </c>
      <c r="N692" s="40">
        <v>0</v>
      </c>
      <c r="O692" s="40">
        <v>0</v>
      </c>
      <c r="P692" s="40">
        <v>0</v>
      </c>
      <c r="Q692" s="40">
        <v>0</v>
      </c>
      <c r="R692" s="40">
        <v>0</v>
      </c>
      <c r="S692" s="40">
        <v>0</v>
      </c>
      <c r="T692" s="40">
        <v>6.7559035246993662E-7</v>
      </c>
      <c r="U692" s="40">
        <v>5.9357310750392349E-7</v>
      </c>
      <c r="V692" s="40">
        <v>2.912642726723697E-6</v>
      </c>
      <c r="W692" s="40">
        <v>4.1168653222923347E-5</v>
      </c>
      <c r="X692" s="40">
        <v>3.0750840594624176E-5</v>
      </c>
      <c r="Y692" s="40">
        <v>4.2319035283872597E-5</v>
      </c>
    </row>
    <row r="693" spans="1:25" ht="15" hidden="1" customHeight="1">
      <c r="A693" s="41" t="s">
        <v>64</v>
      </c>
      <c r="B693" s="41" t="s">
        <v>65</v>
      </c>
      <c r="C693" s="41" t="s">
        <v>66</v>
      </c>
      <c r="D693" s="41" t="s">
        <v>299</v>
      </c>
      <c r="E693" s="41" t="s">
        <v>309</v>
      </c>
      <c r="F693" s="41" t="s">
        <v>340</v>
      </c>
      <c r="G693" s="41" t="s">
        <v>341</v>
      </c>
      <c r="H693" s="42" t="s">
        <v>71</v>
      </c>
      <c r="I693" s="42">
        <v>25</v>
      </c>
      <c r="J693" s="43">
        <v>2.4749030190514127E-5</v>
      </c>
      <c r="K693" s="43">
        <v>4.3756288908443561E-5</v>
      </c>
      <c r="L693" s="43">
        <v>5.8712451747311667E-5</v>
      </c>
      <c r="M693" s="43">
        <v>3.723830339629414E-4</v>
      </c>
      <c r="N693" s="43">
        <v>6.8187394395519303E-4</v>
      </c>
      <c r="O693" s="43">
        <v>7.8183700674135928E-4</v>
      </c>
      <c r="P693" s="43">
        <v>8.5854942488514162E-4</v>
      </c>
      <c r="Q693" s="43">
        <v>9.025995582485905E-4</v>
      </c>
      <c r="R693" s="43">
        <v>1.1178055123564985E-3</v>
      </c>
      <c r="S693" s="43">
        <v>1.1537483496053384E-3</v>
      </c>
      <c r="T693" s="43">
        <v>1.7790853919376999E-3</v>
      </c>
      <c r="U693" s="43">
        <v>1.9406905641284127E-3</v>
      </c>
      <c r="V693" s="43">
        <v>1.8461530025745295E-3</v>
      </c>
      <c r="W693" s="43">
        <v>2.1476803340933757E-3</v>
      </c>
      <c r="X693" s="43">
        <v>2.3884451746682142E-3</v>
      </c>
      <c r="Y693" s="43">
        <v>2.2368508650486537E-3</v>
      </c>
    </row>
    <row r="694" spans="1:25" ht="15" hidden="1" customHeight="1">
      <c r="A694" s="38" t="s">
        <v>64</v>
      </c>
      <c r="B694" s="38" t="s">
        <v>65</v>
      </c>
      <c r="C694" s="38" t="s">
        <v>66</v>
      </c>
      <c r="D694" s="38" t="s">
        <v>299</v>
      </c>
      <c r="E694" s="38" t="s">
        <v>309</v>
      </c>
      <c r="F694" s="38" t="s">
        <v>340</v>
      </c>
      <c r="G694" s="38" t="s">
        <v>341</v>
      </c>
      <c r="H694" s="39" t="s">
        <v>73</v>
      </c>
      <c r="I694" s="39">
        <v>298</v>
      </c>
      <c r="J694" s="40">
        <v>5.5299226860588536E-5</v>
      </c>
      <c r="K694" s="40">
        <v>9.6807847130942458E-5</v>
      </c>
      <c r="L694" s="40">
        <v>1.2937097844037962E-4</v>
      </c>
      <c r="M694" s="40">
        <v>8.1349379141630455E-4</v>
      </c>
      <c r="N694" s="40">
        <v>1.2470661404067171E-3</v>
      </c>
      <c r="O694" s="40">
        <v>1.4483546543083167E-3</v>
      </c>
      <c r="P694" s="40">
        <v>1.5929893437311678E-3</v>
      </c>
      <c r="Q694" s="40">
        <v>1.684525751004822E-3</v>
      </c>
      <c r="R694" s="40">
        <v>1.930294380404604E-3</v>
      </c>
      <c r="S694" s="40">
        <v>1.9067767882126282E-3</v>
      </c>
      <c r="T694" s="40">
        <v>2.8546846718321556E-3</v>
      </c>
      <c r="U694" s="40">
        <v>3.0125962220432364E-3</v>
      </c>
      <c r="V694" s="40">
        <v>2.7692403913231168E-3</v>
      </c>
      <c r="W694" s="40">
        <v>3.1123588901052642E-3</v>
      </c>
      <c r="X694" s="40">
        <v>3.3560793642081112E-3</v>
      </c>
      <c r="Y694" s="40">
        <v>3.050399543765357E-3</v>
      </c>
    </row>
    <row r="695" spans="1:25" ht="15" hidden="1" customHeight="1">
      <c r="A695" s="41" t="s">
        <v>64</v>
      </c>
      <c r="B695" s="41" t="s">
        <v>65</v>
      </c>
      <c r="C695" s="41" t="s">
        <v>66</v>
      </c>
      <c r="D695" s="41" t="s">
        <v>299</v>
      </c>
      <c r="E695" s="41" t="s">
        <v>309</v>
      </c>
      <c r="F695" s="41" t="s">
        <v>340</v>
      </c>
      <c r="G695" s="41" t="s">
        <v>342</v>
      </c>
      <c r="H695" s="42" t="s">
        <v>71</v>
      </c>
      <c r="I695" s="42">
        <v>25</v>
      </c>
      <c r="J695" s="43">
        <v>6.5514081196810358E-3</v>
      </c>
      <c r="K695" s="43">
        <v>8.5980038967513432E-3</v>
      </c>
      <c r="L695" s="43">
        <v>9.8406363785270914E-3</v>
      </c>
      <c r="M695" s="43">
        <v>1.0401676928297181E-2</v>
      </c>
      <c r="N695" s="43">
        <v>1.2413786967094838E-2</v>
      </c>
      <c r="O695" s="43">
        <v>1.3366498258212662E-2</v>
      </c>
      <c r="P695" s="43">
        <v>1.4651065111011167E-2</v>
      </c>
      <c r="Q695" s="43">
        <v>1.5375098630369207E-2</v>
      </c>
      <c r="R695" s="43">
        <v>1.7184593881364448E-2</v>
      </c>
      <c r="S695" s="43">
        <v>1.7422090946831167E-2</v>
      </c>
      <c r="T695" s="43">
        <v>1.6939325037424482E-2</v>
      </c>
      <c r="U695" s="43">
        <v>1.6881056273447128E-2</v>
      </c>
      <c r="V695" s="43">
        <v>1.7421247686079944E-2</v>
      </c>
      <c r="W695" s="43">
        <v>1.7655984779226155E-2</v>
      </c>
      <c r="X695" s="43">
        <v>1.8250722558776005E-2</v>
      </c>
      <c r="Y695" s="43">
        <v>1.9718044788640938E-2</v>
      </c>
    </row>
    <row r="696" spans="1:25" ht="15" hidden="1" customHeight="1">
      <c r="A696" s="38" t="s">
        <v>64</v>
      </c>
      <c r="B696" s="38" t="s">
        <v>65</v>
      </c>
      <c r="C696" s="38" t="s">
        <v>66</v>
      </c>
      <c r="D696" s="38" t="s">
        <v>299</v>
      </c>
      <c r="E696" s="38" t="s">
        <v>309</v>
      </c>
      <c r="F696" s="38" t="s">
        <v>340</v>
      </c>
      <c r="G696" s="38" t="s">
        <v>342</v>
      </c>
      <c r="H696" s="39" t="s">
        <v>72</v>
      </c>
      <c r="I696" s="39">
        <v>1</v>
      </c>
      <c r="J696" s="40">
        <v>0.20873239457097711</v>
      </c>
      <c r="K696" s="40">
        <v>0.2704659072099414</v>
      </c>
      <c r="L696" s="40">
        <v>0.30824279634021728</v>
      </c>
      <c r="M696" s="40">
        <v>0.32260785130487252</v>
      </c>
      <c r="N696" s="40">
        <v>0.33119072895297019</v>
      </c>
      <c r="O696" s="40">
        <v>0.36115084395197322</v>
      </c>
      <c r="P696" s="40">
        <v>0.40109566997609497</v>
      </c>
      <c r="Q696" s="40">
        <v>0.42640566909564187</v>
      </c>
      <c r="R696" s="40">
        <v>0.44353422625533129</v>
      </c>
      <c r="S696" s="40">
        <v>0.43766440203156359</v>
      </c>
      <c r="T696" s="40">
        <v>0.41464293510450628</v>
      </c>
      <c r="U696" s="40">
        <v>0.40183602573800592</v>
      </c>
      <c r="V696" s="40">
        <v>0.40287616869577875</v>
      </c>
      <c r="W696" s="40">
        <v>0.39665680891329713</v>
      </c>
      <c r="X696" s="40">
        <v>0.39944780182200451</v>
      </c>
      <c r="Y696" s="40">
        <v>0.42090133896620924</v>
      </c>
    </row>
    <row r="697" spans="1:25" ht="15" hidden="1" customHeight="1">
      <c r="A697" s="41" t="s">
        <v>64</v>
      </c>
      <c r="B697" s="41" t="s">
        <v>65</v>
      </c>
      <c r="C697" s="41" t="s">
        <v>66</v>
      </c>
      <c r="D697" s="41" t="s">
        <v>299</v>
      </c>
      <c r="E697" s="41" t="s">
        <v>309</v>
      </c>
      <c r="F697" s="41" t="s">
        <v>340</v>
      </c>
      <c r="G697" s="41" t="s">
        <v>342</v>
      </c>
      <c r="H697" s="42" t="s">
        <v>73</v>
      </c>
      <c r="I697" s="42">
        <v>298</v>
      </c>
      <c r="J697" s="43">
        <v>1.463846466215884E-2</v>
      </c>
      <c r="K697" s="43">
        <v>1.9022505510226981E-2</v>
      </c>
      <c r="L697" s="43">
        <v>2.1683522300264633E-2</v>
      </c>
      <c r="M697" s="43">
        <v>2.2723107203455623E-2</v>
      </c>
      <c r="N697" s="43">
        <v>2.2703336207701506E-2</v>
      </c>
      <c r="O697" s="43">
        <v>2.4761465365748084E-2</v>
      </c>
      <c r="P697" s="43">
        <v>2.7184213185250945E-2</v>
      </c>
      <c r="Q697" s="43">
        <v>2.8694618040088486E-2</v>
      </c>
      <c r="R697" s="43">
        <v>2.967539937140147E-2</v>
      </c>
      <c r="S697" s="43">
        <v>2.879314074937623E-2</v>
      </c>
      <c r="T697" s="43">
        <v>2.7180500584545117E-2</v>
      </c>
      <c r="U697" s="43">
        <v>2.6205005214896812E-2</v>
      </c>
      <c r="V697" s="43">
        <v>2.6131974268795398E-2</v>
      </c>
      <c r="W697" s="43">
        <v>2.5586564405724349E-2</v>
      </c>
      <c r="X697" s="43">
        <v>2.5644663738159341E-2</v>
      </c>
      <c r="Y697" s="43">
        <v>2.6889550737173057E-2</v>
      </c>
    </row>
    <row r="698" spans="1:25" ht="15" hidden="1" customHeight="1">
      <c r="A698" s="38" t="s">
        <v>64</v>
      </c>
      <c r="B698" s="38" t="s">
        <v>65</v>
      </c>
      <c r="C698" s="38" t="s">
        <v>66</v>
      </c>
      <c r="D698" s="38" t="s">
        <v>299</v>
      </c>
      <c r="E698" s="38" t="s">
        <v>343</v>
      </c>
      <c r="F698" s="38"/>
      <c r="G698" s="38" t="s">
        <v>344</v>
      </c>
      <c r="H698" s="39" t="s">
        <v>71</v>
      </c>
      <c r="I698" s="39">
        <v>25</v>
      </c>
      <c r="J698" s="40">
        <v>1.8960786E-3</v>
      </c>
      <c r="K698" s="40">
        <v>1.9068011999999999E-3</v>
      </c>
      <c r="L698" s="40">
        <v>2.5239613499999998E-3</v>
      </c>
      <c r="M698" s="40">
        <v>2.8926800999999999E-3</v>
      </c>
      <c r="N698" s="40">
        <v>2.9409939000000001E-3</v>
      </c>
      <c r="O698" s="40">
        <v>3.3759009000000001E-3</v>
      </c>
      <c r="P698" s="40">
        <v>3.56515065E-3</v>
      </c>
      <c r="Q698" s="40">
        <v>3.2007271499999998E-3</v>
      </c>
      <c r="R698" s="40">
        <v>2.4027628500000002E-3</v>
      </c>
      <c r="S698" s="40">
        <v>1.9673487000000001E-3</v>
      </c>
      <c r="T698" s="40">
        <v>2.3300230499999999E-3</v>
      </c>
      <c r="U698" s="40">
        <v>2.6630239500000001E-3</v>
      </c>
      <c r="V698" s="40">
        <v>2.4980656499999998E-3</v>
      </c>
      <c r="W698" s="40">
        <v>2.4216722999999998E-3</v>
      </c>
      <c r="X698" s="40">
        <v>2.7788611499999999E-3</v>
      </c>
      <c r="Y698" s="40">
        <v>2.4459120000000002E-3</v>
      </c>
    </row>
    <row r="699" spans="1:25" ht="15" hidden="1" customHeight="1">
      <c r="A699" s="41" t="s">
        <v>64</v>
      </c>
      <c r="B699" s="41" t="s">
        <v>65</v>
      </c>
      <c r="C699" s="41" t="s">
        <v>66</v>
      </c>
      <c r="D699" s="41" t="s">
        <v>299</v>
      </c>
      <c r="E699" s="41" t="s">
        <v>343</v>
      </c>
      <c r="F699" s="41"/>
      <c r="G699" s="41" t="s">
        <v>344</v>
      </c>
      <c r="H699" s="42" t="s">
        <v>72</v>
      </c>
      <c r="I699" s="42">
        <v>1</v>
      </c>
      <c r="J699" s="43">
        <v>1.8697863100800001</v>
      </c>
      <c r="K699" s="43">
        <v>1.8803602233600001</v>
      </c>
      <c r="L699" s="43">
        <v>2.4889624192799999</v>
      </c>
      <c r="M699" s="43">
        <v>2.8525682692799998</v>
      </c>
      <c r="N699" s="43">
        <v>2.9002121179200002</v>
      </c>
      <c r="O699" s="43">
        <v>3.32908840752</v>
      </c>
      <c r="P699" s="43">
        <v>3.5157138943200001</v>
      </c>
      <c r="Q699" s="43">
        <v>3.15634373352</v>
      </c>
      <c r="R699" s="43">
        <v>2.3694445384799998</v>
      </c>
      <c r="S699" s="43">
        <v>1.9400681313599999</v>
      </c>
      <c r="T699" s="43">
        <v>2.2977133970399999</v>
      </c>
      <c r="U699" s="43">
        <v>2.6260966845599998</v>
      </c>
      <c r="V699" s="43">
        <v>2.4634258063200001</v>
      </c>
      <c r="W699" s="43">
        <v>2.3880917774400001</v>
      </c>
      <c r="X699" s="43">
        <v>2.7403276087199999</v>
      </c>
      <c r="Y699" s="43">
        <v>2.4119953536000001</v>
      </c>
    </row>
    <row r="700" spans="1:25" ht="15" hidden="1" customHeight="1">
      <c r="A700" s="38" t="s">
        <v>64</v>
      </c>
      <c r="B700" s="38" t="s">
        <v>65</v>
      </c>
      <c r="C700" s="38" t="s">
        <v>66</v>
      </c>
      <c r="D700" s="38" t="s">
        <v>299</v>
      </c>
      <c r="E700" s="38" t="s">
        <v>343</v>
      </c>
      <c r="F700" s="38"/>
      <c r="G700" s="38" t="s">
        <v>344</v>
      </c>
      <c r="H700" s="39" t="s">
        <v>73</v>
      </c>
      <c r="I700" s="39">
        <v>298</v>
      </c>
      <c r="J700" s="40">
        <v>4.5202513824000009E-3</v>
      </c>
      <c r="K700" s="40">
        <v>4.5458140608E-3</v>
      </c>
      <c r="L700" s="40">
        <v>6.0171238584000005E-3</v>
      </c>
      <c r="M700" s="40">
        <v>6.8961493584000005E-3</v>
      </c>
      <c r="N700" s="40">
        <v>7.0113294575999997E-3</v>
      </c>
      <c r="O700" s="40">
        <v>8.0481477455999987E-3</v>
      </c>
      <c r="P700" s="40">
        <v>8.499319149599999E-3</v>
      </c>
      <c r="Q700" s="40">
        <v>7.6305335255999994E-3</v>
      </c>
      <c r="R700" s="40">
        <v>5.728186634400001E-3</v>
      </c>
      <c r="S700" s="40">
        <v>4.6901593008000005E-3</v>
      </c>
      <c r="T700" s="40">
        <v>5.5547749512E-3</v>
      </c>
      <c r="U700" s="40">
        <v>6.3486490967999999E-3</v>
      </c>
      <c r="V700" s="40">
        <v>5.9553885095999992E-3</v>
      </c>
      <c r="W700" s="40">
        <v>5.7732667631999997E-3</v>
      </c>
      <c r="X700" s="40">
        <v>6.6248049815999998E-3</v>
      </c>
      <c r="Y700" s="40">
        <v>5.8310542079999996E-3</v>
      </c>
    </row>
    <row r="701" spans="1:25" ht="15" hidden="1" customHeight="1">
      <c r="A701" s="41" t="s">
        <v>64</v>
      </c>
      <c r="B701" s="41" t="s">
        <v>65</v>
      </c>
      <c r="C701" s="41" t="s">
        <v>66</v>
      </c>
      <c r="D701" s="41" t="s">
        <v>299</v>
      </c>
      <c r="E701" s="41" t="s">
        <v>345</v>
      </c>
      <c r="F701" s="41" t="s">
        <v>346</v>
      </c>
      <c r="G701" s="41" t="s">
        <v>347</v>
      </c>
      <c r="H701" s="42" t="s">
        <v>71</v>
      </c>
      <c r="I701" s="42">
        <v>25</v>
      </c>
      <c r="J701" s="43">
        <v>4.5526518109382651E-5</v>
      </c>
      <c r="K701" s="43">
        <v>4.7791052590314181E-5</v>
      </c>
      <c r="L701" s="43">
        <v>5.0147082268294627E-5</v>
      </c>
      <c r="M701" s="43">
        <v>5.2601723057235857E-5</v>
      </c>
      <c r="N701" s="43">
        <v>5.5162797883361118E-5</v>
      </c>
      <c r="O701" s="43">
        <v>5.7838916582191003E-5</v>
      </c>
      <c r="P701" s="43">
        <v>6.0061477735954583E-5</v>
      </c>
      <c r="Q701" s="43">
        <v>6.2652946123320283E-5</v>
      </c>
      <c r="R701" s="43">
        <v>5.8183876742264985E-5</v>
      </c>
      <c r="S701" s="43">
        <v>4.9564014605660419E-5</v>
      </c>
      <c r="T701" s="43">
        <v>3.9458256608666722E-4</v>
      </c>
      <c r="U701" s="43">
        <v>3.9248770448290627E-4</v>
      </c>
      <c r="V701" s="43">
        <v>4.1295748733731485E-4</v>
      </c>
      <c r="W701" s="43">
        <v>4.3892245852728142E-4</v>
      </c>
      <c r="X701" s="43">
        <v>4.2481928100209399E-4</v>
      </c>
      <c r="Y701" s="43">
        <v>4.207008189661838E-4</v>
      </c>
    </row>
    <row r="702" spans="1:25" ht="15" hidden="1" customHeight="1">
      <c r="A702" s="38" t="s">
        <v>64</v>
      </c>
      <c r="B702" s="38" t="s">
        <v>65</v>
      </c>
      <c r="C702" s="38" t="s">
        <v>66</v>
      </c>
      <c r="D702" s="38" t="s">
        <v>299</v>
      </c>
      <c r="E702" s="38" t="s">
        <v>345</v>
      </c>
      <c r="F702" s="38" t="s">
        <v>346</v>
      </c>
      <c r="G702" s="38" t="s">
        <v>347</v>
      </c>
      <c r="H702" s="39" t="s">
        <v>72</v>
      </c>
      <c r="I702" s="39">
        <v>1</v>
      </c>
      <c r="J702" s="40">
        <v>4.4895217058265886E-2</v>
      </c>
      <c r="K702" s="40">
        <v>4.7128349994395156E-2</v>
      </c>
      <c r="L702" s="40">
        <v>4.945170939417428E-2</v>
      </c>
      <c r="M702" s="40">
        <v>5.1872312497508843E-2</v>
      </c>
      <c r="N702" s="40">
        <v>5.4397873752711837E-2</v>
      </c>
      <c r="O702" s="40">
        <v>5.7036883605584607E-2</v>
      </c>
      <c r="P702" s="40">
        <v>5.922862524468267E-2</v>
      </c>
      <c r="Q702" s="40">
        <v>6.1784158603743575E-2</v>
      </c>
      <c r="R702" s="40">
        <v>5.7377060318105577E-2</v>
      </c>
      <c r="S702" s="40">
        <v>4.8876726936461924E-2</v>
      </c>
      <c r="T702" s="40">
        <v>0.38911102117026541</v>
      </c>
      <c r="U702" s="40">
        <v>0.38704520831407668</v>
      </c>
      <c r="V702" s="40">
        <v>0.40723114351290413</v>
      </c>
      <c r="W702" s="40">
        <v>0.43283606710236977</v>
      </c>
      <c r="X702" s="40">
        <v>0.41892845363886488</v>
      </c>
      <c r="Y702" s="40">
        <v>0.41486710094318607</v>
      </c>
    </row>
    <row r="703" spans="1:25" ht="15" hidden="1" customHeight="1">
      <c r="A703" s="41" t="s">
        <v>64</v>
      </c>
      <c r="B703" s="41" t="s">
        <v>65</v>
      </c>
      <c r="C703" s="41" t="s">
        <v>66</v>
      </c>
      <c r="D703" s="41" t="s">
        <v>299</v>
      </c>
      <c r="E703" s="41" t="s">
        <v>345</v>
      </c>
      <c r="F703" s="41" t="s">
        <v>346</v>
      </c>
      <c r="G703" s="41" t="s">
        <v>347</v>
      </c>
      <c r="H703" s="42" t="s">
        <v>73</v>
      </c>
      <c r="I703" s="42">
        <v>298</v>
      </c>
      <c r="J703" s="43">
        <v>1.0853521917276825E-4</v>
      </c>
      <c r="K703" s="43">
        <v>1.13933869375309E-4</v>
      </c>
      <c r="L703" s="43">
        <v>1.195506441276144E-4</v>
      </c>
      <c r="M703" s="43">
        <v>1.2540250776845027E-4</v>
      </c>
      <c r="N703" s="43">
        <v>1.3150811015393292E-4</v>
      </c>
      <c r="O703" s="43">
        <v>1.3788797713194334E-4</v>
      </c>
      <c r="P703" s="43">
        <v>1.4318656292251571E-4</v>
      </c>
      <c r="Q703" s="43">
        <v>1.4936462355799555E-4</v>
      </c>
      <c r="R703" s="43">
        <v>1.3871036215355975E-4</v>
      </c>
      <c r="S703" s="43">
        <v>1.1816061081989443E-4</v>
      </c>
      <c r="T703" s="43">
        <v>9.406848375506147E-4</v>
      </c>
      <c r="U703" s="43">
        <v>9.3569068748724853E-4</v>
      </c>
      <c r="V703" s="43">
        <v>9.844906498121587E-4</v>
      </c>
      <c r="W703" s="43">
        <v>1.0463911411290388E-3</v>
      </c>
      <c r="X703" s="43">
        <v>1.012769165908992E-3</v>
      </c>
      <c r="Y703" s="43">
        <v>1.002950752415382E-3</v>
      </c>
    </row>
    <row r="704" spans="1:25" ht="15" hidden="1" customHeight="1">
      <c r="A704" s="38" t="s">
        <v>64</v>
      </c>
      <c r="B704" s="38" t="s">
        <v>65</v>
      </c>
      <c r="C704" s="38" t="s">
        <v>66</v>
      </c>
      <c r="D704" s="38" t="s">
        <v>299</v>
      </c>
      <c r="E704" s="38" t="s">
        <v>345</v>
      </c>
      <c r="F704" s="38" t="s">
        <v>346</v>
      </c>
      <c r="G704" s="38" t="s">
        <v>348</v>
      </c>
      <c r="H704" s="39" t="s">
        <v>71</v>
      </c>
      <c r="I704" s="39">
        <v>25</v>
      </c>
      <c r="J704" s="40">
        <v>3.6582670977593511E-4</v>
      </c>
      <c r="K704" s="40">
        <v>3.8515339353040087E-4</v>
      </c>
      <c r="L704" s="40">
        <v>4.0525722781918318E-4</v>
      </c>
      <c r="M704" s="40">
        <v>4.2620659162377188E-4</v>
      </c>
      <c r="N704" s="40">
        <v>4.4807763471806696E-4</v>
      </c>
      <c r="O704" s="40">
        <v>4.7095527768316987E-4</v>
      </c>
      <c r="P704" s="40">
        <v>4.8401665103820597E-4</v>
      </c>
      <c r="Q704" s="40">
        <v>5.2727840761153497E-4</v>
      </c>
      <c r="R704" s="40">
        <v>4.9798035552547123E-4</v>
      </c>
      <c r="S704" s="40">
        <v>4.295120198449106E-4</v>
      </c>
      <c r="T704" s="40">
        <v>0</v>
      </c>
      <c r="U704" s="40">
        <v>0</v>
      </c>
      <c r="V704" s="40">
        <v>0</v>
      </c>
      <c r="W704" s="40">
        <v>0</v>
      </c>
      <c r="X704" s="40">
        <v>0</v>
      </c>
      <c r="Y704" s="40">
        <v>0</v>
      </c>
    </row>
    <row r="705" spans="1:25" ht="15" hidden="1" customHeight="1">
      <c r="A705" s="41" t="s">
        <v>64</v>
      </c>
      <c r="B705" s="41" t="s">
        <v>65</v>
      </c>
      <c r="C705" s="41" t="s">
        <v>66</v>
      </c>
      <c r="D705" s="41" t="s">
        <v>299</v>
      </c>
      <c r="E705" s="41" t="s">
        <v>345</v>
      </c>
      <c r="F705" s="41" t="s">
        <v>346</v>
      </c>
      <c r="G705" s="41" t="s">
        <v>348</v>
      </c>
      <c r="H705" s="42" t="s">
        <v>72</v>
      </c>
      <c r="I705" s="42">
        <v>1</v>
      </c>
      <c r="J705" s="43">
        <v>0.36631447872230305</v>
      </c>
      <c r="K705" s="43">
        <v>0.38566693138844138</v>
      </c>
      <c r="L705" s="43">
        <v>0.40579757078960876</v>
      </c>
      <c r="M705" s="43">
        <v>0.42677486707927026</v>
      </c>
      <c r="N705" s="43">
        <v>0.44867507156435771</v>
      </c>
      <c r="O705" s="43">
        <v>0.47158321805341408</v>
      </c>
      <c r="P705" s="43">
        <v>0.48466200657292363</v>
      </c>
      <c r="Q705" s="43">
        <v>0.52798144548835035</v>
      </c>
      <c r="R705" s="43">
        <v>0.49864432933283859</v>
      </c>
      <c r="S705" s="43">
        <v>0.43008470253803716</v>
      </c>
      <c r="T705" s="43">
        <v>0</v>
      </c>
      <c r="U705" s="43">
        <v>0</v>
      </c>
      <c r="V705" s="43">
        <v>0</v>
      </c>
      <c r="W705" s="43">
        <v>0</v>
      </c>
      <c r="X705" s="43">
        <v>0</v>
      </c>
      <c r="Y705" s="43">
        <v>0</v>
      </c>
    </row>
    <row r="706" spans="1:25" ht="15" hidden="1" customHeight="1">
      <c r="A706" s="38" t="s">
        <v>64</v>
      </c>
      <c r="B706" s="38" t="s">
        <v>65</v>
      </c>
      <c r="C706" s="38" t="s">
        <v>66</v>
      </c>
      <c r="D706" s="38" t="s">
        <v>299</v>
      </c>
      <c r="E706" s="38" t="s">
        <v>345</v>
      </c>
      <c r="F706" s="38" t="s">
        <v>346</v>
      </c>
      <c r="G706" s="38" t="s">
        <v>348</v>
      </c>
      <c r="H706" s="39" t="s">
        <v>73</v>
      </c>
      <c r="I706" s="39">
        <v>298</v>
      </c>
      <c r="J706" s="40">
        <v>8.721308761058292E-4</v>
      </c>
      <c r="K706" s="40">
        <v>9.182056901764756E-4</v>
      </c>
      <c r="L706" s="40">
        <v>9.661332311209326E-4</v>
      </c>
      <c r="M706" s="40">
        <v>1.0160765144310723E-3</v>
      </c>
      <c r="N706" s="40">
        <v>1.0682170811678717E-3</v>
      </c>
      <c r="O706" s="40">
        <v>1.122757381996677E-3</v>
      </c>
      <c r="P706" s="40">
        <v>1.153895696075083E-3</v>
      </c>
      <c r="Q706" s="40">
        <v>1.2570317237458992E-3</v>
      </c>
      <c r="R706" s="40">
        <v>1.1871851675727234E-3</v>
      </c>
      <c r="S706" s="40">
        <v>1.0239566553102669E-3</v>
      </c>
      <c r="T706" s="40">
        <v>0</v>
      </c>
      <c r="U706" s="40">
        <v>0</v>
      </c>
      <c r="V706" s="40">
        <v>0</v>
      </c>
      <c r="W706" s="40">
        <v>0</v>
      </c>
      <c r="X706" s="40">
        <v>0</v>
      </c>
      <c r="Y706" s="40">
        <v>0</v>
      </c>
    </row>
    <row r="707" spans="1:25" ht="15" hidden="1" customHeight="1">
      <c r="A707" s="41" t="s">
        <v>64</v>
      </c>
      <c r="B707" s="41" t="s">
        <v>65</v>
      </c>
      <c r="C707" s="41" t="s">
        <v>66</v>
      </c>
      <c r="D707" s="41" t="s">
        <v>299</v>
      </c>
      <c r="E707" s="41" t="s">
        <v>345</v>
      </c>
      <c r="F707" s="41" t="s">
        <v>346</v>
      </c>
      <c r="G707" s="41" t="s">
        <v>349</v>
      </c>
      <c r="H707" s="42" t="s">
        <v>71</v>
      </c>
      <c r="I707" s="42">
        <v>25</v>
      </c>
      <c r="J707" s="43">
        <v>1.2268168121298028E-5</v>
      </c>
      <c r="K707" s="43">
        <v>1.3016665954000267E-5</v>
      </c>
      <c r="L707" s="43">
        <v>1.3808124801128654E-5</v>
      </c>
      <c r="M707" s="43">
        <v>1.4647554402848473E-5</v>
      </c>
      <c r="N707" s="43">
        <v>1.554065233104381E-5</v>
      </c>
      <c r="O707" s="43">
        <v>1.6493902090665343E-5</v>
      </c>
      <c r="P707" s="43">
        <v>1.7394525150959627E-5</v>
      </c>
      <c r="Q707" s="43">
        <v>2.0083301033412022E-5</v>
      </c>
      <c r="R707" s="43">
        <v>1.9788484045185421E-5</v>
      </c>
      <c r="S707" s="43">
        <v>1.7192106015904942E-5</v>
      </c>
      <c r="T707" s="43">
        <v>7.7285248777667396E-4</v>
      </c>
      <c r="U707" s="43">
        <v>7.3978485810287126E-4</v>
      </c>
      <c r="V707" s="43">
        <v>7.5878759112112831E-4</v>
      </c>
      <c r="W707" s="43">
        <v>1.0550733081296526E-3</v>
      </c>
      <c r="X707" s="43">
        <v>1.123786572807298E-3</v>
      </c>
      <c r="Y707" s="43">
        <v>1.1143215986189165E-3</v>
      </c>
    </row>
    <row r="708" spans="1:25" ht="15" hidden="1" customHeight="1">
      <c r="A708" s="38" t="s">
        <v>64</v>
      </c>
      <c r="B708" s="38" t="s">
        <v>65</v>
      </c>
      <c r="C708" s="38" t="s">
        <v>66</v>
      </c>
      <c r="D708" s="38" t="s">
        <v>299</v>
      </c>
      <c r="E708" s="38" t="s">
        <v>345</v>
      </c>
      <c r="F708" s="38" t="s">
        <v>346</v>
      </c>
      <c r="G708" s="38" t="s">
        <v>349</v>
      </c>
      <c r="H708" s="39" t="s">
        <v>72</v>
      </c>
      <c r="I708" s="39">
        <v>1</v>
      </c>
      <c r="J708" s="40">
        <v>1.2098049523349362E-2</v>
      </c>
      <c r="K708" s="40">
        <v>1.2836168186104795E-2</v>
      </c>
      <c r="L708" s="40">
        <v>1.361665213721967E-2</v>
      </c>
      <c r="M708" s="40">
        <v>1.4444441648462309E-2</v>
      </c>
      <c r="N708" s="40">
        <v>1.5325155285386667E-2</v>
      </c>
      <c r="O708" s="40">
        <v>1.6265186648341454E-2</v>
      </c>
      <c r="P708" s="40">
        <v>1.7153321068866325E-2</v>
      </c>
      <c r="Q708" s="40">
        <v>1.9804812592415372E-2</v>
      </c>
      <c r="R708" s="40">
        <v>1.9514083733092182E-2</v>
      </c>
      <c r="S708" s="40">
        <v>1.6953708812484394E-2</v>
      </c>
      <c r="T708" s="40">
        <v>0.76213559994617075</v>
      </c>
      <c r="U708" s="40">
        <v>0.72952650807051156</v>
      </c>
      <c r="V708" s="40">
        <v>0.74826573652424877</v>
      </c>
      <c r="W708" s="40">
        <v>1.0404429582569215</v>
      </c>
      <c r="X708" s="40">
        <v>1.1082033989977036</v>
      </c>
      <c r="Y708" s="40">
        <v>1.0988696724514009</v>
      </c>
    </row>
    <row r="709" spans="1:25" ht="15" hidden="1" customHeight="1">
      <c r="A709" s="41" t="s">
        <v>64</v>
      </c>
      <c r="B709" s="41" t="s">
        <v>65</v>
      </c>
      <c r="C709" s="41" t="s">
        <v>66</v>
      </c>
      <c r="D709" s="41" t="s">
        <v>299</v>
      </c>
      <c r="E709" s="41" t="s">
        <v>345</v>
      </c>
      <c r="F709" s="41" t="s">
        <v>346</v>
      </c>
      <c r="G709" s="41" t="s">
        <v>349</v>
      </c>
      <c r="H709" s="42" t="s">
        <v>73</v>
      </c>
      <c r="I709" s="42">
        <v>298</v>
      </c>
      <c r="J709" s="43">
        <v>2.9247312801174502E-5</v>
      </c>
      <c r="K709" s="43">
        <v>3.1031731634336633E-5</v>
      </c>
      <c r="L709" s="43">
        <v>3.2918569525890714E-5</v>
      </c>
      <c r="M709" s="43">
        <v>3.4919769696390766E-5</v>
      </c>
      <c r="N709" s="43">
        <v>3.7048915157208446E-5</v>
      </c>
      <c r="O709" s="43">
        <v>3.9321462584146178E-5</v>
      </c>
      <c r="P709" s="43">
        <v>4.1468547959887748E-5</v>
      </c>
      <c r="Q709" s="43">
        <v>4.7878589663654254E-5</v>
      </c>
      <c r="R709" s="43">
        <v>4.7175745963722042E-5</v>
      </c>
      <c r="S709" s="43">
        <v>4.098598074191738E-5</v>
      </c>
      <c r="T709" s="43">
        <v>1.8424803308595907E-3</v>
      </c>
      <c r="U709" s="43">
        <v>1.7636471017172454E-3</v>
      </c>
      <c r="V709" s="43">
        <v>1.8089496172327699E-3</v>
      </c>
      <c r="W709" s="43">
        <v>2.515294766581092E-3</v>
      </c>
      <c r="X709" s="43">
        <v>2.6791071895725985E-3</v>
      </c>
      <c r="Y709" s="43">
        <v>2.6565426911074972E-3</v>
      </c>
    </row>
    <row r="710" spans="1:25" ht="15" hidden="1" customHeight="1">
      <c r="A710" s="38" t="s">
        <v>64</v>
      </c>
      <c r="B710" s="38" t="s">
        <v>65</v>
      </c>
      <c r="C710" s="38" t="s">
        <v>66</v>
      </c>
      <c r="D710" s="38" t="s">
        <v>299</v>
      </c>
      <c r="E710" s="38" t="s">
        <v>345</v>
      </c>
      <c r="F710" s="38" t="s">
        <v>346</v>
      </c>
      <c r="G710" s="38" t="s">
        <v>350</v>
      </c>
      <c r="H710" s="39" t="s">
        <v>71</v>
      </c>
      <c r="I710" s="39">
        <v>25</v>
      </c>
      <c r="J710" s="40">
        <v>6.9965040600622464E-4</v>
      </c>
      <c r="K710" s="40">
        <v>7.3354435813174164E-4</v>
      </c>
      <c r="L710" s="40">
        <v>7.6891583713500444E-4</v>
      </c>
      <c r="M710" s="40">
        <v>8.0588390541267037E-4</v>
      </c>
      <c r="N710" s="40">
        <v>8.4458036176728642E-4</v>
      </c>
      <c r="O710" s="40">
        <v>8.8515126544747285E-4</v>
      </c>
      <c r="P710" s="40">
        <v>9.1947924265157316E-4</v>
      </c>
      <c r="Q710" s="40">
        <v>9.5659455574521911E-4</v>
      </c>
      <c r="R710" s="40">
        <v>8.7626777260783168E-4</v>
      </c>
      <c r="S710" s="40">
        <v>7.1543805717016573E-4</v>
      </c>
      <c r="T710" s="40">
        <v>2.1070124017811659E-4</v>
      </c>
      <c r="U710" s="40">
        <v>2.0741666834472186E-4</v>
      </c>
      <c r="V710" s="40">
        <v>1.2983644038253164E-4</v>
      </c>
      <c r="W710" s="40">
        <v>0</v>
      </c>
      <c r="X710" s="40">
        <v>0</v>
      </c>
      <c r="Y710" s="40">
        <v>0</v>
      </c>
    </row>
    <row r="711" spans="1:25" ht="15" hidden="1" customHeight="1">
      <c r="A711" s="41" t="s">
        <v>64</v>
      </c>
      <c r="B711" s="41" t="s">
        <v>65</v>
      </c>
      <c r="C711" s="41" t="s">
        <v>66</v>
      </c>
      <c r="D711" s="41" t="s">
        <v>299</v>
      </c>
      <c r="E711" s="41" t="s">
        <v>345</v>
      </c>
      <c r="F711" s="41" t="s">
        <v>346</v>
      </c>
      <c r="G711" s="41" t="s">
        <v>350</v>
      </c>
      <c r="H711" s="42" t="s">
        <v>72</v>
      </c>
      <c r="I711" s="42">
        <v>1</v>
      </c>
      <c r="J711" s="43">
        <v>0.70058327321423286</v>
      </c>
      <c r="K711" s="43">
        <v>0.73452241727591727</v>
      </c>
      <c r="L711" s="43">
        <v>0.76994105825118442</v>
      </c>
      <c r="M711" s="43">
        <v>0.80695841728655382</v>
      </c>
      <c r="N711" s="43">
        <v>0.84570646891630941</v>
      </c>
      <c r="O711" s="43">
        <v>0.88633146713473598</v>
      </c>
      <c r="P711" s="43">
        <v>0.9207052149751086</v>
      </c>
      <c r="Q711" s="43">
        <v>0.95787001515287939</v>
      </c>
      <c r="R711" s="43">
        <v>0.87743612963797535</v>
      </c>
      <c r="S711" s="43">
        <v>0.71639197457972592</v>
      </c>
      <c r="T711" s="43">
        <v>0.21098217516502077</v>
      </c>
      <c r="U711" s="43">
        <v>0.20769322390251485</v>
      </c>
      <c r="V711" s="43">
        <v>0.13000955563637501</v>
      </c>
      <c r="W711" s="43">
        <v>0</v>
      </c>
      <c r="X711" s="43">
        <v>0</v>
      </c>
      <c r="Y711" s="43">
        <v>0</v>
      </c>
    </row>
    <row r="712" spans="1:25" ht="15" hidden="1" customHeight="1">
      <c r="A712" s="38" t="s">
        <v>64</v>
      </c>
      <c r="B712" s="38" t="s">
        <v>65</v>
      </c>
      <c r="C712" s="38" t="s">
        <v>66</v>
      </c>
      <c r="D712" s="38" t="s">
        <v>299</v>
      </c>
      <c r="E712" s="38" t="s">
        <v>345</v>
      </c>
      <c r="F712" s="38" t="s">
        <v>346</v>
      </c>
      <c r="G712" s="38" t="s">
        <v>350</v>
      </c>
      <c r="H712" s="39" t="s">
        <v>73</v>
      </c>
      <c r="I712" s="39">
        <v>298</v>
      </c>
      <c r="J712" s="40">
        <v>1.6679665679188397E-3</v>
      </c>
      <c r="K712" s="40">
        <v>1.748769749786072E-3</v>
      </c>
      <c r="L712" s="40">
        <v>1.8330953557298506E-3</v>
      </c>
      <c r="M712" s="40">
        <v>1.9212272305038063E-3</v>
      </c>
      <c r="N712" s="40">
        <v>2.0134795824532105E-3</v>
      </c>
      <c r="O712" s="40">
        <v>2.110200616826775E-3</v>
      </c>
      <c r="P712" s="40">
        <v>2.1920385144813511E-3</v>
      </c>
      <c r="Q712" s="40">
        <v>2.2805214208966021E-3</v>
      </c>
      <c r="R712" s="40">
        <v>2.0890223698970703E-3</v>
      </c>
      <c r="S712" s="40">
        <v>1.7056043282936749E-3</v>
      </c>
      <c r="T712" s="40">
        <v>5.0231175658462998E-4</v>
      </c>
      <c r="U712" s="40">
        <v>4.9448133733381698E-4</v>
      </c>
      <c r="V712" s="40">
        <v>3.095300738719554E-4</v>
      </c>
      <c r="W712" s="40">
        <v>0</v>
      </c>
      <c r="X712" s="40">
        <v>0</v>
      </c>
      <c r="Y712" s="40">
        <v>0</v>
      </c>
    </row>
    <row r="713" spans="1:25" ht="15" hidden="1" customHeight="1">
      <c r="A713" s="41" t="s">
        <v>64</v>
      </c>
      <c r="B713" s="41" t="s">
        <v>65</v>
      </c>
      <c r="C713" s="41" t="s">
        <v>66</v>
      </c>
      <c r="D713" s="41" t="s">
        <v>299</v>
      </c>
      <c r="E713" s="41" t="s">
        <v>345</v>
      </c>
      <c r="F713" s="41" t="s">
        <v>351</v>
      </c>
      <c r="G713" s="41" t="s">
        <v>352</v>
      </c>
      <c r="H713" s="42" t="s">
        <v>71</v>
      </c>
      <c r="I713" s="42">
        <v>25</v>
      </c>
      <c r="J713" s="43">
        <v>1.8966358951438815E-6</v>
      </c>
      <c r="K713" s="43">
        <v>1.4217760640669165E-6</v>
      </c>
      <c r="L713" s="43">
        <v>2.5195543899197236E-6</v>
      </c>
      <c r="M713" s="43">
        <v>1.6315957889629208E-5</v>
      </c>
      <c r="N713" s="43">
        <v>2.0974742972008941E-5</v>
      </c>
      <c r="O713" s="43">
        <v>2.7103239575999997E-5</v>
      </c>
      <c r="P713" s="43">
        <v>2.502401637316789E-5</v>
      </c>
      <c r="Q713" s="43">
        <v>2.6363997981669724E-5</v>
      </c>
      <c r="R713" s="43">
        <v>2.6476644780236383E-5</v>
      </c>
      <c r="S713" s="43">
        <v>2.8280383103991442E-5</v>
      </c>
      <c r="T713" s="43">
        <v>4.0127941343073963E-5</v>
      </c>
      <c r="U713" s="43">
        <v>3.4835003407036095E-5</v>
      </c>
      <c r="V713" s="43">
        <v>3.992334479297224E-5</v>
      </c>
      <c r="W713" s="43">
        <v>4.0794361485183627E-5</v>
      </c>
      <c r="X713" s="43">
        <v>4.2490343164626952E-5</v>
      </c>
      <c r="Y713" s="43">
        <v>3.6718802404112619E-5</v>
      </c>
    </row>
    <row r="714" spans="1:25" ht="15" hidden="1" customHeight="1">
      <c r="A714" s="38" t="s">
        <v>64</v>
      </c>
      <c r="B714" s="38" t="s">
        <v>65</v>
      </c>
      <c r="C714" s="38" t="s">
        <v>66</v>
      </c>
      <c r="D714" s="38" t="s">
        <v>299</v>
      </c>
      <c r="E714" s="38" t="s">
        <v>345</v>
      </c>
      <c r="F714" s="38" t="s">
        <v>351</v>
      </c>
      <c r="G714" s="38" t="s">
        <v>352</v>
      </c>
      <c r="H714" s="39" t="s">
        <v>73</v>
      </c>
      <c r="I714" s="39">
        <v>298</v>
      </c>
      <c r="J714" s="40">
        <v>4.5215799740230135E-6</v>
      </c>
      <c r="K714" s="40">
        <v>3.389514136735529E-6</v>
      </c>
      <c r="L714" s="40">
        <v>6.0066176655686228E-6</v>
      </c>
      <c r="M714" s="40">
        <v>3.8897243608876036E-5</v>
      </c>
      <c r="N714" s="40">
        <v>5.0003787245269308E-5</v>
      </c>
      <c r="O714" s="40">
        <v>6.4614123149184008E-5</v>
      </c>
      <c r="P714" s="40">
        <v>5.9657255033632255E-5</v>
      </c>
      <c r="Q714" s="40">
        <v>6.2851771188300622E-5</v>
      </c>
      <c r="R714" s="40">
        <v>6.3120321156083544E-5</v>
      </c>
      <c r="S714" s="40">
        <v>6.7420433319915595E-5</v>
      </c>
      <c r="T714" s="40">
        <v>9.5665012161888331E-5</v>
      </c>
      <c r="U714" s="40">
        <v>8.3046648122374052E-5</v>
      </c>
      <c r="V714" s="40">
        <v>9.5177253986445808E-5</v>
      </c>
      <c r="W714" s="40">
        <v>9.7253757780677765E-5</v>
      </c>
      <c r="X714" s="40">
        <v>1.0129697810447064E-4</v>
      </c>
      <c r="Y714" s="40">
        <v>8.7537624931404489E-5</v>
      </c>
    </row>
    <row r="715" spans="1:25" ht="15" hidden="1" customHeight="1">
      <c r="A715" s="41" t="s">
        <v>64</v>
      </c>
      <c r="B715" s="41" t="s">
        <v>65</v>
      </c>
      <c r="C715" s="41" t="s">
        <v>66</v>
      </c>
      <c r="D715" s="41" t="s">
        <v>299</v>
      </c>
      <c r="E715" s="41" t="s">
        <v>345</v>
      </c>
      <c r="F715" s="41" t="s">
        <v>351</v>
      </c>
      <c r="G715" s="41" t="s">
        <v>353</v>
      </c>
      <c r="H715" s="42" t="s">
        <v>71</v>
      </c>
      <c r="I715" s="42">
        <v>25</v>
      </c>
      <c r="J715" s="43">
        <v>7.4712137515603591E-4</v>
      </c>
      <c r="K715" s="43">
        <v>4.1573738680942402E-4</v>
      </c>
      <c r="L715" s="43">
        <v>6.2841628811023881E-4</v>
      </c>
      <c r="M715" s="43">
        <v>6.781984257594806E-4</v>
      </c>
      <c r="N715" s="43">
        <v>5.6823445986308254E-4</v>
      </c>
      <c r="O715" s="43">
        <v>6.8953029825000005E-4</v>
      </c>
      <c r="P715" s="43">
        <v>6.3546500539707188E-4</v>
      </c>
      <c r="Q715" s="43">
        <v>6.6828973514632497E-4</v>
      </c>
      <c r="R715" s="43">
        <v>6.0571273098179062E-4</v>
      </c>
      <c r="S715" s="43">
        <v>6.3548484657144095E-4</v>
      </c>
      <c r="T715" s="43">
        <v>5.685608015728069E-4</v>
      </c>
      <c r="U715" s="43">
        <v>4.5091004227890092E-4</v>
      </c>
      <c r="V715" s="43">
        <v>5.6062080522780561E-4</v>
      </c>
      <c r="W715" s="43">
        <v>5.464101597816985E-4</v>
      </c>
      <c r="X715" s="43">
        <v>5.2648553521163894E-4</v>
      </c>
      <c r="Y715" s="43">
        <v>4.8166606949752027E-4</v>
      </c>
    </row>
    <row r="716" spans="1:25" ht="15" hidden="1" customHeight="1">
      <c r="A716" s="38" t="s">
        <v>64</v>
      </c>
      <c r="B716" s="38" t="s">
        <v>65</v>
      </c>
      <c r="C716" s="38" t="s">
        <v>66</v>
      </c>
      <c r="D716" s="38" t="s">
        <v>299</v>
      </c>
      <c r="E716" s="38" t="s">
        <v>345</v>
      </c>
      <c r="F716" s="38" t="s">
        <v>351</v>
      </c>
      <c r="G716" s="38" t="s">
        <v>353</v>
      </c>
      <c r="H716" s="39" t="s">
        <v>72</v>
      </c>
      <c r="I716" s="39">
        <v>1</v>
      </c>
      <c r="J716" s="40">
        <v>0.7060182314852852</v>
      </c>
      <c r="K716" s="40">
        <v>0.39310798210315628</v>
      </c>
      <c r="L716" s="40">
        <v>0.59535528904058665</v>
      </c>
      <c r="M716" s="40">
        <v>0.64185945928863286</v>
      </c>
      <c r="N716" s="40">
        <v>0.53845997860017214</v>
      </c>
      <c r="O716" s="40">
        <v>0.65275769611745305</v>
      </c>
      <c r="P716" s="40">
        <v>0.60440179118739001</v>
      </c>
      <c r="Q716" s="40">
        <v>0.63904375095008104</v>
      </c>
      <c r="R716" s="40">
        <v>0.57614668873885899</v>
      </c>
      <c r="S716" s="40">
        <v>0.60446556819500696</v>
      </c>
      <c r="T716" s="40">
        <v>0.54080821884315311</v>
      </c>
      <c r="U716" s="40">
        <v>0.42890022693925789</v>
      </c>
      <c r="V716" s="40">
        <v>0.53325578950035846</v>
      </c>
      <c r="W716" s="40">
        <v>0.51973879390189093</v>
      </c>
      <c r="X716" s="40">
        <v>0.50078672985694728</v>
      </c>
      <c r="Y716" s="40">
        <v>0.45815499134225757</v>
      </c>
    </row>
    <row r="717" spans="1:25" ht="15" hidden="1" customHeight="1">
      <c r="A717" s="41" t="s">
        <v>64</v>
      </c>
      <c r="B717" s="41" t="s">
        <v>65</v>
      </c>
      <c r="C717" s="41" t="s">
        <v>66</v>
      </c>
      <c r="D717" s="41" t="s">
        <v>299</v>
      </c>
      <c r="E717" s="41" t="s">
        <v>345</v>
      </c>
      <c r="F717" s="41" t="s">
        <v>351</v>
      </c>
      <c r="G717" s="41" t="s">
        <v>353</v>
      </c>
      <c r="H717" s="42" t="s">
        <v>73</v>
      </c>
      <c r="I717" s="42">
        <v>298</v>
      </c>
      <c r="J717" s="43">
        <v>1.7811373583719895E-3</v>
      </c>
      <c r="K717" s="43">
        <v>9.9111793015366689E-4</v>
      </c>
      <c r="L717" s="43">
        <v>1.4981444308548089E-3</v>
      </c>
      <c r="M717" s="43">
        <v>1.6168250470106019E-3</v>
      </c>
      <c r="N717" s="43">
        <v>1.3546709523135885E-3</v>
      </c>
      <c r="O717" s="43">
        <v>1.6438402310279998E-3</v>
      </c>
      <c r="P717" s="43">
        <v>1.5149485728666193E-3</v>
      </c>
      <c r="Q717" s="43">
        <v>1.5932027285888387E-3</v>
      </c>
      <c r="R717" s="43">
        <v>1.4440191506605888E-3</v>
      </c>
      <c r="S717" s="43">
        <v>1.5149958742263154E-3</v>
      </c>
      <c r="T717" s="43">
        <v>1.3554489509495717E-3</v>
      </c>
      <c r="U717" s="43">
        <v>1.0749695407928999E-3</v>
      </c>
      <c r="V717" s="43">
        <v>1.3365199996630886E-3</v>
      </c>
      <c r="W717" s="43">
        <v>1.3026418209195693E-3</v>
      </c>
      <c r="X717" s="43">
        <v>1.2551415159445475E-3</v>
      </c>
      <c r="Y717" s="43">
        <v>1.1482919096820884E-3</v>
      </c>
    </row>
    <row r="718" spans="1:25" ht="15" hidden="1" customHeight="1">
      <c r="A718" s="38" t="s">
        <v>64</v>
      </c>
      <c r="B718" s="38" t="s">
        <v>65</v>
      </c>
      <c r="C718" s="38" t="s">
        <v>66</v>
      </c>
      <c r="D718" s="38" t="s">
        <v>299</v>
      </c>
      <c r="E718" s="38" t="s">
        <v>345</v>
      </c>
      <c r="F718" s="38" t="s">
        <v>351</v>
      </c>
      <c r="G718" s="38" t="s">
        <v>354</v>
      </c>
      <c r="H718" s="39" t="s">
        <v>71</v>
      </c>
      <c r="I718" s="39">
        <v>25</v>
      </c>
      <c r="J718" s="40">
        <v>4.6789165716169994E-6</v>
      </c>
      <c r="K718" s="40">
        <v>4.906396136322499E-6</v>
      </c>
      <c r="L718" s="40">
        <v>5.141393721362974E-6</v>
      </c>
      <c r="M718" s="40">
        <v>5.3844243402226785E-6</v>
      </c>
      <c r="N718" s="40">
        <v>5.6360462821110806E-6</v>
      </c>
      <c r="O718" s="40">
        <v>5.8968654132607786E-6</v>
      </c>
      <c r="P718" s="40">
        <v>6.12820757939428E-6</v>
      </c>
      <c r="Q718" s="40">
        <v>6.3534577298463965E-6</v>
      </c>
      <c r="R718" s="40">
        <v>5.9236823155900999E-6</v>
      </c>
      <c r="S718" s="40">
        <v>5.1414964617304054E-6</v>
      </c>
      <c r="T718" s="40">
        <v>3.920510065032415E-5</v>
      </c>
      <c r="U718" s="40">
        <v>4.1292313784526503E-5</v>
      </c>
      <c r="V718" s="40">
        <v>4.732496769265475E-5</v>
      </c>
      <c r="W718" s="40">
        <v>4.7999239603476605E-5</v>
      </c>
      <c r="X718" s="40">
        <v>4.5553741266870804E-5</v>
      </c>
      <c r="Y718" s="40">
        <v>4.5112114998028425E-5</v>
      </c>
    </row>
    <row r="719" spans="1:25" ht="15" hidden="1" customHeight="1">
      <c r="A719" s="41" t="s">
        <v>64</v>
      </c>
      <c r="B719" s="41" t="s">
        <v>65</v>
      </c>
      <c r="C719" s="41" t="s">
        <v>66</v>
      </c>
      <c r="D719" s="41" t="s">
        <v>299</v>
      </c>
      <c r="E719" s="41" t="s">
        <v>345</v>
      </c>
      <c r="F719" s="41" t="s">
        <v>351</v>
      </c>
      <c r="G719" s="41" t="s">
        <v>354</v>
      </c>
      <c r="H719" s="42" t="s">
        <v>72</v>
      </c>
      <c r="I719" s="42">
        <v>1</v>
      </c>
      <c r="J719" s="43">
        <v>4.6140355951572436E-3</v>
      </c>
      <c r="K719" s="43">
        <v>4.8383607765654932E-3</v>
      </c>
      <c r="L719" s="43">
        <v>5.0700997284267397E-3</v>
      </c>
      <c r="M719" s="43">
        <v>5.3097603227049237E-3</v>
      </c>
      <c r="N719" s="43">
        <v>5.55789310699914E-3</v>
      </c>
      <c r="O719" s="43">
        <v>5.8150955461968969E-3</v>
      </c>
      <c r="P719" s="43">
        <v>6.043229767626679E-3</v>
      </c>
      <c r="Q719" s="43">
        <v>6.2653564493258601E-3</v>
      </c>
      <c r="R719" s="43">
        <v>5.8415405874805834E-3</v>
      </c>
      <c r="S719" s="43">
        <v>5.0702010441277439E-3</v>
      </c>
      <c r="T719" s="43">
        <v>3.8661456587972994E-2</v>
      </c>
      <c r="U719" s="43">
        <v>4.0719727033381066E-2</v>
      </c>
      <c r="V719" s="43">
        <v>4.666872814064995E-2</v>
      </c>
      <c r="W719" s="43">
        <v>4.733365014764173E-2</v>
      </c>
      <c r="X719" s="43">
        <v>4.4922062721303523E-2</v>
      </c>
      <c r="Y719" s="43">
        <v>4.4486560336722429E-2</v>
      </c>
    </row>
    <row r="720" spans="1:25" ht="15" hidden="1" customHeight="1">
      <c r="A720" s="38" t="s">
        <v>64</v>
      </c>
      <c r="B720" s="38" t="s">
        <v>65</v>
      </c>
      <c r="C720" s="38" t="s">
        <v>66</v>
      </c>
      <c r="D720" s="38" t="s">
        <v>299</v>
      </c>
      <c r="E720" s="38" t="s">
        <v>345</v>
      </c>
      <c r="F720" s="38" t="s">
        <v>351</v>
      </c>
      <c r="G720" s="38" t="s">
        <v>354</v>
      </c>
      <c r="H720" s="39" t="s">
        <v>73</v>
      </c>
      <c r="I720" s="39">
        <v>298</v>
      </c>
      <c r="J720" s="40">
        <v>1.1154537106734928E-5</v>
      </c>
      <c r="K720" s="40">
        <v>1.169684838899284E-5</v>
      </c>
      <c r="L720" s="40">
        <v>1.2257082631729329E-5</v>
      </c>
      <c r="M720" s="40">
        <v>1.2836467627090864E-5</v>
      </c>
      <c r="N720" s="40">
        <v>1.3436334336552816E-5</v>
      </c>
      <c r="O720" s="40">
        <v>1.4058127145213698E-5</v>
      </c>
      <c r="P720" s="40">
        <v>1.4609646869275964E-5</v>
      </c>
      <c r="Q720" s="40">
        <v>1.5146643227953808E-5</v>
      </c>
      <c r="R720" s="40">
        <v>1.4122058640366798E-5</v>
      </c>
      <c r="S720" s="40">
        <v>1.2257327564765288E-5</v>
      </c>
      <c r="T720" s="40">
        <v>9.3464959950372798E-5</v>
      </c>
      <c r="U720" s="40">
        <v>9.8440876062311168E-5</v>
      </c>
      <c r="V720" s="40">
        <v>1.1282272297928893E-4</v>
      </c>
      <c r="W720" s="40">
        <v>1.1443018721468822E-4</v>
      </c>
      <c r="X720" s="40">
        <v>1.0860011918022001E-4</v>
      </c>
      <c r="Y720" s="40">
        <v>1.0754728215529977E-4</v>
      </c>
    </row>
    <row r="721" spans="1:25" ht="15" hidden="1" customHeight="1">
      <c r="A721" s="41" t="s">
        <v>64</v>
      </c>
      <c r="B721" s="41" t="s">
        <v>65</v>
      </c>
      <c r="C721" s="41" t="s">
        <v>66</v>
      </c>
      <c r="D721" s="41" t="s">
        <v>299</v>
      </c>
      <c r="E721" s="41" t="s">
        <v>345</v>
      </c>
      <c r="F721" s="41" t="s">
        <v>351</v>
      </c>
      <c r="G721" s="41" t="s">
        <v>355</v>
      </c>
      <c r="H721" s="42" t="s">
        <v>71</v>
      </c>
      <c r="I721" s="42">
        <v>25</v>
      </c>
      <c r="J721" s="43">
        <v>4.8729103320922653E-5</v>
      </c>
      <c r="K721" s="43">
        <v>5.1170208022237158E-5</v>
      </c>
      <c r="L721" s="43">
        <v>5.3687792954916006E-5</v>
      </c>
      <c r="M721" s="43">
        <v>5.6287136641967094E-5</v>
      </c>
      <c r="N721" s="43">
        <v>5.8973983065792791E-5</v>
      </c>
      <c r="O721" s="43">
        <v>6.1754592407644687E-5</v>
      </c>
      <c r="P721" s="43">
        <v>6.4126915538559532E-5</v>
      </c>
      <c r="Q721" s="43">
        <v>6.78773630009097E-5</v>
      </c>
      <c r="R721" s="43">
        <v>6.4170502061147204E-5</v>
      </c>
      <c r="S721" s="43">
        <v>5.569641968950282E-5</v>
      </c>
      <c r="T721" s="43">
        <v>0</v>
      </c>
      <c r="U721" s="43">
        <v>0</v>
      </c>
      <c r="V721" s="43">
        <v>0</v>
      </c>
      <c r="W721" s="43">
        <v>0</v>
      </c>
      <c r="X721" s="43">
        <v>0</v>
      </c>
      <c r="Y721" s="43">
        <v>0</v>
      </c>
    </row>
    <row r="722" spans="1:25" ht="15" hidden="1" customHeight="1">
      <c r="A722" s="38" t="s">
        <v>64</v>
      </c>
      <c r="B722" s="38" t="s">
        <v>65</v>
      </c>
      <c r="C722" s="38" t="s">
        <v>66</v>
      </c>
      <c r="D722" s="38" t="s">
        <v>299</v>
      </c>
      <c r="E722" s="38" t="s">
        <v>345</v>
      </c>
      <c r="F722" s="38" t="s">
        <v>351</v>
      </c>
      <c r="G722" s="38" t="s">
        <v>355</v>
      </c>
      <c r="H722" s="39" t="s">
        <v>72</v>
      </c>
      <c r="I722" s="39">
        <v>1</v>
      </c>
      <c r="J722" s="40">
        <v>4.8794075458683875E-2</v>
      </c>
      <c r="K722" s="40">
        <v>5.1238434966266816E-2</v>
      </c>
      <c r="L722" s="40">
        <v>5.3759376678855886E-2</v>
      </c>
      <c r="M722" s="40">
        <v>5.6362186157489724E-2</v>
      </c>
      <c r="N722" s="40">
        <v>5.9052615043213845E-2</v>
      </c>
      <c r="O722" s="40">
        <v>6.1836931864188212E-2</v>
      </c>
      <c r="P722" s="40">
        <v>6.421241809261094E-2</v>
      </c>
      <c r="Q722" s="40">
        <v>6.7967866151577586E-2</v>
      </c>
      <c r="R722" s="40">
        <v>6.4256062730562072E-2</v>
      </c>
      <c r="S722" s="40">
        <v>5.5770681582422162E-2</v>
      </c>
      <c r="T722" s="40">
        <v>0</v>
      </c>
      <c r="U722" s="40">
        <v>0</v>
      </c>
      <c r="V722" s="40">
        <v>0</v>
      </c>
      <c r="W722" s="40">
        <v>0</v>
      </c>
      <c r="X722" s="40">
        <v>0</v>
      </c>
      <c r="Y722" s="40">
        <v>0</v>
      </c>
    </row>
    <row r="723" spans="1:25" ht="15" hidden="1" customHeight="1">
      <c r="A723" s="41" t="s">
        <v>64</v>
      </c>
      <c r="B723" s="41" t="s">
        <v>65</v>
      </c>
      <c r="C723" s="41" t="s">
        <v>66</v>
      </c>
      <c r="D723" s="41" t="s">
        <v>299</v>
      </c>
      <c r="E723" s="41" t="s">
        <v>345</v>
      </c>
      <c r="F723" s="41" t="s">
        <v>351</v>
      </c>
      <c r="G723" s="41" t="s">
        <v>355</v>
      </c>
      <c r="H723" s="42" t="s">
        <v>73</v>
      </c>
      <c r="I723" s="42">
        <v>298</v>
      </c>
      <c r="J723" s="43">
        <v>1.161701823170796E-4</v>
      </c>
      <c r="K723" s="43">
        <v>1.219897759250134E-4</v>
      </c>
      <c r="L723" s="43">
        <v>1.2799169840451975E-4</v>
      </c>
      <c r="M723" s="43">
        <v>1.3418853375444958E-4</v>
      </c>
      <c r="N723" s="43">
        <v>1.4059397562885001E-4</v>
      </c>
      <c r="O723" s="43">
        <v>1.4722294829982492E-4</v>
      </c>
      <c r="P723" s="43">
        <v>1.5287856664392591E-4</v>
      </c>
      <c r="Q723" s="43">
        <v>1.6181963339416872E-4</v>
      </c>
      <c r="R723" s="43">
        <v>1.5298247691377493E-4</v>
      </c>
      <c r="S723" s="43">
        <v>1.3278026453977476E-4</v>
      </c>
      <c r="T723" s="43">
        <v>0</v>
      </c>
      <c r="U723" s="43">
        <v>0</v>
      </c>
      <c r="V723" s="43">
        <v>0</v>
      </c>
      <c r="W723" s="43">
        <v>0</v>
      </c>
      <c r="X723" s="43">
        <v>0</v>
      </c>
      <c r="Y723" s="43">
        <v>0</v>
      </c>
    </row>
    <row r="724" spans="1:25" ht="15" hidden="1" customHeight="1">
      <c r="A724" s="38" t="s">
        <v>64</v>
      </c>
      <c r="B724" s="38" t="s">
        <v>65</v>
      </c>
      <c r="C724" s="38" t="s">
        <v>66</v>
      </c>
      <c r="D724" s="38" t="s">
        <v>299</v>
      </c>
      <c r="E724" s="38" t="s">
        <v>345</v>
      </c>
      <c r="F724" s="38" t="s">
        <v>351</v>
      </c>
      <c r="G724" s="38" t="s">
        <v>356</v>
      </c>
      <c r="H724" s="39" t="s">
        <v>71</v>
      </c>
      <c r="I724" s="39">
        <v>25</v>
      </c>
      <c r="J724" s="40">
        <v>2.9759326870713281E-6</v>
      </c>
      <c r="K724" s="40">
        <v>3.1467475176609493E-6</v>
      </c>
      <c r="L724" s="40">
        <v>3.3254669273267423E-6</v>
      </c>
      <c r="M724" s="40">
        <v>3.512904758550831E-6</v>
      </c>
      <c r="N724" s="40">
        <v>3.7099777808156126E-6</v>
      </c>
      <c r="O724" s="40">
        <v>3.9177197890934179E-6</v>
      </c>
      <c r="P724" s="40">
        <v>4.1284011098486735E-6</v>
      </c>
      <c r="Q724" s="40">
        <v>4.5418166903524907E-6</v>
      </c>
      <c r="R724" s="40">
        <v>4.3962146846686189E-6</v>
      </c>
      <c r="S724" s="40">
        <v>3.8107362779807388E-6</v>
      </c>
      <c r="T724" s="40">
        <v>1.7843693029645982E-4</v>
      </c>
      <c r="U724" s="40">
        <v>1.8148322048756654E-4</v>
      </c>
      <c r="V724" s="40">
        <v>1.9731875478537375E-4</v>
      </c>
      <c r="W724" s="40">
        <v>2.7311981715114075E-4</v>
      </c>
      <c r="X724" s="40">
        <v>2.7927522117485268E-4</v>
      </c>
      <c r="Y724" s="40">
        <v>2.7692305500394773E-4</v>
      </c>
    </row>
    <row r="725" spans="1:25" ht="15" hidden="1" customHeight="1">
      <c r="A725" s="41" t="s">
        <v>64</v>
      </c>
      <c r="B725" s="41" t="s">
        <v>65</v>
      </c>
      <c r="C725" s="41" t="s">
        <v>66</v>
      </c>
      <c r="D725" s="41" t="s">
        <v>299</v>
      </c>
      <c r="E725" s="41" t="s">
        <v>345</v>
      </c>
      <c r="F725" s="41" t="s">
        <v>351</v>
      </c>
      <c r="G725" s="41" t="s">
        <v>356</v>
      </c>
      <c r="H725" s="42" t="s">
        <v>72</v>
      </c>
      <c r="I725" s="42">
        <v>1</v>
      </c>
      <c r="J725" s="43">
        <v>2.9346664204772726E-3</v>
      </c>
      <c r="K725" s="43">
        <v>3.1031126187493849E-3</v>
      </c>
      <c r="L725" s="43">
        <v>3.2793537859344773E-3</v>
      </c>
      <c r="M725" s="43">
        <v>3.4641924792322598E-3</v>
      </c>
      <c r="N725" s="43">
        <v>3.6585327555883028E-3</v>
      </c>
      <c r="O725" s="43">
        <v>3.8633940746846561E-3</v>
      </c>
      <c r="P725" s="43">
        <v>4.0711539477921053E-3</v>
      </c>
      <c r="Q725" s="43">
        <v>4.4788368322462701E-3</v>
      </c>
      <c r="R725" s="43">
        <v>4.335253841041214E-3</v>
      </c>
      <c r="S725" s="43">
        <v>3.7578940682594054E-3</v>
      </c>
      <c r="T725" s="43">
        <v>0.17596260486301557</v>
      </c>
      <c r="U725" s="43">
        <v>0.17896665316347229</v>
      </c>
      <c r="V725" s="43">
        <v>0.19458260138568323</v>
      </c>
      <c r="W725" s="43">
        <v>0.26933255568664494</v>
      </c>
      <c r="X725" s="43">
        <v>0.27540260477456141</v>
      </c>
      <c r="Y725" s="43">
        <v>0.27308305530789295</v>
      </c>
    </row>
    <row r="726" spans="1:25" ht="15" hidden="1" customHeight="1">
      <c r="A726" s="38" t="s">
        <v>64</v>
      </c>
      <c r="B726" s="38" t="s">
        <v>65</v>
      </c>
      <c r="C726" s="38" t="s">
        <v>66</v>
      </c>
      <c r="D726" s="38" t="s">
        <v>299</v>
      </c>
      <c r="E726" s="38" t="s">
        <v>345</v>
      </c>
      <c r="F726" s="38" t="s">
        <v>351</v>
      </c>
      <c r="G726" s="38" t="s">
        <v>356</v>
      </c>
      <c r="H726" s="39" t="s">
        <v>73</v>
      </c>
      <c r="I726" s="39">
        <v>298</v>
      </c>
      <c r="J726" s="40">
        <v>7.0946235259780473E-6</v>
      </c>
      <c r="K726" s="40">
        <v>7.5018460821037039E-6</v>
      </c>
      <c r="L726" s="40">
        <v>7.9279131547469526E-6</v>
      </c>
      <c r="M726" s="40">
        <v>8.3747649443851812E-6</v>
      </c>
      <c r="N726" s="40">
        <v>8.84458702946442E-6</v>
      </c>
      <c r="O726" s="40">
        <v>9.3398439771987068E-6</v>
      </c>
      <c r="P726" s="40">
        <v>9.8421082458792383E-6</v>
      </c>
      <c r="Q726" s="40">
        <v>1.0827690989800339E-5</v>
      </c>
      <c r="R726" s="40">
        <v>1.0480575808249988E-5</v>
      </c>
      <c r="S726" s="40">
        <v>9.0847952867060815E-6</v>
      </c>
      <c r="T726" s="40">
        <v>4.2539364182676023E-4</v>
      </c>
      <c r="U726" s="40">
        <v>4.3265599764235859E-4</v>
      </c>
      <c r="V726" s="40">
        <v>4.7040791140833102E-4</v>
      </c>
      <c r="W726" s="40">
        <v>6.5111764408831956E-4</v>
      </c>
      <c r="X726" s="40">
        <v>6.6579212728084885E-4</v>
      </c>
      <c r="Y726" s="40">
        <v>6.6018456312941134E-4</v>
      </c>
    </row>
    <row r="727" spans="1:25" ht="15" hidden="1" customHeight="1">
      <c r="A727" s="41" t="s">
        <v>64</v>
      </c>
      <c r="B727" s="41" t="s">
        <v>65</v>
      </c>
      <c r="C727" s="41" t="s">
        <v>66</v>
      </c>
      <c r="D727" s="41" t="s">
        <v>299</v>
      </c>
      <c r="E727" s="41" t="s">
        <v>345</v>
      </c>
      <c r="F727" s="41" t="s">
        <v>351</v>
      </c>
      <c r="G727" s="41" t="s">
        <v>357</v>
      </c>
      <c r="H727" s="42" t="s">
        <v>71</v>
      </c>
      <c r="I727" s="42">
        <v>25</v>
      </c>
      <c r="J727" s="43">
        <v>1.8992941407239061E-4</v>
      </c>
      <c r="K727" s="43">
        <v>1.9970600530407862E-4</v>
      </c>
      <c r="L727" s="43">
        <v>2.0983847495873738E-4</v>
      </c>
      <c r="M727" s="43">
        <v>2.2035276731573552E-4</v>
      </c>
      <c r="N727" s="43">
        <v>2.3127719879438775E-4</v>
      </c>
      <c r="O727" s="43">
        <v>2.4264270968439041E-4</v>
      </c>
      <c r="P727" s="43">
        <v>2.5384894362499947E-4</v>
      </c>
      <c r="Q727" s="43">
        <v>2.6213634933073421E-4</v>
      </c>
      <c r="R727" s="43">
        <v>2.4126721950820274E-4</v>
      </c>
      <c r="S727" s="43">
        <v>1.97744701852944E-4</v>
      </c>
      <c r="T727" s="43">
        <v>5.8379137186426876E-5</v>
      </c>
      <c r="U727" s="43">
        <v>5.9433257387877408E-5</v>
      </c>
      <c r="V727" s="43">
        <v>3.8855107869991429E-5</v>
      </c>
      <c r="W727" s="43">
        <v>0</v>
      </c>
      <c r="X727" s="43">
        <v>0</v>
      </c>
      <c r="Y727" s="43">
        <v>0</v>
      </c>
    </row>
    <row r="728" spans="1:25" ht="15" hidden="1" customHeight="1">
      <c r="A728" s="38" t="s">
        <v>64</v>
      </c>
      <c r="B728" s="38" t="s">
        <v>65</v>
      </c>
      <c r="C728" s="38" t="s">
        <v>66</v>
      </c>
      <c r="D728" s="38" t="s">
        <v>299</v>
      </c>
      <c r="E728" s="38" t="s">
        <v>345</v>
      </c>
      <c r="F728" s="38" t="s">
        <v>351</v>
      </c>
      <c r="G728" s="38" t="s">
        <v>357</v>
      </c>
      <c r="H728" s="39" t="s">
        <v>72</v>
      </c>
      <c r="I728" s="39">
        <v>1</v>
      </c>
      <c r="J728" s="40">
        <v>0.1901826532911538</v>
      </c>
      <c r="K728" s="40">
        <v>0.19997227997781739</v>
      </c>
      <c r="L728" s="40">
        <v>0.21011825959201572</v>
      </c>
      <c r="M728" s="40">
        <v>0.22064657100548982</v>
      </c>
      <c r="N728" s="40">
        <v>0.23158556839278024</v>
      </c>
      <c r="O728" s="40">
        <v>0.24296623329730288</v>
      </c>
      <c r="P728" s="40">
        <v>0.25418740888316615</v>
      </c>
      <c r="Q728" s="40">
        <v>0.26248586446317523</v>
      </c>
      <c r="R728" s="40">
        <v>0.24158890913421369</v>
      </c>
      <c r="S728" s="40">
        <v>0.19800836145541459</v>
      </c>
      <c r="T728" s="40">
        <v>5.845697603600878E-2</v>
      </c>
      <c r="U728" s="40">
        <v>5.9512501731061249E-2</v>
      </c>
      <c r="V728" s="40">
        <v>3.8906914680484746E-2</v>
      </c>
      <c r="W728" s="40">
        <v>0</v>
      </c>
      <c r="X728" s="40">
        <v>0</v>
      </c>
      <c r="Y728" s="40">
        <v>0</v>
      </c>
    </row>
    <row r="729" spans="1:25" ht="15" hidden="1" customHeight="1">
      <c r="A729" s="41" t="s">
        <v>64</v>
      </c>
      <c r="B729" s="41" t="s">
        <v>65</v>
      </c>
      <c r="C729" s="41" t="s">
        <v>66</v>
      </c>
      <c r="D729" s="41" t="s">
        <v>299</v>
      </c>
      <c r="E729" s="41" t="s">
        <v>345</v>
      </c>
      <c r="F729" s="41" t="s">
        <v>351</v>
      </c>
      <c r="G729" s="41" t="s">
        <v>357</v>
      </c>
      <c r="H729" s="42" t="s">
        <v>73</v>
      </c>
      <c r="I729" s="42">
        <v>298</v>
      </c>
      <c r="J729" s="43">
        <v>4.5279172314857923E-4</v>
      </c>
      <c r="K729" s="43">
        <v>4.7609911664492344E-4</v>
      </c>
      <c r="L729" s="43">
        <v>5.0025492430162992E-4</v>
      </c>
      <c r="M729" s="43">
        <v>5.2532099728071354E-4</v>
      </c>
      <c r="N729" s="43">
        <v>5.5136484192582034E-4</v>
      </c>
      <c r="O729" s="43">
        <v>5.7846021988758659E-4</v>
      </c>
      <c r="P729" s="43">
        <v>6.0517588160199877E-4</v>
      </c>
      <c r="Q729" s="43">
        <v>6.2493305680447046E-4</v>
      </c>
      <c r="R729" s="43">
        <v>5.7518105130755534E-4</v>
      </c>
      <c r="S729" s="43">
        <v>4.7142336921741847E-4</v>
      </c>
      <c r="T729" s="43">
        <v>1.391758630524417E-4</v>
      </c>
      <c r="U729" s="43">
        <v>1.4168888561269974E-4</v>
      </c>
      <c r="V729" s="43">
        <v>9.2630577162059559E-5</v>
      </c>
      <c r="W729" s="43">
        <v>0</v>
      </c>
      <c r="X729" s="43">
        <v>0</v>
      </c>
      <c r="Y729" s="43">
        <v>0</v>
      </c>
    </row>
    <row r="730" spans="1:25" ht="15" hidden="1" customHeight="1">
      <c r="A730" s="38" t="s">
        <v>64</v>
      </c>
      <c r="B730" s="38" t="s">
        <v>65</v>
      </c>
      <c r="C730" s="38" t="s">
        <v>66</v>
      </c>
      <c r="D730" s="38" t="s">
        <v>299</v>
      </c>
      <c r="E730" s="38" t="s">
        <v>345</v>
      </c>
      <c r="F730" s="38" t="s">
        <v>351</v>
      </c>
      <c r="G730" s="38" t="s">
        <v>358</v>
      </c>
      <c r="H730" s="39" t="s">
        <v>71</v>
      </c>
      <c r="I730" s="39">
        <v>25</v>
      </c>
      <c r="J730" s="40">
        <v>8.5171263680920359E-4</v>
      </c>
      <c r="K730" s="40">
        <v>8.839822933751168E-4</v>
      </c>
      <c r="L730" s="40">
        <v>8.8651129130612634E-4</v>
      </c>
      <c r="M730" s="40">
        <v>8.9119513524234186E-4</v>
      </c>
      <c r="N730" s="40">
        <v>8.8649100704447405E-4</v>
      </c>
      <c r="O730" s="40">
        <v>9.0017564480536819E-4</v>
      </c>
      <c r="P730" s="40">
        <v>9.0362108426982307E-4</v>
      </c>
      <c r="Q730" s="40">
        <v>9.0693233184054164E-4</v>
      </c>
      <c r="R730" s="40">
        <v>9.1119574212531178E-4</v>
      </c>
      <c r="S730" s="40">
        <v>9.1580498636597229E-4</v>
      </c>
      <c r="T730" s="40">
        <v>9.235799389250923E-4</v>
      </c>
      <c r="U730" s="40">
        <v>9.2925707199847105E-4</v>
      </c>
      <c r="V730" s="40">
        <v>9.3547242605815232E-4</v>
      </c>
      <c r="W730" s="40">
        <v>9.4025017529818277E-4</v>
      </c>
      <c r="X730" s="40">
        <v>9.4639696493224702E-4</v>
      </c>
      <c r="Y730" s="40">
        <v>9.4757735600788757E-4</v>
      </c>
    </row>
    <row r="731" spans="1:25" ht="15" hidden="1" customHeight="1">
      <c r="A731" s="41" t="s">
        <v>64</v>
      </c>
      <c r="B731" s="41" t="s">
        <v>65</v>
      </c>
      <c r="C731" s="41" t="s">
        <v>66</v>
      </c>
      <c r="D731" s="41" t="s">
        <v>299</v>
      </c>
      <c r="E731" s="41" t="s">
        <v>345</v>
      </c>
      <c r="F731" s="41" t="s">
        <v>351</v>
      </c>
      <c r="G731" s="41" t="s">
        <v>358</v>
      </c>
      <c r="H731" s="42" t="s">
        <v>72</v>
      </c>
      <c r="I731" s="42">
        <v>1</v>
      </c>
      <c r="J731" s="43">
        <v>0.83990222157878258</v>
      </c>
      <c r="K731" s="43">
        <v>0.87172440557364839</v>
      </c>
      <c r="L731" s="43">
        <v>0.87421833473334798</v>
      </c>
      <c r="M731" s="43">
        <v>0.87883722936698128</v>
      </c>
      <c r="N731" s="43">
        <v>0.87419833174679062</v>
      </c>
      <c r="O731" s="43">
        <v>0.88769320919740047</v>
      </c>
      <c r="P731" s="43">
        <v>0.89109087190128167</v>
      </c>
      <c r="Q731" s="43">
        <v>0.89435620350568612</v>
      </c>
      <c r="R731" s="43">
        <v>0.89856049450117403</v>
      </c>
      <c r="S731" s="43">
        <v>0.90310582388836413</v>
      </c>
      <c r="T731" s="43">
        <v>0.9107729637719979</v>
      </c>
      <c r="U731" s="43">
        <v>0.91637137393342549</v>
      </c>
      <c r="V731" s="43">
        <v>0.92250054175014584</v>
      </c>
      <c r="W731" s="43">
        <v>0.92721203953404785</v>
      </c>
      <c r="X731" s="43">
        <v>0.9332735936851867</v>
      </c>
      <c r="Y731" s="43">
        <v>0.93443761667124503</v>
      </c>
    </row>
    <row r="732" spans="1:25" ht="15" hidden="1" customHeight="1">
      <c r="A732" s="38" t="s">
        <v>64</v>
      </c>
      <c r="B732" s="38" t="s">
        <v>65</v>
      </c>
      <c r="C732" s="38" t="s">
        <v>66</v>
      </c>
      <c r="D732" s="38" t="s">
        <v>299</v>
      </c>
      <c r="E732" s="38" t="s">
        <v>345</v>
      </c>
      <c r="F732" s="38" t="s">
        <v>351</v>
      </c>
      <c r="G732" s="38" t="s">
        <v>358</v>
      </c>
      <c r="H732" s="39" t="s">
        <v>73</v>
      </c>
      <c r="I732" s="39">
        <v>298</v>
      </c>
      <c r="J732" s="40">
        <v>2.0304829261531413E-3</v>
      </c>
      <c r="K732" s="40">
        <v>2.1074137874062785E-3</v>
      </c>
      <c r="L732" s="40">
        <v>2.1134429184738054E-3</v>
      </c>
      <c r="M732" s="40">
        <v>2.1246092024177427E-3</v>
      </c>
      <c r="N732" s="40">
        <v>2.113394560794026E-3</v>
      </c>
      <c r="O732" s="40">
        <v>2.1460187372159979E-3</v>
      </c>
      <c r="P732" s="40">
        <v>2.1542326648992583E-3</v>
      </c>
      <c r="Q732" s="40">
        <v>2.1621266791078514E-3</v>
      </c>
      <c r="R732" s="40">
        <v>2.172290649226743E-3</v>
      </c>
      <c r="S732" s="40">
        <v>2.1832790874964782E-3</v>
      </c>
      <c r="T732" s="40">
        <v>2.2018145743974201E-3</v>
      </c>
      <c r="U732" s="40">
        <v>2.2153488596443546E-3</v>
      </c>
      <c r="V732" s="40">
        <v>2.2301662637226353E-3</v>
      </c>
      <c r="W732" s="40">
        <v>2.2415564179108674E-3</v>
      </c>
      <c r="X732" s="40">
        <v>2.2562103643984769E-3</v>
      </c>
      <c r="Y732" s="40">
        <v>2.2590244167228039E-3</v>
      </c>
    </row>
    <row r="733" spans="1:25" ht="15" hidden="1" customHeight="1">
      <c r="A733" s="41" t="s">
        <v>64</v>
      </c>
      <c r="B733" s="41" t="s">
        <v>65</v>
      </c>
      <c r="C733" s="41" t="s">
        <v>66</v>
      </c>
      <c r="D733" s="41" t="s">
        <v>299</v>
      </c>
      <c r="E733" s="41" t="s">
        <v>345</v>
      </c>
      <c r="F733" s="41" t="s">
        <v>351</v>
      </c>
      <c r="G733" s="41" t="s">
        <v>359</v>
      </c>
      <c r="H733" s="42" t="s">
        <v>71</v>
      </c>
      <c r="I733" s="42">
        <v>25</v>
      </c>
      <c r="J733" s="43">
        <v>1.6036472801355033E-5</v>
      </c>
      <c r="K733" s="43">
        <v>1.682998298052159E-5</v>
      </c>
      <c r="L733" s="43">
        <v>1.7652992396513162E-5</v>
      </c>
      <c r="M733" s="43">
        <v>1.850768095082306E-5</v>
      </c>
      <c r="N733" s="43">
        <v>1.9396435413324602E-5</v>
      </c>
      <c r="O733" s="43">
        <v>2.0321872175042858E-5</v>
      </c>
      <c r="P733" s="43">
        <v>2.0918616601529379E-5</v>
      </c>
      <c r="Q733" s="43">
        <v>2.1715502890029408E-5</v>
      </c>
      <c r="R733" s="43">
        <v>2.0504387613875213E-5</v>
      </c>
      <c r="S733" s="43">
        <v>1.8111553448376602E-5</v>
      </c>
      <c r="T733" s="43">
        <v>1.3924462373009083E-4</v>
      </c>
      <c r="U733" s="43">
        <v>1.432749362056592E-4</v>
      </c>
      <c r="V733" s="43">
        <v>1.5669953378271106E-4</v>
      </c>
      <c r="W733" s="43">
        <v>1.5876503858338776E-4</v>
      </c>
      <c r="X733" s="43">
        <v>1.549530354421758E-4</v>
      </c>
      <c r="Y733" s="43">
        <v>1.5345082444951077E-4</v>
      </c>
    </row>
    <row r="734" spans="1:25" ht="15" hidden="1" customHeight="1">
      <c r="A734" s="38" t="s">
        <v>64</v>
      </c>
      <c r="B734" s="38" t="s">
        <v>65</v>
      </c>
      <c r="C734" s="38" t="s">
        <v>66</v>
      </c>
      <c r="D734" s="38" t="s">
        <v>299</v>
      </c>
      <c r="E734" s="38" t="s">
        <v>345</v>
      </c>
      <c r="F734" s="38" t="s">
        <v>351</v>
      </c>
      <c r="G734" s="38" t="s">
        <v>359</v>
      </c>
      <c r="H734" s="39" t="s">
        <v>72</v>
      </c>
      <c r="I734" s="39">
        <v>1</v>
      </c>
      <c r="J734" s="40">
        <v>1.5814100378509575E-2</v>
      </c>
      <c r="K734" s="40">
        <v>1.6596607216525026E-2</v>
      </c>
      <c r="L734" s="40">
        <v>1.7408204235281513E-2</v>
      </c>
      <c r="M734" s="40">
        <v>1.8251041108304986E-2</v>
      </c>
      <c r="N734" s="40">
        <v>1.9127471508926498E-2</v>
      </c>
      <c r="O734" s="40">
        <v>2.0040075547548927E-2</v>
      </c>
      <c r="P734" s="40">
        <v>2.0628545117988166E-2</v>
      </c>
      <c r="Q734" s="40">
        <v>2.1414381249954335E-2</v>
      </c>
      <c r="R734" s="40">
        <v>2.0220060105629479E-2</v>
      </c>
      <c r="S734" s="40">
        <v>1.786040657389245E-2</v>
      </c>
      <c r="T734" s="40">
        <v>0.13731376494770023</v>
      </c>
      <c r="U734" s="40">
        <v>0.14128819042360738</v>
      </c>
      <c r="V734" s="40">
        <v>0.15452663358092414</v>
      </c>
      <c r="W734" s="40">
        <v>0.15656349671503142</v>
      </c>
      <c r="X734" s="40">
        <v>0.15280435335071096</v>
      </c>
      <c r="Y734" s="40">
        <v>0.1513229730171442</v>
      </c>
    </row>
    <row r="735" spans="1:25" ht="15" hidden="1" customHeight="1">
      <c r="A735" s="41" t="s">
        <v>64</v>
      </c>
      <c r="B735" s="41" t="s">
        <v>65</v>
      </c>
      <c r="C735" s="41" t="s">
        <v>66</v>
      </c>
      <c r="D735" s="41" t="s">
        <v>299</v>
      </c>
      <c r="E735" s="41" t="s">
        <v>345</v>
      </c>
      <c r="F735" s="41" t="s">
        <v>351</v>
      </c>
      <c r="G735" s="41" t="s">
        <v>359</v>
      </c>
      <c r="H735" s="42" t="s">
        <v>73</v>
      </c>
      <c r="I735" s="42">
        <v>298</v>
      </c>
      <c r="J735" s="43">
        <v>3.8230951158430397E-5</v>
      </c>
      <c r="K735" s="43">
        <v>4.0122679425563478E-5</v>
      </c>
      <c r="L735" s="43">
        <v>4.2084733873287375E-5</v>
      </c>
      <c r="M735" s="43">
        <v>4.4122311386762189E-5</v>
      </c>
      <c r="N735" s="43">
        <v>4.6241102025365851E-5</v>
      </c>
      <c r="O735" s="43">
        <v>4.8447343265302168E-5</v>
      </c>
      <c r="P735" s="43">
        <v>4.9869981978046037E-5</v>
      </c>
      <c r="Q735" s="43">
        <v>5.1769758889830112E-5</v>
      </c>
      <c r="R735" s="43">
        <v>4.8882460071478517E-5</v>
      </c>
      <c r="S735" s="43">
        <v>4.3177943420929828E-5</v>
      </c>
      <c r="T735" s="43">
        <v>3.3195918297253648E-4</v>
      </c>
      <c r="U735" s="43">
        <v>3.4156744791429157E-4</v>
      </c>
      <c r="V735" s="43">
        <v>3.7357168853798325E-4</v>
      </c>
      <c r="W735" s="43">
        <v>3.7849585198279639E-4</v>
      </c>
      <c r="X735" s="43">
        <v>3.6940803649414711E-4</v>
      </c>
      <c r="Y735" s="43">
        <v>3.6582676548763365E-4</v>
      </c>
    </row>
    <row r="736" spans="1:25" ht="15" hidden="1" customHeight="1">
      <c r="A736" s="38" t="s">
        <v>64</v>
      </c>
      <c r="B736" s="38" t="s">
        <v>65</v>
      </c>
      <c r="C736" s="38" t="s">
        <v>66</v>
      </c>
      <c r="D736" s="38" t="s">
        <v>299</v>
      </c>
      <c r="E736" s="38" t="s">
        <v>345</v>
      </c>
      <c r="F736" s="38" t="s">
        <v>351</v>
      </c>
      <c r="G736" s="38" t="s">
        <v>360</v>
      </c>
      <c r="H736" s="39" t="s">
        <v>71</v>
      </c>
      <c r="I736" s="39">
        <v>25</v>
      </c>
      <c r="J736" s="40">
        <v>1.7773439945547489E-4</v>
      </c>
      <c r="K736" s="40">
        <v>1.8683786757957302E-4</v>
      </c>
      <c r="L736" s="40">
        <v>1.9625453549655298E-4</v>
      </c>
      <c r="M736" s="40">
        <v>2.0600855970382347E-4</v>
      </c>
      <c r="N736" s="40">
        <v>2.1612655150133399E-4</v>
      </c>
      <c r="O736" s="40">
        <v>2.2663787456393101E-4</v>
      </c>
      <c r="P736" s="40">
        <v>2.2829048950263634E-4</v>
      </c>
      <c r="Q736" s="40">
        <v>2.4354944751642411E-4</v>
      </c>
      <c r="R736" s="40">
        <v>2.3313695257575338E-4</v>
      </c>
      <c r="S736" s="40">
        <v>2.0394549289457325E-4</v>
      </c>
      <c r="T736" s="40">
        <v>0</v>
      </c>
      <c r="U736" s="40">
        <v>0</v>
      </c>
      <c r="V736" s="40">
        <v>0</v>
      </c>
      <c r="W736" s="40">
        <v>0</v>
      </c>
      <c r="X736" s="40">
        <v>0</v>
      </c>
      <c r="Y736" s="40">
        <v>0</v>
      </c>
    </row>
    <row r="737" spans="1:25" ht="15" hidden="1" customHeight="1">
      <c r="A737" s="41" t="s">
        <v>64</v>
      </c>
      <c r="B737" s="41" t="s">
        <v>65</v>
      </c>
      <c r="C737" s="41" t="s">
        <v>66</v>
      </c>
      <c r="D737" s="41" t="s">
        <v>299</v>
      </c>
      <c r="E737" s="41" t="s">
        <v>345</v>
      </c>
      <c r="F737" s="41" t="s">
        <v>351</v>
      </c>
      <c r="G737" s="41" t="s">
        <v>360</v>
      </c>
      <c r="H737" s="42" t="s">
        <v>72</v>
      </c>
      <c r="I737" s="42">
        <v>1</v>
      </c>
      <c r="J737" s="43">
        <v>0.17797137865474885</v>
      </c>
      <c r="K737" s="43">
        <v>0.18708698473634577</v>
      </c>
      <c r="L737" s="43">
        <v>0.19651620821054841</v>
      </c>
      <c r="M737" s="43">
        <v>0.20628323778342861</v>
      </c>
      <c r="N737" s="43">
        <v>0.21641472023666911</v>
      </c>
      <c r="O737" s="43">
        <v>0.22694005839668291</v>
      </c>
      <c r="P737" s="43">
        <v>0.22859487682197324</v>
      </c>
      <c r="Q737" s="43">
        <v>0.24387418011311271</v>
      </c>
      <c r="R737" s="43">
        <v>0.23344780184585437</v>
      </c>
      <c r="S737" s="43">
        <v>0.20421742021843267</v>
      </c>
      <c r="T737" s="43">
        <v>0</v>
      </c>
      <c r="U737" s="43">
        <v>0</v>
      </c>
      <c r="V737" s="43">
        <v>0</v>
      </c>
      <c r="W737" s="43">
        <v>0</v>
      </c>
      <c r="X737" s="43">
        <v>0</v>
      </c>
      <c r="Y737" s="43">
        <v>0</v>
      </c>
    </row>
    <row r="738" spans="1:25" ht="15" hidden="1" customHeight="1">
      <c r="A738" s="38" t="s">
        <v>64</v>
      </c>
      <c r="B738" s="38" t="s">
        <v>65</v>
      </c>
      <c r="C738" s="38" t="s">
        <v>66</v>
      </c>
      <c r="D738" s="38" t="s">
        <v>299</v>
      </c>
      <c r="E738" s="38" t="s">
        <v>345</v>
      </c>
      <c r="F738" s="38" t="s">
        <v>351</v>
      </c>
      <c r="G738" s="38" t="s">
        <v>360</v>
      </c>
      <c r="H738" s="39" t="s">
        <v>73</v>
      </c>
      <c r="I738" s="39">
        <v>298</v>
      </c>
      <c r="J738" s="40">
        <v>4.2371880830185206E-4</v>
      </c>
      <c r="K738" s="40">
        <v>4.4542147630970206E-4</v>
      </c>
      <c r="L738" s="40">
        <v>4.6787081262378229E-4</v>
      </c>
      <c r="M738" s="40">
        <v>4.911244063339152E-4</v>
      </c>
      <c r="N738" s="40">
        <v>5.1524569877918025E-4</v>
      </c>
      <c r="O738" s="40">
        <v>5.4030469296041151E-4</v>
      </c>
      <c r="P738" s="40">
        <v>5.4424452697428511E-4</v>
      </c>
      <c r="Q738" s="40">
        <v>5.8062188287915501E-4</v>
      </c>
      <c r="R738" s="40">
        <v>5.5579849494059614E-4</v>
      </c>
      <c r="S738" s="40">
        <v>4.8620605506066261E-4</v>
      </c>
      <c r="T738" s="40">
        <v>0</v>
      </c>
      <c r="U738" s="40">
        <v>0</v>
      </c>
      <c r="V738" s="40">
        <v>0</v>
      </c>
      <c r="W738" s="40">
        <v>0</v>
      </c>
      <c r="X738" s="40">
        <v>0</v>
      </c>
      <c r="Y738" s="40">
        <v>0</v>
      </c>
    </row>
    <row r="739" spans="1:25" ht="15" hidden="1" customHeight="1">
      <c r="A739" s="41" t="s">
        <v>64</v>
      </c>
      <c r="B739" s="41" t="s">
        <v>65</v>
      </c>
      <c r="C739" s="41" t="s">
        <v>66</v>
      </c>
      <c r="D739" s="41" t="s">
        <v>299</v>
      </c>
      <c r="E739" s="41" t="s">
        <v>345</v>
      </c>
      <c r="F739" s="41" t="s">
        <v>351</v>
      </c>
      <c r="G739" s="41" t="s">
        <v>361</v>
      </c>
      <c r="H739" s="42" t="s">
        <v>71</v>
      </c>
      <c r="I739" s="42">
        <v>25</v>
      </c>
      <c r="J739" s="43">
        <v>5.2656447150808558E-6</v>
      </c>
      <c r="K739" s="43">
        <v>5.6233065790192643E-6</v>
      </c>
      <c r="L739" s="43">
        <v>5.9993778113909487E-6</v>
      </c>
      <c r="M739" s="43">
        <v>6.3959291709029267E-6</v>
      </c>
      <c r="N739" s="43">
        <v>6.8153038062801005E-6</v>
      </c>
      <c r="O739" s="43">
        <v>7.2601552954875688E-6</v>
      </c>
      <c r="P739" s="43">
        <v>7.6864154092989214E-6</v>
      </c>
      <c r="Q739" s="43">
        <v>8.6363632681919573E-6</v>
      </c>
      <c r="R739" s="43">
        <v>8.5845329511778959E-6</v>
      </c>
      <c r="S739" s="43">
        <v>7.5979292916811841E-6</v>
      </c>
      <c r="T739" s="43">
        <v>3.5415334624520727E-4</v>
      </c>
      <c r="U739" s="43">
        <v>3.4127347830394404E-4</v>
      </c>
      <c r="V739" s="43">
        <v>3.4407056054792218E-4</v>
      </c>
      <c r="W739" s="43">
        <v>4.6332399584884064E-4</v>
      </c>
      <c r="X739" s="43">
        <v>5.0905410268825666E-4</v>
      </c>
      <c r="Y739" s="43">
        <v>5.0476664806028526E-4</v>
      </c>
    </row>
    <row r="740" spans="1:25" ht="15" hidden="1" customHeight="1">
      <c r="A740" s="38" t="s">
        <v>64</v>
      </c>
      <c r="B740" s="38" t="s">
        <v>65</v>
      </c>
      <c r="C740" s="38" t="s">
        <v>66</v>
      </c>
      <c r="D740" s="38" t="s">
        <v>299</v>
      </c>
      <c r="E740" s="38" t="s">
        <v>345</v>
      </c>
      <c r="F740" s="38" t="s">
        <v>351</v>
      </c>
      <c r="G740" s="38" t="s">
        <v>361</v>
      </c>
      <c r="H740" s="39" t="s">
        <v>72</v>
      </c>
      <c r="I740" s="39">
        <v>1</v>
      </c>
      <c r="J740" s="40">
        <v>5.1926277750317341E-3</v>
      </c>
      <c r="K740" s="40">
        <v>5.5453300611235309E-3</v>
      </c>
      <c r="L740" s="40">
        <v>5.9161864390729945E-3</v>
      </c>
      <c r="M740" s="40">
        <v>6.307238953066405E-3</v>
      </c>
      <c r="N740" s="40">
        <v>6.7207982601663486E-3</v>
      </c>
      <c r="O740" s="40">
        <v>7.1594811420568078E-3</v>
      </c>
      <c r="P740" s="40">
        <v>7.5798304489566436E-3</v>
      </c>
      <c r="Q740" s="40">
        <v>8.5166056975396962E-3</v>
      </c>
      <c r="R740" s="40">
        <v>8.465494094254896E-3</v>
      </c>
      <c r="S740" s="40">
        <v>7.4925713388365386E-3</v>
      </c>
      <c r="T740" s="40">
        <v>0.34924241984394039</v>
      </c>
      <c r="U740" s="40">
        <v>0.33654115273812935</v>
      </c>
      <c r="V740" s="40">
        <v>0.33929944877499102</v>
      </c>
      <c r="W740" s="40">
        <v>0.45689923643973673</v>
      </c>
      <c r="X740" s="40">
        <v>0.50199521913097955</v>
      </c>
      <c r="Y740" s="40">
        <v>0.49776721720718253</v>
      </c>
    </row>
    <row r="741" spans="1:25" ht="15" hidden="1" customHeight="1">
      <c r="A741" s="41" t="s">
        <v>64</v>
      </c>
      <c r="B741" s="41" t="s">
        <v>65</v>
      </c>
      <c r="C741" s="41" t="s">
        <v>66</v>
      </c>
      <c r="D741" s="41" t="s">
        <v>299</v>
      </c>
      <c r="E741" s="41" t="s">
        <v>345</v>
      </c>
      <c r="F741" s="41" t="s">
        <v>351</v>
      </c>
      <c r="G741" s="41" t="s">
        <v>361</v>
      </c>
      <c r="H741" s="42" t="s">
        <v>73</v>
      </c>
      <c r="I741" s="42">
        <v>298</v>
      </c>
      <c r="J741" s="43">
        <v>1.2553297000752759E-5</v>
      </c>
      <c r="K741" s="43">
        <v>1.3405962884381928E-5</v>
      </c>
      <c r="L741" s="43">
        <v>1.4302516702356025E-5</v>
      </c>
      <c r="M741" s="43">
        <v>1.5247895143432575E-5</v>
      </c>
      <c r="N741" s="43">
        <v>1.6247684274171761E-5</v>
      </c>
      <c r="O741" s="43">
        <v>1.7308210224442364E-5</v>
      </c>
      <c r="P741" s="43">
        <v>1.8324414335768629E-5</v>
      </c>
      <c r="Q741" s="43">
        <v>2.0589090031369626E-5</v>
      </c>
      <c r="R741" s="43">
        <v>2.0465526555608104E-5</v>
      </c>
      <c r="S741" s="43">
        <v>1.8113463431367941E-5</v>
      </c>
      <c r="T741" s="43">
        <v>8.4430157744857408E-4</v>
      </c>
      <c r="U741" s="43">
        <v>8.1359597227660262E-4</v>
      </c>
      <c r="V741" s="43">
        <v>8.2026421634624638E-4</v>
      </c>
      <c r="W741" s="43">
        <v>1.1045644061036361E-3</v>
      </c>
      <c r="X741" s="43">
        <v>1.2135849808088037E-3</v>
      </c>
      <c r="Y741" s="43">
        <v>1.2033636889757198E-3</v>
      </c>
    </row>
    <row r="742" spans="1:25" ht="15" hidden="1" customHeight="1">
      <c r="A742" s="38" t="s">
        <v>64</v>
      </c>
      <c r="B742" s="38" t="s">
        <v>65</v>
      </c>
      <c r="C742" s="38" t="s">
        <v>66</v>
      </c>
      <c r="D742" s="38" t="s">
        <v>299</v>
      </c>
      <c r="E742" s="38" t="s">
        <v>345</v>
      </c>
      <c r="F742" s="38" t="s">
        <v>351</v>
      </c>
      <c r="G742" s="38" t="s">
        <v>362</v>
      </c>
      <c r="H742" s="39" t="s">
        <v>71</v>
      </c>
      <c r="I742" s="39">
        <v>25</v>
      </c>
      <c r="J742" s="40">
        <v>3.7543955811047779E-4</v>
      </c>
      <c r="K742" s="40">
        <v>3.9719642531688896E-4</v>
      </c>
      <c r="L742" s="40">
        <v>4.1978825284281302E-4</v>
      </c>
      <c r="M742" s="40">
        <v>4.4328010625729663E-4</v>
      </c>
      <c r="N742" s="40">
        <v>4.6774321334905057E-4</v>
      </c>
      <c r="O742" s="40">
        <v>4.9325563553996468E-4</v>
      </c>
      <c r="P742" s="40">
        <v>5.1632443271667496E-4</v>
      </c>
      <c r="Q742" s="40">
        <v>5.2592534695987425E-4</v>
      </c>
      <c r="R742" s="40">
        <v>4.8893512316933705E-4</v>
      </c>
      <c r="S742" s="40">
        <v>4.1284573686537862E-4</v>
      </c>
      <c r="T742" s="40">
        <v>1.2481829364557249E-4</v>
      </c>
      <c r="U742" s="40">
        <v>1.2306178101516077E-4</v>
      </c>
      <c r="V742" s="40">
        <v>7.5556204873650779E-5</v>
      </c>
      <c r="W742" s="40">
        <v>0</v>
      </c>
      <c r="X742" s="40">
        <v>0</v>
      </c>
      <c r="Y742" s="40">
        <v>0</v>
      </c>
    </row>
    <row r="743" spans="1:25" ht="15" hidden="1" customHeight="1">
      <c r="A743" s="41" t="s">
        <v>64</v>
      </c>
      <c r="B743" s="41" t="s">
        <v>65</v>
      </c>
      <c r="C743" s="41" t="s">
        <v>66</v>
      </c>
      <c r="D743" s="41" t="s">
        <v>299</v>
      </c>
      <c r="E743" s="41" t="s">
        <v>345</v>
      </c>
      <c r="F743" s="41" t="s">
        <v>351</v>
      </c>
      <c r="G743" s="41" t="s">
        <v>362</v>
      </c>
      <c r="H743" s="42" t="s">
        <v>72</v>
      </c>
      <c r="I743" s="42">
        <v>1</v>
      </c>
      <c r="J743" s="43">
        <v>0.37594014418795835</v>
      </c>
      <c r="K743" s="43">
        <v>0.39772602055064488</v>
      </c>
      <c r="L743" s="43">
        <v>0.42034797051327011</v>
      </c>
      <c r="M743" s="43">
        <v>0.44387114639897302</v>
      </c>
      <c r="N743" s="43">
        <v>0.46836687096684926</v>
      </c>
      <c r="O743" s="43">
        <v>0.4939133097206847</v>
      </c>
      <c r="P743" s="43">
        <v>0.51701286529363044</v>
      </c>
      <c r="Q743" s="43">
        <v>0.52662658075582069</v>
      </c>
      <c r="R743" s="43">
        <v>0.48958703666689618</v>
      </c>
      <c r="S743" s="43">
        <v>0.41339619784786585</v>
      </c>
      <c r="T743" s="43">
        <v>0.12498471803709993</v>
      </c>
      <c r="U743" s="43">
        <v>0.12322586338984763</v>
      </c>
      <c r="V743" s="43">
        <v>7.5656946480149007E-2</v>
      </c>
      <c r="W743" s="43">
        <v>0</v>
      </c>
      <c r="X743" s="43">
        <v>0</v>
      </c>
      <c r="Y743" s="43">
        <v>0</v>
      </c>
    </row>
    <row r="744" spans="1:25" ht="15" hidden="1" customHeight="1">
      <c r="A744" s="38" t="s">
        <v>64</v>
      </c>
      <c r="B744" s="38" t="s">
        <v>65</v>
      </c>
      <c r="C744" s="38" t="s">
        <v>66</v>
      </c>
      <c r="D744" s="38" t="s">
        <v>299</v>
      </c>
      <c r="E744" s="38" t="s">
        <v>345</v>
      </c>
      <c r="F744" s="38" t="s">
        <v>351</v>
      </c>
      <c r="G744" s="38" t="s">
        <v>362</v>
      </c>
      <c r="H744" s="39" t="s">
        <v>73</v>
      </c>
      <c r="I744" s="39">
        <v>298</v>
      </c>
      <c r="J744" s="40">
        <v>8.9504790653537893E-4</v>
      </c>
      <c r="K744" s="40">
        <v>9.4691627795546345E-4</v>
      </c>
      <c r="L744" s="40">
        <v>1.0007751947772663E-3</v>
      </c>
      <c r="M744" s="40">
        <v>1.056779773317395E-3</v>
      </c>
      <c r="N744" s="40">
        <v>1.1150998206241364E-3</v>
      </c>
      <c r="O744" s="40">
        <v>1.1759214351272759E-3</v>
      </c>
      <c r="P744" s="40">
        <v>1.2309174475965531E-3</v>
      </c>
      <c r="Q744" s="40">
        <v>1.2538060271523402E-3</v>
      </c>
      <c r="R744" s="40">
        <v>1.1656213336356993E-3</v>
      </c>
      <c r="S744" s="40">
        <v>9.8422423668706265E-4</v>
      </c>
      <c r="T744" s="40">
        <v>2.9756681205104482E-4</v>
      </c>
      <c r="U744" s="40">
        <v>2.9337928594014322E-4</v>
      </c>
      <c r="V744" s="40">
        <v>1.8012599241878349E-4</v>
      </c>
      <c r="W744" s="40">
        <v>0</v>
      </c>
      <c r="X744" s="40">
        <v>0</v>
      </c>
      <c r="Y744" s="40">
        <v>0</v>
      </c>
    </row>
    <row r="745" spans="1:25" ht="15" hidden="1" customHeight="1">
      <c r="A745" s="41" t="s">
        <v>64</v>
      </c>
      <c r="B745" s="41" t="s">
        <v>65</v>
      </c>
      <c r="C745" s="41" t="s">
        <v>66</v>
      </c>
      <c r="D745" s="41" t="s">
        <v>299</v>
      </c>
      <c r="E745" s="41" t="s">
        <v>363</v>
      </c>
      <c r="F745" s="41" t="s">
        <v>364</v>
      </c>
      <c r="G745" s="41" t="s">
        <v>365</v>
      </c>
      <c r="H745" s="42" t="s">
        <v>71</v>
      </c>
      <c r="I745" s="42">
        <v>25</v>
      </c>
      <c r="J745" s="43">
        <v>3.2957389008908232E-5</v>
      </c>
      <c r="K745" s="43">
        <v>3.1297064962853919E-5</v>
      </c>
      <c r="L745" s="43">
        <v>2.9202995333980532E-5</v>
      </c>
      <c r="M745" s="43">
        <v>2.9218931673285541E-5</v>
      </c>
      <c r="N745" s="43">
        <v>3.1430445193992513E-5</v>
      </c>
      <c r="O745" s="43">
        <v>3.1741896694754581E-5</v>
      </c>
      <c r="P745" s="43">
        <v>3.1595005219422942E-5</v>
      </c>
      <c r="Q745" s="43">
        <v>3.1919101858981574E-5</v>
      </c>
      <c r="R745" s="43">
        <v>3.1142205317869681E-5</v>
      </c>
      <c r="S745" s="43">
        <v>2.812071002988601E-5</v>
      </c>
      <c r="T745" s="43">
        <v>2.7277088728989454E-5</v>
      </c>
      <c r="U745" s="43">
        <v>2.8339609671246953E-5</v>
      </c>
      <c r="V745" s="43">
        <v>2.9402130613504981E-5</v>
      </c>
      <c r="W745" s="43">
        <v>3.0464651555762792E-5</v>
      </c>
      <c r="X745" s="43">
        <v>3.1527172498020498E-5</v>
      </c>
      <c r="Y745" s="43">
        <v>3.258969344027842E-5</v>
      </c>
    </row>
    <row r="746" spans="1:25" ht="15" hidden="1" customHeight="1">
      <c r="A746" s="38" t="s">
        <v>64</v>
      </c>
      <c r="B746" s="38" t="s">
        <v>65</v>
      </c>
      <c r="C746" s="38" t="s">
        <v>66</v>
      </c>
      <c r="D746" s="38" t="s">
        <v>299</v>
      </c>
      <c r="E746" s="38" t="s">
        <v>363</v>
      </c>
      <c r="F746" s="38" t="s">
        <v>364</v>
      </c>
      <c r="G746" s="38" t="s">
        <v>365</v>
      </c>
      <c r="H746" s="39" t="s">
        <v>72</v>
      </c>
      <c r="I746" s="39">
        <v>1</v>
      </c>
      <c r="J746" s="40">
        <v>3.2500379881318035E-2</v>
      </c>
      <c r="K746" s="40">
        <v>3.0863078995369012E-2</v>
      </c>
      <c r="L746" s="40">
        <v>2.8798047132016006E-2</v>
      </c>
      <c r="M746" s="40">
        <v>2.8813762487415982E-2</v>
      </c>
      <c r="N746" s="40">
        <v>3.0994609687302475E-2</v>
      </c>
      <c r="O746" s="40">
        <v>3.1301742393920647E-2</v>
      </c>
      <c r="P746" s="40">
        <v>3.1156887813713618E-2</v>
      </c>
      <c r="Q746" s="40">
        <v>3.1476490313203695E-2</v>
      </c>
      <c r="R746" s="40">
        <v>3.0710366737461883E-2</v>
      </c>
      <c r="S746" s="40">
        <v>2.7730769517471589E-2</v>
      </c>
      <c r="T746" s="40">
        <v>2.6898846431947464E-2</v>
      </c>
      <c r="U746" s="40">
        <v>2.7946633750472332E-2</v>
      </c>
      <c r="V746" s="40">
        <v>2.8994421068997706E-2</v>
      </c>
      <c r="W746" s="40">
        <v>3.0042208387522879E-2</v>
      </c>
      <c r="X746" s="40">
        <v>3.1089995706047951E-2</v>
      </c>
      <c r="Y746" s="40">
        <v>3.2137783024573228E-2</v>
      </c>
    </row>
    <row r="747" spans="1:25" ht="15" hidden="1" customHeight="1">
      <c r="A747" s="41" t="s">
        <v>64</v>
      </c>
      <c r="B747" s="41" t="s">
        <v>65</v>
      </c>
      <c r="C747" s="41" t="s">
        <v>66</v>
      </c>
      <c r="D747" s="41" t="s">
        <v>299</v>
      </c>
      <c r="E747" s="41" t="s">
        <v>363</v>
      </c>
      <c r="F747" s="41" t="s">
        <v>364</v>
      </c>
      <c r="G747" s="41" t="s">
        <v>365</v>
      </c>
      <c r="H747" s="42" t="s">
        <v>73</v>
      </c>
      <c r="I747" s="42">
        <v>298</v>
      </c>
      <c r="J747" s="43">
        <v>7.8570415397237226E-5</v>
      </c>
      <c r="K747" s="43">
        <v>7.4612202871443735E-5</v>
      </c>
      <c r="L747" s="43">
        <v>6.9619940876209583E-5</v>
      </c>
      <c r="M747" s="43">
        <v>6.9657933109112724E-5</v>
      </c>
      <c r="N747" s="43">
        <v>7.4930181342478132E-5</v>
      </c>
      <c r="O747" s="43">
        <v>7.567268172029491E-5</v>
      </c>
      <c r="P747" s="43">
        <v>7.5322492443104315E-5</v>
      </c>
      <c r="Q747" s="43">
        <v>7.609513883181209E-5</v>
      </c>
      <c r="R747" s="43">
        <v>7.4243017477801311E-5</v>
      </c>
      <c r="S747" s="43">
        <v>6.7039772711248251E-5</v>
      </c>
      <c r="T747" s="43">
        <v>6.5028579529910851E-5</v>
      </c>
      <c r="U747" s="43">
        <v>6.7561629456252745E-5</v>
      </c>
      <c r="V747" s="43">
        <v>7.0094679382595872E-5</v>
      </c>
      <c r="W747" s="43">
        <v>7.2627729308938485E-5</v>
      </c>
      <c r="X747" s="43">
        <v>7.516077923528088E-5</v>
      </c>
      <c r="Y747" s="43">
        <v>7.7693829161623763E-5</v>
      </c>
    </row>
    <row r="748" spans="1:25" ht="15" hidden="1" customHeight="1">
      <c r="A748" s="38" t="s">
        <v>64</v>
      </c>
      <c r="B748" s="38" t="s">
        <v>65</v>
      </c>
      <c r="C748" s="38" t="s">
        <v>66</v>
      </c>
      <c r="D748" s="38" t="s">
        <v>299</v>
      </c>
      <c r="E748" s="38" t="s">
        <v>363</v>
      </c>
      <c r="F748" s="38" t="s">
        <v>364</v>
      </c>
      <c r="G748" s="38" t="s">
        <v>366</v>
      </c>
      <c r="H748" s="39" t="s">
        <v>71</v>
      </c>
      <c r="I748" s="39">
        <v>25</v>
      </c>
      <c r="J748" s="40">
        <v>2.3241231419825381E-3</v>
      </c>
      <c r="K748" s="40">
        <v>2.4735749065969382E-3</v>
      </c>
      <c r="L748" s="40">
        <v>2.45471915738303E-3</v>
      </c>
      <c r="M748" s="40">
        <v>2.5253441096838589E-3</v>
      </c>
      <c r="N748" s="40">
        <v>2.6960196701891941E-3</v>
      </c>
      <c r="O748" s="40">
        <v>2.8718562160648642E-3</v>
      </c>
      <c r="P748" s="40">
        <v>2.9630927186570541E-3</v>
      </c>
      <c r="Q748" s="40">
        <v>2.8331057756647154E-3</v>
      </c>
      <c r="R748" s="40">
        <v>2.5006003712221615E-3</v>
      </c>
      <c r="S748" s="40">
        <v>1.9688488502271153E-3</v>
      </c>
      <c r="T748" s="40">
        <v>1.7717918287632705E-3</v>
      </c>
      <c r="U748" s="40">
        <v>1.8642657185914621E-3</v>
      </c>
      <c r="V748" s="40">
        <v>1.9571936787319698E-3</v>
      </c>
      <c r="W748" s="40">
        <v>2.0500182145101638E-3</v>
      </c>
      <c r="X748" s="40">
        <v>2.1414411495503517E-3</v>
      </c>
      <c r="Y748" s="40">
        <v>2.2337741199873837E-3</v>
      </c>
    </row>
    <row r="749" spans="1:25" ht="15" hidden="1" customHeight="1">
      <c r="A749" s="41" t="s">
        <v>64</v>
      </c>
      <c r="B749" s="41" t="s">
        <v>65</v>
      </c>
      <c r="C749" s="41" t="s">
        <v>66</v>
      </c>
      <c r="D749" s="41" t="s">
        <v>299</v>
      </c>
      <c r="E749" s="41" t="s">
        <v>363</v>
      </c>
      <c r="F749" s="41" t="s">
        <v>364</v>
      </c>
      <c r="G749" s="41" t="s">
        <v>366</v>
      </c>
      <c r="H749" s="42" t="s">
        <v>72</v>
      </c>
      <c r="I749" s="42">
        <v>1</v>
      </c>
      <c r="J749" s="43">
        <v>2.29189530108038</v>
      </c>
      <c r="K749" s="43">
        <v>2.4392746678921275</v>
      </c>
      <c r="L749" s="43">
        <v>2.4206803850673189</v>
      </c>
      <c r="M749" s="43">
        <v>2.490326004696243</v>
      </c>
      <c r="N749" s="43">
        <v>2.6586348640959039</v>
      </c>
      <c r="O749" s="43">
        <v>2.8320331432020978</v>
      </c>
      <c r="P749" s="43">
        <v>2.9220044996250092</v>
      </c>
      <c r="Q749" s="43">
        <v>2.7938200422421646</v>
      </c>
      <c r="R749" s="43">
        <v>2.465925379407881</v>
      </c>
      <c r="S749" s="43">
        <v>1.9415474795039658</v>
      </c>
      <c r="T749" s="43">
        <v>1.7472229820710865</v>
      </c>
      <c r="U749" s="43">
        <v>1.8384145672936607</v>
      </c>
      <c r="V749" s="43">
        <v>1.9300539263868866</v>
      </c>
      <c r="W749" s="43">
        <v>2.0215912952689559</v>
      </c>
      <c r="X749" s="43">
        <v>2.1117464989432531</v>
      </c>
      <c r="Y749" s="43">
        <v>2.2027991188568921</v>
      </c>
    </row>
    <row r="750" spans="1:25" ht="15" hidden="1" customHeight="1">
      <c r="A750" s="38" t="s">
        <v>64</v>
      </c>
      <c r="B750" s="38" t="s">
        <v>65</v>
      </c>
      <c r="C750" s="38" t="s">
        <v>66</v>
      </c>
      <c r="D750" s="38" t="s">
        <v>299</v>
      </c>
      <c r="E750" s="38" t="s">
        <v>363</v>
      </c>
      <c r="F750" s="38" t="s">
        <v>364</v>
      </c>
      <c r="G750" s="38" t="s">
        <v>366</v>
      </c>
      <c r="H750" s="39" t="s">
        <v>73</v>
      </c>
      <c r="I750" s="39">
        <v>298</v>
      </c>
      <c r="J750" s="40">
        <v>5.5407095704863712E-3</v>
      </c>
      <c r="K750" s="40">
        <v>5.8970025773271003E-3</v>
      </c>
      <c r="L750" s="40">
        <v>5.8520504712011433E-3</v>
      </c>
      <c r="M750" s="40">
        <v>6.0204203574863203E-3</v>
      </c>
      <c r="N750" s="40">
        <v>6.4273108937310383E-3</v>
      </c>
      <c r="O750" s="40">
        <v>6.8465052190986361E-3</v>
      </c>
      <c r="P750" s="40">
        <v>7.0640130412784165E-3</v>
      </c>
      <c r="Q750" s="40">
        <v>6.7541241691846821E-3</v>
      </c>
      <c r="R750" s="40">
        <v>5.9614312849936325E-3</v>
      </c>
      <c r="S750" s="40">
        <v>4.6937356589414423E-3</v>
      </c>
      <c r="T750" s="40">
        <v>4.2239517197716365E-3</v>
      </c>
      <c r="U750" s="40">
        <v>4.4444094731220457E-3</v>
      </c>
      <c r="V750" s="40">
        <v>4.6659497300970167E-3</v>
      </c>
      <c r="W750" s="40">
        <v>4.8872434233922304E-3</v>
      </c>
      <c r="X750" s="40">
        <v>5.1051957005280391E-3</v>
      </c>
      <c r="Y750" s="40">
        <v>5.3253175020499229E-3</v>
      </c>
    </row>
    <row r="751" spans="1:25" ht="15" hidden="1" customHeight="1">
      <c r="A751" s="41" t="s">
        <v>64</v>
      </c>
      <c r="B751" s="41" t="s">
        <v>65</v>
      </c>
      <c r="C751" s="41" t="s">
        <v>66</v>
      </c>
      <c r="D751" s="41" t="s">
        <v>299</v>
      </c>
      <c r="E751" s="41" t="s">
        <v>363</v>
      </c>
      <c r="F751" s="41" t="s">
        <v>364</v>
      </c>
      <c r="G751" s="41" t="s">
        <v>367</v>
      </c>
      <c r="H751" s="42" t="s">
        <v>71</v>
      </c>
      <c r="I751" s="42">
        <v>25</v>
      </c>
      <c r="J751" s="43">
        <v>1.964381597224921E-4</v>
      </c>
      <c r="K751" s="43">
        <v>2.0904623220871884E-4</v>
      </c>
      <c r="L751" s="43">
        <v>2.0743222798225914E-4</v>
      </c>
      <c r="M751" s="43">
        <v>2.134433160026532E-4</v>
      </c>
      <c r="N751" s="43">
        <v>2.2782196857193594E-4</v>
      </c>
      <c r="O751" s="43">
        <v>2.4249624711175925E-4</v>
      </c>
      <c r="P751" s="43">
        <v>2.5013606509722197E-4</v>
      </c>
      <c r="Q751" s="43">
        <v>2.3911723795779481E-4</v>
      </c>
      <c r="R751" s="43">
        <v>2.1100322416966929E-4</v>
      </c>
      <c r="S751" s="43">
        <v>1.6608285307798603E-4</v>
      </c>
      <c r="T751" s="43">
        <v>1.4947476736454926E-4</v>
      </c>
      <c r="U751" s="43">
        <v>1.573295477587902E-4</v>
      </c>
      <c r="V751" s="43">
        <v>1.6518432815302808E-4</v>
      </c>
      <c r="W751" s="43">
        <v>1.7303910854726592E-4</v>
      </c>
      <c r="X751" s="43">
        <v>1.8089388894150792E-4</v>
      </c>
      <c r="Y751" s="43">
        <v>1.8874866933574682E-4</v>
      </c>
    </row>
    <row r="752" spans="1:25" ht="15" hidden="1" customHeight="1">
      <c r="A752" s="38" t="s">
        <v>64</v>
      </c>
      <c r="B752" s="38" t="s">
        <v>65</v>
      </c>
      <c r="C752" s="38" t="s">
        <v>66</v>
      </c>
      <c r="D752" s="38" t="s">
        <v>299</v>
      </c>
      <c r="E752" s="38" t="s">
        <v>363</v>
      </c>
      <c r="F752" s="38" t="s">
        <v>364</v>
      </c>
      <c r="G752" s="38" t="s">
        <v>367</v>
      </c>
      <c r="H752" s="39" t="s">
        <v>72</v>
      </c>
      <c r="I752" s="39">
        <v>1</v>
      </c>
      <c r="J752" s="40">
        <v>0.19371421724100688</v>
      </c>
      <c r="K752" s="40">
        <v>0.20614745778875795</v>
      </c>
      <c r="L752" s="40">
        <v>0.20455583442090519</v>
      </c>
      <c r="M752" s="40">
        <v>0.21048356868741638</v>
      </c>
      <c r="N752" s="40">
        <v>0.22466283727440509</v>
      </c>
      <c r="O752" s="40">
        <v>0.23913363248514286</v>
      </c>
      <c r="P752" s="40">
        <v>0.24666751166120718</v>
      </c>
      <c r="Q752" s="40">
        <v>0.23580147892478007</v>
      </c>
      <c r="R752" s="40">
        <v>0.20807731279451655</v>
      </c>
      <c r="S752" s="40">
        <v>0.16377983751530464</v>
      </c>
      <c r="T752" s="40">
        <v>0.14740205059042749</v>
      </c>
      <c r="U752" s="40">
        <v>0.15514791136320166</v>
      </c>
      <c r="V752" s="40">
        <v>0.16289377213597273</v>
      </c>
      <c r="W752" s="40">
        <v>0.17063963290874384</v>
      </c>
      <c r="X752" s="40">
        <v>0.17838549368151901</v>
      </c>
      <c r="Y752" s="40">
        <v>0.18613135445429113</v>
      </c>
    </row>
    <row r="753" spans="1:25" ht="15" hidden="1" customHeight="1">
      <c r="A753" s="41" t="s">
        <v>64</v>
      </c>
      <c r="B753" s="41" t="s">
        <v>65</v>
      </c>
      <c r="C753" s="41" t="s">
        <v>66</v>
      </c>
      <c r="D753" s="41" t="s">
        <v>299</v>
      </c>
      <c r="E753" s="41" t="s">
        <v>363</v>
      </c>
      <c r="F753" s="41" t="s">
        <v>364</v>
      </c>
      <c r="G753" s="41" t="s">
        <v>367</v>
      </c>
      <c r="H753" s="42" t="s">
        <v>73</v>
      </c>
      <c r="I753" s="42">
        <v>298</v>
      </c>
      <c r="J753" s="43">
        <v>4.6830857277842117E-4</v>
      </c>
      <c r="K753" s="43">
        <v>4.983662175855857E-4</v>
      </c>
      <c r="L753" s="43">
        <v>4.9451843150970589E-4</v>
      </c>
      <c r="M753" s="43">
        <v>5.0884886535032525E-4</v>
      </c>
      <c r="N753" s="43">
        <v>5.4312757307549539E-4</v>
      </c>
      <c r="O753" s="43">
        <v>5.7811105311443415E-4</v>
      </c>
      <c r="P753" s="43">
        <v>5.9632437919177723E-4</v>
      </c>
      <c r="Q753" s="43">
        <v>5.7005549529138286E-4</v>
      </c>
      <c r="R753" s="43">
        <v>5.0303168642049155E-4</v>
      </c>
      <c r="S753" s="43">
        <v>3.9594152173791873E-4</v>
      </c>
      <c r="T753" s="43">
        <v>3.5634784539708542E-4</v>
      </c>
      <c r="U753" s="43">
        <v>3.7507364185695584E-4</v>
      </c>
      <c r="V753" s="43">
        <v>3.9379943831681889E-4</v>
      </c>
      <c r="W753" s="43">
        <v>4.1252523477668194E-4</v>
      </c>
      <c r="X753" s="43">
        <v>4.3125103123655486E-4</v>
      </c>
      <c r="Y753" s="43">
        <v>4.4997682769642045E-4</v>
      </c>
    </row>
    <row r="754" spans="1:25" ht="15" hidden="1" customHeight="1">
      <c r="A754" s="38" t="s">
        <v>64</v>
      </c>
      <c r="B754" s="38" t="s">
        <v>65</v>
      </c>
      <c r="C754" s="38" t="s">
        <v>66</v>
      </c>
      <c r="D754" s="38" t="s">
        <v>299</v>
      </c>
      <c r="E754" s="38" t="s">
        <v>363</v>
      </c>
      <c r="F754" s="38" t="s">
        <v>364</v>
      </c>
      <c r="G754" s="38" t="s">
        <v>368</v>
      </c>
      <c r="H754" s="39" t="s">
        <v>71</v>
      </c>
      <c r="I754" s="39">
        <v>25</v>
      </c>
      <c r="J754" s="40">
        <v>1.0569083790250168E-4</v>
      </c>
      <c r="K754" s="40">
        <v>1.0567186665332342E-4</v>
      </c>
      <c r="L754" s="40">
        <v>1.0555878640450252E-4</v>
      </c>
      <c r="M754" s="40">
        <v>1.0556317924231448E-4</v>
      </c>
      <c r="N754" s="40">
        <v>1.056454253805744E-4</v>
      </c>
      <c r="O754" s="40">
        <v>1.0543760383596151E-4</v>
      </c>
      <c r="P754" s="40">
        <v>1.0564888649189728E-4</v>
      </c>
      <c r="Q754" s="40">
        <v>1.0583472810836488E-4</v>
      </c>
      <c r="R754" s="40">
        <v>1.0602000057203037E-4</v>
      </c>
      <c r="S754" s="40">
        <v>1.0632868969815146E-4</v>
      </c>
      <c r="T754" s="40">
        <v>1.060264287431435E-4</v>
      </c>
      <c r="U754" s="40">
        <v>1.0590934857101559E-4</v>
      </c>
      <c r="V754" s="40">
        <v>1.0579033368391987E-4</v>
      </c>
      <c r="W754" s="40">
        <v>1.0568031751559668E-4</v>
      </c>
      <c r="X754" s="40">
        <v>1.0545215221214952E-4</v>
      </c>
      <c r="Y754" s="40">
        <v>1.0521216640634238E-4</v>
      </c>
    </row>
    <row r="755" spans="1:25" ht="15" hidden="1" customHeight="1">
      <c r="A755" s="41" t="s">
        <v>64</v>
      </c>
      <c r="B755" s="41" t="s">
        <v>65</v>
      </c>
      <c r="C755" s="41" t="s">
        <v>66</v>
      </c>
      <c r="D755" s="41" t="s">
        <v>299</v>
      </c>
      <c r="E755" s="41" t="s">
        <v>363</v>
      </c>
      <c r="F755" s="41" t="s">
        <v>364</v>
      </c>
      <c r="G755" s="41" t="s">
        <v>368</v>
      </c>
      <c r="H755" s="42" t="s">
        <v>72</v>
      </c>
      <c r="I755" s="42">
        <v>1</v>
      </c>
      <c r="J755" s="43">
        <v>0.104225258283587</v>
      </c>
      <c r="K755" s="43">
        <v>0.10420655010239732</v>
      </c>
      <c r="L755" s="43">
        <v>0.10409503789969343</v>
      </c>
      <c r="M755" s="43">
        <v>0.10409936982348771</v>
      </c>
      <c r="N755" s="43">
        <v>0.10418047548196376</v>
      </c>
      <c r="O755" s="43">
        <v>0.10397553572943619</v>
      </c>
      <c r="P755" s="43">
        <v>0.10418388859920964</v>
      </c>
      <c r="Q755" s="43">
        <v>0.1043671532119289</v>
      </c>
      <c r="R755" s="43">
        <v>0.10454985656409822</v>
      </c>
      <c r="S755" s="43">
        <v>0.10485426520100376</v>
      </c>
      <c r="T755" s="43">
        <v>0.10455619559790523</v>
      </c>
      <c r="U755" s="43">
        <v>0.10444073893749752</v>
      </c>
      <c r="V755" s="43">
        <v>0.1043233743901695</v>
      </c>
      <c r="W755" s="43">
        <v>0.10421488377938042</v>
      </c>
      <c r="X755" s="43">
        <v>0.10398988236814104</v>
      </c>
      <c r="Y755" s="43">
        <v>0.10375322436550777</v>
      </c>
    </row>
    <row r="756" spans="1:25" ht="15" hidden="1" customHeight="1">
      <c r="A756" s="38" t="s">
        <v>64</v>
      </c>
      <c r="B756" s="38" t="s">
        <v>65</v>
      </c>
      <c r="C756" s="38" t="s">
        <v>66</v>
      </c>
      <c r="D756" s="38" t="s">
        <v>299</v>
      </c>
      <c r="E756" s="38" t="s">
        <v>363</v>
      </c>
      <c r="F756" s="38" t="s">
        <v>364</v>
      </c>
      <c r="G756" s="38" t="s">
        <v>368</v>
      </c>
      <c r="H756" s="39" t="s">
        <v>73</v>
      </c>
      <c r="I756" s="39">
        <v>298</v>
      </c>
      <c r="J756" s="40">
        <v>2.5196695755956404E-4</v>
      </c>
      <c r="K756" s="40">
        <v>2.5192173010152302E-4</v>
      </c>
      <c r="L756" s="40">
        <v>2.5165214678833403E-4</v>
      </c>
      <c r="M756" s="40">
        <v>2.516626193136777E-4</v>
      </c>
      <c r="N756" s="40">
        <v>2.5185869410728932E-4</v>
      </c>
      <c r="O756" s="40">
        <v>2.513632475449322E-4</v>
      </c>
      <c r="P756" s="40">
        <v>2.5186694539668314E-4</v>
      </c>
      <c r="Q756" s="40">
        <v>2.523099918103419E-4</v>
      </c>
      <c r="R756" s="40">
        <v>2.5275168136372039E-4</v>
      </c>
      <c r="S756" s="40">
        <v>2.5348759624039304E-4</v>
      </c>
      <c r="T756" s="40">
        <v>2.5276700612365409E-4</v>
      </c>
      <c r="U756" s="40">
        <v>2.5248788699330121E-4</v>
      </c>
      <c r="V756" s="40">
        <v>2.5220415550246492E-4</v>
      </c>
      <c r="W756" s="40">
        <v>2.5194187695718248E-4</v>
      </c>
      <c r="X756" s="40">
        <v>2.513979308737644E-4</v>
      </c>
      <c r="Y756" s="40">
        <v>2.5082580471272027E-4</v>
      </c>
    </row>
    <row r="757" spans="1:25" ht="15" hidden="1" customHeight="1">
      <c r="A757" s="41" t="s">
        <v>64</v>
      </c>
      <c r="B757" s="41" t="s">
        <v>65</v>
      </c>
      <c r="C757" s="41" t="s">
        <v>66</v>
      </c>
      <c r="D757" s="41" t="s">
        <v>369</v>
      </c>
      <c r="E757" s="41" t="s">
        <v>370</v>
      </c>
      <c r="F757" s="41"/>
      <c r="G757" s="41" t="s">
        <v>371</v>
      </c>
      <c r="H757" s="42" t="s">
        <v>71</v>
      </c>
      <c r="I757" s="42">
        <v>25</v>
      </c>
      <c r="J757" s="43">
        <v>6.5534991016457197E-5</v>
      </c>
      <c r="K757" s="43">
        <v>6.0682702539337787E-5</v>
      </c>
      <c r="L757" s="43">
        <v>7.2174582842982093E-5</v>
      </c>
      <c r="M757" s="43">
        <v>6.8443883510680369E-5</v>
      </c>
      <c r="N757" s="43">
        <v>7.2153766909743066E-5</v>
      </c>
      <c r="O757" s="43">
        <v>6.6388823179290603E-5</v>
      </c>
      <c r="P757" s="43">
        <v>7.3463566192068203E-5</v>
      </c>
      <c r="Q757" s="43">
        <v>7.0553995772567769E-5</v>
      </c>
      <c r="R757" s="43">
        <v>6.308561250000007E-5</v>
      </c>
      <c r="S757" s="43">
        <v>6.1431600799999921E-5</v>
      </c>
      <c r="T757" s="43">
        <v>5.3851208937499961E-5</v>
      </c>
      <c r="U757" s="43">
        <v>5.6282077857500294E-5</v>
      </c>
      <c r="V757" s="43">
        <v>5.3287718897500062E-5</v>
      </c>
      <c r="W757" s="43">
        <v>5.3087243122499843E-5</v>
      </c>
      <c r="X757" s="43">
        <v>4.4568612500000037E-5</v>
      </c>
      <c r="Y757" s="43">
        <v>4.3579303717500088E-5</v>
      </c>
    </row>
    <row r="758" spans="1:25" ht="15" hidden="1" customHeight="1">
      <c r="A758" s="38" t="s">
        <v>64</v>
      </c>
      <c r="B758" s="38" t="s">
        <v>65</v>
      </c>
      <c r="C758" s="38" t="s">
        <v>66</v>
      </c>
      <c r="D758" s="38" t="s">
        <v>369</v>
      </c>
      <c r="E758" s="38" t="s">
        <v>370</v>
      </c>
      <c r="F758" s="38"/>
      <c r="G758" s="38" t="s">
        <v>371</v>
      </c>
      <c r="H758" s="39" t="s">
        <v>72</v>
      </c>
      <c r="I758" s="39">
        <v>1</v>
      </c>
      <c r="J758" s="40">
        <v>0.1389866089477024</v>
      </c>
      <c r="K758" s="40">
        <v>0.12869587554542761</v>
      </c>
      <c r="L758" s="40">
        <v>0.15306785529339642</v>
      </c>
      <c r="M758" s="40">
        <v>0.1451557881494509</v>
      </c>
      <c r="N758" s="40">
        <v>0.15302370886218311</v>
      </c>
      <c r="O758" s="40">
        <v>0.14079741619863953</v>
      </c>
      <c r="P758" s="40">
        <v>0.15580153118013823</v>
      </c>
      <c r="Q758" s="40">
        <v>0.14963091423446173</v>
      </c>
      <c r="R758" s="40">
        <v>0.13379196699000015</v>
      </c>
      <c r="S758" s="40">
        <v>0.13028413897663982</v>
      </c>
      <c r="T758" s="40">
        <v>0.11420764391464994</v>
      </c>
      <c r="U758" s="40">
        <v>0.11936303072018664</v>
      </c>
      <c r="V758" s="40">
        <v>0.11301259423781815</v>
      </c>
      <c r="W758" s="40">
        <v>0.11258742521419768</v>
      </c>
      <c r="X758" s="40">
        <v>9.4521113390000092E-2</v>
      </c>
      <c r="Y758" s="40">
        <v>9.242298732407421E-2</v>
      </c>
    </row>
    <row r="759" spans="1:25" ht="15" hidden="1" customHeight="1">
      <c r="A759" s="41" t="s">
        <v>64</v>
      </c>
      <c r="B759" s="41" t="s">
        <v>65</v>
      </c>
      <c r="C759" s="41" t="s">
        <v>66</v>
      </c>
      <c r="D759" s="41" t="s">
        <v>369</v>
      </c>
      <c r="E759" s="41" t="s">
        <v>370</v>
      </c>
      <c r="F759" s="41"/>
      <c r="G759" s="41" t="s">
        <v>371</v>
      </c>
      <c r="H759" s="42" t="s">
        <v>73</v>
      </c>
      <c r="I759" s="42">
        <v>298</v>
      </c>
      <c r="J759" s="43">
        <v>7.8117709291616988E-5</v>
      </c>
      <c r="K759" s="43">
        <v>7.2333781426890656E-5</v>
      </c>
      <c r="L759" s="43">
        <v>8.6032102748834661E-5</v>
      </c>
      <c r="M759" s="43">
        <v>8.1585109144730985E-5</v>
      </c>
      <c r="N759" s="43">
        <v>8.6007290156413766E-5</v>
      </c>
      <c r="O759" s="43">
        <v>7.9135477229714412E-5</v>
      </c>
      <c r="P759" s="43">
        <v>8.7568570900945319E-5</v>
      </c>
      <c r="Q759" s="43">
        <v>8.410036296090078E-5</v>
      </c>
      <c r="R759" s="43">
        <v>7.5198050100000084E-5</v>
      </c>
      <c r="S759" s="43">
        <v>7.3226468153599918E-5</v>
      </c>
      <c r="T759" s="43">
        <v>6.4190641053499963E-5</v>
      </c>
      <c r="U759" s="43">
        <v>6.7088236806140349E-5</v>
      </c>
      <c r="V759" s="43">
        <v>6.3518960925820086E-5</v>
      </c>
      <c r="W759" s="43">
        <v>6.3279993802019819E-5</v>
      </c>
      <c r="X759" s="43">
        <v>5.3125786100000046E-5</v>
      </c>
      <c r="Y759" s="43">
        <v>5.1946530031260114E-5</v>
      </c>
    </row>
    <row r="760" spans="1:25" ht="15" hidden="1" customHeight="1">
      <c r="A760" s="38" t="s">
        <v>64</v>
      </c>
      <c r="B760" s="38" t="s">
        <v>65</v>
      </c>
      <c r="C760" s="38" t="s">
        <v>66</v>
      </c>
      <c r="D760" s="38" t="s">
        <v>369</v>
      </c>
      <c r="E760" s="38" t="s">
        <v>370</v>
      </c>
      <c r="F760" s="38"/>
      <c r="G760" s="38" t="s">
        <v>372</v>
      </c>
      <c r="H760" s="39" t="s">
        <v>71</v>
      </c>
      <c r="I760" s="39">
        <v>25</v>
      </c>
      <c r="J760" s="40">
        <v>3.7382711582379989E-6</v>
      </c>
      <c r="K760" s="40">
        <v>1.9560752788914582E-6</v>
      </c>
      <c r="L760" s="40">
        <v>2.0345501924755117E-6</v>
      </c>
      <c r="M760" s="40">
        <v>3.5683491392344209E-6</v>
      </c>
      <c r="N760" s="40">
        <v>3.0127939549082019E-6</v>
      </c>
      <c r="O760" s="40">
        <v>2.1419492548457509E-6</v>
      </c>
      <c r="P760" s="40">
        <v>3.0119020825197318E-6</v>
      </c>
      <c r="Q760" s="40">
        <v>3.1033392991732178E-6</v>
      </c>
      <c r="R760" s="40">
        <v>2.9614399999999852E-6</v>
      </c>
      <c r="S760" s="40">
        <v>2.8788410250000016E-6</v>
      </c>
      <c r="T760" s="40">
        <v>2.7441276674999936E-6</v>
      </c>
      <c r="U760" s="40">
        <v>2.8426223750000166E-6</v>
      </c>
      <c r="V760" s="40">
        <v>2.8125045375000002E-6</v>
      </c>
      <c r="W760" s="40">
        <v>2.8120169074999938E-6</v>
      </c>
      <c r="X760" s="40">
        <v>2.4421924999999991E-6</v>
      </c>
      <c r="Y760" s="40">
        <v>2.4604390650000003E-6</v>
      </c>
    </row>
    <row r="761" spans="1:25" ht="15" hidden="1" customHeight="1">
      <c r="A761" s="41" t="s">
        <v>64</v>
      </c>
      <c r="B761" s="41" t="s">
        <v>65</v>
      </c>
      <c r="C761" s="41" t="s">
        <v>66</v>
      </c>
      <c r="D761" s="41" t="s">
        <v>369</v>
      </c>
      <c r="E761" s="41" t="s">
        <v>370</v>
      </c>
      <c r="F761" s="41"/>
      <c r="G761" s="41" t="s">
        <v>372</v>
      </c>
      <c r="H761" s="42" t="s">
        <v>72</v>
      </c>
      <c r="I761" s="42">
        <v>1</v>
      </c>
      <c r="J761" s="43">
        <v>7.9281254723911482E-3</v>
      </c>
      <c r="K761" s="43">
        <v>4.1484444514730051E-3</v>
      </c>
      <c r="L761" s="43">
        <v>4.3148740482020654E-3</v>
      </c>
      <c r="M761" s="43">
        <v>7.5677548544883597E-3</v>
      </c>
      <c r="N761" s="43">
        <v>6.3895334195693144E-3</v>
      </c>
      <c r="O761" s="43">
        <v>4.5426459796768688E-3</v>
      </c>
      <c r="P761" s="43">
        <v>6.3876419366078472E-3</v>
      </c>
      <c r="Q761" s="43">
        <v>6.5815619856865589E-3</v>
      </c>
      <c r="R761" s="43">
        <v>6.2806219519999686E-3</v>
      </c>
      <c r="S761" s="43">
        <v>6.1054460458200028E-3</v>
      </c>
      <c r="T761" s="43">
        <v>5.819745957233986E-3</v>
      </c>
      <c r="U761" s="43">
        <v>6.028633532900036E-3</v>
      </c>
      <c r="V761" s="43">
        <v>5.9647596231300008E-3</v>
      </c>
      <c r="W761" s="43">
        <v>5.9637254574259864E-3</v>
      </c>
      <c r="X761" s="43">
        <v>5.1794018539999985E-3</v>
      </c>
      <c r="Y761" s="43">
        <v>5.218099169052001E-3</v>
      </c>
    </row>
    <row r="762" spans="1:25" ht="15" hidden="1" customHeight="1">
      <c r="A762" s="38" t="s">
        <v>64</v>
      </c>
      <c r="B762" s="38" t="s">
        <v>65</v>
      </c>
      <c r="C762" s="38" t="s">
        <v>66</v>
      </c>
      <c r="D762" s="38" t="s">
        <v>369</v>
      </c>
      <c r="E762" s="38" t="s">
        <v>370</v>
      </c>
      <c r="F762" s="38"/>
      <c r="G762" s="38" t="s">
        <v>372</v>
      </c>
      <c r="H762" s="39" t="s">
        <v>73</v>
      </c>
      <c r="I762" s="39">
        <v>298</v>
      </c>
      <c r="J762" s="40">
        <v>4.4560192206196953E-6</v>
      </c>
      <c r="K762" s="40">
        <v>2.3316417324386178E-6</v>
      </c>
      <c r="L762" s="40">
        <v>2.42518382943081E-6</v>
      </c>
      <c r="M762" s="40">
        <v>4.2534721739674291E-6</v>
      </c>
      <c r="N762" s="40">
        <v>3.591250394250577E-6</v>
      </c>
      <c r="O762" s="40">
        <v>2.5532035117761351E-6</v>
      </c>
      <c r="P762" s="40">
        <v>3.59018728236352E-6</v>
      </c>
      <c r="Q762" s="40">
        <v>3.6991804446144753E-6</v>
      </c>
      <c r="R762" s="40">
        <v>3.5300364799999825E-6</v>
      </c>
      <c r="S762" s="40">
        <v>3.4315785018000016E-6</v>
      </c>
      <c r="T762" s="40">
        <v>3.271000179659992E-6</v>
      </c>
      <c r="U762" s="40">
        <v>3.3884058710000197E-6</v>
      </c>
      <c r="V762" s="40">
        <v>3.3525054087000001E-6</v>
      </c>
      <c r="W762" s="40">
        <v>3.351924153739992E-6</v>
      </c>
      <c r="X762" s="40">
        <v>2.9110934599999991E-6</v>
      </c>
      <c r="Y762" s="40">
        <v>2.9328433654800006E-6</v>
      </c>
    </row>
    <row r="763" spans="1:25" ht="15" hidden="1" customHeight="1">
      <c r="A763" s="41" t="s">
        <v>64</v>
      </c>
      <c r="B763" s="41" t="s">
        <v>65</v>
      </c>
      <c r="C763" s="41" t="s">
        <v>66</v>
      </c>
      <c r="D763" s="41" t="s">
        <v>369</v>
      </c>
      <c r="E763" s="41" t="s">
        <v>370</v>
      </c>
      <c r="F763" s="41"/>
      <c r="G763" s="41" t="s">
        <v>373</v>
      </c>
      <c r="H763" s="42" t="s">
        <v>71</v>
      </c>
      <c r="I763" s="42">
        <v>25</v>
      </c>
      <c r="J763" s="43">
        <v>1.365372133242848E-5</v>
      </c>
      <c r="K763" s="43">
        <v>1.1837279332195394E-5</v>
      </c>
      <c r="L763" s="43">
        <v>1.2410610123014434E-5</v>
      </c>
      <c r="M763" s="43">
        <v>7.5464788812604944E-6</v>
      </c>
      <c r="N763" s="43">
        <v>6.7581532550958599E-6</v>
      </c>
      <c r="O763" s="43">
        <v>6.9419793319654493E-6</v>
      </c>
      <c r="P763" s="43">
        <v>6.4172340609290042E-6</v>
      </c>
      <c r="Q763" s="43">
        <v>4.2494725426548194E-6</v>
      </c>
      <c r="R763" s="43">
        <v>4.2248474999999853E-6</v>
      </c>
      <c r="S763" s="43">
        <v>4.5844575250000033E-6</v>
      </c>
      <c r="T763" s="43">
        <v>5.3649698224999912E-6</v>
      </c>
      <c r="U763" s="43">
        <v>4.357205955000028E-6</v>
      </c>
      <c r="V763" s="43">
        <v>4.2016025475000075E-6</v>
      </c>
      <c r="W763" s="43">
        <v>4.3353064049999908E-6</v>
      </c>
      <c r="X763" s="43">
        <v>3.4296100000000004E-6</v>
      </c>
      <c r="Y763" s="43">
        <v>3.6193112400000088E-6</v>
      </c>
    </row>
    <row r="764" spans="1:25" ht="15" hidden="1" customHeight="1">
      <c r="A764" s="38" t="s">
        <v>64</v>
      </c>
      <c r="B764" s="38" t="s">
        <v>65</v>
      </c>
      <c r="C764" s="38" t="s">
        <v>66</v>
      </c>
      <c r="D764" s="38" t="s">
        <v>369</v>
      </c>
      <c r="E764" s="38" t="s">
        <v>370</v>
      </c>
      <c r="F764" s="38"/>
      <c r="G764" s="38" t="s">
        <v>373</v>
      </c>
      <c r="H764" s="39" t="s">
        <v>72</v>
      </c>
      <c r="I764" s="39">
        <v>1</v>
      </c>
      <c r="J764" s="40">
        <v>2.8956812201814317E-2</v>
      </c>
      <c r="K764" s="40">
        <v>2.5104502007719985E-2</v>
      </c>
      <c r="L764" s="40">
        <v>2.6320421948889009E-2</v>
      </c>
      <c r="M764" s="40">
        <v>1.6004572411377257E-2</v>
      </c>
      <c r="N764" s="40">
        <v>1.4332691423407299E-2</v>
      </c>
      <c r="O764" s="40">
        <v>1.4722549767232323E-2</v>
      </c>
      <c r="P764" s="40">
        <v>1.360966999641823E-2</v>
      </c>
      <c r="Q764" s="40">
        <v>9.0122813684623427E-3</v>
      </c>
      <c r="R764" s="40">
        <v>8.9600565779999683E-3</v>
      </c>
      <c r="S764" s="40">
        <v>9.7227175190200046E-3</v>
      </c>
      <c r="T764" s="40">
        <v>1.137802799955798E-2</v>
      </c>
      <c r="U764" s="40">
        <v>9.2407623893640597E-3</v>
      </c>
      <c r="V764" s="40">
        <v>8.9107586827380184E-3</v>
      </c>
      <c r="W764" s="40">
        <v>9.1943178237239818E-3</v>
      </c>
      <c r="X764" s="40">
        <v>7.2735168879999998E-3</v>
      </c>
      <c r="Y764" s="40">
        <v>7.6758352777920192E-3</v>
      </c>
    </row>
    <row r="765" spans="1:25" ht="15" hidden="1" customHeight="1">
      <c r="A765" s="41" t="s">
        <v>64</v>
      </c>
      <c r="B765" s="41" t="s">
        <v>65</v>
      </c>
      <c r="C765" s="41" t="s">
        <v>66</v>
      </c>
      <c r="D765" s="41" t="s">
        <v>369</v>
      </c>
      <c r="E765" s="41" t="s">
        <v>370</v>
      </c>
      <c r="F765" s="41"/>
      <c r="G765" s="41" t="s">
        <v>373</v>
      </c>
      <c r="H765" s="42" t="s">
        <v>73</v>
      </c>
      <c r="I765" s="42">
        <v>298</v>
      </c>
      <c r="J765" s="43">
        <v>1.6275235828254744E-5</v>
      </c>
      <c r="K765" s="43">
        <v>1.4110036963976908E-5</v>
      </c>
      <c r="L765" s="43">
        <v>1.4793447266633205E-5</v>
      </c>
      <c r="M765" s="43">
        <v>8.995402826462509E-6</v>
      </c>
      <c r="N765" s="43">
        <v>8.0557186800742651E-6</v>
      </c>
      <c r="O765" s="43">
        <v>8.2748393637028143E-6</v>
      </c>
      <c r="P765" s="43">
        <v>7.6493430006273709E-6</v>
      </c>
      <c r="Q765" s="43">
        <v>5.0653712708445461E-6</v>
      </c>
      <c r="R765" s="43">
        <v>5.0360182199999807E-6</v>
      </c>
      <c r="S765" s="43">
        <v>5.4646733698000029E-6</v>
      </c>
      <c r="T765" s="43">
        <v>6.3950440284199892E-6</v>
      </c>
      <c r="U765" s="43">
        <v>5.1937894983600339E-6</v>
      </c>
      <c r="V765" s="43">
        <v>5.0083102366200089E-6</v>
      </c>
      <c r="W765" s="43">
        <v>5.1676852347599894E-6</v>
      </c>
      <c r="X765" s="43">
        <v>4.0880951200000008E-6</v>
      </c>
      <c r="Y765" s="43">
        <v>4.3142189980800105E-6</v>
      </c>
    </row>
    <row r="766" spans="1:25" ht="15" hidden="1" customHeight="1">
      <c r="A766" s="38" t="s">
        <v>64</v>
      </c>
      <c r="B766" s="38" t="s">
        <v>65</v>
      </c>
      <c r="C766" s="38" t="s">
        <v>66</v>
      </c>
      <c r="D766" s="38" t="s">
        <v>369</v>
      </c>
      <c r="E766" s="38" t="s">
        <v>370</v>
      </c>
      <c r="F766" s="38"/>
      <c r="G766" s="38" t="s">
        <v>374</v>
      </c>
      <c r="H766" s="39" t="s">
        <v>71</v>
      </c>
      <c r="I766" s="39">
        <v>25</v>
      </c>
      <c r="J766" s="40">
        <v>8.0601430379568358E-6</v>
      </c>
      <c r="K766" s="40">
        <v>7.9594371332267951E-6</v>
      </c>
      <c r="L766" s="40">
        <v>9.1612756123512865E-6</v>
      </c>
      <c r="M766" s="40">
        <v>8.0371911893651932E-6</v>
      </c>
      <c r="N766" s="40">
        <v>6.586357509624249E-6</v>
      </c>
      <c r="O766" s="40">
        <v>3.4586730853722419E-6</v>
      </c>
      <c r="P766" s="40">
        <v>5.5146002526363625E-6</v>
      </c>
      <c r="Q766" s="40">
        <v>7.1494455447842235E-6</v>
      </c>
      <c r="R766" s="40">
        <v>7.4365674999999944E-6</v>
      </c>
      <c r="S766" s="40">
        <v>7.5772976749999962E-6</v>
      </c>
      <c r="T766" s="40">
        <v>6.6235181600000059E-6</v>
      </c>
      <c r="U766" s="40">
        <v>6.5754300325000343E-6</v>
      </c>
      <c r="V766" s="40">
        <v>5.8300434150000158E-6</v>
      </c>
      <c r="W766" s="40">
        <v>6.1175317549999775E-6</v>
      </c>
      <c r="X766" s="40">
        <v>4.3386250000000003E-6</v>
      </c>
      <c r="Y766" s="40">
        <v>4.2135791674999927E-6</v>
      </c>
    </row>
    <row r="767" spans="1:25" ht="15" hidden="1" customHeight="1">
      <c r="A767" s="41" t="s">
        <v>64</v>
      </c>
      <c r="B767" s="41" t="s">
        <v>65</v>
      </c>
      <c r="C767" s="41" t="s">
        <v>66</v>
      </c>
      <c r="D767" s="41" t="s">
        <v>369</v>
      </c>
      <c r="E767" s="41" t="s">
        <v>370</v>
      </c>
      <c r="F767" s="41"/>
      <c r="G767" s="41" t="s">
        <v>374</v>
      </c>
      <c r="H767" s="42" t="s">
        <v>72</v>
      </c>
      <c r="I767" s="42">
        <v>1</v>
      </c>
      <c r="J767" s="43">
        <v>1.709395135489886E-2</v>
      </c>
      <c r="K767" s="43">
        <v>1.6880374272147388E-2</v>
      </c>
      <c r="L767" s="43">
        <v>1.9429233318674601E-2</v>
      </c>
      <c r="M767" s="43">
        <v>1.7045275074405699E-2</v>
      </c>
      <c r="N767" s="43">
        <v>1.3968347006411107E-2</v>
      </c>
      <c r="O767" s="43">
        <v>7.3351538794574501E-3</v>
      </c>
      <c r="P767" s="43">
        <v>1.1695364215791197E-2</v>
      </c>
      <c r="Q767" s="43">
        <v>1.5162544111378382E-2</v>
      </c>
      <c r="R767" s="43">
        <v>1.5771472353999987E-2</v>
      </c>
      <c r="S767" s="43">
        <v>1.6069932909139991E-2</v>
      </c>
      <c r="T767" s="43">
        <v>1.404715731372801E-2</v>
      </c>
      <c r="U767" s="43">
        <v>1.394517201292607E-2</v>
      </c>
      <c r="V767" s="43">
        <v>1.2364356074532033E-2</v>
      </c>
      <c r="W767" s="43">
        <v>1.2974061346003951E-2</v>
      </c>
      <c r="X767" s="43">
        <v>9.2013558999999995E-3</v>
      </c>
      <c r="Y767" s="43">
        <v>8.9361586984339873E-3</v>
      </c>
    </row>
    <row r="768" spans="1:25" ht="15" hidden="1" customHeight="1">
      <c r="A768" s="38" t="s">
        <v>64</v>
      </c>
      <c r="B768" s="38" t="s">
        <v>65</v>
      </c>
      <c r="C768" s="38" t="s">
        <v>66</v>
      </c>
      <c r="D768" s="38" t="s">
        <v>369</v>
      </c>
      <c r="E768" s="38" t="s">
        <v>370</v>
      </c>
      <c r="F768" s="38"/>
      <c r="G768" s="38" t="s">
        <v>374</v>
      </c>
      <c r="H768" s="39" t="s">
        <v>73</v>
      </c>
      <c r="I768" s="39">
        <v>298</v>
      </c>
      <c r="J768" s="40">
        <v>9.6076905012445491E-6</v>
      </c>
      <c r="K768" s="40">
        <v>9.4876490628063405E-6</v>
      </c>
      <c r="L768" s="40">
        <v>1.0920240529922733E-5</v>
      </c>
      <c r="M768" s="40">
        <v>9.5803318977233089E-6</v>
      </c>
      <c r="N768" s="40">
        <v>7.8509381514721036E-6</v>
      </c>
      <c r="O768" s="40">
        <v>4.1227383177637115E-6</v>
      </c>
      <c r="P768" s="40">
        <v>6.573403501142545E-6</v>
      </c>
      <c r="Q768" s="40">
        <v>8.5221390893827953E-6</v>
      </c>
      <c r="R768" s="40">
        <v>8.8643884599999935E-6</v>
      </c>
      <c r="S768" s="40">
        <v>9.0321388285999942E-6</v>
      </c>
      <c r="T768" s="40">
        <v>7.8952336467200065E-6</v>
      </c>
      <c r="U768" s="40">
        <v>7.8379125987400393E-6</v>
      </c>
      <c r="V768" s="40">
        <v>6.9494117506800205E-6</v>
      </c>
      <c r="W768" s="40">
        <v>7.292097851959972E-6</v>
      </c>
      <c r="X768" s="40">
        <v>5.1716410000000002E-6</v>
      </c>
      <c r="Y768" s="40">
        <v>5.0225863676599913E-6</v>
      </c>
    </row>
    <row r="769" spans="1:25" ht="15" hidden="1" customHeight="1">
      <c r="A769" s="41" t="s">
        <v>64</v>
      </c>
      <c r="B769" s="41" t="s">
        <v>65</v>
      </c>
      <c r="C769" s="41" t="s">
        <v>66</v>
      </c>
      <c r="D769" s="41" t="s">
        <v>369</v>
      </c>
      <c r="E769" s="41" t="s">
        <v>370</v>
      </c>
      <c r="F769" s="41"/>
      <c r="G769" s="41" t="s">
        <v>375</v>
      </c>
      <c r="H769" s="42" t="s">
        <v>71</v>
      </c>
      <c r="I769" s="42">
        <v>25</v>
      </c>
      <c r="J769" s="43">
        <v>0</v>
      </c>
      <c r="K769" s="43">
        <v>0</v>
      </c>
      <c r="L769" s="43">
        <v>0</v>
      </c>
      <c r="M769" s="43">
        <v>0</v>
      </c>
      <c r="N769" s="43">
        <v>2.6085797546766736E-12</v>
      </c>
      <c r="O769" s="43">
        <v>1.3477853228249789E-9</v>
      </c>
      <c r="P769" s="43">
        <v>0</v>
      </c>
      <c r="Q769" s="43">
        <v>0</v>
      </c>
      <c r="R769" s="43">
        <v>0</v>
      </c>
      <c r="S769" s="43">
        <v>0</v>
      </c>
      <c r="T769" s="43">
        <v>0</v>
      </c>
      <c r="U769" s="43">
        <v>0</v>
      </c>
      <c r="V769" s="43">
        <v>0</v>
      </c>
      <c r="W769" s="43">
        <v>0</v>
      </c>
      <c r="X769" s="43">
        <v>0</v>
      </c>
      <c r="Y769" s="43">
        <v>0</v>
      </c>
    </row>
    <row r="770" spans="1:25" ht="15" hidden="1" customHeight="1">
      <c r="A770" s="38" t="s">
        <v>64</v>
      </c>
      <c r="B770" s="38" t="s">
        <v>65</v>
      </c>
      <c r="C770" s="38" t="s">
        <v>66</v>
      </c>
      <c r="D770" s="38" t="s">
        <v>369</v>
      </c>
      <c r="E770" s="38" t="s">
        <v>370</v>
      </c>
      <c r="F770" s="38"/>
      <c r="G770" s="38" t="s">
        <v>375</v>
      </c>
      <c r="H770" s="39" t="s">
        <v>72</v>
      </c>
      <c r="I770" s="39">
        <v>1</v>
      </c>
      <c r="J770" s="40">
        <v>0</v>
      </c>
      <c r="K770" s="40">
        <v>0</v>
      </c>
      <c r="L770" s="40">
        <v>0</v>
      </c>
      <c r="M770" s="40">
        <v>0</v>
      </c>
      <c r="N770" s="40">
        <v>5.5322759437182885E-9</v>
      </c>
      <c r="O770" s="40">
        <v>2.8583831126472155E-6</v>
      </c>
      <c r="P770" s="40">
        <v>0</v>
      </c>
      <c r="Q770" s="40">
        <v>0</v>
      </c>
      <c r="R770" s="40">
        <v>0</v>
      </c>
      <c r="S770" s="40">
        <v>0</v>
      </c>
      <c r="T770" s="40">
        <v>0</v>
      </c>
      <c r="U770" s="40">
        <v>0</v>
      </c>
      <c r="V770" s="40">
        <v>0</v>
      </c>
      <c r="W770" s="40">
        <v>0</v>
      </c>
      <c r="X770" s="40">
        <v>0</v>
      </c>
      <c r="Y770" s="40">
        <v>0</v>
      </c>
    </row>
    <row r="771" spans="1:25" ht="15" hidden="1" customHeight="1">
      <c r="A771" s="41" t="s">
        <v>64</v>
      </c>
      <c r="B771" s="41" t="s">
        <v>65</v>
      </c>
      <c r="C771" s="41" t="s">
        <v>66</v>
      </c>
      <c r="D771" s="41" t="s">
        <v>369</v>
      </c>
      <c r="E771" s="41" t="s">
        <v>370</v>
      </c>
      <c r="F771" s="41"/>
      <c r="G771" s="41" t="s">
        <v>375</v>
      </c>
      <c r="H771" s="42" t="s">
        <v>73</v>
      </c>
      <c r="I771" s="42">
        <v>298</v>
      </c>
      <c r="J771" s="43">
        <v>0</v>
      </c>
      <c r="K771" s="43">
        <v>0</v>
      </c>
      <c r="L771" s="43">
        <v>0</v>
      </c>
      <c r="M771" s="43">
        <v>0</v>
      </c>
      <c r="N771" s="43">
        <v>3.1094270675745947E-12</v>
      </c>
      <c r="O771" s="43">
        <v>1.6065601048073749E-9</v>
      </c>
      <c r="P771" s="43">
        <v>0</v>
      </c>
      <c r="Q771" s="43">
        <v>0</v>
      </c>
      <c r="R771" s="43">
        <v>0</v>
      </c>
      <c r="S771" s="43">
        <v>0</v>
      </c>
      <c r="T771" s="43">
        <v>0</v>
      </c>
      <c r="U771" s="43">
        <v>0</v>
      </c>
      <c r="V771" s="43">
        <v>0</v>
      </c>
      <c r="W771" s="43">
        <v>0</v>
      </c>
      <c r="X771" s="43">
        <v>0</v>
      </c>
      <c r="Y771" s="43">
        <v>0</v>
      </c>
    </row>
    <row r="772" spans="1:25" ht="15" hidden="1" customHeight="1">
      <c r="A772" s="38" t="s">
        <v>64</v>
      </c>
      <c r="B772" s="38" t="s">
        <v>65</v>
      </c>
      <c r="C772" s="38" t="s">
        <v>66</v>
      </c>
      <c r="D772" s="38" t="s">
        <v>369</v>
      </c>
      <c r="E772" s="38" t="s">
        <v>370</v>
      </c>
      <c r="F772" s="38"/>
      <c r="G772" s="38" t="s">
        <v>376</v>
      </c>
      <c r="H772" s="39" t="s">
        <v>71</v>
      </c>
      <c r="I772" s="39">
        <v>25</v>
      </c>
      <c r="J772" s="40">
        <v>1.1679125144786446E-4</v>
      </c>
      <c r="K772" s="40">
        <v>8.2789807062807111E-5</v>
      </c>
      <c r="L772" s="40">
        <v>7.799627352919016E-5</v>
      </c>
      <c r="M772" s="40">
        <v>1.7382890818304136E-4</v>
      </c>
      <c r="N772" s="40">
        <v>1.5318909547428221E-4</v>
      </c>
      <c r="O772" s="40">
        <v>1.0819500542390529E-4</v>
      </c>
      <c r="P772" s="40">
        <v>1.3769310450294215E-4</v>
      </c>
      <c r="Q772" s="40">
        <v>1.405332633252843E-4</v>
      </c>
      <c r="R772" s="40">
        <v>1.3321113749999996E-4</v>
      </c>
      <c r="S772" s="40">
        <v>1.325633555E-4</v>
      </c>
      <c r="T772" s="40">
        <v>1.2594924921749981E-4</v>
      </c>
      <c r="U772" s="40">
        <v>1.2022160399000051E-4</v>
      </c>
      <c r="V772" s="40">
        <v>1.2335707158750019E-4</v>
      </c>
      <c r="W772" s="40">
        <v>1.1750940409999953E-4</v>
      </c>
      <c r="X772" s="40">
        <v>1.162880625E-4</v>
      </c>
      <c r="Y772" s="40">
        <v>1.0691189993749999E-4</v>
      </c>
    </row>
    <row r="773" spans="1:25" ht="15" hidden="1" customHeight="1">
      <c r="A773" s="41" t="s">
        <v>64</v>
      </c>
      <c r="B773" s="41" t="s">
        <v>65</v>
      </c>
      <c r="C773" s="41" t="s">
        <v>66</v>
      </c>
      <c r="D773" s="41" t="s">
        <v>369</v>
      </c>
      <c r="E773" s="41" t="s">
        <v>370</v>
      </c>
      <c r="F773" s="41"/>
      <c r="G773" s="41" t="s">
        <v>376</v>
      </c>
      <c r="H773" s="42" t="s">
        <v>72</v>
      </c>
      <c r="I773" s="42">
        <v>1</v>
      </c>
      <c r="J773" s="43">
        <v>0.24769088607063089</v>
      </c>
      <c r="K773" s="43">
        <v>0.1755806228188013</v>
      </c>
      <c r="L773" s="43">
        <v>0.16541449690070648</v>
      </c>
      <c r="M773" s="43">
        <v>0.36865634847459411</v>
      </c>
      <c r="N773" s="43">
        <v>0.32488343368185768</v>
      </c>
      <c r="O773" s="43">
        <v>0.22945996750301834</v>
      </c>
      <c r="P773" s="43">
        <v>0.29201953602983965</v>
      </c>
      <c r="Q773" s="43">
        <v>0.29804294486026295</v>
      </c>
      <c r="R773" s="43">
        <v>0.28251418040999993</v>
      </c>
      <c r="S773" s="43">
        <v>0.28114036434439998</v>
      </c>
      <c r="T773" s="43">
        <v>0.26711316774047361</v>
      </c>
      <c r="U773" s="43">
        <v>0.25496597774199309</v>
      </c>
      <c r="V773" s="43">
        <v>0.26161567742277037</v>
      </c>
      <c r="W773" s="43">
        <v>0.24921394421527901</v>
      </c>
      <c r="X773" s="43">
        <v>0.24662372295000001</v>
      </c>
      <c r="Y773" s="43">
        <v>0.22673875738745</v>
      </c>
    </row>
    <row r="774" spans="1:25" ht="15" hidden="1" customHeight="1">
      <c r="A774" s="38" t="s">
        <v>64</v>
      </c>
      <c r="B774" s="38" t="s">
        <v>65</v>
      </c>
      <c r="C774" s="38" t="s">
        <v>66</v>
      </c>
      <c r="D774" s="38" t="s">
        <v>369</v>
      </c>
      <c r="E774" s="38" t="s">
        <v>370</v>
      </c>
      <c r="F774" s="38"/>
      <c r="G774" s="38" t="s">
        <v>376</v>
      </c>
      <c r="H774" s="39" t="s">
        <v>73</v>
      </c>
      <c r="I774" s="39">
        <v>298</v>
      </c>
      <c r="J774" s="40">
        <v>1.3921517172585444E-4</v>
      </c>
      <c r="K774" s="40">
        <v>9.8685450018866079E-5</v>
      </c>
      <c r="L774" s="40">
        <v>9.2971558046794662E-5</v>
      </c>
      <c r="M774" s="40">
        <v>2.0720405855418532E-4</v>
      </c>
      <c r="N774" s="40">
        <v>1.826014018053444E-4</v>
      </c>
      <c r="O774" s="40">
        <v>1.2896844646529513E-4</v>
      </c>
      <c r="P774" s="40">
        <v>1.6413018056750706E-4</v>
      </c>
      <c r="Q774" s="40">
        <v>1.6751564988373892E-4</v>
      </c>
      <c r="R774" s="40">
        <v>1.5878767589999997E-4</v>
      </c>
      <c r="S774" s="40">
        <v>1.5801551975600002E-4</v>
      </c>
      <c r="T774" s="40">
        <v>1.5013150506725979E-4</v>
      </c>
      <c r="U774" s="40">
        <v>1.4330415195608061E-4</v>
      </c>
      <c r="V774" s="40">
        <v>1.4704162933230021E-4</v>
      </c>
      <c r="W774" s="40">
        <v>1.4007120968719946E-4</v>
      </c>
      <c r="X774" s="40">
        <v>1.3861537050000001E-4</v>
      </c>
      <c r="Y774" s="40">
        <v>1.2743898472549999E-4</v>
      </c>
    </row>
    <row r="775" spans="1:25" ht="15" hidden="1" customHeight="1">
      <c r="A775" s="41" t="s">
        <v>64</v>
      </c>
      <c r="B775" s="41" t="s">
        <v>65</v>
      </c>
      <c r="C775" s="41" t="s">
        <v>66</v>
      </c>
      <c r="D775" s="41" t="s">
        <v>369</v>
      </c>
      <c r="E775" s="41" t="s">
        <v>370</v>
      </c>
      <c r="F775" s="41"/>
      <c r="G775" s="41" t="s">
        <v>377</v>
      </c>
      <c r="H775" s="42" t="s">
        <v>71</v>
      </c>
      <c r="I775" s="42">
        <v>25</v>
      </c>
      <c r="J775" s="43">
        <v>3.105212548798726E-4</v>
      </c>
      <c r="K775" s="43">
        <v>2.5322564701264457E-4</v>
      </c>
      <c r="L775" s="43">
        <v>2.9919581369498171E-4</v>
      </c>
      <c r="M775" s="43">
        <v>2.6977466521256669E-4</v>
      </c>
      <c r="N775" s="43">
        <v>2.7321630509847351E-4</v>
      </c>
      <c r="O775" s="43">
        <v>2.8439600351862866E-4</v>
      </c>
      <c r="P775" s="43">
        <v>2.7109277534298698E-4</v>
      </c>
      <c r="Q775" s="43">
        <v>2.6355182119904377E-4</v>
      </c>
      <c r="R775" s="43">
        <v>2.3128293782499981E-4</v>
      </c>
      <c r="S775" s="43">
        <v>2.5154106159999977E-4</v>
      </c>
      <c r="T775" s="43">
        <v>2.5863206884750031E-4</v>
      </c>
      <c r="U775" s="43">
        <v>2.6022160429750108E-4</v>
      </c>
      <c r="V775" s="43">
        <v>2.4768728011500022E-4</v>
      </c>
      <c r="W775" s="43">
        <v>2.5398833900749907E-4</v>
      </c>
      <c r="X775" s="43">
        <v>2.2188707154499994E-4</v>
      </c>
      <c r="Y775" s="43">
        <v>2.1915311115249992E-4</v>
      </c>
    </row>
    <row r="776" spans="1:25" ht="15" hidden="1" customHeight="1">
      <c r="A776" s="38" t="s">
        <v>64</v>
      </c>
      <c r="B776" s="38" t="s">
        <v>65</v>
      </c>
      <c r="C776" s="38" t="s">
        <v>66</v>
      </c>
      <c r="D776" s="38" t="s">
        <v>369</v>
      </c>
      <c r="E776" s="38" t="s">
        <v>370</v>
      </c>
      <c r="F776" s="38"/>
      <c r="G776" s="38" t="s">
        <v>377</v>
      </c>
      <c r="H776" s="39" t="s">
        <v>72</v>
      </c>
      <c r="I776" s="39">
        <v>1</v>
      </c>
      <c r="J776" s="40">
        <v>0.65855347734923375</v>
      </c>
      <c r="K776" s="40">
        <v>0.53704095218441661</v>
      </c>
      <c r="L776" s="40">
        <v>0.63453448168431725</v>
      </c>
      <c r="M776" s="40">
        <v>0.57213810998281145</v>
      </c>
      <c r="N776" s="40">
        <v>0.57943713985284262</v>
      </c>
      <c r="O776" s="40">
        <v>0.60314704426230759</v>
      </c>
      <c r="P776" s="40">
        <v>0.57493355794740686</v>
      </c>
      <c r="Q776" s="40">
        <v>0.55894070239893201</v>
      </c>
      <c r="R776" s="40">
        <v>0.49050485453925957</v>
      </c>
      <c r="S776" s="40">
        <v>0.53346828344127939</v>
      </c>
      <c r="T776" s="40">
        <v>0.54850689161177879</v>
      </c>
      <c r="U776" s="40">
        <v>0.55187797839414043</v>
      </c>
      <c r="V776" s="40">
        <v>0.52529518366789263</v>
      </c>
      <c r="W776" s="40">
        <v>0.53865846936710404</v>
      </c>
      <c r="X776" s="40">
        <v>0.47057810133263595</v>
      </c>
      <c r="Y776" s="40">
        <v>0.46477991813222186</v>
      </c>
    </row>
    <row r="777" spans="1:25" ht="15" hidden="1" customHeight="1">
      <c r="A777" s="41" t="s">
        <v>64</v>
      </c>
      <c r="B777" s="41" t="s">
        <v>65</v>
      </c>
      <c r="C777" s="41" t="s">
        <v>66</v>
      </c>
      <c r="D777" s="41" t="s">
        <v>369</v>
      </c>
      <c r="E777" s="41" t="s">
        <v>370</v>
      </c>
      <c r="F777" s="41"/>
      <c r="G777" s="41" t="s">
        <v>377</v>
      </c>
      <c r="H777" s="42" t="s">
        <v>73</v>
      </c>
      <c r="I777" s="42">
        <v>298</v>
      </c>
      <c r="J777" s="43">
        <v>3.7014133581680816E-4</v>
      </c>
      <c r="K777" s="43">
        <v>3.0184497123907241E-4</v>
      </c>
      <c r="L777" s="43">
        <v>3.5664140992441818E-4</v>
      </c>
      <c r="M777" s="43">
        <v>3.2157140093337947E-4</v>
      </c>
      <c r="N777" s="43">
        <v>3.2567383567738044E-4</v>
      </c>
      <c r="O777" s="43">
        <v>3.3900003619420535E-4</v>
      </c>
      <c r="P777" s="43">
        <v>3.2314258820884047E-4</v>
      </c>
      <c r="Q777" s="43">
        <v>3.141537708692602E-4</v>
      </c>
      <c r="R777" s="43">
        <v>2.7568926188739976E-4</v>
      </c>
      <c r="S777" s="43">
        <v>2.9983694542719974E-4</v>
      </c>
      <c r="T777" s="43">
        <v>3.0828942606622034E-4</v>
      </c>
      <c r="U777" s="43">
        <v>3.1018415232262128E-4</v>
      </c>
      <c r="V777" s="43">
        <v>2.9524323789708028E-4</v>
      </c>
      <c r="W777" s="43">
        <v>3.0275410009693884E-4</v>
      </c>
      <c r="X777" s="43">
        <v>2.6448938928163993E-4</v>
      </c>
      <c r="Y777" s="43">
        <v>2.6123050849377995E-4</v>
      </c>
    </row>
    <row r="778" spans="1:25" ht="15" hidden="1" customHeight="1">
      <c r="A778" s="38" t="s">
        <v>64</v>
      </c>
      <c r="B778" s="38" t="s">
        <v>65</v>
      </c>
      <c r="C778" s="38" t="s">
        <v>66</v>
      </c>
      <c r="D778" s="38" t="s">
        <v>369</v>
      </c>
      <c r="E778" s="38" t="s">
        <v>370</v>
      </c>
      <c r="F778" s="38"/>
      <c r="G778" s="38" t="s">
        <v>378</v>
      </c>
      <c r="H778" s="39" t="s">
        <v>71</v>
      </c>
      <c r="I778" s="39">
        <v>25</v>
      </c>
      <c r="J778" s="40">
        <v>2.6562694856995499E-4</v>
      </c>
      <c r="K778" s="40">
        <v>2.5212579211768028E-4</v>
      </c>
      <c r="L778" s="40">
        <v>2.8418821501543102E-4</v>
      </c>
      <c r="M778" s="40">
        <v>2.4574287893758219E-4</v>
      </c>
      <c r="N778" s="40">
        <v>2.4042358012857083E-4</v>
      </c>
      <c r="O778" s="40">
        <v>2.2232155991153097E-4</v>
      </c>
      <c r="P778" s="40">
        <v>2.5605993940047125E-4</v>
      </c>
      <c r="Q778" s="40">
        <v>2.5228794191170078E-4</v>
      </c>
      <c r="R778" s="40">
        <v>2.4480353249999975E-4</v>
      </c>
      <c r="S778" s="40">
        <v>2.3332470762499986E-4</v>
      </c>
      <c r="T778" s="40">
        <v>2.3506414325249968E-4</v>
      </c>
      <c r="U778" s="40">
        <v>2.3787895580250085E-4</v>
      </c>
      <c r="V778" s="40">
        <v>2.2019842844750028E-4</v>
      </c>
      <c r="W778" s="40">
        <v>2.2558240122249923E-4</v>
      </c>
      <c r="X778" s="40">
        <v>1.7709738571500009E-4</v>
      </c>
      <c r="Y778" s="40">
        <v>1.7594424810250003E-4</v>
      </c>
    </row>
    <row r="779" spans="1:25" ht="15" hidden="1" customHeight="1">
      <c r="A779" s="41" t="s">
        <v>64</v>
      </c>
      <c r="B779" s="41" t="s">
        <v>65</v>
      </c>
      <c r="C779" s="41" t="s">
        <v>66</v>
      </c>
      <c r="D779" s="41" t="s">
        <v>369</v>
      </c>
      <c r="E779" s="41" t="s">
        <v>370</v>
      </c>
      <c r="F779" s="41"/>
      <c r="G779" s="41" t="s">
        <v>378</v>
      </c>
      <c r="H779" s="42" t="s">
        <v>72</v>
      </c>
      <c r="I779" s="42">
        <v>1</v>
      </c>
      <c r="J779" s="43">
        <v>0.56334163252716052</v>
      </c>
      <c r="K779" s="43">
        <v>0.53470837992317644</v>
      </c>
      <c r="L779" s="43">
        <v>0.6027063664047263</v>
      </c>
      <c r="M779" s="43">
        <v>0.52117149765082427</v>
      </c>
      <c r="N779" s="43">
        <v>0.50989032873667306</v>
      </c>
      <c r="O779" s="43">
        <v>0.47149956426037487</v>
      </c>
      <c r="P779" s="43">
        <v>0.54305191948051956</v>
      </c>
      <c r="Q779" s="43">
        <v>0.53505226720633492</v>
      </c>
      <c r="R779" s="43">
        <v>0.5191793317259995</v>
      </c>
      <c r="S779" s="43">
        <v>0.49483503993109962</v>
      </c>
      <c r="T779" s="43">
        <v>0.49852403500990128</v>
      </c>
      <c r="U779" s="43">
        <v>0.50449368946594386</v>
      </c>
      <c r="V779" s="43">
        <v>0.46699682705145862</v>
      </c>
      <c r="W779" s="43">
        <v>0.47841515651267635</v>
      </c>
      <c r="X779" s="43">
        <v>0.37558813562437221</v>
      </c>
      <c r="Y779" s="43">
        <v>0.37314256137578206</v>
      </c>
    </row>
    <row r="780" spans="1:25" ht="15" hidden="1" customHeight="1">
      <c r="A780" s="38" t="s">
        <v>64</v>
      </c>
      <c r="B780" s="38" t="s">
        <v>65</v>
      </c>
      <c r="C780" s="38" t="s">
        <v>66</v>
      </c>
      <c r="D780" s="38" t="s">
        <v>369</v>
      </c>
      <c r="E780" s="38" t="s">
        <v>370</v>
      </c>
      <c r="F780" s="38"/>
      <c r="G780" s="38" t="s">
        <v>378</v>
      </c>
      <c r="H780" s="39" t="s">
        <v>73</v>
      </c>
      <c r="I780" s="39">
        <v>298</v>
      </c>
      <c r="J780" s="40">
        <v>3.166273226953863E-4</v>
      </c>
      <c r="K780" s="40">
        <v>3.0053394420427495E-4</v>
      </c>
      <c r="L780" s="40">
        <v>3.3875235229839391E-4</v>
      </c>
      <c r="M780" s="40">
        <v>2.929255116935979E-4</v>
      </c>
      <c r="N780" s="40">
        <v>2.8658490751325643E-4</v>
      </c>
      <c r="O780" s="40">
        <v>2.6500729941454491E-4</v>
      </c>
      <c r="P780" s="40">
        <v>3.0522344776536176E-4</v>
      </c>
      <c r="Q780" s="40">
        <v>3.0072722675874734E-4</v>
      </c>
      <c r="R780" s="40">
        <v>2.9180581073999973E-4</v>
      </c>
      <c r="S780" s="40">
        <v>2.7812305148899977E-4</v>
      </c>
      <c r="T780" s="40">
        <v>2.8019645875697959E-4</v>
      </c>
      <c r="U780" s="40">
        <v>2.8355171531658103E-4</v>
      </c>
      <c r="V780" s="40">
        <v>2.6247652670942031E-4</v>
      </c>
      <c r="W780" s="40">
        <v>2.6889422225721908E-4</v>
      </c>
      <c r="X780" s="40">
        <v>2.1110008377228014E-4</v>
      </c>
      <c r="Y780" s="40">
        <v>2.0972554373817998E-4</v>
      </c>
    </row>
    <row r="781" spans="1:25" ht="15" hidden="1" customHeight="1">
      <c r="A781" s="41" t="s">
        <v>64</v>
      </c>
      <c r="B781" s="41" t="s">
        <v>65</v>
      </c>
      <c r="C781" s="41" t="s">
        <v>66</v>
      </c>
      <c r="D781" s="41" t="s">
        <v>369</v>
      </c>
      <c r="E781" s="41" t="s">
        <v>370</v>
      </c>
      <c r="F781" s="41"/>
      <c r="G781" s="41" t="s">
        <v>379</v>
      </c>
      <c r="H781" s="42" t="s">
        <v>71</v>
      </c>
      <c r="I781" s="42">
        <v>25</v>
      </c>
      <c r="J781" s="43">
        <v>1.21708842991139E-5</v>
      </c>
      <c r="K781" s="43">
        <v>8.3995722303797284E-5</v>
      </c>
      <c r="L781" s="43">
        <v>9.3502836709268833E-5</v>
      </c>
      <c r="M781" s="43">
        <v>3.3762246365141537E-4</v>
      </c>
      <c r="N781" s="43">
        <v>2.8492300894670142E-4</v>
      </c>
      <c r="O781" s="43">
        <v>2.7445358932819992E-4</v>
      </c>
      <c r="P781" s="43">
        <v>2.4866403144406215E-4</v>
      </c>
      <c r="Q781" s="43">
        <v>2.3597475101153387E-4</v>
      </c>
      <c r="R781" s="43">
        <v>2.1991381499999991E-4</v>
      </c>
      <c r="S781" s="43">
        <v>2.1012244744999991E-4</v>
      </c>
      <c r="T781" s="43">
        <v>2.0444229148499962E-4</v>
      </c>
      <c r="U781" s="43">
        <v>2.0776101395000084E-4</v>
      </c>
      <c r="V781" s="43">
        <v>2.1952036628750023E-4</v>
      </c>
      <c r="W781" s="43">
        <v>2.2301805391999907E-4</v>
      </c>
      <c r="X781" s="43">
        <v>2.1803499074999995E-4</v>
      </c>
      <c r="Y781" s="43">
        <v>2.2337227800750005E-4</v>
      </c>
    </row>
    <row r="782" spans="1:25" ht="15" hidden="1" customHeight="1">
      <c r="A782" s="38" t="s">
        <v>64</v>
      </c>
      <c r="B782" s="38" t="s">
        <v>65</v>
      </c>
      <c r="C782" s="38" t="s">
        <v>66</v>
      </c>
      <c r="D782" s="38" t="s">
        <v>369</v>
      </c>
      <c r="E782" s="38" t="s">
        <v>370</v>
      </c>
      <c r="F782" s="38"/>
      <c r="G782" s="38" t="s">
        <v>379</v>
      </c>
      <c r="H782" s="39" t="s">
        <v>72</v>
      </c>
      <c r="I782" s="39">
        <v>1</v>
      </c>
      <c r="J782" s="40">
        <v>2.5812011421560761E-2</v>
      </c>
      <c r="K782" s="40">
        <v>0.17813812786189329</v>
      </c>
      <c r="L782" s="40">
        <v>0.19830081609301736</v>
      </c>
      <c r="M782" s="40">
        <v>0.71602972091192163</v>
      </c>
      <c r="N782" s="40">
        <v>0.60426471737416432</v>
      </c>
      <c r="O782" s="40">
        <v>0.58206117224724641</v>
      </c>
      <c r="P782" s="40">
        <v>0.52736667788656699</v>
      </c>
      <c r="Q782" s="40">
        <v>0.50045525194526108</v>
      </c>
      <c r="R782" s="40">
        <v>0.46639321885199969</v>
      </c>
      <c r="S782" s="40">
        <v>0.44562768655195983</v>
      </c>
      <c r="T782" s="40">
        <v>0.4335812117813872</v>
      </c>
      <c r="U782" s="40">
        <v>0.44061955838516181</v>
      </c>
      <c r="V782" s="40">
        <v>0.46555879282253043</v>
      </c>
      <c r="W782" s="40">
        <v>0.47297668875353405</v>
      </c>
      <c r="X782" s="40">
        <v>0.46240860838259984</v>
      </c>
      <c r="Y782" s="40">
        <v>0.47372792719830614</v>
      </c>
    </row>
    <row r="783" spans="1:25" ht="15" hidden="1" customHeight="1">
      <c r="A783" s="41" t="s">
        <v>64</v>
      </c>
      <c r="B783" s="41" t="s">
        <v>65</v>
      </c>
      <c r="C783" s="41" t="s">
        <v>66</v>
      </c>
      <c r="D783" s="41" t="s">
        <v>369</v>
      </c>
      <c r="E783" s="41" t="s">
        <v>370</v>
      </c>
      <c r="F783" s="41"/>
      <c r="G783" s="41" t="s">
        <v>379</v>
      </c>
      <c r="H783" s="42" t="s">
        <v>73</v>
      </c>
      <c r="I783" s="42">
        <v>298</v>
      </c>
      <c r="J783" s="43">
        <v>1.4507694084543768E-5</v>
      </c>
      <c r="K783" s="43">
        <v>1.0012290098612638E-4</v>
      </c>
      <c r="L783" s="43">
        <v>1.1145538135744848E-4</v>
      </c>
      <c r="M783" s="43">
        <v>4.0244597667248716E-4</v>
      </c>
      <c r="N783" s="43">
        <v>3.3962822666446809E-4</v>
      </c>
      <c r="O783" s="43">
        <v>3.2714867847921436E-4</v>
      </c>
      <c r="P783" s="43">
        <v>2.9640752548132213E-4</v>
      </c>
      <c r="Q783" s="43">
        <v>2.812819032057484E-4</v>
      </c>
      <c r="R783" s="43">
        <v>2.6213726747999986E-4</v>
      </c>
      <c r="S783" s="43">
        <v>2.5046595736039989E-4</v>
      </c>
      <c r="T783" s="43">
        <v>2.4369521145011956E-4</v>
      </c>
      <c r="U783" s="43">
        <v>2.47651128628401E-4</v>
      </c>
      <c r="V783" s="43">
        <v>2.6166827661470028E-4</v>
      </c>
      <c r="W783" s="43">
        <v>2.6583752027263888E-4</v>
      </c>
      <c r="X783" s="43">
        <v>2.5989770897399993E-4</v>
      </c>
      <c r="Y783" s="43">
        <v>2.6625975538494006E-4</v>
      </c>
    </row>
    <row r="784" spans="1:25" ht="15" hidden="1" customHeight="1">
      <c r="A784" s="38" t="s">
        <v>64</v>
      </c>
      <c r="B784" s="38" t="s">
        <v>65</v>
      </c>
      <c r="C784" s="38" t="s">
        <v>66</v>
      </c>
      <c r="D784" s="38" t="s">
        <v>369</v>
      </c>
      <c r="E784" s="38" t="s">
        <v>370</v>
      </c>
      <c r="F784" s="38"/>
      <c r="G784" s="38" t="s">
        <v>380</v>
      </c>
      <c r="H784" s="39" t="s">
        <v>71</v>
      </c>
      <c r="I784" s="39">
        <v>25</v>
      </c>
      <c r="J784" s="40">
        <v>8.8232911570088675E-4</v>
      </c>
      <c r="K784" s="40">
        <v>8.4482927769620648E-4</v>
      </c>
      <c r="L784" s="40">
        <v>1.075097163290727E-3</v>
      </c>
      <c r="M784" s="40">
        <v>7.496775363485884E-4</v>
      </c>
      <c r="N784" s="40">
        <v>7.8737699105330464E-4</v>
      </c>
      <c r="O784" s="40">
        <v>8.0747141067180205E-4</v>
      </c>
      <c r="P784" s="40">
        <v>9.1256469596960252E-4</v>
      </c>
      <c r="Q784" s="40">
        <v>9.0641336214378621E-4</v>
      </c>
      <c r="R784" s="40">
        <v>8.6942189999999813E-4</v>
      </c>
      <c r="S784" s="40">
        <v>8.3839798902499922E-4</v>
      </c>
      <c r="T784" s="40">
        <v>8.468979485599992E-4</v>
      </c>
      <c r="U784" s="40">
        <v>8.5246023944250422E-4</v>
      </c>
      <c r="V784" s="40">
        <v>8.5209744561750146E-4</v>
      </c>
      <c r="W784" s="40">
        <v>8.736455646999972E-4</v>
      </c>
      <c r="X784" s="40">
        <v>8.6841934999999941E-4</v>
      </c>
      <c r="Y784" s="40">
        <v>8.6880606569000082E-4</v>
      </c>
    </row>
    <row r="785" spans="1:25" ht="15" hidden="1" customHeight="1">
      <c r="A785" s="41" t="s">
        <v>64</v>
      </c>
      <c r="B785" s="41" t="s">
        <v>65</v>
      </c>
      <c r="C785" s="41" t="s">
        <v>66</v>
      </c>
      <c r="D785" s="41" t="s">
        <v>369</v>
      </c>
      <c r="E785" s="41" t="s">
        <v>370</v>
      </c>
      <c r="F785" s="41"/>
      <c r="G785" s="41" t="s">
        <v>380</v>
      </c>
      <c r="H785" s="42" t="s">
        <v>72</v>
      </c>
      <c r="I785" s="42">
        <v>1</v>
      </c>
      <c r="J785" s="43">
        <v>1.8712435885784404</v>
      </c>
      <c r="K785" s="43">
        <v>1.7917139321381146</v>
      </c>
      <c r="L785" s="43">
        <v>2.2800660639069736</v>
      </c>
      <c r="M785" s="43">
        <v>1.5899161190880862</v>
      </c>
      <c r="N785" s="43">
        <v>1.6698691226258486</v>
      </c>
      <c r="O785" s="43">
        <v>1.7124853677527581</v>
      </c>
      <c r="P785" s="43">
        <v>1.9353672072123334</v>
      </c>
      <c r="Q785" s="43">
        <v>1.9223214584345418</v>
      </c>
      <c r="R785" s="43">
        <v>1.8438699655199959</v>
      </c>
      <c r="S785" s="43">
        <v>1.7780744551242185</v>
      </c>
      <c r="T785" s="43">
        <v>1.7961011693060462</v>
      </c>
      <c r="U785" s="43">
        <v>1.8078976758096628</v>
      </c>
      <c r="V785" s="43">
        <v>1.8071282626655969</v>
      </c>
      <c r="W785" s="43">
        <v>1.8528275136157542</v>
      </c>
      <c r="X785" s="43">
        <v>1.8417437574799982</v>
      </c>
      <c r="Y785" s="43">
        <v>1.8425639041153539</v>
      </c>
    </row>
    <row r="786" spans="1:25" ht="15" hidden="1" customHeight="1">
      <c r="A786" s="38" t="s">
        <v>64</v>
      </c>
      <c r="B786" s="38" t="s">
        <v>65</v>
      </c>
      <c r="C786" s="38" t="s">
        <v>66</v>
      </c>
      <c r="D786" s="38" t="s">
        <v>369</v>
      </c>
      <c r="E786" s="38" t="s">
        <v>370</v>
      </c>
      <c r="F786" s="38"/>
      <c r="G786" s="38" t="s">
        <v>380</v>
      </c>
      <c r="H786" s="39" t="s">
        <v>73</v>
      </c>
      <c r="I786" s="39">
        <v>298</v>
      </c>
      <c r="J786" s="40">
        <v>1.0517363059154572E-3</v>
      </c>
      <c r="K786" s="40">
        <v>1.007036499013878E-3</v>
      </c>
      <c r="L786" s="40">
        <v>1.2815158186425463E-3</v>
      </c>
      <c r="M786" s="40">
        <v>8.9361562332751726E-4</v>
      </c>
      <c r="N786" s="40">
        <v>9.385533733355392E-4</v>
      </c>
      <c r="O786" s="40">
        <v>9.6250592152078806E-4</v>
      </c>
      <c r="P786" s="40">
        <v>1.0877771175957663E-3</v>
      </c>
      <c r="Q786" s="40">
        <v>1.0804447276753931E-3</v>
      </c>
      <c r="R786" s="40">
        <v>1.0363509047999976E-3</v>
      </c>
      <c r="S786" s="40">
        <v>9.9937040291779924E-4</v>
      </c>
      <c r="T786" s="40">
        <v>1.0095023546835191E-3</v>
      </c>
      <c r="U786" s="40">
        <v>1.016132605415465E-3</v>
      </c>
      <c r="V786" s="40">
        <v>1.0157001551760617E-3</v>
      </c>
      <c r="W786" s="40">
        <v>1.0413855131223967E-3</v>
      </c>
      <c r="X786" s="40">
        <v>1.0351558651999994E-3</v>
      </c>
      <c r="Y786" s="40">
        <v>1.0356168303024809E-3</v>
      </c>
    </row>
    <row r="787" spans="1:25" ht="15" hidden="1" customHeight="1">
      <c r="A787" s="41" t="s">
        <v>64</v>
      </c>
      <c r="B787" s="41" t="s">
        <v>65</v>
      </c>
      <c r="C787" s="41" t="s">
        <v>66</v>
      </c>
      <c r="D787" s="41" t="s">
        <v>369</v>
      </c>
      <c r="E787" s="41" t="s">
        <v>370</v>
      </c>
      <c r="F787" s="41"/>
      <c r="G787" s="41" t="s">
        <v>381</v>
      </c>
      <c r="H787" s="42" t="s">
        <v>71</v>
      </c>
      <c r="I787" s="42">
        <v>25</v>
      </c>
      <c r="J787" s="43">
        <v>6.529291416592089E-4</v>
      </c>
      <c r="K787" s="43">
        <v>6.6872362012255788E-4</v>
      </c>
      <c r="L787" s="43">
        <v>7.7890800109252931E-4</v>
      </c>
      <c r="M787" s="43">
        <v>6.9510582782886059E-4</v>
      </c>
      <c r="N787" s="43">
        <v>6.7570232473794674E-4</v>
      </c>
      <c r="O787" s="43">
        <v>6.7363522892777085E-4</v>
      </c>
      <c r="P787" s="43">
        <v>7.1455667618421505E-4</v>
      </c>
      <c r="Q787" s="43">
        <v>7.0122987138301755E-4</v>
      </c>
      <c r="R787" s="43">
        <v>6.8111358807500049E-4</v>
      </c>
      <c r="S787" s="43">
        <v>6.8116996135000017E-4</v>
      </c>
      <c r="T787" s="43">
        <v>7.0973407937749834E-4</v>
      </c>
      <c r="U787" s="43">
        <v>7.2877819935750394E-4</v>
      </c>
      <c r="V787" s="43">
        <v>7.2562368204500045E-4</v>
      </c>
      <c r="W787" s="43">
        <v>7.3374232420249678E-4</v>
      </c>
      <c r="X787" s="43">
        <v>6.877653826575001E-4</v>
      </c>
      <c r="Y787" s="43">
        <v>6.8920438043250116E-4</v>
      </c>
    </row>
    <row r="788" spans="1:25" ht="15" hidden="1" customHeight="1">
      <c r="A788" s="38" t="s">
        <v>64</v>
      </c>
      <c r="B788" s="38" t="s">
        <v>65</v>
      </c>
      <c r="C788" s="38" t="s">
        <v>66</v>
      </c>
      <c r="D788" s="38" t="s">
        <v>369</v>
      </c>
      <c r="E788" s="38" t="s">
        <v>370</v>
      </c>
      <c r="F788" s="38"/>
      <c r="G788" s="38" t="s">
        <v>381</v>
      </c>
      <c r="H788" s="39" t="s">
        <v>72</v>
      </c>
      <c r="I788" s="39">
        <v>1</v>
      </c>
      <c r="J788" s="40">
        <v>1.3847321236308501</v>
      </c>
      <c r="K788" s="40">
        <v>1.4182290535559205</v>
      </c>
      <c r="L788" s="40">
        <v>1.6519080887170361</v>
      </c>
      <c r="M788" s="40">
        <v>1.4741804396594478</v>
      </c>
      <c r="N788" s="40">
        <v>1.4330294903042375</v>
      </c>
      <c r="O788" s="40">
        <v>1.4286455935100166</v>
      </c>
      <c r="P788" s="40">
        <v>1.5154317988514834</v>
      </c>
      <c r="Q788" s="40">
        <v>1.4871683112291034</v>
      </c>
      <c r="R788" s="40">
        <v>1.4445056975894612</v>
      </c>
      <c r="S788" s="40">
        <v>1.4446252540310807</v>
      </c>
      <c r="T788" s="40">
        <v>1.5052040355437986</v>
      </c>
      <c r="U788" s="40">
        <v>1.5455928051973944</v>
      </c>
      <c r="V788" s="40">
        <v>1.5389027048810371</v>
      </c>
      <c r="W788" s="40">
        <v>1.556120721168655</v>
      </c>
      <c r="X788" s="40">
        <v>1.4586128235400264</v>
      </c>
      <c r="Y788" s="40">
        <v>1.4616646500212487</v>
      </c>
    </row>
    <row r="789" spans="1:25" ht="15" hidden="1" customHeight="1">
      <c r="A789" s="41" t="s">
        <v>64</v>
      </c>
      <c r="B789" s="41" t="s">
        <v>65</v>
      </c>
      <c r="C789" s="41" t="s">
        <v>66</v>
      </c>
      <c r="D789" s="41" t="s">
        <v>369</v>
      </c>
      <c r="E789" s="41" t="s">
        <v>370</v>
      </c>
      <c r="F789" s="41"/>
      <c r="G789" s="41" t="s">
        <v>381</v>
      </c>
      <c r="H789" s="42" t="s">
        <v>73</v>
      </c>
      <c r="I789" s="42">
        <v>298</v>
      </c>
      <c r="J789" s="43">
        <v>7.7829153685777695E-4</v>
      </c>
      <c r="K789" s="43">
        <v>7.9711855518608892E-4</v>
      </c>
      <c r="L789" s="43">
        <v>9.2845833730229488E-4</v>
      </c>
      <c r="M789" s="43">
        <v>8.2856614677200187E-4</v>
      </c>
      <c r="N789" s="43">
        <v>8.0543717108763244E-4</v>
      </c>
      <c r="O789" s="43">
        <v>8.0297319288190284E-4</v>
      </c>
      <c r="P789" s="43">
        <v>8.517515580115843E-4</v>
      </c>
      <c r="Q789" s="43">
        <v>8.3586600668855693E-4</v>
      </c>
      <c r="R789" s="43">
        <v>8.1188739698540068E-4</v>
      </c>
      <c r="S789" s="43">
        <v>8.1195459392920024E-4</v>
      </c>
      <c r="T789" s="43">
        <v>8.4600302261797814E-4</v>
      </c>
      <c r="U789" s="43">
        <v>8.6870361363414466E-4</v>
      </c>
      <c r="V789" s="43">
        <v>8.6494342899764065E-4</v>
      </c>
      <c r="W789" s="43">
        <v>8.7462085044937618E-4</v>
      </c>
      <c r="X789" s="43">
        <v>8.1981633612774024E-4</v>
      </c>
      <c r="Y789" s="43">
        <v>8.2153162147554162E-4</v>
      </c>
    </row>
    <row r="790" spans="1:25" ht="15" hidden="1" customHeight="1">
      <c r="A790" s="38" t="s">
        <v>64</v>
      </c>
      <c r="B790" s="38" t="s">
        <v>65</v>
      </c>
      <c r="C790" s="38" t="s">
        <v>66</v>
      </c>
      <c r="D790" s="38" t="s">
        <v>369</v>
      </c>
      <c r="E790" s="38" t="s">
        <v>370</v>
      </c>
      <c r="F790" s="38"/>
      <c r="G790" s="38" t="s">
        <v>382</v>
      </c>
      <c r="H790" s="39" t="s">
        <v>71</v>
      </c>
      <c r="I790" s="39">
        <v>25</v>
      </c>
      <c r="J790" s="40">
        <v>2.986000000000007E-4</v>
      </c>
      <c r="K790" s="40">
        <v>3.137750000000016E-4</v>
      </c>
      <c r="L790" s="40">
        <v>3.6622499999999851E-4</v>
      </c>
      <c r="M790" s="40">
        <v>3.2580000000000055E-4</v>
      </c>
      <c r="N790" s="40">
        <v>3.1815000000000169E-4</v>
      </c>
      <c r="O790" s="40">
        <v>3.214249999999998E-4</v>
      </c>
      <c r="P790" s="40">
        <v>3.5119956045079657E-4</v>
      </c>
      <c r="Q790" s="40">
        <v>3.5305408667261358E-4</v>
      </c>
      <c r="R790" s="40">
        <v>3.438396766499993E-4</v>
      </c>
      <c r="S790" s="40">
        <v>3.3182989939999991E-4</v>
      </c>
      <c r="T790" s="40">
        <v>3.4240368277999852E-4</v>
      </c>
      <c r="U790" s="40">
        <v>3.4674194529750024E-4</v>
      </c>
      <c r="V790" s="40">
        <v>3.4404270116750163E-4</v>
      </c>
      <c r="W790" s="40">
        <v>3.5080316599249743E-4</v>
      </c>
      <c r="X790" s="40">
        <v>3.3573020450000093E-4</v>
      </c>
      <c r="Y790" s="40">
        <v>3.3741606026000082E-4</v>
      </c>
    </row>
    <row r="791" spans="1:25" ht="15" hidden="1" customHeight="1">
      <c r="A791" s="41" t="s">
        <v>64</v>
      </c>
      <c r="B791" s="41" t="s">
        <v>65</v>
      </c>
      <c r="C791" s="41" t="s">
        <v>66</v>
      </c>
      <c r="D791" s="41" t="s">
        <v>369</v>
      </c>
      <c r="E791" s="41" t="s">
        <v>370</v>
      </c>
      <c r="F791" s="41"/>
      <c r="G791" s="41" t="s">
        <v>382</v>
      </c>
      <c r="H791" s="42" t="s">
        <v>72</v>
      </c>
      <c r="I791" s="42">
        <v>1</v>
      </c>
      <c r="J791" s="43">
        <v>0.63327088000000142</v>
      </c>
      <c r="K791" s="43">
        <v>0.66545402000000353</v>
      </c>
      <c r="L791" s="43">
        <v>0.77668997999999689</v>
      </c>
      <c r="M791" s="43">
        <v>0.69095664000000112</v>
      </c>
      <c r="N791" s="43">
        <v>0.6747325200000035</v>
      </c>
      <c r="O791" s="43">
        <v>0.68167813999999971</v>
      </c>
      <c r="P791" s="43">
        <v>0.74482402780404933</v>
      </c>
      <c r="Q791" s="43">
        <v>0.74875710701527864</v>
      </c>
      <c r="R791" s="43">
        <v>0.72921518623931858</v>
      </c>
      <c r="S791" s="43">
        <v>0.7037448506475199</v>
      </c>
      <c r="T791" s="43">
        <v>0.7261697304398208</v>
      </c>
      <c r="U791" s="43">
        <v>0.7353703175869386</v>
      </c>
      <c r="V791" s="43">
        <v>0.72964576063603748</v>
      </c>
      <c r="W791" s="43">
        <v>0.74398335443688857</v>
      </c>
      <c r="X791" s="43">
        <v>0.71201661770360203</v>
      </c>
      <c r="Y791" s="43">
        <v>0.71559198059940976</v>
      </c>
    </row>
    <row r="792" spans="1:25" ht="15" hidden="1" customHeight="1">
      <c r="A792" s="38" t="s">
        <v>64</v>
      </c>
      <c r="B792" s="38" t="s">
        <v>65</v>
      </c>
      <c r="C792" s="38" t="s">
        <v>66</v>
      </c>
      <c r="D792" s="38" t="s">
        <v>369</v>
      </c>
      <c r="E792" s="38" t="s">
        <v>370</v>
      </c>
      <c r="F792" s="38"/>
      <c r="G792" s="38" t="s">
        <v>382</v>
      </c>
      <c r="H792" s="39" t="s">
        <v>73</v>
      </c>
      <c r="I792" s="39">
        <v>298</v>
      </c>
      <c r="J792" s="40">
        <v>3.5593120000000086E-4</v>
      </c>
      <c r="K792" s="40">
        <v>3.7401980000000196E-4</v>
      </c>
      <c r="L792" s="40">
        <v>4.365401999999983E-4</v>
      </c>
      <c r="M792" s="40">
        <v>3.8835360000000061E-4</v>
      </c>
      <c r="N792" s="40">
        <v>3.79234800000002E-4</v>
      </c>
      <c r="O792" s="40">
        <v>3.8313859999999981E-4</v>
      </c>
      <c r="P792" s="40">
        <v>4.186298760573495E-4</v>
      </c>
      <c r="Q792" s="40">
        <v>4.2084047131375535E-4</v>
      </c>
      <c r="R792" s="40">
        <v>4.0985689456679922E-4</v>
      </c>
      <c r="S792" s="40">
        <v>3.9554124008479993E-4</v>
      </c>
      <c r="T792" s="40">
        <v>4.0814518987375827E-4</v>
      </c>
      <c r="U792" s="40">
        <v>4.1331639879462032E-4</v>
      </c>
      <c r="V792" s="40">
        <v>4.1009889979166193E-4</v>
      </c>
      <c r="W792" s="40">
        <v>4.1815737386305694E-4</v>
      </c>
      <c r="X792" s="40">
        <v>4.0019040376400121E-4</v>
      </c>
      <c r="Y792" s="40">
        <v>4.0219994382992096E-4</v>
      </c>
    </row>
    <row r="793" spans="1:25" ht="15" hidden="1" customHeight="1">
      <c r="A793" s="41" t="s">
        <v>64</v>
      </c>
      <c r="B793" s="41" t="s">
        <v>65</v>
      </c>
      <c r="C793" s="41" t="s">
        <v>66</v>
      </c>
      <c r="D793" s="41" t="s">
        <v>369</v>
      </c>
      <c r="E793" s="41" t="s">
        <v>370</v>
      </c>
      <c r="F793" s="41"/>
      <c r="G793" s="41" t="s">
        <v>383</v>
      </c>
      <c r="H793" s="42" t="s">
        <v>71</v>
      </c>
      <c r="I793" s="42">
        <v>25</v>
      </c>
      <c r="J793" s="43">
        <v>9.5225221778695788E-5</v>
      </c>
      <c r="K793" s="43">
        <v>1.4521926558974018E-4</v>
      </c>
      <c r="L793" s="43">
        <v>9.7780055356879863E-5</v>
      </c>
      <c r="M793" s="43">
        <v>9.0416393793596239E-5</v>
      </c>
      <c r="N793" s="43">
        <v>9.3211640197148778E-5</v>
      </c>
      <c r="O793" s="43">
        <v>8.684195425270259E-5</v>
      </c>
      <c r="P793" s="43">
        <v>9.7760038458508553E-5</v>
      </c>
      <c r="Q793" s="43">
        <v>9.2335922970589987E-5</v>
      </c>
      <c r="R793" s="43">
        <v>8.2049199999999946E-5</v>
      </c>
      <c r="S793" s="43">
        <v>8.2884474999999974E-5</v>
      </c>
      <c r="T793" s="43">
        <v>7.9757514999999869E-5</v>
      </c>
      <c r="U793" s="43">
        <v>8.4036142500000413E-5</v>
      </c>
      <c r="V793" s="43">
        <v>7.5111317342499981E-5</v>
      </c>
      <c r="W793" s="43">
        <v>6.7752444944999693E-5</v>
      </c>
      <c r="X793" s="43">
        <v>6.0878288635000302E-5</v>
      </c>
      <c r="Y793" s="43">
        <v>6.1952995980000207E-5</v>
      </c>
    </row>
    <row r="794" spans="1:25" ht="15" hidden="1" customHeight="1">
      <c r="A794" s="38" t="s">
        <v>64</v>
      </c>
      <c r="B794" s="38" t="s">
        <v>65</v>
      </c>
      <c r="C794" s="38" t="s">
        <v>66</v>
      </c>
      <c r="D794" s="38" t="s">
        <v>369</v>
      </c>
      <c r="E794" s="38" t="s">
        <v>370</v>
      </c>
      <c r="F794" s="38"/>
      <c r="G794" s="38" t="s">
        <v>383</v>
      </c>
      <c r="H794" s="39" t="s">
        <v>72</v>
      </c>
      <c r="I794" s="39">
        <v>1</v>
      </c>
      <c r="J794" s="40">
        <v>0.20195365034825799</v>
      </c>
      <c r="K794" s="40">
        <v>0.30798101846272097</v>
      </c>
      <c r="L794" s="40">
        <v>0.20737194140087081</v>
      </c>
      <c r="M794" s="40">
        <v>0.19175508795745888</v>
      </c>
      <c r="N794" s="40">
        <v>0.19768324653011313</v>
      </c>
      <c r="O794" s="40">
        <v>0.18417441657913164</v>
      </c>
      <c r="P794" s="40">
        <v>0.20732948956280492</v>
      </c>
      <c r="Q794" s="40">
        <v>0.19582602543602726</v>
      </c>
      <c r="R794" s="40">
        <v>0.17400994335999989</v>
      </c>
      <c r="S794" s="40">
        <v>0.17578139457999994</v>
      </c>
      <c r="T794" s="40">
        <v>0.16914973781199971</v>
      </c>
      <c r="U794" s="40">
        <v>0.17822385101400093</v>
      </c>
      <c r="V794" s="40">
        <v>0.15929608181997396</v>
      </c>
      <c r="W794" s="40">
        <v>0.14368938523935534</v>
      </c>
      <c r="X794" s="40">
        <v>0.12911067453710862</v>
      </c>
      <c r="Y794" s="40">
        <v>0.13138991387438445</v>
      </c>
    </row>
    <row r="795" spans="1:25" ht="15" hidden="1" customHeight="1">
      <c r="A795" s="41" t="s">
        <v>64</v>
      </c>
      <c r="B795" s="41" t="s">
        <v>65</v>
      </c>
      <c r="C795" s="41" t="s">
        <v>66</v>
      </c>
      <c r="D795" s="41" t="s">
        <v>369</v>
      </c>
      <c r="E795" s="41" t="s">
        <v>370</v>
      </c>
      <c r="F795" s="41"/>
      <c r="G795" s="41" t="s">
        <v>383</v>
      </c>
      <c r="H795" s="42" t="s">
        <v>73</v>
      </c>
      <c r="I795" s="42">
        <v>298</v>
      </c>
      <c r="J795" s="43">
        <v>1.1350846436020538E-4</v>
      </c>
      <c r="K795" s="43">
        <v>1.7310136458297031E-4</v>
      </c>
      <c r="L795" s="43">
        <v>1.165538259854008E-4</v>
      </c>
      <c r="M795" s="43">
        <v>1.0777634140196672E-4</v>
      </c>
      <c r="N795" s="43">
        <v>1.1110827511500137E-4</v>
      </c>
      <c r="O795" s="43">
        <v>1.0351560946922148E-4</v>
      </c>
      <c r="P795" s="43">
        <v>1.165299658425422E-4</v>
      </c>
      <c r="Q795" s="43">
        <v>1.1006442018094327E-4</v>
      </c>
      <c r="R795" s="43">
        <v>9.7802646399999929E-5</v>
      </c>
      <c r="S795" s="43">
        <v>9.8798294199999972E-5</v>
      </c>
      <c r="T795" s="43">
        <v>9.5070957879999843E-5</v>
      </c>
      <c r="U795" s="43">
        <v>1.0017108186000052E-4</v>
      </c>
      <c r="V795" s="43">
        <v>8.9532690272259974E-5</v>
      </c>
      <c r="W795" s="43">
        <v>8.0760914374439628E-5</v>
      </c>
      <c r="X795" s="43">
        <v>7.2566920052920361E-5</v>
      </c>
      <c r="Y795" s="43">
        <v>7.3847971208160253E-5</v>
      </c>
    </row>
    <row r="796" spans="1:25" ht="15" hidden="1" customHeight="1">
      <c r="A796" s="38" t="s">
        <v>64</v>
      </c>
      <c r="B796" s="38" t="s">
        <v>65</v>
      </c>
      <c r="C796" s="38" t="s">
        <v>66</v>
      </c>
      <c r="D796" s="38" t="s">
        <v>369</v>
      </c>
      <c r="E796" s="38" t="s">
        <v>370</v>
      </c>
      <c r="F796" s="38"/>
      <c r="G796" s="38" t="s">
        <v>384</v>
      </c>
      <c r="H796" s="39" t="s">
        <v>71</v>
      </c>
      <c r="I796" s="39">
        <v>25</v>
      </c>
      <c r="J796" s="40">
        <v>1.44161202735E-4</v>
      </c>
      <c r="K796" s="40">
        <v>1.465073775E-7</v>
      </c>
      <c r="L796" s="40">
        <v>2.653860825E-7</v>
      </c>
      <c r="M796" s="40">
        <v>1.2885382124999999E-6</v>
      </c>
      <c r="N796" s="40">
        <v>5.1428682854999999E-5</v>
      </c>
      <c r="O796" s="40">
        <v>1.2396807101250001E-4</v>
      </c>
      <c r="P796" s="40">
        <v>8.7903740925000012E-6</v>
      </c>
      <c r="Q796" s="40">
        <v>0</v>
      </c>
      <c r="R796" s="40">
        <v>0</v>
      </c>
      <c r="S796" s="40">
        <v>0</v>
      </c>
      <c r="T796" s="40">
        <v>0</v>
      </c>
      <c r="U796" s="40">
        <v>0</v>
      </c>
      <c r="V796" s="40">
        <v>0</v>
      </c>
      <c r="W796" s="40">
        <v>0</v>
      </c>
      <c r="X796" s="40">
        <v>0</v>
      </c>
      <c r="Y796" s="40"/>
    </row>
    <row r="797" spans="1:25" ht="15" hidden="1" customHeight="1">
      <c r="A797" s="41" t="s">
        <v>64</v>
      </c>
      <c r="B797" s="41" t="s">
        <v>65</v>
      </c>
      <c r="C797" s="41" t="s">
        <v>66</v>
      </c>
      <c r="D797" s="41" t="s">
        <v>369</v>
      </c>
      <c r="E797" s="41" t="s">
        <v>370</v>
      </c>
      <c r="F797" s="41"/>
      <c r="G797" s="41" t="s">
        <v>384</v>
      </c>
      <c r="H797" s="42" t="s">
        <v>72</v>
      </c>
      <c r="I797" s="42">
        <v>1</v>
      </c>
      <c r="J797" s="43">
        <v>4.8962386674360002E-2</v>
      </c>
      <c r="K797" s="43">
        <v>4.9759232940000001E-5</v>
      </c>
      <c r="L797" s="43">
        <v>9.0134764019999991E-5</v>
      </c>
      <c r="M797" s="43">
        <v>4.3763443289999998E-4</v>
      </c>
      <c r="N797" s="43">
        <v>1.7467050831480001E-2</v>
      </c>
      <c r="O797" s="43">
        <v>4.21040648457E-2</v>
      </c>
      <c r="P797" s="43">
        <v>2.9855306917800002E-3</v>
      </c>
      <c r="Q797" s="43">
        <v>0</v>
      </c>
      <c r="R797" s="43">
        <v>0</v>
      </c>
      <c r="S797" s="43">
        <v>0</v>
      </c>
      <c r="T797" s="43">
        <v>0</v>
      </c>
      <c r="U797" s="43">
        <v>0</v>
      </c>
      <c r="V797" s="43">
        <v>0</v>
      </c>
      <c r="W797" s="43">
        <v>0</v>
      </c>
      <c r="X797" s="43">
        <v>0</v>
      </c>
      <c r="Y797" s="43"/>
    </row>
    <row r="798" spans="1:25" ht="15" hidden="1" customHeight="1">
      <c r="A798" s="38" t="s">
        <v>64</v>
      </c>
      <c r="B798" s="38" t="s">
        <v>65</v>
      </c>
      <c r="C798" s="38" t="s">
        <v>66</v>
      </c>
      <c r="D798" s="38" t="s">
        <v>369</v>
      </c>
      <c r="E798" s="38" t="s">
        <v>370</v>
      </c>
      <c r="F798" s="38"/>
      <c r="G798" s="38" t="s">
        <v>384</v>
      </c>
      <c r="H798" s="39" t="s">
        <v>73</v>
      </c>
      <c r="I798" s="39">
        <v>298</v>
      </c>
      <c r="J798" s="40">
        <v>2.4994931441472002E-4</v>
      </c>
      <c r="K798" s="40">
        <v>2.5401715487999999E-7</v>
      </c>
      <c r="L798" s="40">
        <v>4.6013121503999996E-7</v>
      </c>
      <c r="M798" s="40">
        <v>2.2340909808E-6</v>
      </c>
      <c r="N798" s="40">
        <v>8.9167985400960016E-5</v>
      </c>
      <c r="O798" s="40">
        <v>2.149380954864E-4</v>
      </c>
      <c r="P798" s="40">
        <v>1.5240910426560001E-5</v>
      </c>
      <c r="Q798" s="40">
        <v>0</v>
      </c>
      <c r="R798" s="40">
        <v>0</v>
      </c>
      <c r="S798" s="40">
        <v>0</v>
      </c>
      <c r="T798" s="40">
        <v>0</v>
      </c>
      <c r="U798" s="40">
        <v>0</v>
      </c>
      <c r="V798" s="40">
        <v>0</v>
      </c>
      <c r="W798" s="40">
        <v>0</v>
      </c>
      <c r="X798" s="40">
        <v>0</v>
      </c>
      <c r="Y798" s="40"/>
    </row>
    <row r="799" spans="1:25" ht="15" hidden="1" customHeight="1">
      <c r="A799" s="41" t="s">
        <v>64</v>
      </c>
      <c r="B799" s="41" t="s">
        <v>65</v>
      </c>
      <c r="C799" s="41" t="s">
        <v>66</v>
      </c>
      <c r="D799" s="41" t="s">
        <v>369</v>
      </c>
      <c r="E799" s="41" t="s">
        <v>370</v>
      </c>
      <c r="F799" s="41"/>
      <c r="G799" s="41" t="s">
        <v>385</v>
      </c>
      <c r="H799" s="42" t="s">
        <v>71</v>
      </c>
      <c r="I799" s="42">
        <v>25</v>
      </c>
      <c r="J799" s="43">
        <v>8.6696774999999999E-4</v>
      </c>
      <c r="K799" s="43">
        <v>8.1764999999999995E-4</v>
      </c>
      <c r="L799" s="43">
        <v>8.0627534999999997E-4</v>
      </c>
      <c r="M799" s="43">
        <v>8.3042190000000001E-4</v>
      </c>
      <c r="N799" s="43">
        <v>6.6078540000000002E-4</v>
      </c>
      <c r="O799" s="43">
        <v>8.9420894999999996E-4</v>
      </c>
      <c r="P799" s="43">
        <v>6.8383484999999999E-4</v>
      </c>
      <c r="Q799" s="43">
        <v>7.6300200000000004E-4</v>
      </c>
      <c r="R799" s="43">
        <v>1.12383405E-3</v>
      </c>
      <c r="S799" s="43">
        <v>1.2802225500000001E-3</v>
      </c>
      <c r="T799" s="43">
        <v>1.76609295E-3</v>
      </c>
      <c r="U799" s="43">
        <v>1.75127175E-3</v>
      </c>
      <c r="V799" s="43">
        <v>1.5148881000000001E-3</v>
      </c>
      <c r="W799" s="43">
        <v>1.39701195E-3</v>
      </c>
      <c r="X799" s="43">
        <v>1.4411133E-3</v>
      </c>
      <c r="Y799" s="43">
        <v>1.5706746E-3</v>
      </c>
    </row>
    <row r="800" spans="1:25" ht="15" hidden="1" customHeight="1">
      <c r="A800" s="38" t="s">
        <v>64</v>
      </c>
      <c r="B800" s="38" t="s">
        <v>65</v>
      </c>
      <c r="C800" s="38" t="s">
        <v>66</v>
      </c>
      <c r="D800" s="38" t="s">
        <v>369</v>
      </c>
      <c r="E800" s="38" t="s">
        <v>370</v>
      </c>
      <c r="F800" s="38"/>
      <c r="G800" s="38" t="s">
        <v>385</v>
      </c>
      <c r="H800" s="39" t="s">
        <v>72</v>
      </c>
      <c r="I800" s="39">
        <v>1</v>
      </c>
      <c r="J800" s="40">
        <v>0.85494579719999997</v>
      </c>
      <c r="K800" s="40">
        <v>0.80631191999999996</v>
      </c>
      <c r="L800" s="40">
        <v>0.79509499847999998</v>
      </c>
      <c r="M800" s="40">
        <v>0.81890671632000001</v>
      </c>
      <c r="N800" s="40">
        <v>0.65162250911999997</v>
      </c>
      <c r="O800" s="40">
        <v>0.88180925255999998</v>
      </c>
      <c r="P800" s="40">
        <v>0.67435234008</v>
      </c>
      <c r="Q800" s="40">
        <v>0.75242170559999999</v>
      </c>
      <c r="R800" s="40">
        <v>1.10825021784</v>
      </c>
      <c r="S800" s="40">
        <v>1.2624701306399999</v>
      </c>
      <c r="T800" s="40">
        <v>1.7416031277599999</v>
      </c>
      <c r="U800" s="40">
        <v>1.7269874484000001</v>
      </c>
      <c r="V800" s="40">
        <v>1.49388165168</v>
      </c>
      <c r="W800" s="40">
        <v>1.37764005096</v>
      </c>
      <c r="X800" s="40">
        <v>1.4211298622399999</v>
      </c>
      <c r="Y800" s="40">
        <v>1.5488945788799999</v>
      </c>
    </row>
    <row r="801" spans="1:25" ht="15" hidden="1" customHeight="1">
      <c r="A801" s="41" t="s">
        <v>64</v>
      </c>
      <c r="B801" s="41" t="s">
        <v>65</v>
      </c>
      <c r="C801" s="41" t="s">
        <v>66</v>
      </c>
      <c r="D801" s="41" t="s">
        <v>369</v>
      </c>
      <c r="E801" s="41" t="s">
        <v>370</v>
      </c>
      <c r="F801" s="41"/>
      <c r="G801" s="41" t="s">
        <v>385</v>
      </c>
      <c r="H801" s="42" t="s">
        <v>73</v>
      </c>
      <c r="I801" s="42">
        <v>298</v>
      </c>
      <c r="J801" s="43">
        <v>2.0668511160000002E-3</v>
      </c>
      <c r="K801" s="43">
        <v>1.9492775999999999E-3</v>
      </c>
      <c r="L801" s="43">
        <v>1.9221604343999999E-3</v>
      </c>
      <c r="M801" s="43">
        <v>1.9797258096000002E-3</v>
      </c>
      <c r="N801" s="43">
        <v>1.5753123936000002E-3</v>
      </c>
      <c r="O801" s="43">
        <v>2.1317941367999999E-3</v>
      </c>
      <c r="P801" s="43">
        <v>1.6302622823999998E-3</v>
      </c>
      <c r="Q801" s="43">
        <v>1.818996768E-3</v>
      </c>
      <c r="R801" s="43">
        <v>2.6792203752000004E-3</v>
      </c>
      <c r="S801" s="43">
        <v>3.0520505592000003E-3</v>
      </c>
      <c r="T801" s="43">
        <v>4.2103655927999998E-3</v>
      </c>
      <c r="U801" s="43">
        <v>4.1750318520000001E-3</v>
      </c>
      <c r="V801" s="43">
        <v>3.6114932304000002E-3</v>
      </c>
      <c r="W801" s="43">
        <v>3.3304764887999998E-3</v>
      </c>
      <c r="X801" s="43">
        <v>3.4356141072000002E-3</v>
      </c>
      <c r="Y801" s="43">
        <v>3.7444882464E-3</v>
      </c>
    </row>
    <row r="802" spans="1:25" ht="15" hidden="1" customHeight="1">
      <c r="A802" s="38" t="s">
        <v>64</v>
      </c>
      <c r="B802" s="38" t="s">
        <v>65</v>
      </c>
      <c r="C802" s="38" t="s">
        <v>66</v>
      </c>
      <c r="D802" s="38" t="s">
        <v>369</v>
      </c>
      <c r="E802" s="38" t="s">
        <v>370</v>
      </c>
      <c r="F802" s="38"/>
      <c r="G802" s="38" t="s">
        <v>386</v>
      </c>
      <c r="H802" s="39" t="s">
        <v>71</v>
      </c>
      <c r="I802" s="39">
        <v>25</v>
      </c>
      <c r="J802" s="40">
        <v>2.3595920229607046E-7</v>
      </c>
      <c r="K802" s="40">
        <v>3.2693416976558328E-7</v>
      </c>
      <c r="L802" s="40">
        <v>3.868390888291566E-7</v>
      </c>
      <c r="M802" s="40">
        <v>2.2460544451765663E-6</v>
      </c>
      <c r="N802" s="40">
        <v>3.3711927170881873E-6</v>
      </c>
      <c r="O802" s="40">
        <v>3.5645849820000005E-6</v>
      </c>
      <c r="P802" s="40">
        <v>3.6705145610423242E-6</v>
      </c>
      <c r="Q802" s="40">
        <v>3.701558555350841E-6</v>
      </c>
      <c r="R802" s="40">
        <v>4.1097053260725652E-6</v>
      </c>
      <c r="S802" s="40">
        <v>4.2126712856292966E-6</v>
      </c>
      <c r="T802" s="40">
        <v>6.4967793298966531E-6</v>
      </c>
      <c r="U802" s="40">
        <v>5.6904803851303671E-6</v>
      </c>
      <c r="V802" s="40">
        <v>7.2662783132414779E-6</v>
      </c>
      <c r="W802" s="40">
        <v>7.3169886605042425E-6</v>
      </c>
      <c r="X802" s="40">
        <v>7.9501722701177707E-6</v>
      </c>
      <c r="Y802" s="40">
        <v>8.8050586559782776E-6</v>
      </c>
    </row>
    <row r="803" spans="1:25" ht="15" hidden="1" customHeight="1">
      <c r="A803" s="41" t="s">
        <v>64</v>
      </c>
      <c r="B803" s="41" t="s">
        <v>65</v>
      </c>
      <c r="C803" s="41" t="s">
        <v>66</v>
      </c>
      <c r="D803" s="41" t="s">
        <v>369</v>
      </c>
      <c r="E803" s="41" t="s">
        <v>370</v>
      </c>
      <c r="F803" s="41"/>
      <c r="G803" s="41" t="s">
        <v>386</v>
      </c>
      <c r="H803" s="42" t="s">
        <v>73</v>
      </c>
      <c r="I803" s="42">
        <v>298</v>
      </c>
      <c r="J803" s="43">
        <v>5.6252673827383201E-7</v>
      </c>
      <c r="K803" s="43">
        <v>7.7941106072115061E-7</v>
      </c>
      <c r="L803" s="43">
        <v>9.2222438776870939E-7</v>
      </c>
      <c r="M803" s="43">
        <v>5.3545937973009345E-6</v>
      </c>
      <c r="N803" s="43">
        <v>8.0369234375382372E-6</v>
      </c>
      <c r="O803" s="43">
        <v>8.4979705970880005E-6</v>
      </c>
      <c r="P803" s="43">
        <v>8.7505067135249E-6</v>
      </c>
      <c r="Q803" s="43">
        <v>8.8245155959564043E-6</v>
      </c>
      <c r="R803" s="43">
        <v>9.7975374973569962E-6</v>
      </c>
      <c r="S803" s="43">
        <v>1.0043008344940241E-5</v>
      </c>
      <c r="T803" s="43">
        <v>1.5488321922473621E-5</v>
      </c>
      <c r="U803" s="43">
        <v>1.3566105238150797E-5</v>
      </c>
      <c r="V803" s="43">
        <v>1.7322807498767686E-5</v>
      </c>
      <c r="W803" s="43">
        <v>1.7443700966642114E-5</v>
      </c>
      <c r="X803" s="43">
        <v>1.8953210691960762E-5</v>
      </c>
      <c r="Y803" s="43">
        <v>2.0991259835852212E-5</v>
      </c>
    </row>
    <row r="804" spans="1:25" ht="15" hidden="1" customHeight="1">
      <c r="A804" s="38" t="s">
        <v>64</v>
      </c>
      <c r="B804" s="38" t="s">
        <v>65</v>
      </c>
      <c r="C804" s="38" t="s">
        <v>66</v>
      </c>
      <c r="D804" s="38" t="s">
        <v>369</v>
      </c>
      <c r="E804" s="38" t="s">
        <v>370</v>
      </c>
      <c r="F804" s="38"/>
      <c r="G804" s="38" t="s">
        <v>387</v>
      </c>
      <c r="H804" s="39" t="s">
        <v>71</v>
      </c>
      <c r="I804" s="39">
        <v>25</v>
      </c>
      <c r="J804" s="40">
        <v>9.2948870234678445E-5</v>
      </c>
      <c r="K804" s="40">
        <v>9.5597865818801257E-5</v>
      </c>
      <c r="L804" s="40">
        <v>9.6483721594004063E-5</v>
      </c>
      <c r="M804" s="40">
        <v>9.3360782075630155E-5</v>
      </c>
      <c r="N804" s="40">
        <v>9.1330219170999757E-5</v>
      </c>
      <c r="O804" s="40">
        <v>9.0686183062500006E-5</v>
      </c>
      <c r="P804" s="40">
        <v>9.3209799760353654E-5</v>
      </c>
      <c r="Q804" s="40">
        <v>9.3829228340251884E-5</v>
      </c>
      <c r="R804" s="40">
        <v>9.4018742074296563E-5</v>
      </c>
      <c r="S804" s="40">
        <v>9.4662393920194691E-5</v>
      </c>
      <c r="T804" s="40">
        <v>9.205092361622521E-5</v>
      </c>
      <c r="U804" s="40">
        <v>7.3658518733720629E-5</v>
      </c>
      <c r="V804" s="40">
        <v>1.0203621014479312E-4</v>
      </c>
      <c r="W804" s="40">
        <v>9.8005626207903749E-5</v>
      </c>
      <c r="X804" s="40">
        <v>9.8508281903974678E-5</v>
      </c>
      <c r="Y804" s="40">
        <v>1.1550207841324219E-4</v>
      </c>
    </row>
    <row r="805" spans="1:25" ht="15" hidden="1" customHeight="1">
      <c r="A805" s="41" t="s">
        <v>64</v>
      </c>
      <c r="B805" s="41" t="s">
        <v>65</v>
      </c>
      <c r="C805" s="41" t="s">
        <v>66</v>
      </c>
      <c r="D805" s="41" t="s">
        <v>369</v>
      </c>
      <c r="E805" s="41" t="s">
        <v>370</v>
      </c>
      <c r="F805" s="41"/>
      <c r="G805" s="41" t="s">
        <v>387</v>
      </c>
      <c r="H805" s="42" t="s">
        <v>72</v>
      </c>
      <c r="I805" s="42">
        <v>1</v>
      </c>
      <c r="J805" s="43">
        <v>8.7835255640942508E-2</v>
      </c>
      <c r="K805" s="43">
        <v>9.0394285714371511E-2</v>
      </c>
      <c r="L805" s="43">
        <v>9.1407710213954746E-2</v>
      </c>
      <c r="M805" s="43">
        <v>8.8358360659303206E-2</v>
      </c>
      <c r="N805" s="43">
        <v>8.6544677125380678E-2</v>
      </c>
      <c r="O805" s="43">
        <v>8.5849895321206918E-2</v>
      </c>
      <c r="P805" s="43">
        <v>8.865345763009233E-2</v>
      </c>
      <c r="Q805" s="43">
        <v>8.9723033100571989E-2</v>
      </c>
      <c r="R805" s="43">
        <v>8.9429500413005611E-2</v>
      </c>
      <c r="S805" s="43">
        <v>9.0041734333058399E-2</v>
      </c>
      <c r="T805" s="43">
        <v>8.755773508487831E-2</v>
      </c>
      <c r="U805" s="43">
        <v>7.006310003927943E-2</v>
      </c>
      <c r="V805" s="43">
        <v>9.7055619932400347E-2</v>
      </c>
      <c r="W805" s="43">
        <v>9.3221776808187287E-2</v>
      </c>
      <c r="X805" s="43">
        <v>9.3699896880713396E-2</v>
      </c>
      <c r="Y805" s="43">
        <v>0.10986419240748316</v>
      </c>
    </row>
    <row r="806" spans="1:25" ht="15" hidden="1" customHeight="1">
      <c r="A806" s="38" t="s">
        <v>64</v>
      </c>
      <c r="B806" s="38" t="s">
        <v>65</v>
      </c>
      <c r="C806" s="38" t="s">
        <v>66</v>
      </c>
      <c r="D806" s="38" t="s">
        <v>369</v>
      </c>
      <c r="E806" s="38" t="s">
        <v>370</v>
      </c>
      <c r="F806" s="38"/>
      <c r="G806" s="38" t="s">
        <v>387</v>
      </c>
      <c r="H806" s="39" t="s">
        <v>73</v>
      </c>
      <c r="I806" s="39">
        <v>298</v>
      </c>
      <c r="J806" s="40">
        <v>2.215901066394734E-4</v>
      </c>
      <c r="K806" s="40">
        <v>2.2790531211202219E-4</v>
      </c>
      <c r="L806" s="40">
        <v>2.3001719228010571E-4</v>
      </c>
      <c r="M806" s="40">
        <v>2.2257210446830229E-4</v>
      </c>
      <c r="N806" s="40">
        <v>2.177312425036634E-4</v>
      </c>
      <c r="O806" s="40">
        <v>2.1619586042099999E-4</v>
      </c>
      <c r="P806" s="40">
        <v>2.222121626286831E-4</v>
      </c>
      <c r="Q806" s="40">
        <v>2.2368888036316045E-4</v>
      </c>
      <c r="R806" s="40">
        <v>2.2414068110512302E-4</v>
      </c>
      <c r="S806" s="40">
        <v>2.2567514710574411E-4</v>
      </c>
      <c r="T806" s="40">
        <v>2.1944940190108094E-4</v>
      </c>
      <c r="U806" s="40">
        <v>1.7560190866118997E-4</v>
      </c>
      <c r="V806" s="40">
        <v>2.4325432498518683E-4</v>
      </c>
      <c r="W806" s="40">
        <v>2.3364541287964252E-4</v>
      </c>
      <c r="X806" s="40">
        <v>2.3484374405907565E-4</v>
      </c>
      <c r="Y806" s="40">
        <v>2.7535695493716936E-4</v>
      </c>
    </row>
    <row r="807" spans="1:25" ht="15" hidden="1" customHeight="1">
      <c r="A807" s="41" t="s">
        <v>64</v>
      </c>
      <c r="B807" s="41" t="s">
        <v>65</v>
      </c>
      <c r="C807" s="41" t="s">
        <v>66</v>
      </c>
      <c r="D807" s="41" t="s">
        <v>369</v>
      </c>
      <c r="E807" s="41" t="s">
        <v>370</v>
      </c>
      <c r="F807" s="41"/>
      <c r="G807" s="41" t="s">
        <v>388</v>
      </c>
      <c r="H807" s="42" t="s">
        <v>71</v>
      </c>
      <c r="I807" s="42">
        <v>25</v>
      </c>
      <c r="J807" s="43">
        <v>2.2214250000000002E-5</v>
      </c>
      <c r="K807" s="43">
        <v>2.6800875000000001E-5</v>
      </c>
      <c r="L807" s="43">
        <v>1.1613375E-5</v>
      </c>
      <c r="M807" s="43">
        <v>2.0118374999999999E-5</v>
      </c>
      <c r="N807" s="43">
        <v>3.0537000000000003E-5</v>
      </c>
      <c r="O807" s="43">
        <v>2.4947999999999999E-5</v>
      </c>
      <c r="P807" s="43">
        <v>2.3054625E-5</v>
      </c>
      <c r="Q807" s="43">
        <v>1.3132124999999999E-5</v>
      </c>
      <c r="R807" s="43">
        <v>5.9332500000000003E-6</v>
      </c>
      <c r="S807" s="43">
        <v>8.6771250000000004E-6</v>
      </c>
      <c r="T807" s="43">
        <v>1.4195249999999999E-5</v>
      </c>
      <c r="U807" s="43">
        <v>1.0762875E-5</v>
      </c>
      <c r="V807" s="43">
        <v>3.6348750000000001E-6</v>
      </c>
      <c r="W807" s="43">
        <v>3.2602499999999998E-6</v>
      </c>
      <c r="X807" s="43">
        <v>3.8475E-6</v>
      </c>
      <c r="Y807" s="43">
        <v>3.5133750000000001E-6</v>
      </c>
    </row>
    <row r="808" spans="1:25" ht="15" hidden="1" customHeight="1">
      <c r="A808" s="38" t="s">
        <v>64</v>
      </c>
      <c r="B808" s="38" t="s">
        <v>65</v>
      </c>
      <c r="C808" s="38" t="s">
        <v>66</v>
      </c>
      <c r="D808" s="38" t="s">
        <v>369</v>
      </c>
      <c r="E808" s="38" t="s">
        <v>370</v>
      </c>
      <c r="F808" s="38"/>
      <c r="G808" s="38" t="s">
        <v>388</v>
      </c>
      <c r="H808" s="39" t="s">
        <v>72</v>
      </c>
      <c r="I808" s="39">
        <v>1</v>
      </c>
      <c r="J808" s="40">
        <v>2.2273488000000001E-2</v>
      </c>
      <c r="K808" s="40">
        <v>2.6872343999999999E-2</v>
      </c>
      <c r="L808" s="40">
        <v>1.1644343999999999E-2</v>
      </c>
      <c r="M808" s="40">
        <v>2.0172024E-2</v>
      </c>
      <c r="N808" s="40">
        <v>3.0618432000000001E-2</v>
      </c>
      <c r="O808" s="40">
        <v>2.5014528000000001E-2</v>
      </c>
      <c r="P808" s="40">
        <v>2.3116103999999998E-2</v>
      </c>
      <c r="Q808" s="40">
        <v>1.3167144E-2</v>
      </c>
      <c r="R808" s="40">
        <v>5.9490719999999997E-3</v>
      </c>
      <c r="S808" s="40">
        <v>8.7002639999999992E-3</v>
      </c>
      <c r="T808" s="40">
        <v>1.4233104E-2</v>
      </c>
      <c r="U808" s="40">
        <v>1.0791576000000001E-2</v>
      </c>
      <c r="V808" s="40">
        <v>3.6445679999999999E-3</v>
      </c>
      <c r="W808" s="40">
        <v>3.2689440000000002E-3</v>
      </c>
      <c r="X808" s="40">
        <v>3.85776E-3</v>
      </c>
      <c r="Y808" s="40">
        <v>3.522744E-3</v>
      </c>
    </row>
    <row r="809" spans="1:25" ht="15" hidden="1" customHeight="1">
      <c r="A809" s="41" t="s">
        <v>64</v>
      </c>
      <c r="B809" s="41" t="s">
        <v>65</v>
      </c>
      <c r="C809" s="41" t="s">
        <v>66</v>
      </c>
      <c r="D809" s="41" t="s">
        <v>369</v>
      </c>
      <c r="E809" s="41" t="s">
        <v>370</v>
      </c>
      <c r="F809" s="41"/>
      <c r="G809" s="41" t="s">
        <v>388</v>
      </c>
      <c r="H809" s="42" t="s">
        <v>73</v>
      </c>
      <c r="I809" s="42">
        <v>298</v>
      </c>
      <c r="J809" s="43">
        <v>5.2958772000000002E-5</v>
      </c>
      <c r="K809" s="43">
        <v>6.3893286000000002E-5</v>
      </c>
      <c r="L809" s="43">
        <v>2.7686286000000001E-5</v>
      </c>
      <c r="M809" s="43">
        <v>4.7962206000000003E-5</v>
      </c>
      <c r="N809" s="43">
        <v>7.2800208000000003E-5</v>
      </c>
      <c r="O809" s="43">
        <v>5.9476031999999999E-5</v>
      </c>
      <c r="P809" s="43">
        <v>5.4962225999999998E-5</v>
      </c>
      <c r="Q809" s="43">
        <v>3.1306985999999999E-5</v>
      </c>
      <c r="R809" s="43">
        <v>1.4144868E-5</v>
      </c>
      <c r="S809" s="43">
        <v>2.0686265999999999E-5</v>
      </c>
      <c r="T809" s="43">
        <v>3.3841475999999999E-5</v>
      </c>
      <c r="U809" s="43">
        <v>2.5658693999999999E-5</v>
      </c>
      <c r="V809" s="43">
        <v>8.6655420000000002E-6</v>
      </c>
      <c r="W809" s="43">
        <v>7.7724360000000005E-6</v>
      </c>
      <c r="X809" s="43">
        <v>9.1724399999999999E-6</v>
      </c>
      <c r="Y809" s="43">
        <v>8.3758860000000006E-6</v>
      </c>
    </row>
    <row r="810" spans="1:25" ht="15" hidden="1" customHeight="1">
      <c r="A810" s="38" t="s">
        <v>64</v>
      </c>
      <c r="B810" s="38" t="s">
        <v>65</v>
      </c>
      <c r="C810" s="38" t="s">
        <v>66</v>
      </c>
      <c r="D810" s="38" t="s">
        <v>369</v>
      </c>
      <c r="E810" s="38" t="s">
        <v>370</v>
      </c>
      <c r="F810" s="38"/>
      <c r="G810" s="38" t="s">
        <v>389</v>
      </c>
      <c r="H810" s="39" t="s">
        <v>71</v>
      </c>
      <c r="I810" s="39">
        <v>25</v>
      </c>
      <c r="J810" s="40">
        <v>4.6686779999999999E-4</v>
      </c>
      <c r="K810" s="40">
        <v>3.205188E-4</v>
      </c>
      <c r="L810" s="40">
        <v>3.7297259999999999E-4</v>
      </c>
      <c r="M810" s="40">
        <v>6.3147419999999999E-4</v>
      </c>
      <c r="N810" s="40">
        <v>8.9142479999999998E-4</v>
      </c>
      <c r="O810" s="40">
        <v>7.0015680000000001E-4</v>
      </c>
      <c r="P810" s="40">
        <v>5.1932159999999998E-4</v>
      </c>
      <c r="Q810" s="40">
        <v>5.8365719999999997E-4</v>
      </c>
      <c r="R810" s="40">
        <v>7.5347999999999995E-4</v>
      </c>
      <c r="S810" s="40">
        <v>6.0191460000000004E-4</v>
      </c>
      <c r="T810" s="40">
        <v>6.5262960000000004E-4</v>
      </c>
      <c r="U810" s="40">
        <v>6.5465819999999998E-4</v>
      </c>
      <c r="V810" s="40">
        <v>6.5755619999999996E-4</v>
      </c>
      <c r="W810" s="40">
        <v>6.2422919999999998E-4</v>
      </c>
      <c r="X810" s="40">
        <v>6.9349139999999999E-4</v>
      </c>
      <c r="Y810" s="40">
        <v>6.9349139999999999E-4</v>
      </c>
    </row>
    <row r="811" spans="1:25" ht="15" hidden="1" customHeight="1">
      <c r="A811" s="41" t="s">
        <v>64</v>
      </c>
      <c r="B811" s="41" t="s">
        <v>65</v>
      </c>
      <c r="C811" s="41" t="s">
        <v>66</v>
      </c>
      <c r="D811" s="41" t="s">
        <v>369</v>
      </c>
      <c r="E811" s="41" t="s">
        <v>370</v>
      </c>
      <c r="F811" s="41"/>
      <c r="G811" s="41" t="s">
        <v>389</v>
      </c>
      <c r="H811" s="42" t="s">
        <v>72</v>
      </c>
      <c r="I811" s="42">
        <v>1</v>
      </c>
      <c r="J811" s="43">
        <v>0.39204445391999998</v>
      </c>
      <c r="K811" s="43">
        <v>0.26915032032000002</v>
      </c>
      <c r="L811" s="43">
        <v>0.31319752464</v>
      </c>
      <c r="M811" s="43">
        <v>0.53026993487999996</v>
      </c>
      <c r="N811" s="43">
        <v>0.74855911872000003</v>
      </c>
      <c r="O811" s="43">
        <v>0.58794500352000001</v>
      </c>
      <c r="P811" s="43">
        <v>0.43609165824000001</v>
      </c>
      <c r="Q811" s="43">
        <v>0.49011640608000001</v>
      </c>
      <c r="R811" s="43">
        <v>0.63272227199999997</v>
      </c>
      <c r="S811" s="43">
        <v>0.50544775344000004</v>
      </c>
      <c r="T811" s="43">
        <v>0.54803482944000004</v>
      </c>
      <c r="U811" s="43">
        <v>0.54973831248000005</v>
      </c>
      <c r="V811" s="43">
        <v>0.55217185968000004</v>
      </c>
      <c r="W811" s="43">
        <v>0.52418606688000002</v>
      </c>
      <c r="X811" s="43">
        <v>0.58234784496000003</v>
      </c>
      <c r="Y811" s="43">
        <v>0.58234784496000003</v>
      </c>
    </row>
    <row r="812" spans="1:25" ht="15" hidden="1" customHeight="1">
      <c r="A812" s="38" t="s">
        <v>64</v>
      </c>
      <c r="B812" s="38" t="s">
        <v>65</v>
      </c>
      <c r="C812" s="38" t="s">
        <v>66</v>
      </c>
      <c r="D812" s="38" t="s">
        <v>369</v>
      </c>
      <c r="E812" s="38" t="s">
        <v>370</v>
      </c>
      <c r="F812" s="38"/>
      <c r="G812" s="38" t="s">
        <v>389</v>
      </c>
      <c r="H812" s="39" t="s">
        <v>73</v>
      </c>
      <c r="I812" s="39">
        <v>298</v>
      </c>
      <c r="J812" s="40">
        <v>1.1130128352000001E-3</v>
      </c>
      <c r="K812" s="40">
        <v>7.6411681919999995E-4</v>
      </c>
      <c r="L812" s="40">
        <v>8.8916667839999996E-4</v>
      </c>
      <c r="M812" s="40">
        <v>1.5054344928E-3</v>
      </c>
      <c r="N812" s="40">
        <v>2.1251567231999999E-3</v>
      </c>
      <c r="O812" s="40">
        <v>1.6691738112000001E-3</v>
      </c>
      <c r="P812" s="40">
        <v>1.2380626943999998E-3</v>
      </c>
      <c r="Q812" s="40">
        <v>1.3914387647999999E-3</v>
      </c>
      <c r="R812" s="40">
        <v>1.79629632E-3</v>
      </c>
      <c r="S812" s="40">
        <v>1.4349644063999998E-3</v>
      </c>
      <c r="T812" s="40">
        <v>1.5558689663999999E-3</v>
      </c>
      <c r="U812" s="40">
        <v>1.5607051488E-3</v>
      </c>
      <c r="V812" s="40">
        <v>1.5676139807999998E-3</v>
      </c>
      <c r="W812" s="40">
        <v>1.4881624128E-3</v>
      </c>
      <c r="X812" s="40">
        <v>1.6532834976000002E-3</v>
      </c>
      <c r="Y812" s="40">
        <v>1.6532834976000002E-3</v>
      </c>
    </row>
    <row r="813" spans="1:25" ht="15" hidden="1" customHeight="1">
      <c r="A813" s="41" t="s">
        <v>64</v>
      </c>
      <c r="B813" s="41" t="s">
        <v>65</v>
      </c>
      <c r="C813" s="41" t="s">
        <v>66</v>
      </c>
      <c r="D813" s="41" t="s">
        <v>369</v>
      </c>
      <c r="E813" s="41" t="s">
        <v>370</v>
      </c>
      <c r="F813" s="41"/>
      <c r="G813" s="41" t="s">
        <v>390</v>
      </c>
      <c r="H813" s="42" t="s">
        <v>71</v>
      </c>
      <c r="I813" s="42">
        <v>25</v>
      </c>
      <c r="J813" s="43">
        <v>1.1788230305583871E-3</v>
      </c>
      <c r="K813" s="43">
        <v>1.2957209090318073E-3</v>
      </c>
      <c r="L813" s="43">
        <v>1.5219105429702786E-3</v>
      </c>
      <c r="M813" s="43">
        <v>1.5193281735735029E-3</v>
      </c>
      <c r="N813" s="43">
        <v>1.481872786047157E-3</v>
      </c>
      <c r="O813" s="43">
        <v>1.4409357600938459E-3</v>
      </c>
      <c r="P813" s="43">
        <v>1.4631027947767221E-3</v>
      </c>
      <c r="Q813" s="43">
        <v>1.4140600661094807E-3</v>
      </c>
      <c r="R813" s="43">
        <v>1.3395942474999983E-3</v>
      </c>
      <c r="S813" s="43">
        <v>1.3139381283499986E-3</v>
      </c>
      <c r="T813" s="43">
        <v>1.3333685389624996E-3</v>
      </c>
      <c r="U813" s="43">
        <v>1.3452380645375068E-3</v>
      </c>
      <c r="V813" s="43">
        <v>1.2937797781425021E-3</v>
      </c>
      <c r="W813" s="43">
        <v>1.3160381436574946E-3</v>
      </c>
      <c r="X813" s="43">
        <v>1.1911858116599998E-3</v>
      </c>
      <c r="Y813" s="43">
        <v>1.2205995615274987E-3</v>
      </c>
    </row>
    <row r="814" spans="1:25" ht="15" hidden="1" customHeight="1">
      <c r="A814" s="38" t="s">
        <v>64</v>
      </c>
      <c r="B814" s="38" t="s">
        <v>65</v>
      </c>
      <c r="C814" s="38" t="s">
        <v>66</v>
      </c>
      <c r="D814" s="38" t="s">
        <v>369</v>
      </c>
      <c r="E814" s="38" t="s">
        <v>370</v>
      </c>
      <c r="F814" s="38"/>
      <c r="G814" s="38" t="s">
        <v>390</v>
      </c>
      <c r="H814" s="39" t="s">
        <v>72</v>
      </c>
      <c r="I814" s="39">
        <v>1</v>
      </c>
      <c r="J814" s="40">
        <v>2.5000478832082269</v>
      </c>
      <c r="K814" s="40">
        <v>2.7479649038746561</v>
      </c>
      <c r="L814" s="40">
        <v>3.2276678795313667</v>
      </c>
      <c r="M814" s="40">
        <v>3.2221911905146854</v>
      </c>
      <c r="N814" s="40">
        <v>3.1427558046488104</v>
      </c>
      <c r="O814" s="40">
        <v>3.0559365600070283</v>
      </c>
      <c r="P814" s="40">
        <v>3.1029484071624718</v>
      </c>
      <c r="Q814" s="40">
        <v>2.9989385882049868</v>
      </c>
      <c r="R814" s="40">
        <v>2.841011480097996</v>
      </c>
      <c r="S814" s="40">
        <v>2.7865999826046766</v>
      </c>
      <c r="T814" s="40">
        <v>2.8278079974316692</v>
      </c>
      <c r="U814" s="40">
        <v>2.8529808872711446</v>
      </c>
      <c r="V814" s="40">
        <v>2.7438481534846182</v>
      </c>
      <c r="W814" s="40">
        <v>2.7910536950688138</v>
      </c>
      <c r="X814" s="40">
        <v>2.526266869368528</v>
      </c>
      <c r="Y814" s="40">
        <v>2.5886475500875195</v>
      </c>
    </row>
    <row r="815" spans="1:25" ht="15" hidden="1" customHeight="1">
      <c r="A815" s="41" t="s">
        <v>64</v>
      </c>
      <c r="B815" s="41" t="s">
        <v>65</v>
      </c>
      <c r="C815" s="41" t="s">
        <v>66</v>
      </c>
      <c r="D815" s="41" t="s">
        <v>369</v>
      </c>
      <c r="E815" s="41" t="s">
        <v>370</v>
      </c>
      <c r="F815" s="41"/>
      <c r="G815" s="41" t="s">
        <v>390</v>
      </c>
      <c r="H815" s="42" t="s">
        <v>73</v>
      </c>
      <c r="I815" s="42">
        <v>298</v>
      </c>
      <c r="J815" s="43">
        <v>1.4051570524255975E-3</v>
      </c>
      <c r="K815" s="43">
        <v>1.5444993235659138E-3</v>
      </c>
      <c r="L815" s="43">
        <v>1.8141173672205719E-3</v>
      </c>
      <c r="M815" s="43">
        <v>1.8110391828996156E-3</v>
      </c>
      <c r="N815" s="43">
        <v>1.7663923609682114E-3</v>
      </c>
      <c r="O815" s="43">
        <v>1.7175954260318644E-3</v>
      </c>
      <c r="P815" s="43">
        <v>1.7440185313738524E-3</v>
      </c>
      <c r="Q815" s="43">
        <v>1.6855595988025012E-3</v>
      </c>
      <c r="R815" s="43">
        <v>1.596796343019998E-3</v>
      </c>
      <c r="S815" s="43">
        <v>1.5662142489931983E-3</v>
      </c>
      <c r="T815" s="43">
        <v>1.5893752984432992E-3</v>
      </c>
      <c r="U815" s="43">
        <v>1.6035237729287079E-3</v>
      </c>
      <c r="V815" s="43">
        <v>1.5421854955458625E-3</v>
      </c>
      <c r="W815" s="43">
        <v>1.5687174672397333E-3</v>
      </c>
      <c r="X815" s="43">
        <v>1.41989348749872E-3</v>
      </c>
      <c r="Y815" s="43">
        <v>1.4549546773407786E-3</v>
      </c>
    </row>
    <row r="816" spans="1:25" ht="15" hidden="1" customHeight="1">
      <c r="A816" s="38" t="s">
        <v>64</v>
      </c>
      <c r="B816" s="38" t="s">
        <v>65</v>
      </c>
      <c r="C816" s="38" t="s">
        <v>66</v>
      </c>
      <c r="D816" s="38" t="s">
        <v>369</v>
      </c>
      <c r="E816" s="38" t="s">
        <v>370</v>
      </c>
      <c r="F816" s="38"/>
      <c r="G816" s="38" t="s">
        <v>391</v>
      </c>
      <c r="H816" s="39" t="s">
        <v>71</v>
      </c>
      <c r="I816" s="39">
        <v>25</v>
      </c>
      <c r="J816" s="40">
        <v>2.5875000000000001E-7</v>
      </c>
      <c r="K816" s="40">
        <v>1.4478749999999999E-5</v>
      </c>
      <c r="L816" s="40">
        <v>0</v>
      </c>
      <c r="M816" s="40">
        <v>0</v>
      </c>
      <c r="N816" s="40">
        <v>0</v>
      </c>
      <c r="O816" s="40">
        <v>0</v>
      </c>
      <c r="P816" s="40">
        <v>0</v>
      </c>
      <c r="Q816" s="40">
        <v>0</v>
      </c>
      <c r="R816" s="40">
        <v>0</v>
      </c>
      <c r="S816" s="40">
        <v>0</v>
      </c>
      <c r="T816" s="40">
        <v>0</v>
      </c>
      <c r="U816" s="40">
        <v>0</v>
      </c>
      <c r="V816" s="40">
        <v>0</v>
      </c>
      <c r="W816" s="40">
        <v>0</v>
      </c>
      <c r="X816" s="40">
        <v>2.8125000000000001E-7</v>
      </c>
      <c r="Y816" s="40">
        <v>3.0375E-7</v>
      </c>
    </row>
    <row r="817" spans="1:25" ht="15" hidden="1" customHeight="1">
      <c r="A817" s="41" t="s">
        <v>64</v>
      </c>
      <c r="B817" s="41" t="s">
        <v>65</v>
      </c>
      <c r="C817" s="41" t="s">
        <v>66</v>
      </c>
      <c r="D817" s="41" t="s">
        <v>369</v>
      </c>
      <c r="E817" s="41" t="s">
        <v>370</v>
      </c>
      <c r="F817" s="41"/>
      <c r="G817" s="41" t="s">
        <v>391</v>
      </c>
      <c r="H817" s="42" t="s">
        <v>72</v>
      </c>
      <c r="I817" s="42">
        <v>1</v>
      </c>
      <c r="J817" s="43">
        <v>2.5909499999999999E-4</v>
      </c>
      <c r="K817" s="43">
        <v>1.4498054999999999E-2</v>
      </c>
      <c r="L817" s="43">
        <v>0</v>
      </c>
      <c r="M817" s="43">
        <v>0</v>
      </c>
      <c r="N817" s="43">
        <v>0</v>
      </c>
      <c r="O817" s="43">
        <v>0</v>
      </c>
      <c r="P817" s="43">
        <v>0</v>
      </c>
      <c r="Q817" s="43">
        <v>0</v>
      </c>
      <c r="R817" s="43">
        <v>0</v>
      </c>
      <c r="S817" s="43">
        <v>0</v>
      </c>
      <c r="T817" s="43">
        <v>0</v>
      </c>
      <c r="U817" s="43">
        <v>0</v>
      </c>
      <c r="V817" s="43">
        <v>0</v>
      </c>
      <c r="W817" s="43">
        <v>0</v>
      </c>
      <c r="X817" s="43">
        <v>2.8162499999999997E-4</v>
      </c>
      <c r="Y817" s="43">
        <v>3.0415500000000002E-4</v>
      </c>
    </row>
    <row r="818" spans="1:25" ht="15" hidden="1" customHeight="1">
      <c r="A818" s="38" t="s">
        <v>64</v>
      </c>
      <c r="B818" s="38" t="s">
        <v>65</v>
      </c>
      <c r="C818" s="38" t="s">
        <v>66</v>
      </c>
      <c r="D818" s="38" t="s">
        <v>369</v>
      </c>
      <c r="E818" s="38" t="s">
        <v>370</v>
      </c>
      <c r="F818" s="38"/>
      <c r="G818" s="38" t="s">
        <v>391</v>
      </c>
      <c r="H818" s="39" t="s">
        <v>73</v>
      </c>
      <c r="I818" s="39">
        <v>298</v>
      </c>
      <c r="J818" s="40">
        <v>6.1686000000000003E-7</v>
      </c>
      <c r="K818" s="40">
        <v>3.4517339999999998E-5</v>
      </c>
      <c r="L818" s="40">
        <v>0</v>
      </c>
      <c r="M818" s="40">
        <v>0</v>
      </c>
      <c r="N818" s="40">
        <v>0</v>
      </c>
      <c r="O818" s="40">
        <v>0</v>
      </c>
      <c r="P818" s="40">
        <v>0</v>
      </c>
      <c r="Q818" s="40">
        <v>0</v>
      </c>
      <c r="R818" s="40">
        <v>0</v>
      </c>
      <c r="S818" s="40">
        <v>0</v>
      </c>
      <c r="T818" s="40">
        <v>0</v>
      </c>
      <c r="U818" s="40">
        <v>0</v>
      </c>
      <c r="V818" s="40">
        <v>0</v>
      </c>
      <c r="W818" s="40">
        <v>0</v>
      </c>
      <c r="X818" s="40">
        <v>6.7049999999999998E-7</v>
      </c>
      <c r="Y818" s="40">
        <v>7.2414000000000002E-7</v>
      </c>
    </row>
    <row r="819" spans="1:25" ht="15" hidden="1" customHeight="1">
      <c r="A819" s="41" t="s">
        <v>64</v>
      </c>
      <c r="B819" s="41" t="s">
        <v>65</v>
      </c>
      <c r="C819" s="41" t="s">
        <v>66</v>
      </c>
      <c r="D819" s="41" t="s">
        <v>369</v>
      </c>
      <c r="E819" s="41" t="s">
        <v>370</v>
      </c>
      <c r="F819" s="41"/>
      <c r="G819" s="41" t="s">
        <v>392</v>
      </c>
      <c r="H819" s="42" t="s">
        <v>71</v>
      </c>
      <c r="I819" s="42">
        <v>25</v>
      </c>
      <c r="J819" s="43">
        <v>4.9488000000000049E-3</v>
      </c>
      <c r="K819" s="43">
        <v>5.0040000000000015E-3</v>
      </c>
      <c r="L819" s="43">
        <v>5.1248000000000023E-3</v>
      </c>
      <c r="M819" s="43">
        <v>5.3359999999999953E-3</v>
      </c>
      <c r="N819" s="43">
        <v>5.2168000000000023E-3</v>
      </c>
      <c r="O819" s="43">
        <v>3.322400000000004E-3</v>
      </c>
      <c r="P819" s="43">
        <v>3.082399999999999E-3</v>
      </c>
      <c r="Q819" s="43">
        <v>3.2736000000000041E-3</v>
      </c>
      <c r="R819" s="43">
        <v>3.4543999999999955E-3</v>
      </c>
      <c r="S819" s="43">
        <v>4.2128000000000044E-3</v>
      </c>
      <c r="T819" s="43">
        <v>4.1592E-3</v>
      </c>
      <c r="U819" s="43">
        <v>4.0039999999999945E-3</v>
      </c>
      <c r="V819" s="43">
        <v>3.5071999999999972E-3</v>
      </c>
      <c r="W819" s="43">
        <v>4.0648000000000021E-3</v>
      </c>
      <c r="X819" s="43">
        <v>4.0648000000000021E-3</v>
      </c>
      <c r="Y819" s="43">
        <v>4.0648000000000021E-3</v>
      </c>
    </row>
    <row r="820" spans="1:25" ht="15" hidden="1" customHeight="1">
      <c r="A820" s="38" t="s">
        <v>64</v>
      </c>
      <c r="B820" s="38" t="s">
        <v>65</v>
      </c>
      <c r="C820" s="38" t="s">
        <v>66</v>
      </c>
      <c r="D820" s="38" t="s">
        <v>369</v>
      </c>
      <c r="E820" s="38" t="s">
        <v>370</v>
      </c>
      <c r="F820" s="38"/>
      <c r="G820" s="38" t="s">
        <v>392</v>
      </c>
      <c r="H820" s="39" t="s">
        <v>73</v>
      </c>
      <c r="I820" s="39">
        <v>298</v>
      </c>
      <c r="J820" s="40">
        <v>7.7423976000000061E-3</v>
      </c>
      <c r="K820" s="40">
        <v>7.8287580000000034E-3</v>
      </c>
      <c r="L820" s="40">
        <v>8.0177496000000022E-3</v>
      </c>
      <c r="M820" s="40">
        <v>8.348171999999994E-3</v>
      </c>
      <c r="N820" s="40">
        <v>8.161683600000004E-3</v>
      </c>
      <c r="O820" s="40">
        <v>5.1978948000000061E-3</v>
      </c>
      <c r="P820" s="40">
        <v>4.8224147999999991E-3</v>
      </c>
      <c r="Q820" s="40">
        <v>5.1215472000000076E-3</v>
      </c>
      <c r="R820" s="40">
        <v>5.4044087999999936E-3</v>
      </c>
      <c r="S820" s="40">
        <v>6.5909256000000072E-3</v>
      </c>
      <c r="T820" s="40">
        <v>6.5070683999999997E-3</v>
      </c>
      <c r="U820" s="40">
        <v>6.2642579999999922E-3</v>
      </c>
      <c r="V820" s="40">
        <v>5.4870143999999951E-3</v>
      </c>
      <c r="W820" s="40">
        <v>6.3593796000000029E-3</v>
      </c>
      <c r="X820" s="40">
        <v>6.3593796000000029E-3</v>
      </c>
      <c r="Y820" s="40">
        <v>6.3593796000000029E-3</v>
      </c>
    </row>
    <row r="821" spans="1:25" ht="15" hidden="1" customHeight="1">
      <c r="A821" s="41" t="s">
        <v>64</v>
      </c>
      <c r="B821" s="41" t="s">
        <v>65</v>
      </c>
      <c r="C821" s="41" t="s">
        <v>66</v>
      </c>
      <c r="D821" s="41" t="s">
        <v>369</v>
      </c>
      <c r="E821" s="41" t="s">
        <v>370</v>
      </c>
      <c r="F821" s="41"/>
      <c r="G821" s="41" t="s">
        <v>393</v>
      </c>
      <c r="H821" s="42" t="s">
        <v>71</v>
      </c>
      <c r="I821" s="42">
        <v>25</v>
      </c>
      <c r="J821" s="43">
        <v>3.6127357672190906E-4</v>
      </c>
      <c r="K821" s="43">
        <v>2.5912154360639955E-4</v>
      </c>
      <c r="L821" s="43">
        <v>3.1021907696605395E-4</v>
      </c>
      <c r="M821" s="43">
        <v>3.1644529063832151E-4</v>
      </c>
      <c r="N821" s="43">
        <v>3.2862314617669526E-4</v>
      </c>
      <c r="O821" s="43">
        <v>3.2250894551209255E-4</v>
      </c>
      <c r="P821" s="43">
        <v>3.4140850429127814E-4</v>
      </c>
      <c r="Q821" s="43">
        <v>2.9579426650142574E-4</v>
      </c>
      <c r="R821" s="43">
        <v>3.2714452749999981E-4</v>
      </c>
      <c r="S821" s="43">
        <v>3.1770920857500086E-4</v>
      </c>
      <c r="T821" s="43">
        <v>3.216453961025001E-4</v>
      </c>
      <c r="U821" s="43">
        <v>3.2616600195750135E-4</v>
      </c>
      <c r="V821" s="43">
        <v>3.0881863712750005E-4</v>
      </c>
      <c r="W821" s="43">
        <v>3.0069019424749981E-4</v>
      </c>
      <c r="X821" s="43">
        <v>2.3258723834250001E-4</v>
      </c>
      <c r="Y821" s="43">
        <v>2.2906280829501573E-4</v>
      </c>
    </row>
    <row r="822" spans="1:25" ht="15" hidden="1" customHeight="1">
      <c r="A822" s="38" t="s">
        <v>64</v>
      </c>
      <c r="B822" s="38" t="s">
        <v>65</v>
      </c>
      <c r="C822" s="38" t="s">
        <v>66</v>
      </c>
      <c r="D822" s="38" t="s">
        <v>369</v>
      </c>
      <c r="E822" s="38" t="s">
        <v>370</v>
      </c>
      <c r="F822" s="38"/>
      <c r="G822" s="38" t="s">
        <v>393</v>
      </c>
      <c r="H822" s="39" t="s">
        <v>72</v>
      </c>
      <c r="I822" s="39">
        <v>1</v>
      </c>
      <c r="J822" s="40">
        <v>0.76618900151182467</v>
      </c>
      <c r="K822" s="40">
        <v>0.54954496968045219</v>
      </c>
      <c r="L822" s="40">
        <v>0.65791261842960735</v>
      </c>
      <c r="M822" s="40">
        <v>0.67111717238575219</v>
      </c>
      <c r="N822" s="40">
        <v>0.69694396841153528</v>
      </c>
      <c r="O822" s="40">
        <v>0.68397697164204574</v>
      </c>
      <c r="P822" s="40">
        <v>0.72405915590094261</v>
      </c>
      <c r="Q822" s="40">
        <v>0.62732048039622368</v>
      </c>
      <c r="R822" s="40">
        <v>0.69380811392199959</v>
      </c>
      <c r="S822" s="40">
        <v>0.67379768954586194</v>
      </c>
      <c r="T822" s="40">
        <v>0.68214555605418215</v>
      </c>
      <c r="U822" s="40">
        <v>0.69173285695146891</v>
      </c>
      <c r="V822" s="40">
        <v>0.65494256562000208</v>
      </c>
      <c r="W822" s="40">
        <v>0.63770376396009765</v>
      </c>
      <c r="X822" s="40">
        <v>0.49327101507677407</v>
      </c>
      <c r="Y822" s="40">
        <v>0.48579640383206935</v>
      </c>
    </row>
    <row r="823" spans="1:25" ht="15" hidden="1" customHeight="1">
      <c r="A823" s="41" t="s">
        <v>64</v>
      </c>
      <c r="B823" s="41" t="s">
        <v>65</v>
      </c>
      <c r="C823" s="41" t="s">
        <v>66</v>
      </c>
      <c r="D823" s="41" t="s">
        <v>369</v>
      </c>
      <c r="E823" s="41" t="s">
        <v>370</v>
      </c>
      <c r="F823" s="41"/>
      <c r="G823" s="41" t="s">
        <v>393</v>
      </c>
      <c r="H823" s="42" t="s">
        <v>73</v>
      </c>
      <c r="I823" s="42">
        <v>298</v>
      </c>
      <c r="J823" s="43">
        <v>4.3063810345251555E-4</v>
      </c>
      <c r="K823" s="43">
        <v>3.0887287997882832E-4</v>
      </c>
      <c r="L823" s="43">
        <v>3.6978113974353637E-4</v>
      </c>
      <c r="M823" s="43">
        <v>3.772027864408792E-4</v>
      </c>
      <c r="N823" s="43">
        <v>3.9171879024262068E-4</v>
      </c>
      <c r="O823" s="43">
        <v>3.8443066305041427E-4</v>
      </c>
      <c r="P823" s="43">
        <v>4.0695893711520354E-4</v>
      </c>
      <c r="Q823" s="43">
        <v>3.5258676566969941E-4</v>
      </c>
      <c r="R823" s="43">
        <v>3.8995627677999975E-4</v>
      </c>
      <c r="S823" s="43">
        <v>3.7870937662140113E-4</v>
      </c>
      <c r="T823" s="43">
        <v>3.8340131215418012E-4</v>
      </c>
      <c r="U823" s="43">
        <v>3.8878987433334157E-4</v>
      </c>
      <c r="V823" s="43">
        <v>3.6811181545598004E-4</v>
      </c>
      <c r="W823" s="43">
        <v>3.5842271154301982E-4</v>
      </c>
      <c r="X823" s="43">
        <v>2.7724398810426002E-4</v>
      </c>
      <c r="Y823" s="43">
        <v>2.7304286748765873E-4</v>
      </c>
    </row>
    <row r="824" spans="1:25" ht="15" hidden="1" customHeight="1">
      <c r="A824" s="38" t="s">
        <v>64</v>
      </c>
      <c r="B824" s="38" t="s">
        <v>65</v>
      </c>
      <c r="C824" s="38" t="s">
        <v>66</v>
      </c>
      <c r="D824" s="38" t="s">
        <v>369</v>
      </c>
      <c r="E824" s="38" t="s">
        <v>370</v>
      </c>
      <c r="F824" s="38"/>
      <c r="G824" s="38" t="s">
        <v>394</v>
      </c>
      <c r="H824" s="39" t="s">
        <v>71</v>
      </c>
      <c r="I824" s="39">
        <v>25</v>
      </c>
      <c r="J824" s="40">
        <v>3.9934480021313152E-5</v>
      </c>
      <c r="K824" s="40">
        <v>5.111094909218E-5</v>
      </c>
      <c r="L824" s="40">
        <v>6.4642092465669868E-5</v>
      </c>
      <c r="M824" s="40">
        <v>4.4518008459638578E-5</v>
      </c>
      <c r="N824" s="40">
        <v>4.5366420570960029E-5</v>
      </c>
      <c r="O824" s="40">
        <v>4.501540963635585E-5</v>
      </c>
      <c r="P824" s="40">
        <v>4.1586365033363601E-5</v>
      </c>
      <c r="Q824" s="40">
        <v>4.0809341668747326E-5</v>
      </c>
      <c r="R824" s="40">
        <v>3.711588499999998E-5</v>
      </c>
      <c r="S824" s="40">
        <v>3.4675662449999908E-5</v>
      </c>
      <c r="T824" s="40">
        <v>3.5455542827499881E-5</v>
      </c>
      <c r="U824" s="40">
        <v>3.7457585582500103E-5</v>
      </c>
      <c r="V824" s="40">
        <v>3.5450420732500151E-5</v>
      </c>
      <c r="W824" s="40">
        <v>3.7783426674999871E-5</v>
      </c>
      <c r="X824" s="40">
        <v>3.0776046012500028E-5</v>
      </c>
      <c r="Y824" s="40">
        <v>3.2516373175000089E-5</v>
      </c>
    </row>
    <row r="825" spans="1:25" ht="15" hidden="1" customHeight="1">
      <c r="A825" s="41" t="s">
        <v>64</v>
      </c>
      <c r="B825" s="41" t="s">
        <v>65</v>
      </c>
      <c r="C825" s="41" t="s">
        <v>66</v>
      </c>
      <c r="D825" s="41" t="s">
        <v>369</v>
      </c>
      <c r="E825" s="41" t="s">
        <v>370</v>
      </c>
      <c r="F825" s="41"/>
      <c r="G825" s="41" t="s">
        <v>394</v>
      </c>
      <c r="H825" s="42" t="s">
        <v>72</v>
      </c>
      <c r="I825" s="42">
        <v>1</v>
      </c>
      <c r="J825" s="43">
        <v>8.4693045229200931E-2</v>
      </c>
      <c r="K825" s="43">
        <v>0.10839610083469538</v>
      </c>
      <c r="L825" s="43">
        <v>0.13709294970119268</v>
      </c>
      <c r="M825" s="43">
        <v>9.4413792341201494E-2</v>
      </c>
      <c r="N825" s="43">
        <v>9.6213104746892042E-2</v>
      </c>
      <c r="O825" s="43">
        <v>9.5468680756783483E-2</v>
      </c>
      <c r="P825" s="43">
        <v>8.8196362962757527E-2</v>
      </c>
      <c r="Q825" s="43">
        <v>8.6548451811079327E-2</v>
      </c>
      <c r="R825" s="43">
        <v>7.8715368907999975E-2</v>
      </c>
      <c r="S825" s="43">
        <v>7.3540144923959799E-2</v>
      </c>
      <c r="T825" s="43">
        <v>7.5194115228561759E-2</v>
      </c>
      <c r="U825" s="43">
        <v>7.944004750336621E-2</v>
      </c>
      <c r="V825" s="43">
        <v>7.5183252289486316E-2</v>
      </c>
      <c r="W825" s="43">
        <v>8.0131091292339737E-2</v>
      </c>
      <c r="X825" s="43">
        <v>6.5269838383310061E-2</v>
      </c>
      <c r="Y825" s="43">
        <v>6.896072422954018E-2</v>
      </c>
    </row>
    <row r="826" spans="1:25" ht="15" hidden="1" customHeight="1">
      <c r="A826" s="38" t="s">
        <v>64</v>
      </c>
      <c r="B826" s="38" t="s">
        <v>65</v>
      </c>
      <c r="C826" s="38" t="s">
        <v>66</v>
      </c>
      <c r="D826" s="38" t="s">
        <v>369</v>
      </c>
      <c r="E826" s="38" t="s">
        <v>370</v>
      </c>
      <c r="F826" s="38"/>
      <c r="G826" s="38" t="s">
        <v>394</v>
      </c>
      <c r="H826" s="39" t="s">
        <v>73</v>
      </c>
      <c r="I826" s="39">
        <v>298</v>
      </c>
      <c r="J826" s="40">
        <v>4.7601900185405276E-5</v>
      </c>
      <c r="K826" s="40">
        <v>6.0924251317878571E-5</v>
      </c>
      <c r="L826" s="40">
        <v>7.7053374219078491E-5</v>
      </c>
      <c r="M826" s="40">
        <v>5.3065466083889183E-5</v>
      </c>
      <c r="N826" s="40">
        <v>5.4076773320584362E-5</v>
      </c>
      <c r="O826" s="40">
        <v>5.3658368286536169E-5</v>
      </c>
      <c r="P826" s="40">
        <v>4.9570947119769414E-5</v>
      </c>
      <c r="Q826" s="40">
        <v>4.8644735269146814E-5</v>
      </c>
      <c r="R826" s="40">
        <v>4.4242134919999985E-5</v>
      </c>
      <c r="S826" s="40">
        <v>4.1333389640399886E-5</v>
      </c>
      <c r="T826" s="40">
        <v>4.2263007050379864E-5</v>
      </c>
      <c r="U826" s="40">
        <v>4.4649442014340127E-5</v>
      </c>
      <c r="V826" s="40">
        <v>4.2256901513140184E-5</v>
      </c>
      <c r="W826" s="40">
        <v>4.5037844596599848E-5</v>
      </c>
      <c r="X826" s="40">
        <v>3.6685046846900029E-5</v>
      </c>
      <c r="Y826" s="40">
        <v>3.8759516824600104E-5</v>
      </c>
    </row>
    <row r="827" spans="1:25" ht="15" hidden="1" customHeight="1">
      <c r="A827" s="41" t="s">
        <v>64</v>
      </c>
      <c r="B827" s="41" t="s">
        <v>65</v>
      </c>
      <c r="C827" s="41" t="s">
        <v>66</v>
      </c>
      <c r="D827" s="41" t="s">
        <v>369</v>
      </c>
      <c r="E827" s="41" t="s">
        <v>370</v>
      </c>
      <c r="F827" s="41"/>
      <c r="G827" s="41" t="s">
        <v>395</v>
      </c>
      <c r="H827" s="42" t="s">
        <v>71</v>
      </c>
      <c r="I827" s="42">
        <v>25</v>
      </c>
      <c r="J827" s="43">
        <v>2.3317576571469246E-4</v>
      </c>
      <c r="K827" s="43">
        <v>2.5711835754574889E-4</v>
      </c>
      <c r="L827" s="43">
        <v>3.4380282250694335E-4</v>
      </c>
      <c r="M827" s="43">
        <v>3.1697849495061455E-4</v>
      </c>
      <c r="N827" s="43">
        <v>3.1887520590988738E-4</v>
      </c>
      <c r="O827" s="43">
        <v>3.120476815865425E-4</v>
      </c>
      <c r="P827" s="43">
        <v>3.498163923068067E-4</v>
      </c>
      <c r="Q827" s="43">
        <v>3.4386230926034287E-4</v>
      </c>
      <c r="R827" s="43">
        <v>3.133725249999996E-4</v>
      </c>
      <c r="S827" s="43">
        <v>3.3554311082499908E-4</v>
      </c>
      <c r="T827" s="43">
        <v>3.4397683354500056E-4</v>
      </c>
      <c r="U827" s="43">
        <v>3.5307022832000161E-4</v>
      </c>
      <c r="V827" s="43">
        <v>4.1613176624749924E-4</v>
      </c>
      <c r="W827" s="43">
        <v>3.6768669115499754E-4</v>
      </c>
      <c r="X827" s="43">
        <v>3.3640718600000088E-4</v>
      </c>
      <c r="Y827" s="43">
        <v>3.5687747310999982E-4</v>
      </c>
    </row>
    <row r="828" spans="1:25" ht="15" hidden="1" customHeight="1">
      <c r="A828" s="38" t="s">
        <v>64</v>
      </c>
      <c r="B828" s="38" t="s">
        <v>65</v>
      </c>
      <c r="C828" s="38" t="s">
        <v>66</v>
      </c>
      <c r="D828" s="38" t="s">
        <v>369</v>
      </c>
      <c r="E828" s="38" t="s">
        <v>370</v>
      </c>
      <c r="F828" s="38"/>
      <c r="G828" s="38" t="s">
        <v>395</v>
      </c>
      <c r="H828" s="39" t="s">
        <v>72</v>
      </c>
      <c r="I828" s="39">
        <v>1</v>
      </c>
      <c r="J828" s="40">
        <v>0.49451916392771972</v>
      </c>
      <c r="K828" s="40">
        <v>0.54529661268302432</v>
      </c>
      <c r="L828" s="40">
        <v>0.72913702597272545</v>
      </c>
      <c r="M828" s="40">
        <v>0.67224799209126318</v>
      </c>
      <c r="N828" s="40">
        <v>0.67627053669368919</v>
      </c>
      <c r="O828" s="40">
        <v>0.66179072310873921</v>
      </c>
      <c r="P828" s="40">
        <v>0.7418906048042756</v>
      </c>
      <c r="Q828" s="40">
        <v>0.72926318547933511</v>
      </c>
      <c r="R828" s="40">
        <v>0.66460045101999898</v>
      </c>
      <c r="S828" s="40">
        <v>0.71161982943765811</v>
      </c>
      <c r="T828" s="40">
        <v>0.7295060685822371</v>
      </c>
      <c r="U828" s="40">
        <v>0.74879134022105942</v>
      </c>
      <c r="V828" s="40">
        <v>0.8825322498576964</v>
      </c>
      <c r="W828" s="40">
        <v>0.7797899346015188</v>
      </c>
      <c r="X828" s="40">
        <v>0.71345236006880186</v>
      </c>
      <c r="Y828" s="40">
        <v>0.75686574497168779</v>
      </c>
    </row>
    <row r="829" spans="1:25" ht="15" hidden="1" customHeight="1">
      <c r="A829" s="41" t="s">
        <v>64</v>
      </c>
      <c r="B829" s="41" t="s">
        <v>65</v>
      </c>
      <c r="C829" s="41" t="s">
        <v>66</v>
      </c>
      <c r="D829" s="41" t="s">
        <v>369</v>
      </c>
      <c r="E829" s="41" t="s">
        <v>370</v>
      </c>
      <c r="F829" s="41"/>
      <c r="G829" s="41" t="s">
        <v>395</v>
      </c>
      <c r="H829" s="42" t="s">
        <v>73</v>
      </c>
      <c r="I829" s="42">
        <v>298</v>
      </c>
      <c r="J829" s="43">
        <v>2.7794551273191339E-4</v>
      </c>
      <c r="K829" s="43">
        <v>3.0648508219453271E-4</v>
      </c>
      <c r="L829" s="43">
        <v>4.098129644282764E-4</v>
      </c>
      <c r="M829" s="43">
        <v>3.7783836598113252E-4</v>
      </c>
      <c r="N829" s="43">
        <v>3.8009924544458572E-4</v>
      </c>
      <c r="O829" s="43">
        <v>3.7196083645115873E-4</v>
      </c>
      <c r="P829" s="43">
        <v>4.1698113962971358E-4</v>
      </c>
      <c r="Q829" s="43">
        <v>4.0988387263832867E-4</v>
      </c>
      <c r="R829" s="43">
        <v>3.7354004979999947E-4</v>
      </c>
      <c r="S829" s="43">
        <v>3.9996738810339891E-4</v>
      </c>
      <c r="T829" s="43">
        <v>4.100203855856406E-4</v>
      </c>
      <c r="U829" s="43">
        <v>4.2085971215744189E-4</v>
      </c>
      <c r="V829" s="43">
        <v>4.9602906536701903E-4</v>
      </c>
      <c r="W829" s="43">
        <v>4.3828253585675704E-4</v>
      </c>
      <c r="X829" s="43">
        <v>4.0099736571200104E-4</v>
      </c>
      <c r="Y829" s="43">
        <v>4.2539794794711988E-4</v>
      </c>
    </row>
    <row r="830" spans="1:25" ht="15" hidden="1" customHeight="1">
      <c r="A830" s="38" t="s">
        <v>64</v>
      </c>
      <c r="B830" s="38" t="s">
        <v>65</v>
      </c>
      <c r="C830" s="38" t="s">
        <v>66</v>
      </c>
      <c r="D830" s="38" t="s">
        <v>369</v>
      </c>
      <c r="E830" s="38" t="s">
        <v>370</v>
      </c>
      <c r="F830" s="38"/>
      <c r="G830" s="38" t="s">
        <v>396</v>
      </c>
      <c r="H830" s="39" t="s">
        <v>71</v>
      </c>
      <c r="I830" s="39">
        <v>25</v>
      </c>
      <c r="J830" s="40">
        <v>1.1116942470537661E-4</v>
      </c>
      <c r="K830" s="40">
        <v>9.9992183407820534E-5</v>
      </c>
      <c r="L830" s="40">
        <v>1.2375790753432951E-4</v>
      </c>
      <c r="M830" s="40">
        <v>1.2413199154036228E-4</v>
      </c>
      <c r="N830" s="40">
        <v>1.1357871946729186E-4</v>
      </c>
      <c r="O830" s="40">
        <v>1.2211777841627988E-4</v>
      </c>
      <c r="P830" s="40">
        <v>1.2997998965510682E-4</v>
      </c>
      <c r="Q830" s="40">
        <v>1.1333996438344592E-4</v>
      </c>
      <c r="R830" s="40">
        <v>1.062761474999998E-4</v>
      </c>
      <c r="S830" s="40">
        <v>1.0062998947500001E-4</v>
      </c>
      <c r="T830" s="40">
        <v>1.0328623610999977E-4</v>
      </c>
      <c r="U830" s="40">
        <v>1.026915218650005E-4</v>
      </c>
      <c r="V830" s="40">
        <v>1.0225868706750017E-4</v>
      </c>
      <c r="W830" s="40">
        <v>1.0619549775499966E-4</v>
      </c>
      <c r="X830" s="40">
        <v>9.8194910485000045E-5</v>
      </c>
      <c r="Y830" s="40">
        <v>1.0694032288499996E-4</v>
      </c>
    </row>
    <row r="831" spans="1:25" ht="15" hidden="1" customHeight="1">
      <c r="A831" s="41" t="s">
        <v>64</v>
      </c>
      <c r="B831" s="41" t="s">
        <v>65</v>
      </c>
      <c r="C831" s="41" t="s">
        <v>66</v>
      </c>
      <c r="D831" s="41" t="s">
        <v>369</v>
      </c>
      <c r="E831" s="41" t="s">
        <v>370</v>
      </c>
      <c r="F831" s="41"/>
      <c r="G831" s="41" t="s">
        <v>396</v>
      </c>
      <c r="H831" s="42" t="s">
        <v>72</v>
      </c>
      <c r="I831" s="42">
        <v>1</v>
      </c>
      <c r="J831" s="43">
        <v>0.23576811591516272</v>
      </c>
      <c r="K831" s="43">
        <v>0.21206342257130581</v>
      </c>
      <c r="L831" s="43">
        <v>0.26246577029880602</v>
      </c>
      <c r="M831" s="43">
        <v>0.26325912765880033</v>
      </c>
      <c r="N831" s="43">
        <v>0.24087774824623259</v>
      </c>
      <c r="O831" s="43">
        <v>0.25898738446524633</v>
      </c>
      <c r="P831" s="43">
        <v>0.27566156206055054</v>
      </c>
      <c r="Q831" s="43">
        <v>0.24037139646441208</v>
      </c>
      <c r="R831" s="43">
        <v>0.22539045361799961</v>
      </c>
      <c r="S831" s="43">
        <v>0.21341608167857998</v>
      </c>
      <c r="T831" s="43">
        <v>0.21904944954208749</v>
      </c>
      <c r="U831" s="43">
        <v>0.21778817957129307</v>
      </c>
      <c r="V831" s="43">
        <v>0.21687022353275434</v>
      </c>
      <c r="W831" s="43">
        <v>0.22521941163880335</v>
      </c>
      <c r="X831" s="43">
        <v>0.20825176615658811</v>
      </c>
      <c r="Y831" s="43">
        <v>0.22679903677450794</v>
      </c>
    </row>
    <row r="832" spans="1:25" ht="15" hidden="1" customHeight="1">
      <c r="A832" s="38" t="s">
        <v>64</v>
      </c>
      <c r="B832" s="38" t="s">
        <v>65</v>
      </c>
      <c r="C832" s="38" t="s">
        <v>66</v>
      </c>
      <c r="D832" s="38" t="s">
        <v>369</v>
      </c>
      <c r="E832" s="38" t="s">
        <v>370</v>
      </c>
      <c r="F832" s="38"/>
      <c r="G832" s="38" t="s">
        <v>396</v>
      </c>
      <c r="H832" s="39" t="s">
        <v>73</v>
      </c>
      <c r="I832" s="39">
        <v>298</v>
      </c>
      <c r="J832" s="40">
        <v>1.3251395424880891E-4</v>
      </c>
      <c r="K832" s="40">
        <v>1.1919068262212209E-4</v>
      </c>
      <c r="L832" s="40">
        <v>1.4751942578092081E-4</v>
      </c>
      <c r="M832" s="40">
        <v>1.4796533391611189E-4</v>
      </c>
      <c r="N832" s="40">
        <v>1.3538583360501194E-4</v>
      </c>
      <c r="O832" s="40">
        <v>1.4556439187220557E-4</v>
      </c>
      <c r="P832" s="40">
        <v>1.5493614766888734E-4</v>
      </c>
      <c r="Q832" s="40">
        <v>1.3510123754506751E-4</v>
      </c>
      <c r="R832" s="40">
        <v>1.2668116781999977E-4</v>
      </c>
      <c r="S832" s="40">
        <v>1.1995094745420003E-4</v>
      </c>
      <c r="T832" s="40">
        <v>1.2311719344311974E-4</v>
      </c>
      <c r="U832" s="40">
        <v>1.2240829406308059E-4</v>
      </c>
      <c r="V832" s="40">
        <v>1.2189235498446022E-4</v>
      </c>
      <c r="W832" s="40">
        <v>1.2658503332395961E-4</v>
      </c>
      <c r="X832" s="40">
        <v>1.1704833329812005E-4</v>
      </c>
      <c r="Y832" s="40">
        <v>1.2747286487891995E-4</v>
      </c>
    </row>
    <row r="833" spans="1:25" ht="15" hidden="1" customHeight="1">
      <c r="A833" s="41" t="s">
        <v>64</v>
      </c>
      <c r="B833" s="41" t="s">
        <v>65</v>
      </c>
      <c r="C833" s="41" t="s">
        <v>66</v>
      </c>
      <c r="D833" s="41" t="s">
        <v>369</v>
      </c>
      <c r="E833" s="41" t="s">
        <v>370</v>
      </c>
      <c r="F833" s="41"/>
      <c r="G833" s="41" t="s">
        <v>397</v>
      </c>
      <c r="H833" s="42" t="s">
        <v>71</v>
      </c>
      <c r="I833" s="42">
        <v>25</v>
      </c>
      <c r="J833" s="43">
        <v>4.024616034523509E-5</v>
      </c>
      <c r="K833" s="43">
        <v>1.5975000000000049E-5</v>
      </c>
      <c r="L833" s="43">
        <v>2.3424999999999922E-5</v>
      </c>
      <c r="M833" s="43">
        <v>2.2986697156661223E-5</v>
      </c>
      <c r="N833" s="43">
        <v>2.0768343193189286E-5</v>
      </c>
      <c r="O833" s="43">
        <v>1.9718716981012731E-5</v>
      </c>
      <c r="P833" s="43">
        <v>3.4258561915399271E-5</v>
      </c>
      <c r="Q833" s="43">
        <v>3.2457377640794386E-5</v>
      </c>
      <c r="R833" s="43">
        <v>2.3976752499999963E-5</v>
      </c>
      <c r="S833" s="43">
        <v>2.3417894999999974E-5</v>
      </c>
      <c r="T833" s="43">
        <v>2.2170697499999977E-5</v>
      </c>
      <c r="U833" s="43">
        <v>2.8168652500000071E-5</v>
      </c>
      <c r="V833" s="43">
        <v>3.3544667499999938E-5</v>
      </c>
      <c r="W833" s="43">
        <v>3.8682534999999909E-5</v>
      </c>
      <c r="X833" s="43">
        <v>3.4610740250000087E-5</v>
      </c>
      <c r="Y833" s="43">
        <v>3.3383385250000103E-5</v>
      </c>
    </row>
    <row r="834" spans="1:25" ht="15" hidden="1" customHeight="1">
      <c r="A834" s="38" t="s">
        <v>64</v>
      </c>
      <c r="B834" s="38" t="s">
        <v>65</v>
      </c>
      <c r="C834" s="38" t="s">
        <v>66</v>
      </c>
      <c r="D834" s="38" t="s">
        <v>369</v>
      </c>
      <c r="E834" s="38" t="s">
        <v>370</v>
      </c>
      <c r="F834" s="38"/>
      <c r="G834" s="38" t="s">
        <v>397</v>
      </c>
      <c r="H834" s="39" t="s">
        <v>72</v>
      </c>
      <c r="I834" s="39">
        <v>1</v>
      </c>
      <c r="J834" s="40">
        <v>8.5354056860174582E-2</v>
      </c>
      <c r="K834" s="40">
        <v>3.3879780000000102E-2</v>
      </c>
      <c r="L834" s="40">
        <v>4.9679739999999833E-2</v>
      </c>
      <c r="M834" s="40">
        <v>4.8750187329847115E-2</v>
      </c>
      <c r="N834" s="40">
        <v>4.4045502244115839E-2</v>
      </c>
      <c r="O834" s="40">
        <v>4.1819454973331803E-2</v>
      </c>
      <c r="P834" s="40">
        <v>7.2655558110178778E-2</v>
      </c>
      <c r="Q834" s="40">
        <v>6.8835606500596738E-2</v>
      </c>
      <c r="R834" s="40">
        <v>5.0849896701999929E-2</v>
      </c>
      <c r="S834" s="40">
        <v>4.9664671715999954E-2</v>
      </c>
      <c r="T834" s="40">
        <v>4.7019615257999949E-2</v>
      </c>
      <c r="U834" s="40">
        <v>5.9740078222000149E-2</v>
      </c>
      <c r="V834" s="40">
        <v>7.1141530833999878E-2</v>
      </c>
      <c r="W834" s="40">
        <v>8.20379202279998E-2</v>
      </c>
      <c r="X834" s="40">
        <v>7.3402457922200182E-2</v>
      </c>
      <c r="Y834" s="40">
        <v>7.0799483438200222E-2</v>
      </c>
    </row>
    <row r="835" spans="1:25" ht="15" hidden="1" customHeight="1">
      <c r="A835" s="41" t="s">
        <v>64</v>
      </c>
      <c r="B835" s="41" t="s">
        <v>65</v>
      </c>
      <c r="C835" s="41" t="s">
        <v>66</v>
      </c>
      <c r="D835" s="41" t="s">
        <v>369</v>
      </c>
      <c r="E835" s="41" t="s">
        <v>370</v>
      </c>
      <c r="F835" s="41"/>
      <c r="G835" s="41" t="s">
        <v>397</v>
      </c>
      <c r="H835" s="42" t="s">
        <v>73</v>
      </c>
      <c r="I835" s="42">
        <v>298</v>
      </c>
      <c r="J835" s="43">
        <v>4.7973423131520236E-5</v>
      </c>
      <c r="K835" s="43">
        <v>1.9042200000000056E-5</v>
      </c>
      <c r="L835" s="43">
        <v>2.7922599999999911E-5</v>
      </c>
      <c r="M835" s="43">
        <v>2.7400143010740174E-5</v>
      </c>
      <c r="N835" s="43">
        <v>2.4755865086281628E-5</v>
      </c>
      <c r="O835" s="43">
        <v>2.3504710641367174E-5</v>
      </c>
      <c r="P835" s="43">
        <v>4.083620580315593E-5</v>
      </c>
      <c r="Q835" s="43">
        <v>3.8689194147826913E-5</v>
      </c>
      <c r="R835" s="43">
        <v>2.8580288979999961E-5</v>
      </c>
      <c r="S835" s="43">
        <v>2.7914130839999975E-5</v>
      </c>
      <c r="T835" s="43">
        <v>2.6427471419999977E-5</v>
      </c>
      <c r="U835" s="43">
        <v>3.3577033780000092E-5</v>
      </c>
      <c r="V835" s="43">
        <v>3.9985243659999936E-5</v>
      </c>
      <c r="W835" s="43">
        <v>4.6109581719999897E-5</v>
      </c>
      <c r="X835" s="43">
        <v>4.1256002378000113E-5</v>
      </c>
      <c r="Y835" s="43">
        <v>3.9792995218000121E-5</v>
      </c>
    </row>
    <row r="836" spans="1:25" ht="15" hidden="1" customHeight="1">
      <c r="A836" s="38" t="s">
        <v>64</v>
      </c>
      <c r="B836" s="38" t="s">
        <v>65</v>
      </c>
      <c r="C836" s="38" t="s">
        <v>66</v>
      </c>
      <c r="D836" s="38" t="s">
        <v>369</v>
      </c>
      <c r="E836" s="38" t="s">
        <v>370</v>
      </c>
      <c r="F836" s="38"/>
      <c r="G836" s="38" t="s">
        <v>398</v>
      </c>
      <c r="H836" s="39" t="s">
        <v>71</v>
      </c>
      <c r="I836" s="39">
        <v>25</v>
      </c>
      <c r="J836" s="40">
        <v>4.1031518544942785E-5</v>
      </c>
      <c r="K836" s="40">
        <v>4.1491792947577967E-5</v>
      </c>
      <c r="L836" s="40">
        <v>3.7387899197720833E-5</v>
      </c>
      <c r="M836" s="40">
        <v>2.9351761522299566E-5</v>
      </c>
      <c r="N836" s="40">
        <v>2.3719145743495818E-5</v>
      </c>
      <c r="O836" s="40">
        <v>2.0816125234946093E-5</v>
      </c>
      <c r="P836" s="40">
        <v>2.240565717292301E-5</v>
      </c>
      <c r="Q836" s="40">
        <v>1.2800336504597954E-4</v>
      </c>
      <c r="R836" s="40">
        <v>2.1460044499999994E-4</v>
      </c>
      <c r="S836" s="40">
        <v>2.164365245749997E-4</v>
      </c>
      <c r="T836" s="40">
        <v>2.2648791094999983E-4</v>
      </c>
      <c r="U836" s="40">
        <v>2.3309951216250087E-4</v>
      </c>
      <c r="V836" s="40">
        <v>2.303114451700002E-4</v>
      </c>
      <c r="W836" s="40">
        <v>2.2968684519749906E-4</v>
      </c>
      <c r="X836" s="40">
        <v>2.294227749999999E-4</v>
      </c>
      <c r="Y836" s="40">
        <v>2.2989199921499988E-4</v>
      </c>
    </row>
    <row r="837" spans="1:25" ht="15" hidden="1" customHeight="1">
      <c r="A837" s="41" t="s">
        <v>64</v>
      </c>
      <c r="B837" s="41" t="s">
        <v>65</v>
      </c>
      <c r="C837" s="41" t="s">
        <v>66</v>
      </c>
      <c r="D837" s="41" t="s">
        <v>369</v>
      </c>
      <c r="E837" s="41" t="s">
        <v>370</v>
      </c>
      <c r="F837" s="41"/>
      <c r="G837" s="41" t="s">
        <v>398</v>
      </c>
      <c r="H837" s="42" t="s">
        <v>72</v>
      </c>
      <c r="I837" s="42">
        <v>1</v>
      </c>
      <c r="J837" s="43">
        <v>8.7019644530114654E-2</v>
      </c>
      <c r="K837" s="43">
        <v>8.7995794483223339E-2</v>
      </c>
      <c r="L837" s="43">
        <v>7.9292256618526347E-2</v>
      </c>
      <c r="M837" s="43">
        <v>6.2249215836492913E-2</v>
      </c>
      <c r="N837" s="43">
        <v>5.030356429280592E-2</v>
      </c>
      <c r="O837" s="43">
        <v>4.4146838398273665E-2</v>
      </c>
      <c r="P837" s="43">
        <v>4.7517917732335123E-2</v>
      </c>
      <c r="Q837" s="43">
        <v>0.27146953658951339</v>
      </c>
      <c r="R837" s="43">
        <v>0.45512462375599982</v>
      </c>
      <c r="S837" s="43">
        <v>0.4590185813186593</v>
      </c>
      <c r="T837" s="43">
        <v>0.48033556154275958</v>
      </c>
      <c r="U837" s="43">
        <v>0.49435744539423182</v>
      </c>
      <c r="V837" s="43">
        <v>0.48844451291653646</v>
      </c>
      <c r="W837" s="43">
        <v>0.48711986129485613</v>
      </c>
      <c r="X837" s="43">
        <v>0.48655982121999974</v>
      </c>
      <c r="Y837" s="43">
        <v>0.48755495193517173</v>
      </c>
    </row>
    <row r="838" spans="1:25" ht="15" hidden="1" customHeight="1">
      <c r="A838" s="38" t="s">
        <v>64</v>
      </c>
      <c r="B838" s="38" t="s">
        <v>65</v>
      </c>
      <c r="C838" s="38" t="s">
        <v>66</v>
      </c>
      <c r="D838" s="38" t="s">
        <v>369</v>
      </c>
      <c r="E838" s="38" t="s">
        <v>370</v>
      </c>
      <c r="F838" s="38"/>
      <c r="G838" s="38" t="s">
        <v>398</v>
      </c>
      <c r="H838" s="39" t="s">
        <v>73</v>
      </c>
      <c r="I838" s="39">
        <v>298</v>
      </c>
      <c r="J838" s="40">
        <v>4.8909570105571809E-5</v>
      </c>
      <c r="K838" s="40">
        <v>4.945821719351293E-5</v>
      </c>
      <c r="L838" s="40">
        <v>4.4566375843683243E-5</v>
      </c>
      <c r="M838" s="40">
        <v>3.4987299734581077E-5</v>
      </c>
      <c r="N838" s="40">
        <v>2.8273221726247011E-5</v>
      </c>
      <c r="O838" s="40">
        <v>2.4812821280055745E-5</v>
      </c>
      <c r="P838" s="40">
        <v>2.6707543350124232E-5</v>
      </c>
      <c r="Q838" s="40">
        <v>1.5258001113480765E-4</v>
      </c>
      <c r="R838" s="40">
        <v>2.5580373043999986E-4</v>
      </c>
      <c r="S838" s="40">
        <v>2.5799233729339961E-4</v>
      </c>
      <c r="T838" s="40">
        <v>2.6997358985239985E-4</v>
      </c>
      <c r="U838" s="40">
        <v>2.7785461849770098E-4</v>
      </c>
      <c r="V838" s="40">
        <v>2.7453124264264025E-4</v>
      </c>
      <c r="W838" s="40">
        <v>2.7378671947541895E-4</v>
      </c>
      <c r="X838" s="40">
        <v>2.734719477999999E-4</v>
      </c>
      <c r="Y838" s="40">
        <v>2.7403126306427988E-4</v>
      </c>
    </row>
    <row r="839" spans="1:25" ht="15" hidden="1" customHeight="1">
      <c r="A839" s="41" t="s">
        <v>64</v>
      </c>
      <c r="B839" s="41" t="s">
        <v>65</v>
      </c>
      <c r="C839" s="41" t="s">
        <v>66</v>
      </c>
      <c r="D839" s="41" t="s">
        <v>369</v>
      </c>
      <c r="E839" s="41" t="s">
        <v>370</v>
      </c>
      <c r="F839" s="41"/>
      <c r="G839" s="41" t="s">
        <v>399</v>
      </c>
      <c r="H839" s="42" t="s">
        <v>71</v>
      </c>
      <c r="I839" s="42">
        <v>25</v>
      </c>
      <c r="J839" s="43">
        <v>1.3522389478036658E-6</v>
      </c>
      <c r="K839" s="43">
        <v>1.5807000000000065E-6</v>
      </c>
      <c r="L839" s="43">
        <v>1.1501624999999949E-6</v>
      </c>
      <c r="M839" s="43">
        <v>1.0996383124096066E-6</v>
      </c>
      <c r="N839" s="43">
        <v>1.0172830666792228E-6</v>
      </c>
      <c r="O839" s="43">
        <v>9.4160279406491585E-7</v>
      </c>
      <c r="P839" s="43">
        <v>1.5896772477788182E-6</v>
      </c>
      <c r="Q839" s="43">
        <v>2.0261755526873448E-6</v>
      </c>
      <c r="R839" s="43">
        <v>2.1486799999999985E-6</v>
      </c>
      <c r="S839" s="43">
        <v>2.3912374999999976E-6</v>
      </c>
      <c r="T839" s="43">
        <v>2.7483149999999998E-6</v>
      </c>
      <c r="U839" s="43">
        <v>3.0158250000000115E-6</v>
      </c>
      <c r="V839" s="43">
        <v>3.0664950000000075E-6</v>
      </c>
      <c r="W839" s="43">
        <v>3.7903049999999982E-6</v>
      </c>
      <c r="X839" s="43">
        <v>2.2997650000000001E-6</v>
      </c>
      <c r="Y839" s="43">
        <v>2.0925180000000008E-6</v>
      </c>
    </row>
    <row r="840" spans="1:25" ht="15" hidden="1" customHeight="1">
      <c r="A840" s="38" t="s">
        <v>64</v>
      </c>
      <c r="B840" s="38" t="s">
        <v>65</v>
      </c>
      <c r="C840" s="38" t="s">
        <v>66</v>
      </c>
      <c r="D840" s="38" t="s">
        <v>369</v>
      </c>
      <c r="E840" s="38" t="s">
        <v>370</v>
      </c>
      <c r="F840" s="38"/>
      <c r="G840" s="38" t="s">
        <v>399</v>
      </c>
      <c r="H840" s="39" t="s">
        <v>72</v>
      </c>
      <c r="I840" s="39">
        <v>1</v>
      </c>
      <c r="J840" s="40">
        <v>2.8678283605020147E-3</v>
      </c>
      <c r="K840" s="40">
        <v>3.352348560000014E-3</v>
      </c>
      <c r="L840" s="40">
        <v>2.4392646299999897E-3</v>
      </c>
      <c r="M840" s="40">
        <v>2.3321129329582939E-3</v>
      </c>
      <c r="N840" s="40">
        <v>2.157453927813296E-3</v>
      </c>
      <c r="O840" s="40">
        <v>1.9969512056528735E-3</v>
      </c>
      <c r="P840" s="40">
        <v>3.371387507089318E-3</v>
      </c>
      <c r="Q840" s="40">
        <v>4.2971131121393204E-3</v>
      </c>
      <c r="R840" s="40">
        <v>4.5569205439999969E-3</v>
      </c>
      <c r="S840" s="40">
        <v>5.0713364899999946E-3</v>
      </c>
      <c r="T840" s="40">
        <v>5.8286264519999999E-3</v>
      </c>
      <c r="U840" s="40">
        <v>6.3959616600000237E-3</v>
      </c>
      <c r="V840" s="40">
        <v>6.503422596000015E-3</v>
      </c>
      <c r="W840" s="40">
        <v>8.0384788439999948E-3</v>
      </c>
      <c r="X840" s="40">
        <v>4.8773416119999979E-3</v>
      </c>
      <c r="Y840" s="40">
        <v>4.4378121744000016E-3</v>
      </c>
    </row>
    <row r="841" spans="1:25" ht="15" hidden="1" customHeight="1">
      <c r="A841" s="41" t="s">
        <v>64</v>
      </c>
      <c r="B841" s="41" t="s">
        <v>65</v>
      </c>
      <c r="C841" s="41" t="s">
        <v>66</v>
      </c>
      <c r="D841" s="41" t="s">
        <v>369</v>
      </c>
      <c r="E841" s="41" t="s">
        <v>370</v>
      </c>
      <c r="F841" s="41"/>
      <c r="G841" s="41" t="s">
        <v>399</v>
      </c>
      <c r="H841" s="42" t="s">
        <v>73</v>
      </c>
      <c r="I841" s="42">
        <v>298</v>
      </c>
      <c r="J841" s="43">
        <v>1.6118688257819697E-6</v>
      </c>
      <c r="K841" s="43">
        <v>1.8841944000000075E-6</v>
      </c>
      <c r="L841" s="43">
        <v>1.370993699999994E-6</v>
      </c>
      <c r="M841" s="43">
        <v>1.310768868392251E-6</v>
      </c>
      <c r="N841" s="43">
        <v>1.2126014154816335E-6</v>
      </c>
      <c r="O841" s="43">
        <v>1.1223905305253796E-6</v>
      </c>
      <c r="P841" s="43">
        <v>1.8948952793523511E-6</v>
      </c>
      <c r="Q841" s="43">
        <v>2.4152012588033149E-6</v>
      </c>
      <c r="R841" s="43">
        <v>2.5612265599999982E-6</v>
      </c>
      <c r="S841" s="43">
        <v>2.8503550999999966E-6</v>
      </c>
      <c r="T841" s="43">
        <v>3.2759914799999996E-6</v>
      </c>
      <c r="U841" s="43">
        <v>3.5948634000000134E-6</v>
      </c>
      <c r="V841" s="43">
        <v>3.6552620400000088E-6</v>
      </c>
      <c r="W841" s="43">
        <v>4.5180435599999977E-6</v>
      </c>
      <c r="X841" s="43">
        <v>2.74131988E-6</v>
      </c>
      <c r="Y841" s="43">
        <v>2.4942814560000009E-6</v>
      </c>
    </row>
    <row r="842" spans="1:25" ht="15" hidden="1" customHeight="1">
      <c r="A842" s="38" t="s">
        <v>64</v>
      </c>
      <c r="B842" s="38" t="s">
        <v>65</v>
      </c>
      <c r="C842" s="38" t="s">
        <v>66</v>
      </c>
      <c r="D842" s="38" t="s">
        <v>369</v>
      </c>
      <c r="E842" s="38" t="s">
        <v>400</v>
      </c>
      <c r="F842" s="38"/>
      <c r="G842" s="38" t="s">
        <v>401</v>
      </c>
      <c r="H842" s="39" t="s">
        <v>71</v>
      </c>
      <c r="I842" s="39">
        <v>25</v>
      </c>
      <c r="J842" s="40">
        <v>5.3453048714999999E-4</v>
      </c>
      <c r="K842" s="40">
        <v>5.4297540000000005E-7</v>
      </c>
      <c r="L842" s="40">
        <v>1.0859508000000001E-6</v>
      </c>
      <c r="M842" s="40">
        <v>5.7773405250000001E-6</v>
      </c>
      <c r="N842" s="40">
        <v>1.7142802874999999E-4</v>
      </c>
      <c r="O842" s="40">
        <v>3.2339532555000002E-4</v>
      </c>
      <c r="P842" s="40">
        <v>2.6081329725000002E-5</v>
      </c>
      <c r="Q842" s="40">
        <v>0</v>
      </c>
      <c r="R842" s="40">
        <v>0</v>
      </c>
      <c r="S842" s="40">
        <v>0</v>
      </c>
      <c r="T842" s="40">
        <v>0</v>
      </c>
      <c r="U842" s="40">
        <v>0</v>
      </c>
      <c r="V842" s="40">
        <v>0</v>
      </c>
      <c r="W842" s="40">
        <v>0</v>
      </c>
      <c r="X842" s="40">
        <v>0</v>
      </c>
      <c r="Y842" s="40"/>
    </row>
    <row r="843" spans="1:25" ht="15" hidden="1" customHeight="1">
      <c r="A843" s="41" t="s">
        <v>64</v>
      </c>
      <c r="B843" s="41" t="s">
        <v>65</v>
      </c>
      <c r="C843" s="41" t="s">
        <v>66</v>
      </c>
      <c r="D843" s="41" t="s">
        <v>369</v>
      </c>
      <c r="E843" s="41" t="s">
        <v>400</v>
      </c>
      <c r="F843" s="41"/>
      <c r="G843" s="41" t="s">
        <v>401</v>
      </c>
      <c r="H843" s="42" t="s">
        <v>72</v>
      </c>
      <c r="I843" s="42">
        <v>1</v>
      </c>
      <c r="J843" s="43">
        <v>6.0515330302799994E-3</v>
      </c>
      <c r="K843" s="43">
        <v>6.1471396799999999E-6</v>
      </c>
      <c r="L843" s="43">
        <v>1.229427936E-5</v>
      </c>
      <c r="M843" s="43">
        <v>6.5406497579999993E-5</v>
      </c>
      <c r="N843" s="43">
        <v>1.9407730769999999E-3</v>
      </c>
      <c r="O843" s="43">
        <v>3.6612270795600001E-3</v>
      </c>
      <c r="P843" s="43">
        <v>2.9527226622000005E-4</v>
      </c>
      <c r="Q843" s="43">
        <v>0</v>
      </c>
      <c r="R843" s="43">
        <v>0</v>
      </c>
      <c r="S843" s="43">
        <v>0</v>
      </c>
      <c r="T843" s="43">
        <v>0</v>
      </c>
      <c r="U843" s="43">
        <v>0</v>
      </c>
      <c r="V843" s="43">
        <v>0</v>
      </c>
      <c r="W843" s="43">
        <v>0</v>
      </c>
      <c r="X843" s="43">
        <v>0</v>
      </c>
      <c r="Y843" s="43"/>
    </row>
    <row r="844" spans="1:25" ht="15" hidden="1" customHeight="1">
      <c r="A844" s="38" t="s">
        <v>64</v>
      </c>
      <c r="B844" s="38" t="s">
        <v>65</v>
      </c>
      <c r="C844" s="38" t="s">
        <v>66</v>
      </c>
      <c r="D844" s="38" t="s">
        <v>369</v>
      </c>
      <c r="E844" s="38" t="s">
        <v>400</v>
      </c>
      <c r="F844" s="38"/>
      <c r="G844" s="38" t="s">
        <v>401</v>
      </c>
      <c r="H844" s="39" t="s">
        <v>73</v>
      </c>
      <c r="I844" s="39">
        <v>298</v>
      </c>
      <c r="J844" s="40">
        <v>3.0892622578559996E-5</v>
      </c>
      <c r="K844" s="40">
        <v>3.1380687359999998E-8</v>
      </c>
      <c r="L844" s="40">
        <v>6.2761374719999997E-8</v>
      </c>
      <c r="M844" s="40">
        <v>3.3389526816E-7</v>
      </c>
      <c r="N844" s="40">
        <v>9.9075011040000002E-6</v>
      </c>
      <c r="O844" s="40">
        <v>1.8690289845119997E-5</v>
      </c>
      <c r="P844" s="40">
        <v>1.5073427894400002E-6</v>
      </c>
      <c r="Q844" s="40">
        <v>0</v>
      </c>
      <c r="R844" s="40">
        <v>0</v>
      </c>
      <c r="S844" s="40">
        <v>0</v>
      </c>
      <c r="T844" s="40">
        <v>0</v>
      </c>
      <c r="U844" s="40">
        <v>0</v>
      </c>
      <c r="V844" s="40">
        <v>0</v>
      </c>
      <c r="W844" s="40">
        <v>0</v>
      </c>
      <c r="X844" s="40">
        <v>0</v>
      </c>
      <c r="Y844" s="40"/>
    </row>
    <row r="845" spans="1:25" ht="15" hidden="1" customHeight="1">
      <c r="A845" s="41" t="s">
        <v>64</v>
      </c>
      <c r="B845" s="41" t="s">
        <v>65</v>
      </c>
      <c r="C845" s="41" t="s">
        <v>66</v>
      </c>
      <c r="D845" s="41" t="s">
        <v>369</v>
      </c>
      <c r="E845" s="41" t="s">
        <v>400</v>
      </c>
      <c r="F845" s="41"/>
      <c r="G845" s="41" t="s">
        <v>402</v>
      </c>
      <c r="H845" s="42" t="s">
        <v>71</v>
      </c>
      <c r="I845" s="42">
        <v>25</v>
      </c>
      <c r="J845" s="43">
        <v>6.7347449999999995E-5</v>
      </c>
      <c r="K845" s="43">
        <v>8.4549150000000003E-5</v>
      </c>
      <c r="L845" s="43">
        <v>5.4016649999999997E-5</v>
      </c>
      <c r="M845" s="43">
        <v>5.5755450000000002E-5</v>
      </c>
      <c r="N845" s="43">
        <v>5.6614499999999998E-5</v>
      </c>
      <c r="O845" s="43">
        <v>7.0752600000000004E-5</v>
      </c>
      <c r="P845" s="43">
        <v>7.0804350000000006E-5</v>
      </c>
      <c r="Q845" s="43">
        <v>3.9878549999999998E-5</v>
      </c>
      <c r="R845" s="43">
        <v>5.7339000000000001E-5</v>
      </c>
      <c r="S845" s="43">
        <v>1.418364E-4</v>
      </c>
      <c r="T845" s="43">
        <v>6.0464699999999997E-5</v>
      </c>
      <c r="U845" s="43">
        <v>4.5488249999999999E-5</v>
      </c>
      <c r="V845" s="43">
        <v>2.5781850000000001E-5</v>
      </c>
      <c r="W845" s="43">
        <v>3.82743E-5</v>
      </c>
      <c r="X845" s="43">
        <v>4.0571999999999997E-5</v>
      </c>
      <c r="Y845" s="43">
        <v>3.3182100000000002E-5</v>
      </c>
    </row>
    <row r="846" spans="1:25" ht="15" hidden="1" customHeight="1">
      <c r="A846" s="38" t="s">
        <v>64</v>
      </c>
      <c r="B846" s="38" t="s">
        <v>65</v>
      </c>
      <c r="C846" s="38" t="s">
        <v>66</v>
      </c>
      <c r="D846" s="38" t="s">
        <v>369</v>
      </c>
      <c r="E846" s="38" t="s">
        <v>400</v>
      </c>
      <c r="F846" s="38"/>
      <c r="G846" s="38" t="s">
        <v>402</v>
      </c>
      <c r="H846" s="39" t="s">
        <v>72</v>
      </c>
      <c r="I846" s="39">
        <v>1</v>
      </c>
      <c r="J846" s="40">
        <v>6.6413565359999996E-2</v>
      </c>
      <c r="K846" s="40">
        <v>8.3376735120000003E-2</v>
      </c>
      <c r="L846" s="40">
        <v>5.3267619119999998E-2</v>
      </c>
      <c r="M846" s="40">
        <v>5.4982307760000002E-2</v>
      </c>
      <c r="N846" s="40">
        <v>5.5829445599999999E-2</v>
      </c>
      <c r="O846" s="40">
        <v>6.9771497279999997E-2</v>
      </c>
      <c r="P846" s="40">
        <v>6.9822529679999995E-2</v>
      </c>
      <c r="Q846" s="40">
        <v>3.932556744E-2</v>
      </c>
      <c r="R846" s="40">
        <v>5.6543899199999997E-2</v>
      </c>
      <c r="S846" s="40">
        <v>0.13986960192</v>
      </c>
      <c r="T846" s="40">
        <v>5.9626256160000002E-2</v>
      </c>
      <c r="U846" s="40">
        <v>4.48574796E-2</v>
      </c>
      <c r="V846" s="40">
        <v>2.542434168E-2</v>
      </c>
      <c r="W846" s="40">
        <v>3.7743563039999997E-2</v>
      </c>
      <c r="X846" s="40">
        <v>4.0009401600000001E-2</v>
      </c>
      <c r="Y846" s="40">
        <v>3.2721974879999997E-2</v>
      </c>
    </row>
    <row r="847" spans="1:25" ht="15" hidden="1" customHeight="1">
      <c r="A847" s="41" t="s">
        <v>64</v>
      </c>
      <c r="B847" s="41" t="s">
        <v>65</v>
      </c>
      <c r="C847" s="41" t="s">
        <v>66</v>
      </c>
      <c r="D847" s="41" t="s">
        <v>369</v>
      </c>
      <c r="E847" s="41" t="s">
        <v>400</v>
      </c>
      <c r="F847" s="41"/>
      <c r="G847" s="41" t="s">
        <v>402</v>
      </c>
      <c r="H847" s="42" t="s">
        <v>73</v>
      </c>
      <c r="I847" s="42">
        <v>298</v>
      </c>
      <c r="J847" s="43">
        <v>1.6055632079999999E-4</v>
      </c>
      <c r="K847" s="43">
        <v>2.015651736E-4</v>
      </c>
      <c r="L847" s="43">
        <v>1.287756936E-4</v>
      </c>
      <c r="M847" s="43">
        <v>1.329209928E-4</v>
      </c>
      <c r="N847" s="43">
        <v>1.3496896799999999E-4</v>
      </c>
      <c r="O847" s="43">
        <v>1.6867419839999999E-4</v>
      </c>
      <c r="P847" s="43">
        <v>1.6879757040000001E-4</v>
      </c>
      <c r="Q847" s="43">
        <v>9.5070463199999999E-5</v>
      </c>
      <c r="R847" s="43">
        <v>1.3669617600000001E-4</v>
      </c>
      <c r="S847" s="43">
        <v>3.3813797759999994E-4</v>
      </c>
      <c r="T847" s="43">
        <v>1.4414784479999999E-4</v>
      </c>
      <c r="U847" s="43">
        <v>1.08443988E-4</v>
      </c>
      <c r="V847" s="43">
        <v>6.1463930399999995E-5</v>
      </c>
      <c r="W847" s="43">
        <v>9.1245931200000001E-5</v>
      </c>
      <c r="X847" s="43">
        <v>9.6723648000000001E-5</v>
      </c>
      <c r="Y847" s="43">
        <v>7.9106126399999989E-5</v>
      </c>
    </row>
    <row r="848" spans="1:25" ht="15" hidden="1" customHeight="1">
      <c r="A848" s="38" t="s">
        <v>64</v>
      </c>
      <c r="B848" s="38" t="s">
        <v>65</v>
      </c>
      <c r="C848" s="38" t="s">
        <v>66</v>
      </c>
      <c r="D848" s="38" t="s">
        <v>369</v>
      </c>
      <c r="E848" s="38" t="s">
        <v>400</v>
      </c>
      <c r="F848" s="38"/>
      <c r="G848" s="38" t="s">
        <v>403</v>
      </c>
      <c r="H848" s="39" t="s">
        <v>71</v>
      </c>
      <c r="I848" s="39">
        <v>25</v>
      </c>
      <c r="J848" s="40">
        <v>1.193535E-4</v>
      </c>
      <c r="K848" s="40">
        <v>1.4884762499999999E-4</v>
      </c>
      <c r="L848" s="40">
        <v>9.2005874999999998E-5</v>
      </c>
      <c r="M848" s="40">
        <v>8.3197124999999998E-5</v>
      </c>
      <c r="N848" s="40">
        <v>1.1750062500000001E-4</v>
      </c>
      <c r="O848" s="40">
        <v>1.2907350000000001E-4</v>
      </c>
      <c r="P848" s="40">
        <v>1.2186450000000001E-4</v>
      </c>
      <c r="Q848" s="40">
        <v>6.4789875000000006E-5</v>
      </c>
      <c r="R848" s="40">
        <v>3.4384500000000003E-5</v>
      </c>
      <c r="S848" s="40">
        <v>7.2940499999999997E-5</v>
      </c>
      <c r="T848" s="40">
        <v>6.1185374999999997E-5</v>
      </c>
      <c r="U848" s="40">
        <v>4.6868625000000002E-5</v>
      </c>
      <c r="V848" s="40">
        <v>2.0148749999999999E-5</v>
      </c>
      <c r="W848" s="40">
        <v>1.9278000000000001E-5</v>
      </c>
      <c r="X848" s="40">
        <v>2.5029E-5</v>
      </c>
      <c r="Y848" s="40">
        <v>1.8579374999999999E-5</v>
      </c>
    </row>
    <row r="849" spans="1:25" ht="15" hidden="1" customHeight="1">
      <c r="A849" s="41" t="s">
        <v>64</v>
      </c>
      <c r="B849" s="41" t="s">
        <v>65</v>
      </c>
      <c r="C849" s="41" t="s">
        <v>66</v>
      </c>
      <c r="D849" s="41" t="s">
        <v>369</v>
      </c>
      <c r="E849" s="41" t="s">
        <v>400</v>
      </c>
      <c r="F849" s="41"/>
      <c r="G849" s="41" t="s">
        <v>403</v>
      </c>
      <c r="H849" s="42" t="s">
        <v>72</v>
      </c>
      <c r="I849" s="42">
        <v>1</v>
      </c>
      <c r="J849" s="43">
        <v>0.11967177599999999</v>
      </c>
      <c r="K849" s="43">
        <v>0.149244552</v>
      </c>
      <c r="L849" s="43">
        <v>9.2251224000000007E-2</v>
      </c>
      <c r="M849" s="43">
        <v>8.3418984000000002E-2</v>
      </c>
      <c r="N849" s="43">
        <v>0.11781396</v>
      </c>
      <c r="O849" s="43">
        <v>0.129417696</v>
      </c>
      <c r="P849" s="43">
        <v>0.12218947199999999</v>
      </c>
      <c r="Q849" s="43">
        <v>6.4962647999999998E-2</v>
      </c>
      <c r="R849" s="43">
        <v>3.4476192000000003E-2</v>
      </c>
      <c r="S849" s="43">
        <v>7.3135008000000001E-2</v>
      </c>
      <c r="T849" s="43">
        <v>6.1348536000000002E-2</v>
      </c>
      <c r="U849" s="43">
        <v>4.6993607999999999E-2</v>
      </c>
      <c r="V849" s="43">
        <v>2.0202479999999998E-2</v>
      </c>
      <c r="W849" s="43">
        <v>1.9329407999999999E-2</v>
      </c>
      <c r="X849" s="43">
        <v>2.5095744E-2</v>
      </c>
      <c r="Y849" s="43">
        <v>1.862892E-2</v>
      </c>
    </row>
    <row r="850" spans="1:25" ht="15" hidden="1" customHeight="1">
      <c r="A850" s="38" t="s">
        <v>64</v>
      </c>
      <c r="B850" s="38" t="s">
        <v>65</v>
      </c>
      <c r="C850" s="38" t="s">
        <v>66</v>
      </c>
      <c r="D850" s="38" t="s">
        <v>369</v>
      </c>
      <c r="E850" s="38" t="s">
        <v>400</v>
      </c>
      <c r="F850" s="38"/>
      <c r="G850" s="38" t="s">
        <v>403</v>
      </c>
      <c r="H850" s="39" t="s">
        <v>73</v>
      </c>
      <c r="I850" s="39">
        <v>298</v>
      </c>
      <c r="J850" s="40">
        <v>2.8453874399999999E-4</v>
      </c>
      <c r="K850" s="40">
        <v>3.5485273799999999E-4</v>
      </c>
      <c r="L850" s="40">
        <v>2.19342006E-4</v>
      </c>
      <c r="M850" s="40">
        <v>1.9834194600000001E-4</v>
      </c>
      <c r="N850" s="40">
        <v>2.8012148999999998E-4</v>
      </c>
      <c r="O850" s="40">
        <v>3.0771122399999998E-4</v>
      </c>
      <c r="P850" s="40">
        <v>2.9052496799999999E-4</v>
      </c>
      <c r="Q850" s="40">
        <v>1.5445906199999999E-4</v>
      </c>
      <c r="R850" s="40">
        <v>8.1972648000000007E-5</v>
      </c>
      <c r="S850" s="40">
        <v>1.7389015199999999E-4</v>
      </c>
      <c r="T850" s="40">
        <v>1.45865934E-4</v>
      </c>
      <c r="U850" s="40">
        <v>1.1173480200000001E-4</v>
      </c>
      <c r="V850" s="40">
        <v>4.8034619999999997E-5</v>
      </c>
      <c r="W850" s="40">
        <v>4.5958752E-5</v>
      </c>
      <c r="X850" s="40">
        <v>5.9669135999999999E-5</v>
      </c>
      <c r="Y850" s="40">
        <v>4.429323E-5</v>
      </c>
    </row>
    <row r="851" spans="1:25" ht="15" hidden="1" customHeight="1">
      <c r="A851" s="41" t="s">
        <v>64</v>
      </c>
      <c r="B851" s="41" t="s">
        <v>65</v>
      </c>
      <c r="C851" s="41" t="s">
        <v>66</v>
      </c>
      <c r="D851" s="41" t="s">
        <v>369</v>
      </c>
      <c r="E851" s="41" t="s">
        <v>400</v>
      </c>
      <c r="F851" s="41"/>
      <c r="G851" s="41" t="s">
        <v>404</v>
      </c>
      <c r="H851" s="42" t="s">
        <v>71</v>
      </c>
      <c r="I851" s="42">
        <v>25</v>
      </c>
      <c r="J851" s="43">
        <v>1.3495986E-3</v>
      </c>
      <c r="K851" s="43">
        <v>9.2649059999999996E-4</v>
      </c>
      <c r="L851" s="43">
        <v>1.078056E-3</v>
      </c>
      <c r="M851" s="43">
        <v>1.5457932E-3</v>
      </c>
      <c r="N851" s="43">
        <v>1.8770346000000001E-3</v>
      </c>
      <c r="O851" s="43">
        <v>2.1343769999999998E-3</v>
      </c>
      <c r="P851" s="43">
        <v>1.8634140000000001E-3</v>
      </c>
      <c r="Q851" s="43">
        <v>1.9761461999999999E-3</v>
      </c>
      <c r="R851" s="43">
        <v>2.4262056000000001E-3</v>
      </c>
      <c r="S851" s="43">
        <v>2.2775382E-3</v>
      </c>
      <c r="T851" s="43">
        <v>2.3975153999999999E-3</v>
      </c>
      <c r="U851" s="43">
        <v>2.3346287999999999E-3</v>
      </c>
      <c r="V851" s="43">
        <v>1.7419878E-3</v>
      </c>
      <c r="W851" s="43">
        <v>1.7495226000000001E-3</v>
      </c>
      <c r="X851" s="43">
        <v>1.3400351999999999E-3</v>
      </c>
      <c r="Y851" s="43">
        <v>1.3400351999999999E-3</v>
      </c>
    </row>
    <row r="852" spans="1:25" ht="15" hidden="1" customHeight="1">
      <c r="A852" s="38" t="s">
        <v>64</v>
      </c>
      <c r="B852" s="38" t="s">
        <v>65</v>
      </c>
      <c r="C852" s="38" t="s">
        <v>66</v>
      </c>
      <c r="D852" s="38" t="s">
        <v>369</v>
      </c>
      <c r="E852" s="38" t="s">
        <v>400</v>
      </c>
      <c r="F852" s="38"/>
      <c r="G852" s="38" t="s">
        <v>404</v>
      </c>
      <c r="H852" s="39" t="s">
        <v>72</v>
      </c>
      <c r="I852" s="39">
        <v>1</v>
      </c>
      <c r="J852" s="40">
        <v>1.13330293104</v>
      </c>
      <c r="K852" s="40">
        <v>0.77800503984000002</v>
      </c>
      <c r="L852" s="40">
        <v>0.90527955839999996</v>
      </c>
      <c r="M852" s="40">
        <v>1.2980540764799999</v>
      </c>
      <c r="N852" s="40">
        <v>1.5762085214399999</v>
      </c>
      <c r="O852" s="40">
        <v>1.7923075127999999</v>
      </c>
      <c r="P852" s="40">
        <v>1.5647708495999999</v>
      </c>
      <c r="Q852" s="40">
        <v>1.6594358356800001</v>
      </c>
      <c r="R852" s="40">
        <v>2.03736571584</v>
      </c>
      <c r="S852" s="40">
        <v>1.91252474448</v>
      </c>
      <c r="T852" s="40">
        <v>2.0132735985600001</v>
      </c>
      <c r="U852" s="40">
        <v>1.96046562432</v>
      </c>
      <c r="V852" s="40">
        <v>1.4628052219200001</v>
      </c>
      <c r="W852" s="40">
        <v>1.46913244464</v>
      </c>
      <c r="X852" s="40">
        <v>1.12527222528</v>
      </c>
      <c r="Y852" s="40">
        <v>1.12527222528</v>
      </c>
    </row>
    <row r="853" spans="1:25" ht="15" hidden="1" customHeight="1">
      <c r="A853" s="41" t="s">
        <v>64</v>
      </c>
      <c r="B853" s="41" t="s">
        <v>65</v>
      </c>
      <c r="C853" s="41" t="s">
        <v>66</v>
      </c>
      <c r="D853" s="41" t="s">
        <v>369</v>
      </c>
      <c r="E853" s="41" t="s">
        <v>400</v>
      </c>
      <c r="F853" s="41"/>
      <c r="G853" s="41" t="s">
        <v>404</v>
      </c>
      <c r="H853" s="42" t="s">
        <v>73</v>
      </c>
      <c r="I853" s="42">
        <v>298</v>
      </c>
      <c r="J853" s="43">
        <v>3.2174430624E-3</v>
      </c>
      <c r="K853" s="43">
        <v>2.2087535904000001E-3</v>
      </c>
      <c r="L853" s="43">
        <v>2.5700855039999999E-3</v>
      </c>
      <c r="M853" s="43">
        <v>3.6851709887999995E-3</v>
      </c>
      <c r="N853" s="43">
        <v>4.4748504864000008E-3</v>
      </c>
      <c r="O853" s="43">
        <v>5.0883547680000002E-3</v>
      </c>
      <c r="P853" s="43">
        <v>4.4423789759999999E-3</v>
      </c>
      <c r="Q853" s="43">
        <v>4.7111325408000001E-3</v>
      </c>
      <c r="R853" s="43">
        <v>5.7840741504000008E-3</v>
      </c>
      <c r="S853" s="43">
        <v>5.4296510688000002E-3</v>
      </c>
      <c r="T853" s="43">
        <v>5.7156767135999997E-3</v>
      </c>
      <c r="U853" s="43">
        <v>5.5657550591999994E-3</v>
      </c>
      <c r="V853" s="43">
        <v>4.1528989152000003E-3</v>
      </c>
      <c r="W853" s="43">
        <v>4.1708618784E-3</v>
      </c>
      <c r="X853" s="43">
        <v>3.1946439167999997E-3</v>
      </c>
      <c r="Y853" s="43">
        <v>3.1946439167999997E-3</v>
      </c>
    </row>
    <row r="854" spans="1:25" ht="15" hidden="1" customHeight="1">
      <c r="A854" s="38" t="s">
        <v>64</v>
      </c>
      <c r="B854" s="38" t="s">
        <v>65</v>
      </c>
      <c r="C854" s="38" t="s">
        <v>66</v>
      </c>
      <c r="D854" s="38" t="s">
        <v>369</v>
      </c>
      <c r="E854" s="38" t="s">
        <v>400</v>
      </c>
      <c r="F854" s="38"/>
      <c r="G854" s="38" t="s">
        <v>405</v>
      </c>
      <c r="H854" s="39" t="s">
        <v>71</v>
      </c>
      <c r="I854" s="39">
        <v>25</v>
      </c>
      <c r="J854" s="40">
        <v>1.3177749999999995E-2</v>
      </c>
      <c r="K854" s="40">
        <v>1.289662500000008E-2</v>
      </c>
      <c r="L854" s="40">
        <v>1.2949899999999969E-2</v>
      </c>
      <c r="M854" s="40">
        <v>1.2540700000000035E-2</v>
      </c>
      <c r="N854" s="40">
        <v>1.2874525000000017E-2</v>
      </c>
      <c r="O854" s="40">
        <v>1.2212149999999995E-2</v>
      </c>
      <c r="P854" s="40">
        <v>1.2507323950000039E-2</v>
      </c>
      <c r="Q854" s="40">
        <v>1.2565650422499979E-2</v>
      </c>
      <c r="R854" s="40">
        <v>1.2539590974999985E-2</v>
      </c>
      <c r="S854" s="40">
        <v>1.2369468731250008E-2</v>
      </c>
      <c r="T854" s="40">
        <v>1.2710843943712479E-2</v>
      </c>
      <c r="U854" s="40">
        <v>1.2960446372227617E-2</v>
      </c>
      <c r="V854" s="40">
        <v>1.2133491298692525E-2</v>
      </c>
      <c r="W854" s="40">
        <v>1.2491750604814954E-2</v>
      </c>
      <c r="X854" s="40">
        <v>1.0166974218935008E-2</v>
      </c>
      <c r="Y854" s="40">
        <v>1.0313937803402487E-2</v>
      </c>
    </row>
    <row r="855" spans="1:25" ht="15" hidden="1" customHeight="1">
      <c r="A855" s="41" t="s">
        <v>64</v>
      </c>
      <c r="B855" s="41" t="s">
        <v>65</v>
      </c>
      <c r="C855" s="41" t="s">
        <v>66</v>
      </c>
      <c r="D855" s="41" t="s">
        <v>369</v>
      </c>
      <c r="E855" s="41" t="s">
        <v>400</v>
      </c>
      <c r="F855" s="41"/>
      <c r="G855" s="41" t="s">
        <v>405</v>
      </c>
      <c r="H855" s="42" t="s">
        <v>72</v>
      </c>
      <c r="I855" s="42">
        <v>1</v>
      </c>
      <c r="J855" s="43">
        <v>27.947372199999986</v>
      </c>
      <c r="K855" s="43">
        <v>27.351162300000169</v>
      </c>
      <c r="L855" s="43">
        <v>27.464147919999938</v>
      </c>
      <c r="M855" s="43">
        <v>26.596316560000069</v>
      </c>
      <c r="N855" s="43">
        <v>27.304292620000037</v>
      </c>
      <c r="O855" s="43">
        <v>25.899527719999988</v>
      </c>
      <c r="P855" s="43">
        <v>26.52553263316009</v>
      </c>
      <c r="Q855" s="43">
        <v>26.649231416037953</v>
      </c>
      <c r="R855" s="43">
        <v>26.593964539779964</v>
      </c>
      <c r="S855" s="43">
        <v>26.233169285235014</v>
      </c>
      <c r="T855" s="43">
        <v>26.957157835825427</v>
      </c>
      <c r="U855" s="43">
        <v>27.486514666220327</v>
      </c>
      <c r="V855" s="43">
        <v>25.732708346267106</v>
      </c>
      <c r="W855" s="43">
        <v>26.492504682691557</v>
      </c>
      <c r="X855" s="43">
        <v>21.56211892351736</v>
      </c>
      <c r="Y855" s="43">
        <v>21.873799293455992</v>
      </c>
    </row>
    <row r="856" spans="1:25" ht="15" hidden="1" customHeight="1">
      <c r="A856" s="38" t="s">
        <v>64</v>
      </c>
      <c r="B856" s="38" t="s">
        <v>65</v>
      </c>
      <c r="C856" s="38" t="s">
        <v>66</v>
      </c>
      <c r="D856" s="38" t="s">
        <v>369</v>
      </c>
      <c r="E856" s="38" t="s">
        <v>400</v>
      </c>
      <c r="F856" s="38"/>
      <c r="G856" s="38" t="s">
        <v>405</v>
      </c>
      <c r="H856" s="39" t="s">
        <v>73</v>
      </c>
      <c r="I856" s="39">
        <v>298</v>
      </c>
      <c r="J856" s="40">
        <v>1.5707877999999995E-2</v>
      </c>
      <c r="K856" s="40">
        <v>1.5372777000000096E-2</v>
      </c>
      <c r="L856" s="40">
        <v>1.5436280799999964E-2</v>
      </c>
      <c r="M856" s="40">
        <v>1.494851440000004E-2</v>
      </c>
      <c r="N856" s="40">
        <v>1.5346433800000019E-2</v>
      </c>
      <c r="O856" s="40">
        <v>1.4556882799999993E-2</v>
      </c>
      <c r="P856" s="40">
        <v>1.4908730148400048E-2</v>
      </c>
      <c r="Q856" s="40">
        <v>1.4978255303619974E-2</v>
      </c>
      <c r="R856" s="40">
        <v>1.4947192442199981E-2</v>
      </c>
      <c r="S856" s="40">
        <v>1.4744406727650008E-2</v>
      </c>
      <c r="T856" s="40">
        <v>1.5151325980905274E-2</v>
      </c>
      <c r="U856" s="40">
        <v>1.5448852075695322E-2</v>
      </c>
      <c r="V856" s="40">
        <v>1.4463121628041489E-2</v>
      </c>
      <c r="W856" s="40">
        <v>1.4890166720939428E-2</v>
      </c>
      <c r="X856" s="40">
        <v>1.2119033268970529E-2</v>
      </c>
      <c r="Y856" s="40">
        <v>1.2294213861655766E-2</v>
      </c>
    </row>
    <row r="857" spans="1:25" ht="15" hidden="1" customHeight="1">
      <c r="A857" s="41" t="s">
        <v>64</v>
      </c>
      <c r="B857" s="41" t="s">
        <v>65</v>
      </c>
      <c r="C857" s="41" t="s">
        <v>66</v>
      </c>
      <c r="D857" s="41" t="s">
        <v>369</v>
      </c>
      <c r="E857" s="41" t="s">
        <v>400</v>
      </c>
      <c r="F857" s="41"/>
      <c r="G857" s="41" t="s">
        <v>406</v>
      </c>
      <c r="H857" s="42" t="s">
        <v>71</v>
      </c>
      <c r="I857" s="42">
        <v>25</v>
      </c>
      <c r="J857" s="43">
        <v>2.9597600000000012E-2</v>
      </c>
      <c r="K857" s="43">
        <v>2.844000000000001E-2</v>
      </c>
      <c r="L857" s="43">
        <v>2.8868000000000022E-2</v>
      </c>
      <c r="M857" s="43">
        <v>3.0387999999999953E-2</v>
      </c>
      <c r="N857" s="43">
        <v>3.11472E-2</v>
      </c>
      <c r="O857" s="43">
        <v>2.0703199999999984E-2</v>
      </c>
      <c r="P857" s="43">
        <v>1.8361599999999964E-2</v>
      </c>
      <c r="Q857" s="43">
        <v>2.0294399999999952E-2</v>
      </c>
      <c r="R857" s="43">
        <v>2.2710400000000051E-2</v>
      </c>
      <c r="S857" s="43">
        <v>2.9827199999999967E-2</v>
      </c>
      <c r="T857" s="43">
        <v>2.6040799999999951E-2</v>
      </c>
      <c r="U857" s="43">
        <v>2.6632799999999957E-2</v>
      </c>
      <c r="V857" s="43">
        <v>2.4856800000000047E-2</v>
      </c>
      <c r="W857" s="43">
        <v>3.4326400000000049E-2</v>
      </c>
      <c r="X857" s="43">
        <v>3.4326400000000049E-2</v>
      </c>
      <c r="Y857" s="43">
        <v>3.4326400000000049E-2</v>
      </c>
    </row>
    <row r="858" spans="1:25" ht="15" hidden="1" customHeight="1">
      <c r="A858" s="38" t="s">
        <v>64</v>
      </c>
      <c r="B858" s="38" t="s">
        <v>65</v>
      </c>
      <c r="C858" s="38" t="s">
        <v>66</v>
      </c>
      <c r="D858" s="38" t="s">
        <v>369</v>
      </c>
      <c r="E858" s="38" t="s">
        <v>400</v>
      </c>
      <c r="F858" s="38"/>
      <c r="G858" s="38" t="s">
        <v>406</v>
      </c>
      <c r="H858" s="39" t="s">
        <v>73</v>
      </c>
      <c r="I858" s="39">
        <v>298</v>
      </c>
      <c r="J858" s="40">
        <v>4.6305445200000017E-2</v>
      </c>
      <c r="K858" s="40">
        <v>4.4494380000000014E-2</v>
      </c>
      <c r="L858" s="40">
        <v>4.5163986000000038E-2</v>
      </c>
      <c r="M858" s="40">
        <v>4.7542025999999932E-2</v>
      </c>
      <c r="N858" s="40">
        <v>4.8729794400000005E-2</v>
      </c>
      <c r="O858" s="40">
        <v>3.2390156399999974E-2</v>
      </c>
      <c r="P858" s="40">
        <v>2.8726723199999946E-2</v>
      </c>
      <c r="Q858" s="40">
        <v>3.1750588799999917E-2</v>
      </c>
      <c r="R858" s="40">
        <v>3.5530420800000073E-2</v>
      </c>
      <c r="S858" s="40">
        <v>4.666465439999995E-2</v>
      </c>
      <c r="T858" s="40">
        <v>4.0740831599999923E-2</v>
      </c>
      <c r="U858" s="40">
        <v>4.166701559999994E-2</v>
      </c>
      <c r="V858" s="40">
        <v>3.8888463600000076E-2</v>
      </c>
      <c r="W858" s="40">
        <v>5.3703652800000071E-2</v>
      </c>
      <c r="X858" s="40">
        <v>5.3703652800000071E-2</v>
      </c>
      <c r="Y858" s="40">
        <v>5.3703652800000071E-2</v>
      </c>
    </row>
    <row r="859" spans="1:25" ht="15" hidden="1" customHeight="1">
      <c r="A859" s="41" t="s">
        <v>64</v>
      </c>
      <c r="B859" s="41" t="s">
        <v>65</v>
      </c>
      <c r="C859" s="41" t="s">
        <v>66</v>
      </c>
      <c r="D859" s="41" t="s">
        <v>369</v>
      </c>
      <c r="E859" s="41" t="s">
        <v>407</v>
      </c>
      <c r="F859" s="41"/>
      <c r="G859" s="41" t="s">
        <v>408</v>
      </c>
      <c r="H859" s="42" t="s">
        <v>71</v>
      </c>
      <c r="I859" s="42">
        <v>25</v>
      </c>
      <c r="J859" s="43">
        <v>2.5436781000000002E-3</v>
      </c>
      <c r="K859" s="43">
        <v>2.7178272E-3</v>
      </c>
      <c r="L859" s="43">
        <v>3.07087605E-3</v>
      </c>
      <c r="M859" s="43">
        <v>3.0287618999999999E-3</v>
      </c>
      <c r="N859" s="43">
        <v>3.2012550000000001E-3</v>
      </c>
      <c r="O859" s="43">
        <v>3.4351236000000002E-3</v>
      </c>
      <c r="P859" s="43">
        <v>3.9053551499999999E-3</v>
      </c>
      <c r="Q859" s="43">
        <v>2.7053451000000001E-3</v>
      </c>
      <c r="R859" s="43">
        <v>3.2111081999999999E-3</v>
      </c>
      <c r="S859" s="43">
        <v>1.7687632500000001E-3</v>
      </c>
      <c r="T859" s="43">
        <v>1.9803379500000001E-3</v>
      </c>
      <c r="U859" s="43">
        <v>2.5487599499999999E-3</v>
      </c>
      <c r="V859" s="43">
        <v>2.4946812E-3</v>
      </c>
      <c r="W859" s="43">
        <v>2.5557255000000002E-3</v>
      </c>
      <c r="X859" s="43">
        <v>3.5759767499999998E-3</v>
      </c>
      <c r="Y859" s="43">
        <v>3.6958090499999998E-3</v>
      </c>
    </row>
    <row r="860" spans="1:25" ht="15" hidden="1" customHeight="1">
      <c r="A860" s="38" t="s">
        <v>64</v>
      </c>
      <c r="B860" s="38" t="s">
        <v>65</v>
      </c>
      <c r="C860" s="38" t="s">
        <v>66</v>
      </c>
      <c r="D860" s="38" t="s">
        <v>369</v>
      </c>
      <c r="E860" s="38" t="s">
        <v>407</v>
      </c>
      <c r="F860" s="38"/>
      <c r="G860" s="38" t="s">
        <v>408</v>
      </c>
      <c r="H860" s="39" t="s">
        <v>72</v>
      </c>
      <c r="I860" s="39">
        <v>1</v>
      </c>
      <c r="J860" s="40">
        <v>2.5084057636799999</v>
      </c>
      <c r="K860" s="40">
        <v>2.6801399961599999</v>
      </c>
      <c r="L860" s="40">
        <v>3.0282932354400001</v>
      </c>
      <c r="M860" s="40">
        <v>2.9867630683200002</v>
      </c>
      <c r="N860" s="40">
        <v>3.1568642640000002</v>
      </c>
      <c r="O860" s="40">
        <v>3.38748988608</v>
      </c>
      <c r="P860" s="40">
        <v>3.85120089192</v>
      </c>
      <c r="Q860" s="40">
        <v>2.6678309812799998</v>
      </c>
      <c r="R860" s="40">
        <v>3.1665808329599998</v>
      </c>
      <c r="S860" s="40">
        <v>1.7442363996000001</v>
      </c>
      <c r="T860" s="40">
        <v>1.95287726376</v>
      </c>
      <c r="U860" s="40">
        <v>2.51341714536</v>
      </c>
      <c r="V860" s="40">
        <v>2.4600882873600001</v>
      </c>
      <c r="W860" s="40">
        <v>2.5202861063999999</v>
      </c>
      <c r="X860" s="40">
        <v>3.5263898723999998</v>
      </c>
      <c r="Y860" s="40">
        <v>3.6445604978400001</v>
      </c>
    </row>
    <row r="861" spans="1:25" ht="15" hidden="1" customHeight="1">
      <c r="A861" s="41" t="s">
        <v>64</v>
      </c>
      <c r="B861" s="41" t="s">
        <v>65</v>
      </c>
      <c r="C861" s="41" t="s">
        <v>66</v>
      </c>
      <c r="D861" s="41" t="s">
        <v>369</v>
      </c>
      <c r="E861" s="41" t="s">
        <v>407</v>
      </c>
      <c r="F861" s="41"/>
      <c r="G861" s="41" t="s">
        <v>408</v>
      </c>
      <c r="H861" s="42" t="s">
        <v>73</v>
      </c>
      <c r="I861" s="42">
        <v>298</v>
      </c>
      <c r="J861" s="43">
        <v>6.0641285904000008E-3</v>
      </c>
      <c r="K861" s="43">
        <v>6.4793000448E-3</v>
      </c>
      <c r="L861" s="43">
        <v>7.3209685031999996E-3</v>
      </c>
      <c r="M861" s="43">
        <v>7.2205683695999992E-3</v>
      </c>
      <c r="N861" s="43">
        <v>7.6317919200000004E-3</v>
      </c>
      <c r="O861" s="43">
        <v>8.1893346624000007E-3</v>
      </c>
      <c r="P861" s="43">
        <v>9.3103666776000009E-3</v>
      </c>
      <c r="Q861" s="43">
        <v>6.4495427184000009E-3</v>
      </c>
      <c r="R861" s="43">
        <v>7.6552819488000003E-3</v>
      </c>
      <c r="S861" s="43">
        <v>4.2167315879999999E-3</v>
      </c>
      <c r="T861" s="43">
        <v>4.7211256728000002E-3</v>
      </c>
      <c r="U861" s="43">
        <v>6.0762437207999998E-3</v>
      </c>
      <c r="V861" s="43">
        <v>5.9473199807999998E-3</v>
      </c>
      <c r="W861" s="43">
        <v>6.0928495920000002E-3</v>
      </c>
      <c r="X861" s="43">
        <v>8.5251285719999993E-3</v>
      </c>
      <c r="Y861" s="43">
        <v>8.8108087751999995E-3</v>
      </c>
    </row>
    <row r="862" spans="1:25" ht="15" hidden="1" customHeight="1">
      <c r="A862" s="38" t="s">
        <v>64</v>
      </c>
      <c r="B862" s="38" t="s">
        <v>65</v>
      </c>
      <c r="C862" s="38" t="s">
        <v>66</v>
      </c>
      <c r="D862" s="38" t="s">
        <v>369</v>
      </c>
      <c r="E862" s="38" t="s">
        <v>407</v>
      </c>
      <c r="F862" s="38"/>
      <c r="G862" s="38" t="s">
        <v>409</v>
      </c>
      <c r="H862" s="39" t="s">
        <v>71</v>
      </c>
      <c r="I862" s="39">
        <v>25</v>
      </c>
      <c r="J862" s="40">
        <v>8.2384188124814724E-7</v>
      </c>
      <c r="K862" s="40">
        <v>1.3637834481401108E-6</v>
      </c>
      <c r="L862" s="40">
        <v>1.7048495224580274E-6</v>
      </c>
      <c r="M862" s="40">
        <v>1.0214485121011437E-5</v>
      </c>
      <c r="N862" s="40">
        <v>1.9527790449378208E-5</v>
      </c>
      <c r="O862" s="40">
        <v>2.0697500375999998E-5</v>
      </c>
      <c r="P862" s="40">
        <v>2.2538877488418502E-5</v>
      </c>
      <c r="Q862" s="40">
        <v>1.282200879724399E-5</v>
      </c>
      <c r="R862" s="40">
        <v>7.3240558825757399E-6</v>
      </c>
      <c r="S862" s="40">
        <v>7.5148014156149334E-6</v>
      </c>
      <c r="T862" s="40">
        <v>1.1961858126575572E-5</v>
      </c>
      <c r="U862" s="40">
        <v>3.8451230628698154E-5</v>
      </c>
      <c r="V862" s="40">
        <v>5.2871931067953194E-5</v>
      </c>
      <c r="W862" s="40">
        <v>3.8042075234001889E-5</v>
      </c>
      <c r="X862" s="40">
        <v>4.1464419386004218E-5</v>
      </c>
      <c r="Y862" s="40">
        <v>7.7652641467105753E-6</v>
      </c>
    </row>
    <row r="863" spans="1:25" ht="15" hidden="1" customHeight="1">
      <c r="A863" s="41" t="s">
        <v>64</v>
      </c>
      <c r="B863" s="41" t="s">
        <v>65</v>
      </c>
      <c r="C863" s="41" t="s">
        <v>66</v>
      </c>
      <c r="D863" s="41" t="s">
        <v>369</v>
      </c>
      <c r="E863" s="41" t="s">
        <v>407</v>
      </c>
      <c r="F863" s="41"/>
      <c r="G863" s="41" t="s">
        <v>409</v>
      </c>
      <c r="H863" s="42" t="s">
        <v>73</v>
      </c>
      <c r="I863" s="42">
        <v>298</v>
      </c>
      <c r="J863" s="43">
        <v>1.9640390448955831E-6</v>
      </c>
      <c r="K863" s="43">
        <v>3.2512597403660239E-6</v>
      </c>
      <c r="L863" s="43">
        <v>4.0643612615399373E-6</v>
      </c>
      <c r="M863" s="43">
        <v>2.4351332528491265E-5</v>
      </c>
      <c r="N863" s="43">
        <v>4.6554252431317645E-5</v>
      </c>
      <c r="O863" s="43">
        <v>4.9342840896384001E-5</v>
      </c>
      <c r="P863" s="43">
        <v>5.3732683932389706E-5</v>
      </c>
      <c r="Q863" s="43">
        <v>3.0567668972629673E-5</v>
      </c>
      <c r="R863" s="43">
        <v>1.7460549224060564E-5</v>
      </c>
      <c r="S863" s="43">
        <v>1.7915286574826004E-5</v>
      </c>
      <c r="T863" s="43">
        <v>2.8517069773756165E-5</v>
      </c>
      <c r="U863" s="43">
        <v>9.1667733818816396E-5</v>
      </c>
      <c r="V863" s="43">
        <v>1.260466836660004E-4</v>
      </c>
      <c r="W863" s="43">
        <v>9.0692307357860509E-5</v>
      </c>
      <c r="X863" s="43">
        <v>9.8851175816234068E-5</v>
      </c>
      <c r="Y863" s="43">
        <v>1.8512389725758008E-5</v>
      </c>
    </row>
    <row r="864" spans="1:25" ht="15" hidden="1" customHeight="1">
      <c r="A864" s="38" t="s">
        <v>64</v>
      </c>
      <c r="B864" s="38" t="s">
        <v>65</v>
      </c>
      <c r="C864" s="38" t="s">
        <v>66</v>
      </c>
      <c r="D864" s="38" t="s">
        <v>369</v>
      </c>
      <c r="E864" s="38" t="s">
        <v>407</v>
      </c>
      <c r="F864" s="38"/>
      <c r="G864" s="38" t="s">
        <v>410</v>
      </c>
      <c r="H864" s="39" t="s">
        <v>71</v>
      </c>
      <c r="I864" s="39">
        <v>25</v>
      </c>
      <c r="J864" s="40">
        <v>3.2452716981957097E-4</v>
      </c>
      <c r="K864" s="40">
        <v>3.9877993534502998E-4</v>
      </c>
      <c r="L864" s="40">
        <v>4.2521614654396123E-4</v>
      </c>
      <c r="M864" s="40">
        <v>4.2458112333182814E-4</v>
      </c>
      <c r="N864" s="40">
        <v>5.2903453802175839E-4</v>
      </c>
      <c r="O864" s="40">
        <v>5.2656264824999996E-4</v>
      </c>
      <c r="P864" s="40">
        <v>5.7235687873747221E-4</v>
      </c>
      <c r="Q864" s="40">
        <v>3.2501962976600623E-4</v>
      </c>
      <c r="R864" s="40">
        <v>1.6755423231759562E-4</v>
      </c>
      <c r="S864" s="40">
        <v>1.6886413479819188E-4</v>
      </c>
      <c r="T864" s="40">
        <v>1.6948399088307186E-4</v>
      </c>
      <c r="U864" s="40">
        <v>4.9771908519348853E-4</v>
      </c>
      <c r="V864" s="40">
        <v>7.4245043152002367E-4</v>
      </c>
      <c r="W864" s="40">
        <v>5.0954533053760318E-4</v>
      </c>
      <c r="X864" s="40">
        <v>5.137736108202103E-4</v>
      </c>
      <c r="Y864" s="40">
        <v>1.0186237064575875E-4</v>
      </c>
    </row>
    <row r="865" spans="1:25" ht="15" hidden="1" customHeight="1">
      <c r="A865" s="41" t="s">
        <v>64</v>
      </c>
      <c r="B865" s="41" t="s">
        <v>65</v>
      </c>
      <c r="C865" s="41" t="s">
        <v>66</v>
      </c>
      <c r="D865" s="41" t="s">
        <v>369</v>
      </c>
      <c r="E865" s="41" t="s">
        <v>407</v>
      </c>
      <c r="F865" s="41"/>
      <c r="G865" s="41" t="s">
        <v>410</v>
      </c>
      <c r="H865" s="42" t="s">
        <v>72</v>
      </c>
      <c r="I865" s="42">
        <v>1</v>
      </c>
      <c r="J865" s="43">
        <v>0.30667319410729776</v>
      </c>
      <c r="K865" s="43">
        <v>0.3770735581175263</v>
      </c>
      <c r="L865" s="43">
        <v>0.40284551279166619</v>
      </c>
      <c r="M865" s="43">
        <v>0.40183138134056323</v>
      </c>
      <c r="N865" s="43">
        <v>0.50131406337198681</v>
      </c>
      <c r="O865" s="43">
        <v>0.49848109938825996</v>
      </c>
      <c r="P865" s="43">
        <v>0.54437855707128135</v>
      </c>
      <c r="Q865" s="43">
        <v>0.31079598026834576</v>
      </c>
      <c r="R865" s="43">
        <v>0.15937557722699799</v>
      </c>
      <c r="S865" s="43">
        <v>0.16062154076410751</v>
      </c>
      <c r="T865" s="43">
        <v>0.16121114044153115</v>
      </c>
      <c r="U865" s="43">
        <v>0.4734244274370108</v>
      </c>
      <c r="V865" s="43">
        <v>0.7062099503499758</v>
      </c>
      <c r="W865" s="43">
        <v>0.48467341024141858</v>
      </c>
      <c r="X865" s="43">
        <v>0.48869529975979686</v>
      </c>
      <c r="Y865" s="43">
        <v>9.6890265884816862E-2</v>
      </c>
    </row>
    <row r="866" spans="1:25" ht="15" hidden="1" customHeight="1">
      <c r="A866" s="38" t="s">
        <v>64</v>
      </c>
      <c r="B866" s="38" t="s">
        <v>65</v>
      </c>
      <c r="C866" s="38" t="s">
        <v>66</v>
      </c>
      <c r="D866" s="38" t="s">
        <v>369</v>
      </c>
      <c r="E866" s="38" t="s">
        <v>407</v>
      </c>
      <c r="F866" s="38"/>
      <c r="G866" s="38" t="s">
        <v>410</v>
      </c>
      <c r="H866" s="39" t="s">
        <v>73</v>
      </c>
      <c r="I866" s="39">
        <v>298</v>
      </c>
      <c r="J866" s="40">
        <v>7.7367277284985723E-4</v>
      </c>
      <c r="K866" s="40">
        <v>9.5069136586255155E-4</v>
      </c>
      <c r="L866" s="40">
        <v>1.0137152933608034E-3</v>
      </c>
      <c r="M866" s="40">
        <v>1.0122013980230782E-3</v>
      </c>
      <c r="N866" s="40">
        <v>1.261218338643872E-3</v>
      </c>
      <c r="O866" s="40">
        <v>1.255325353428E-3</v>
      </c>
      <c r="P866" s="40">
        <v>1.3644987989101338E-3</v>
      </c>
      <c r="Q866" s="40">
        <v>7.7484679736215887E-4</v>
      </c>
      <c r="R866" s="40">
        <v>3.9944928984514795E-4</v>
      </c>
      <c r="S866" s="40">
        <v>4.0257209735888947E-4</v>
      </c>
      <c r="T866" s="40">
        <v>4.0404983426524333E-4</v>
      </c>
      <c r="U866" s="40">
        <v>1.1865622991012765E-3</v>
      </c>
      <c r="V866" s="40">
        <v>1.7700018287437366E-3</v>
      </c>
      <c r="W866" s="40">
        <v>1.214756068001646E-3</v>
      </c>
      <c r="X866" s="40">
        <v>1.2248362881953814E-3</v>
      </c>
      <c r="Y866" s="40">
        <v>2.4283989161948886E-4</v>
      </c>
    </row>
    <row r="867" spans="1:25" ht="15" hidden="1" customHeight="1">
      <c r="A867" s="41" t="s">
        <v>64</v>
      </c>
      <c r="B867" s="41" t="s">
        <v>65</v>
      </c>
      <c r="C867" s="41" t="s">
        <v>66</v>
      </c>
      <c r="D867" s="41" t="s">
        <v>369</v>
      </c>
      <c r="E867" s="41" t="s">
        <v>407</v>
      </c>
      <c r="F867" s="41"/>
      <c r="G867" s="41" t="s">
        <v>411</v>
      </c>
      <c r="H867" s="42" t="s">
        <v>71</v>
      </c>
      <c r="I867" s="42">
        <v>25</v>
      </c>
      <c r="J867" s="43">
        <v>6.5103750000000003E-6</v>
      </c>
      <c r="K867" s="43">
        <v>4.8701250000000002E-6</v>
      </c>
      <c r="L867" s="43">
        <v>2.885625E-6</v>
      </c>
      <c r="M867" s="43">
        <v>3.5538749999999999E-6</v>
      </c>
      <c r="N867" s="43">
        <v>4.9207500000000003E-6</v>
      </c>
      <c r="O867" s="43">
        <v>4.75875E-6</v>
      </c>
      <c r="P867" s="43">
        <v>7.4722500000000003E-6</v>
      </c>
      <c r="Q867" s="43">
        <v>3.5437500000000002E-6</v>
      </c>
      <c r="R867" s="43">
        <v>1.9338750000000002E-6</v>
      </c>
      <c r="S867" s="43">
        <v>3.412125E-6</v>
      </c>
      <c r="T867" s="43">
        <v>3.5943750000000002E-6</v>
      </c>
      <c r="U867" s="43">
        <v>1.6605E-6</v>
      </c>
      <c r="V867" s="43">
        <v>1.0529999999999999E-6</v>
      </c>
      <c r="W867" s="43">
        <v>3.8475E-7</v>
      </c>
      <c r="X867" s="43">
        <v>3.1387500000000002E-7</v>
      </c>
      <c r="Y867" s="43">
        <v>2.73375E-7</v>
      </c>
    </row>
    <row r="868" spans="1:25" ht="15" hidden="1" customHeight="1">
      <c r="A868" s="38" t="s">
        <v>64</v>
      </c>
      <c r="B868" s="38" t="s">
        <v>65</v>
      </c>
      <c r="C868" s="38" t="s">
        <v>66</v>
      </c>
      <c r="D868" s="38" t="s">
        <v>369</v>
      </c>
      <c r="E868" s="38" t="s">
        <v>407</v>
      </c>
      <c r="F868" s="38"/>
      <c r="G868" s="38" t="s">
        <v>411</v>
      </c>
      <c r="H868" s="39" t="s">
        <v>72</v>
      </c>
      <c r="I868" s="39">
        <v>1</v>
      </c>
      <c r="J868" s="40">
        <v>6.5277360000000001E-3</v>
      </c>
      <c r="K868" s="40">
        <v>4.8831120000000002E-3</v>
      </c>
      <c r="L868" s="40">
        <v>2.89332E-3</v>
      </c>
      <c r="M868" s="40">
        <v>3.5633520000000001E-3</v>
      </c>
      <c r="N868" s="40">
        <v>4.9338719999999997E-3</v>
      </c>
      <c r="O868" s="40">
        <v>4.7714400000000001E-3</v>
      </c>
      <c r="P868" s="40">
        <v>7.4921759999999997E-3</v>
      </c>
      <c r="Q868" s="40">
        <v>3.5531999999999998E-3</v>
      </c>
      <c r="R868" s="40">
        <v>1.939032E-3</v>
      </c>
      <c r="S868" s="40">
        <v>3.4212240000000001E-3</v>
      </c>
      <c r="T868" s="40">
        <v>3.6039599999999998E-3</v>
      </c>
      <c r="U868" s="40">
        <v>1.664928E-3</v>
      </c>
      <c r="V868" s="40">
        <v>1.0558080000000001E-3</v>
      </c>
      <c r="W868" s="40">
        <v>3.85776E-4</v>
      </c>
      <c r="X868" s="40">
        <v>3.1471199999999998E-4</v>
      </c>
      <c r="Y868" s="40">
        <v>2.74104E-4</v>
      </c>
    </row>
    <row r="869" spans="1:25" ht="15" hidden="1" customHeight="1">
      <c r="A869" s="41" t="s">
        <v>64</v>
      </c>
      <c r="B869" s="41" t="s">
        <v>65</v>
      </c>
      <c r="C869" s="41" t="s">
        <v>66</v>
      </c>
      <c r="D869" s="41" t="s">
        <v>369</v>
      </c>
      <c r="E869" s="41" t="s">
        <v>407</v>
      </c>
      <c r="F869" s="41"/>
      <c r="G869" s="41" t="s">
        <v>411</v>
      </c>
      <c r="H869" s="42" t="s">
        <v>73</v>
      </c>
      <c r="I869" s="42">
        <v>298</v>
      </c>
      <c r="J869" s="43">
        <v>1.5520734000000002E-5</v>
      </c>
      <c r="K869" s="43">
        <v>1.1610378E-5</v>
      </c>
      <c r="L869" s="43">
        <v>6.8793299999999999E-6</v>
      </c>
      <c r="M869" s="43">
        <v>8.4724379999999993E-6</v>
      </c>
      <c r="N869" s="43">
        <v>1.1731067999999999E-5</v>
      </c>
      <c r="O869" s="43">
        <v>1.1344859999999999E-5</v>
      </c>
      <c r="P869" s="43">
        <v>1.7813843999999999E-5</v>
      </c>
      <c r="Q869" s="43">
        <v>8.4483000000000001E-6</v>
      </c>
      <c r="R869" s="43">
        <v>4.610358E-6</v>
      </c>
      <c r="S869" s="43">
        <v>8.1345059999999995E-6</v>
      </c>
      <c r="T869" s="43">
        <v>8.5689899999999998E-6</v>
      </c>
      <c r="U869" s="43">
        <v>3.9586319999999997E-6</v>
      </c>
      <c r="V869" s="43">
        <v>2.5103520000000001E-6</v>
      </c>
      <c r="W869" s="43">
        <v>9.1724400000000003E-7</v>
      </c>
      <c r="X869" s="43">
        <v>7.4827800000000003E-7</v>
      </c>
      <c r="Y869" s="43">
        <v>6.5172600000000002E-7</v>
      </c>
    </row>
    <row r="870" spans="1:25" ht="15" hidden="1" customHeight="1">
      <c r="A870" s="38" t="s">
        <v>64</v>
      </c>
      <c r="B870" s="38" t="s">
        <v>65</v>
      </c>
      <c r="C870" s="38" t="s">
        <v>66</v>
      </c>
      <c r="D870" s="38" t="s">
        <v>369</v>
      </c>
      <c r="E870" s="38" t="s">
        <v>407</v>
      </c>
      <c r="F870" s="38"/>
      <c r="G870" s="38" t="s">
        <v>412</v>
      </c>
      <c r="H870" s="39" t="s">
        <v>71</v>
      </c>
      <c r="I870" s="39">
        <v>25</v>
      </c>
      <c r="J870" s="40">
        <v>2.1598357494085189E-6</v>
      </c>
      <c r="K870" s="40">
        <v>1.7024515887437195E-5</v>
      </c>
      <c r="L870" s="40">
        <v>1.9195821485019347E-5</v>
      </c>
      <c r="M870" s="40">
        <v>1.5059140419120077E-5</v>
      </c>
      <c r="N870" s="40">
        <v>1.4650940207172428E-5</v>
      </c>
      <c r="O870" s="40">
        <v>1.531337715858316E-5</v>
      </c>
      <c r="P870" s="40">
        <v>9.6128121855605771E-7</v>
      </c>
      <c r="Q870" s="40">
        <v>8.9422090276064931E-7</v>
      </c>
      <c r="R870" s="40">
        <v>1.2623374999999992E-6</v>
      </c>
      <c r="S870" s="40">
        <v>1.2424675E-6</v>
      </c>
      <c r="T870" s="40">
        <v>1.1509024999999998E-6</v>
      </c>
      <c r="U870" s="40">
        <v>1.1556950000000109E-6</v>
      </c>
      <c r="V870" s="40">
        <v>2.2954680825000018E-6</v>
      </c>
      <c r="W870" s="40">
        <v>3.7638307899999767E-6</v>
      </c>
      <c r="X870" s="40">
        <v>3.3835436399999956E-6</v>
      </c>
      <c r="Y870" s="40">
        <v>3.4169866700000002E-6</v>
      </c>
    </row>
    <row r="871" spans="1:25" ht="15" hidden="1" customHeight="1">
      <c r="A871" s="41" t="s">
        <v>64</v>
      </c>
      <c r="B871" s="41" t="s">
        <v>65</v>
      </c>
      <c r="C871" s="41" t="s">
        <v>66</v>
      </c>
      <c r="D871" s="41" t="s">
        <v>369</v>
      </c>
      <c r="E871" s="41" t="s">
        <v>407</v>
      </c>
      <c r="F871" s="41"/>
      <c r="G871" s="41" t="s">
        <v>412</v>
      </c>
      <c r="H871" s="42" t="s">
        <v>72</v>
      </c>
      <c r="I871" s="42">
        <v>1</v>
      </c>
      <c r="J871" s="43">
        <v>4.5805796573455864E-3</v>
      </c>
      <c r="K871" s="43">
        <v>3.6105593294076796E-2</v>
      </c>
      <c r="L871" s="43">
        <v>4.0710498205429033E-2</v>
      </c>
      <c r="M871" s="43">
        <v>3.1937425000869851E-2</v>
      </c>
      <c r="N871" s="43">
        <v>3.1071713991371281E-2</v>
      </c>
      <c r="O871" s="43">
        <v>3.247661027792316E-2</v>
      </c>
      <c r="P871" s="43">
        <v>2.0386852083136872E-3</v>
      </c>
      <c r="Q871" s="43">
        <v>1.8964636905747852E-3</v>
      </c>
      <c r="R871" s="43">
        <v>2.6771653699999985E-3</v>
      </c>
      <c r="S871" s="43">
        <v>2.6350250739999993E-3</v>
      </c>
      <c r="T871" s="43">
        <v>2.4408340220000001E-3</v>
      </c>
      <c r="U871" s="43">
        <v>2.450997956000023E-3</v>
      </c>
      <c r="V871" s="43">
        <v>4.8682287093660039E-3</v>
      </c>
      <c r="W871" s="43">
        <v>7.9823323394319495E-3</v>
      </c>
      <c r="X871" s="43">
        <v>7.1758193517119902E-3</v>
      </c>
      <c r="Y871" s="43">
        <v>7.2467453297360021E-3</v>
      </c>
    </row>
    <row r="872" spans="1:25" ht="15" hidden="1" customHeight="1">
      <c r="A872" s="38" t="s">
        <v>64</v>
      </c>
      <c r="B872" s="38" t="s">
        <v>65</v>
      </c>
      <c r="C872" s="38" t="s">
        <v>66</v>
      </c>
      <c r="D872" s="38" t="s">
        <v>369</v>
      </c>
      <c r="E872" s="38" t="s">
        <v>407</v>
      </c>
      <c r="F872" s="38"/>
      <c r="G872" s="38" t="s">
        <v>412</v>
      </c>
      <c r="H872" s="39" t="s">
        <v>73</v>
      </c>
      <c r="I872" s="39">
        <v>298</v>
      </c>
      <c r="J872" s="40">
        <v>2.5745242132949544E-6</v>
      </c>
      <c r="K872" s="40">
        <v>2.0293222937825133E-5</v>
      </c>
      <c r="L872" s="40">
        <v>2.2881419210143063E-5</v>
      </c>
      <c r="M872" s="40">
        <v>1.7950495379591131E-5</v>
      </c>
      <c r="N872" s="40">
        <v>1.7463920726949532E-5</v>
      </c>
      <c r="O872" s="40">
        <v>1.8253545573031125E-5</v>
      </c>
      <c r="P872" s="40">
        <v>1.1458472125188209E-6</v>
      </c>
      <c r="Q872" s="40">
        <v>1.0659113160906939E-6</v>
      </c>
      <c r="R872" s="40">
        <v>1.5047062999999991E-6</v>
      </c>
      <c r="S872" s="40">
        <v>1.4810212599999997E-6</v>
      </c>
      <c r="T872" s="40">
        <v>1.3718757799999995E-6</v>
      </c>
      <c r="U872" s="40">
        <v>1.3775884400000131E-6</v>
      </c>
      <c r="V872" s="40">
        <v>2.7361979543400021E-6</v>
      </c>
      <c r="W872" s="40">
        <v>4.4864863016799713E-6</v>
      </c>
      <c r="X872" s="40">
        <v>4.0331840188799944E-6</v>
      </c>
      <c r="Y872" s="40">
        <v>4.0730481106400012E-6</v>
      </c>
    </row>
    <row r="873" spans="1:25" ht="15" hidden="1" customHeight="1">
      <c r="A873" s="41" t="s">
        <v>64</v>
      </c>
      <c r="B873" s="41" t="s">
        <v>65</v>
      </c>
      <c r="C873" s="41" t="s">
        <v>66</v>
      </c>
      <c r="D873" s="41" t="s">
        <v>369</v>
      </c>
      <c r="E873" s="41" t="s">
        <v>407</v>
      </c>
      <c r="F873" s="41"/>
      <c r="G873" s="41" t="s">
        <v>413</v>
      </c>
      <c r="H873" s="42" t="s">
        <v>71</v>
      </c>
      <c r="I873" s="42">
        <v>25</v>
      </c>
      <c r="J873" s="43">
        <v>4.2037779496187366E-4</v>
      </c>
      <c r="K873" s="43">
        <v>2.9846840686833457E-4</v>
      </c>
      <c r="L873" s="43">
        <v>3.7933527760429091E-4</v>
      </c>
      <c r="M873" s="43">
        <v>3.4754682763794235E-4</v>
      </c>
      <c r="N873" s="43">
        <v>3.3836796963933194E-4</v>
      </c>
      <c r="O873" s="43">
        <v>2.8040439284261905E-4</v>
      </c>
      <c r="P873" s="43">
        <v>3.8113922162754548E-4</v>
      </c>
      <c r="Q873" s="43">
        <v>3.3217153407059377E-4</v>
      </c>
      <c r="R873" s="43">
        <v>3.1439741999999854E-4</v>
      </c>
      <c r="S873" s="43">
        <v>2.8982379499999859E-4</v>
      </c>
      <c r="T873" s="43">
        <v>2.7199251000000098E-4</v>
      </c>
      <c r="U873" s="43">
        <v>2.721186450000002E-4</v>
      </c>
      <c r="V873" s="43">
        <v>2.8642335999999987E-4</v>
      </c>
      <c r="W873" s="43">
        <v>2.8138971499999899E-4</v>
      </c>
      <c r="X873" s="43">
        <v>2.5780032749999943E-4</v>
      </c>
      <c r="Y873" s="43">
        <v>2.5811455749999874E-4</v>
      </c>
    </row>
    <row r="874" spans="1:25" ht="15" hidden="1" customHeight="1">
      <c r="A874" s="38" t="s">
        <v>64</v>
      </c>
      <c r="B874" s="38" t="s">
        <v>65</v>
      </c>
      <c r="C874" s="38" t="s">
        <v>66</v>
      </c>
      <c r="D874" s="38" t="s">
        <v>369</v>
      </c>
      <c r="E874" s="38" t="s">
        <v>407</v>
      </c>
      <c r="F874" s="38"/>
      <c r="G874" s="38" t="s">
        <v>413</v>
      </c>
      <c r="H874" s="39" t="s">
        <v>72</v>
      </c>
      <c r="I874" s="39">
        <v>1</v>
      </c>
      <c r="J874" s="40">
        <v>0.89153722755514153</v>
      </c>
      <c r="K874" s="40">
        <v>0.63299179728636401</v>
      </c>
      <c r="L874" s="40">
        <v>0.80449425674318009</v>
      </c>
      <c r="M874" s="40">
        <v>0.73707731205454829</v>
      </c>
      <c r="N874" s="40">
        <v>0.71761079001109518</v>
      </c>
      <c r="O874" s="40">
        <v>0.59468163634062654</v>
      </c>
      <c r="P874" s="40">
        <v>0.80832006122769851</v>
      </c>
      <c r="Q874" s="40">
        <v>0.70446938945691528</v>
      </c>
      <c r="R874" s="40">
        <v>0.66677404833599685</v>
      </c>
      <c r="S874" s="40">
        <v>0.61465830443599689</v>
      </c>
      <c r="T874" s="40">
        <v>0.57684171520800209</v>
      </c>
      <c r="U874" s="40">
        <v>0.57710922231600037</v>
      </c>
      <c r="V874" s="40">
        <v>0.60744666188799967</v>
      </c>
      <c r="W874" s="40">
        <v>0.59677130757199792</v>
      </c>
      <c r="X874" s="40">
        <v>0.54674293456199874</v>
      </c>
      <c r="Y874" s="40">
        <v>0.54740935354599729</v>
      </c>
    </row>
    <row r="875" spans="1:25" ht="15" hidden="1" customHeight="1">
      <c r="A875" s="41" t="s">
        <v>64</v>
      </c>
      <c r="B875" s="41" t="s">
        <v>65</v>
      </c>
      <c r="C875" s="41" t="s">
        <v>66</v>
      </c>
      <c r="D875" s="41" t="s">
        <v>369</v>
      </c>
      <c r="E875" s="41" t="s">
        <v>407</v>
      </c>
      <c r="F875" s="41"/>
      <c r="G875" s="41" t="s">
        <v>413</v>
      </c>
      <c r="H875" s="42" t="s">
        <v>73</v>
      </c>
      <c r="I875" s="42">
        <v>298</v>
      </c>
      <c r="J875" s="43">
        <v>5.010903315945534E-4</v>
      </c>
      <c r="K875" s="43">
        <v>3.5577434098705483E-4</v>
      </c>
      <c r="L875" s="43">
        <v>4.5216765090431478E-4</v>
      </c>
      <c r="M875" s="43">
        <v>4.1427581854442736E-4</v>
      </c>
      <c r="N875" s="43">
        <v>4.0333461981008361E-4</v>
      </c>
      <c r="O875" s="43">
        <v>3.3424203626840197E-4</v>
      </c>
      <c r="P875" s="43">
        <v>4.5431795218003424E-4</v>
      </c>
      <c r="Q875" s="43">
        <v>3.9594846861214775E-4</v>
      </c>
      <c r="R875" s="43">
        <v>3.7476172463999827E-4</v>
      </c>
      <c r="S875" s="43">
        <v>3.454699636399983E-4</v>
      </c>
      <c r="T875" s="43">
        <v>3.2421507192000114E-4</v>
      </c>
      <c r="U875" s="43">
        <v>3.2436542484000022E-4</v>
      </c>
      <c r="V875" s="43">
        <v>3.4141664511999983E-4</v>
      </c>
      <c r="W875" s="43">
        <v>3.354165402799988E-4</v>
      </c>
      <c r="X875" s="43">
        <v>3.0729799037999936E-4</v>
      </c>
      <c r="Y875" s="43">
        <v>3.0767255253999845E-4</v>
      </c>
    </row>
    <row r="876" spans="1:25" ht="15" hidden="1" customHeight="1">
      <c r="A876" s="38" t="s">
        <v>64</v>
      </c>
      <c r="B876" s="38" t="s">
        <v>65</v>
      </c>
      <c r="C876" s="38" t="s">
        <v>66</v>
      </c>
      <c r="D876" s="38" t="s">
        <v>369</v>
      </c>
      <c r="E876" s="38" t="s">
        <v>407</v>
      </c>
      <c r="F876" s="38"/>
      <c r="G876" s="38" t="s">
        <v>414</v>
      </c>
      <c r="H876" s="39" t="s">
        <v>71</v>
      </c>
      <c r="I876" s="39">
        <v>25</v>
      </c>
      <c r="J876" s="40">
        <v>3.9491091541236876E-5</v>
      </c>
      <c r="K876" s="40">
        <v>3.7467539930290052E-5</v>
      </c>
      <c r="L876" s="40">
        <v>4.2571988327938576E-5</v>
      </c>
      <c r="M876" s="40">
        <v>3.7009337618656764E-5</v>
      </c>
      <c r="N876" s="40">
        <v>3.4696702893495599E-5</v>
      </c>
      <c r="O876" s="40">
        <v>3.1739939776138645E-5</v>
      </c>
      <c r="P876" s="40">
        <v>3.2662976651128656E-5</v>
      </c>
      <c r="Q876" s="40">
        <v>3.8523829397775059E-5</v>
      </c>
      <c r="R876" s="40">
        <v>3.7046004999999889E-5</v>
      </c>
      <c r="S876" s="40">
        <v>3.5384515000000163E-5</v>
      </c>
      <c r="T876" s="40">
        <v>3.250650500000008E-5</v>
      </c>
      <c r="U876" s="40">
        <v>3.5551710000000401E-5</v>
      </c>
      <c r="V876" s="40">
        <v>3.9381477499999997E-5</v>
      </c>
      <c r="W876" s="40">
        <v>4.0062207499999737E-5</v>
      </c>
      <c r="X876" s="40">
        <v>3.7778822499999895E-5</v>
      </c>
      <c r="Y876" s="40">
        <v>3.988710249999999E-5</v>
      </c>
    </row>
    <row r="877" spans="1:25" ht="15" hidden="1" customHeight="1">
      <c r="A877" s="41" t="s">
        <v>64</v>
      </c>
      <c r="B877" s="41" t="s">
        <v>65</v>
      </c>
      <c r="C877" s="41" t="s">
        <v>66</v>
      </c>
      <c r="D877" s="41" t="s">
        <v>369</v>
      </c>
      <c r="E877" s="41" t="s">
        <v>407</v>
      </c>
      <c r="F877" s="41"/>
      <c r="G877" s="41" t="s">
        <v>414</v>
      </c>
      <c r="H877" s="42" t="s">
        <v>72</v>
      </c>
      <c r="I877" s="42">
        <v>1</v>
      </c>
      <c r="J877" s="43">
        <v>8.3752706940655161E-2</v>
      </c>
      <c r="K877" s="43">
        <v>7.9461158684159122E-2</v>
      </c>
      <c r="L877" s="43">
        <v>9.0286672845892132E-2</v>
      </c>
      <c r="M877" s="43">
        <v>7.8489403221647269E-2</v>
      </c>
      <c r="N877" s="43">
        <v>7.3584767496525469E-2</v>
      </c>
      <c r="O877" s="43">
        <v>6.7314064277234839E-2</v>
      </c>
      <c r="P877" s="43">
        <v>6.9271640881713656E-2</v>
      </c>
      <c r="Q877" s="43">
        <v>8.1701337386801368E-2</v>
      </c>
      <c r="R877" s="43">
        <v>7.8567167403999758E-2</v>
      </c>
      <c r="S877" s="43">
        <v>7.5043479412000347E-2</v>
      </c>
      <c r="T877" s="43">
        <v>6.893979580400017E-2</v>
      </c>
      <c r="U877" s="43">
        <v>7.5398066568000868E-2</v>
      </c>
      <c r="V877" s="43">
        <v>8.3520237482000007E-2</v>
      </c>
      <c r="W877" s="43">
        <v>8.496392966599943E-2</v>
      </c>
      <c r="X877" s="43">
        <v>8.0121326757999767E-2</v>
      </c>
      <c r="Y877" s="43">
        <v>8.4592566981999989E-2</v>
      </c>
    </row>
    <row r="878" spans="1:25" ht="15" hidden="1" customHeight="1">
      <c r="A878" s="38" t="s">
        <v>64</v>
      </c>
      <c r="B878" s="38" t="s">
        <v>65</v>
      </c>
      <c r="C878" s="38" t="s">
        <v>66</v>
      </c>
      <c r="D878" s="38" t="s">
        <v>369</v>
      </c>
      <c r="E878" s="38" t="s">
        <v>407</v>
      </c>
      <c r="F878" s="38"/>
      <c r="G878" s="38" t="s">
        <v>414</v>
      </c>
      <c r="H878" s="39" t="s">
        <v>73</v>
      </c>
      <c r="I878" s="39">
        <v>298</v>
      </c>
      <c r="J878" s="40">
        <v>4.7073381117154357E-5</v>
      </c>
      <c r="K878" s="40">
        <v>4.4661307596905735E-5</v>
      </c>
      <c r="L878" s="40">
        <v>5.0745810086902787E-5</v>
      </c>
      <c r="M878" s="40">
        <v>4.411513044143886E-5</v>
      </c>
      <c r="N878" s="40">
        <v>4.135846984904676E-5</v>
      </c>
      <c r="O878" s="40">
        <v>3.7834008213157277E-5</v>
      </c>
      <c r="P878" s="40">
        <v>3.8934268168145361E-5</v>
      </c>
      <c r="Q878" s="40">
        <v>4.5920404642147881E-5</v>
      </c>
      <c r="R878" s="40">
        <v>4.4158837959999864E-5</v>
      </c>
      <c r="S878" s="40">
        <v>4.2178341880000196E-5</v>
      </c>
      <c r="T878" s="40">
        <v>3.8747753960000098E-5</v>
      </c>
      <c r="U878" s="40">
        <v>4.2377638320000485E-5</v>
      </c>
      <c r="V878" s="40">
        <v>4.6942721180000001E-5</v>
      </c>
      <c r="W878" s="40">
        <v>4.7754151339999693E-5</v>
      </c>
      <c r="X878" s="40">
        <v>4.5032356419999876E-5</v>
      </c>
      <c r="Y878" s="40">
        <v>4.7545426179999995E-5</v>
      </c>
    </row>
    <row r="879" spans="1:25" ht="15" hidden="1" customHeight="1">
      <c r="A879" s="41" t="s">
        <v>64</v>
      </c>
      <c r="B879" s="41" t="s">
        <v>65</v>
      </c>
      <c r="C879" s="41" t="s">
        <v>415</v>
      </c>
      <c r="D879" s="41" t="s">
        <v>416</v>
      </c>
      <c r="E879" s="41"/>
      <c r="F879" s="41"/>
      <c r="G879" s="41" t="s">
        <v>417</v>
      </c>
      <c r="H879" s="42" t="s">
        <v>71</v>
      </c>
      <c r="I879" s="42">
        <v>25</v>
      </c>
      <c r="J879" s="43">
        <v>8.2095508107898514E-3</v>
      </c>
      <c r="K879" s="43">
        <v>8.958365004268427E-3</v>
      </c>
      <c r="L879" s="43">
        <v>8.574534214376834E-3</v>
      </c>
      <c r="M879" s="43">
        <v>8.9917126140473674E-3</v>
      </c>
      <c r="N879" s="43">
        <v>1.0714532199078218E-2</v>
      </c>
      <c r="O879" s="43">
        <v>1.0316815217452032E-2</v>
      </c>
      <c r="P879" s="43">
        <v>1.0484965964963731E-2</v>
      </c>
      <c r="Q879" s="43">
        <v>1.0611450662393645E-2</v>
      </c>
      <c r="R879" s="43">
        <v>9.2236531530158726E-3</v>
      </c>
      <c r="S879" s="43">
        <v>8.1784863111237817E-3</v>
      </c>
      <c r="T879" s="43">
        <v>7.7453529768094567E-3</v>
      </c>
      <c r="U879" s="43">
        <v>7.8410590713452917E-3</v>
      </c>
      <c r="V879" s="43">
        <v>6.8513208196405257E-3</v>
      </c>
      <c r="W879" s="43">
        <v>6.0396411159986873E-3</v>
      </c>
      <c r="X879" s="43">
        <v>6.3178886760369589E-3</v>
      </c>
      <c r="Y879" s="43">
        <v>3.0360614593933884E-3</v>
      </c>
    </row>
    <row r="880" spans="1:25" ht="15" hidden="1" customHeight="1">
      <c r="A880" s="38" t="s">
        <v>64</v>
      </c>
      <c r="B880" s="38" t="s">
        <v>65</v>
      </c>
      <c r="C880" s="38" t="s">
        <v>415</v>
      </c>
      <c r="D880" s="38" t="s">
        <v>416</v>
      </c>
      <c r="E880" s="38"/>
      <c r="F880" s="38"/>
      <c r="G880" s="38" t="s">
        <v>418</v>
      </c>
      <c r="H880" s="39" t="s">
        <v>71</v>
      </c>
      <c r="I880" s="39">
        <v>25</v>
      </c>
      <c r="J880" s="40">
        <v>3.0110460774239694E-5</v>
      </c>
      <c r="K880" s="40">
        <v>3.0586168377874362E-8</v>
      </c>
      <c r="L880" s="40">
        <v>6.1172336755748724E-8</v>
      </c>
      <c r="M880" s="40">
        <v>3.2544146580851926E-7</v>
      </c>
      <c r="N880" s="40">
        <v>9.6566558117266223E-6</v>
      </c>
      <c r="O880" s="40">
        <v>1.8217075543182612E-5</v>
      </c>
      <c r="P880" s="40">
        <v>1.4691787924235787E-6</v>
      </c>
      <c r="Q880" s="40">
        <v>0</v>
      </c>
      <c r="R880" s="40">
        <v>0</v>
      </c>
      <c r="S880" s="40">
        <v>0</v>
      </c>
      <c r="T880" s="40">
        <v>0</v>
      </c>
      <c r="U880" s="40">
        <v>0</v>
      </c>
      <c r="V880" s="40">
        <v>0</v>
      </c>
      <c r="W880" s="40">
        <v>0</v>
      </c>
      <c r="X880" s="40">
        <v>0</v>
      </c>
      <c r="Y880" s="40">
        <v>0</v>
      </c>
    </row>
    <row r="881" spans="1:25" ht="15" hidden="1" customHeight="1">
      <c r="A881" s="41" t="s">
        <v>64</v>
      </c>
      <c r="B881" s="41" t="s">
        <v>65</v>
      </c>
      <c r="C881" s="41" t="s">
        <v>415</v>
      </c>
      <c r="D881" s="41" t="s">
        <v>416</v>
      </c>
      <c r="E881" s="41"/>
      <c r="F881" s="41"/>
      <c r="G881" s="41" t="s">
        <v>419</v>
      </c>
      <c r="H881" s="42" t="s">
        <v>71</v>
      </c>
      <c r="I881" s="42">
        <v>25</v>
      </c>
      <c r="J881" s="43">
        <v>1.1239400053934635E-2</v>
      </c>
      <c r="K881" s="43">
        <v>1.118942766075798E-2</v>
      </c>
      <c r="L881" s="43">
        <v>1.253013213040733E-2</v>
      </c>
      <c r="M881" s="43">
        <v>1.1019438892598241E-2</v>
      </c>
      <c r="N881" s="43">
        <v>9.3427879701668166E-3</v>
      </c>
      <c r="O881" s="43">
        <v>9.106815154218682E-3</v>
      </c>
      <c r="P881" s="43">
        <v>9.3368059507621514E-3</v>
      </c>
      <c r="Q881" s="43">
        <v>9.6910917946870304E-3</v>
      </c>
      <c r="R881" s="43">
        <v>1.0739174293013277E-2</v>
      </c>
      <c r="S881" s="43">
        <v>9.1903341805258422E-3</v>
      </c>
      <c r="T881" s="43">
        <v>9.7593329781622672E-3</v>
      </c>
      <c r="U881" s="43">
        <v>8.3373490223742353E-3</v>
      </c>
      <c r="V881" s="43">
        <v>5.3697885765170376E-3</v>
      </c>
      <c r="W881" s="43">
        <v>2.9480275124013941E-3</v>
      </c>
      <c r="X881" s="43">
        <v>3.1246445856787149E-3</v>
      </c>
      <c r="Y881" s="43">
        <v>3.9588557844177953E-3</v>
      </c>
    </row>
    <row r="882" spans="1:25" ht="15" hidden="1" customHeight="1">
      <c r="A882" s="38" t="s">
        <v>64</v>
      </c>
      <c r="B882" s="38" t="s">
        <v>65</v>
      </c>
      <c r="C882" s="38" t="s">
        <v>415</v>
      </c>
      <c r="D882" s="38" t="s">
        <v>416</v>
      </c>
      <c r="E882" s="38"/>
      <c r="F882" s="38"/>
      <c r="G882" s="38" t="s">
        <v>420</v>
      </c>
      <c r="H882" s="39" t="s">
        <v>71</v>
      </c>
      <c r="I882" s="39">
        <v>25</v>
      </c>
      <c r="J882" s="40">
        <v>1.5357168063780277E-2</v>
      </c>
      <c r="K882" s="40">
        <v>1.5266395770912671E-2</v>
      </c>
      <c r="L882" s="40">
        <v>1.5175623478045066E-2</v>
      </c>
      <c r="M882" s="40">
        <v>1.508485118517746E-2</v>
      </c>
      <c r="N882" s="40">
        <v>1.4994078892309857E-2</v>
      </c>
      <c r="O882" s="40">
        <v>1.4903306599442249E-2</v>
      </c>
      <c r="P882" s="40">
        <v>1.4067342796462302E-2</v>
      </c>
      <c r="Q882" s="40">
        <v>1.2650721351830605E-2</v>
      </c>
      <c r="R882" s="40">
        <v>1.0950852046865217E-2</v>
      </c>
      <c r="S882" s="40">
        <v>7.2572955019233514E-3</v>
      </c>
      <c r="T882" s="40">
        <v>7.0097190447345201E-3</v>
      </c>
      <c r="U882" s="40">
        <v>7.7398251694851088E-3</v>
      </c>
      <c r="V882" s="40">
        <v>7.6383383650101165E-3</v>
      </c>
      <c r="W882" s="40">
        <v>5.2785414340774939E-3</v>
      </c>
      <c r="X882" s="40">
        <v>7.762006667836518E-3</v>
      </c>
      <c r="Y882" s="40">
        <v>6.8725037529130352E-3</v>
      </c>
    </row>
    <row r="883" spans="1:25" ht="15" hidden="1" customHeight="1">
      <c r="A883" s="41" t="s">
        <v>64</v>
      </c>
      <c r="B883" s="41" t="s">
        <v>65</v>
      </c>
      <c r="C883" s="41" t="s">
        <v>415</v>
      </c>
      <c r="D883" s="41" t="s">
        <v>416</v>
      </c>
      <c r="E883" s="41"/>
      <c r="F883" s="41"/>
      <c r="G883" s="41" t="s">
        <v>421</v>
      </c>
      <c r="H883" s="42" t="s">
        <v>71</v>
      </c>
      <c r="I883" s="42">
        <v>25</v>
      </c>
      <c r="J883" s="43">
        <v>3.5543333688076548E-5</v>
      </c>
      <c r="K883" s="43">
        <v>3.5543333688076548E-5</v>
      </c>
      <c r="L883" s="43">
        <v>3.5543333688076548E-5</v>
      </c>
      <c r="M883" s="43">
        <v>3.5543333688076548E-5</v>
      </c>
      <c r="N883" s="43">
        <v>3.5543333688076548E-5</v>
      </c>
      <c r="O883" s="43">
        <v>3.5543333688076548E-5</v>
      </c>
      <c r="P883" s="43">
        <v>3.5543333688076548E-5</v>
      </c>
      <c r="Q883" s="43">
        <v>3.5543333688076548E-5</v>
      </c>
      <c r="R883" s="43">
        <v>3.5543333688076548E-5</v>
      </c>
      <c r="S883" s="43">
        <v>3.5543333688076548E-5</v>
      </c>
      <c r="T883" s="43">
        <v>3.5543333688076548E-5</v>
      </c>
      <c r="U883" s="43">
        <v>2.5087013039804698E-5</v>
      </c>
      <c r="V883" s="43">
        <v>3.8425150353772021E-5</v>
      </c>
      <c r="W883" s="43">
        <v>4.3069593045480945E-5</v>
      </c>
      <c r="X883" s="43">
        <v>4.2122698275789513E-5</v>
      </c>
      <c r="Y883" s="43">
        <v>3.5334162222847735E-5</v>
      </c>
    </row>
    <row r="884" spans="1:25" ht="15" hidden="1" customHeight="1">
      <c r="A884" s="38" t="s">
        <v>64</v>
      </c>
      <c r="B884" s="38" t="s">
        <v>65</v>
      </c>
      <c r="C884" s="38" t="s">
        <v>415</v>
      </c>
      <c r="D884" s="38" t="s">
        <v>416</v>
      </c>
      <c r="E884" s="38"/>
      <c r="F884" s="38"/>
      <c r="G884" s="38" t="s">
        <v>422</v>
      </c>
      <c r="H884" s="39" t="s">
        <v>71</v>
      </c>
      <c r="I884" s="39">
        <v>25</v>
      </c>
      <c r="J884" s="40">
        <v>2.4362091655034051E-4</v>
      </c>
      <c r="K884" s="40">
        <v>2.4758576448302085E-7</v>
      </c>
      <c r="L884" s="40">
        <v>4.4848127951042289E-7</v>
      </c>
      <c r="M884" s="40">
        <v>2.1775266464475326E-6</v>
      </c>
      <c r="N884" s="40">
        <v>8.6910365732333192E-5</v>
      </c>
      <c r="O884" s="40">
        <v>2.0949613703320321E-4</v>
      </c>
      <c r="P884" s="40">
        <v>1.4855030012282852E-5</v>
      </c>
      <c r="Q884" s="40">
        <v>0</v>
      </c>
      <c r="R884" s="40">
        <v>0</v>
      </c>
      <c r="S884" s="40">
        <v>0</v>
      </c>
      <c r="T884" s="40">
        <v>0</v>
      </c>
      <c r="U884" s="40">
        <v>0</v>
      </c>
      <c r="V884" s="40">
        <v>0</v>
      </c>
      <c r="W884" s="40">
        <v>0</v>
      </c>
      <c r="X884" s="40">
        <v>0</v>
      </c>
      <c r="Y884" s="40">
        <v>0</v>
      </c>
    </row>
    <row r="885" spans="1:25" ht="15" hidden="1" customHeight="1">
      <c r="A885" s="41" t="s">
        <v>64</v>
      </c>
      <c r="B885" s="41" t="s">
        <v>65</v>
      </c>
      <c r="C885" s="41" t="s">
        <v>415</v>
      </c>
      <c r="D885" s="41" t="s">
        <v>423</v>
      </c>
      <c r="E885" s="41"/>
      <c r="F885" s="41"/>
      <c r="G885" s="41" t="s">
        <v>424</v>
      </c>
      <c r="H885" s="42" t="s">
        <v>71</v>
      </c>
      <c r="I885" s="42">
        <v>25</v>
      </c>
      <c r="J885" s="43">
        <v>2.9122615423955448E-2</v>
      </c>
      <c r="K885" s="43">
        <v>2.3571993763079998E-2</v>
      </c>
      <c r="L885" s="43">
        <v>2.0958138302044522E-2</v>
      </c>
      <c r="M885" s="43">
        <v>2.100873717507299E-2</v>
      </c>
      <c r="N885" s="43">
        <v>1.6374955082256566E-2</v>
      </c>
      <c r="O885" s="43">
        <v>2.1111606452451609E-2</v>
      </c>
      <c r="P885" s="43">
        <v>1.4755274100367715E-2</v>
      </c>
      <c r="Q885" s="43">
        <v>1.401309490212875E-2</v>
      </c>
      <c r="R885" s="43">
        <v>9.187872973228442E-3</v>
      </c>
      <c r="S885" s="43">
        <v>7.3753494703559476E-3</v>
      </c>
      <c r="T885" s="43">
        <v>7.0198951669688354E-3</v>
      </c>
      <c r="U885" s="43">
        <v>7.2859918907011555E-3</v>
      </c>
      <c r="V885" s="43">
        <v>8.5732199204340345E-3</v>
      </c>
      <c r="W885" s="43">
        <v>6.1635106298745575E-3</v>
      </c>
      <c r="X885" s="43">
        <v>3.4267119573993207E-3</v>
      </c>
      <c r="Y885" s="43">
        <v>4.7192100241685688E-3</v>
      </c>
    </row>
    <row r="886" spans="1:25" ht="15" hidden="1" customHeight="1">
      <c r="A886" s="38" t="s">
        <v>64</v>
      </c>
      <c r="B886" s="38" t="s">
        <v>65</v>
      </c>
      <c r="C886" s="38" t="s">
        <v>415</v>
      </c>
      <c r="D886" s="38" t="s">
        <v>423</v>
      </c>
      <c r="E886" s="38"/>
      <c r="F886" s="38"/>
      <c r="G886" s="38" t="s">
        <v>425</v>
      </c>
      <c r="H886" s="39" t="s">
        <v>71</v>
      </c>
      <c r="I886" s="39">
        <v>25</v>
      </c>
      <c r="J886" s="40">
        <v>3.9096113721840001E-3</v>
      </c>
      <c r="K886" s="40">
        <v>4.0373745300000003E-3</v>
      </c>
      <c r="L886" s="40">
        <v>6.9283424195999994E-3</v>
      </c>
      <c r="M886" s="40">
        <v>6.9775290663120007E-3</v>
      </c>
      <c r="N886" s="40">
        <v>7.0759883486879987E-3</v>
      </c>
      <c r="O886" s="40">
        <v>4.1400491630808004E-3</v>
      </c>
      <c r="P886" s="40">
        <v>4.6210812492800618E-3</v>
      </c>
      <c r="Q886" s="40">
        <v>4.8707133311701317E-3</v>
      </c>
      <c r="R886" s="40">
        <v>4.9335691217490254E-3</v>
      </c>
      <c r="S886" s="40">
        <v>4.6912922749542943E-3</v>
      </c>
      <c r="T886" s="40">
        <v>3.5372577979476531E-3</v>
      </c>
      <c r="U886" s="40">
        <v>3.1162249910511395E-3</v>
      </c>
      <c r="V886" s="40">
        <v>3.2091794404236185E-3</v>
      </c>
      <c r="W886" s="40">
        <v>3.2990712844359134E-3</v>
      </c>
      <c r="X886" s="40">
        <v>3.3212871004003985E-3</v>
      </c>
      <c r="Y886" s="40">
        <v>2.9882332099001679E-3</v>
      </c>
    </row>
    <row r="887" spans="1:25" ht="15" hidden="1" customHeight="1">
      <c r="A887" s="41" t="s">
        <v>64</v>
      </c>
      <c r="B887" s="41" t="s">
        <v>65</v>
      </c>
      <c r="C887" s="41" t="s">
        <v>415</v>
      </c>
      <c r="D887" s="41" t="s">
        <v>423</v>
      </c>
      <c r="E887" s="41"/>
      <c r="F887" s="41"/>
      <c r="G887" s="41" t="s">
        <v>426</v>
      </c>
      <c r="H887" s="42" t="s">
        <v>71</v>
      </c>
      <c r="I887" s="42">
        <v>25</v>
      </c>
      <c r="J887" s="43">
        <v>7.4766545758800005E-4</v>
      </c>
      <c r="K887" s="43">
        <v>7.2194225291999999E-4</v>
      </c>
      <c r="L887" s="43">
        <v>7.1337751471093106E-4</v>
      </c>
      <c r="M887" s="43">
        <v>4.9127390990889126E-4</v>
      </c>
      <c r="N887" s="43">
        <v>4.3188760754802404E-4</v>
      </c>
      <c r="O887" s="43">
        <v>2.5796054957851616E-4</v>
      </c>
      <c r="P887" s="43">
        <v>2.8828445547475614E-4</v>
      </c>
      <c r="Q887" s="43">
        <v>3.4732180108286816E-4</v>
      </c>
      <c r="R887" s="43">
        <v>4.1680286722769257E-4</v>
      </c>
      <c r="S887" s="43">
        <v>2.8405238869031336E-4</v>
      </c>
      <c r="T887" s="43">
        <v>2.6992625097241037E-4</v>
      </c>
      <c r="U887" s="43">
        <v>2.618345045464842E-4</v>
      </c>
      <c r="V887" s="43">
        <v>2.4303960795986942E-4</v>
      </c>
      <c r="W887" s="43">
        <v>2.8144779499229741E-4</v>
      </c>
      <c r="X887" s="43">
        <v>3.462558265256228E-4</v>
      </c>
      <c r="Y887" s="43">
        <v>2.3944181685171988E-4</v>
      </c>
    </row>
    <row r="888" spans="1:25" ht="15" hidden="1" customHeight="1">
      <c r="A888" s="38" t="s">
        <v>64</v>
      </c>
      <c r="B888" s="38" t="s">
        <v>65</v>
      </c>
      <c r="C888" s="38" t="s">
        <v>415</v>
      </c>
      <c r="D888" s="38" t="s">
        <v>423</v>
      </c>
      <c r="E888" s="38"/>
      <c r="F888" s="38"/>
      <c r="G888" s="38" t="s">
        <v>427</v>
      </c>
      <c r="H888" s="39" t="s">
        <v>71</v>
      </c>
      <c r="I888" s="39">
        <v>25</v>
      </c>
      <c r="J888" s="40">
        <v>1.8026001714936336E-2</v>
      </c>
      <c r="K888" s="40">
        <v>1.8772488100392767E-2</v>
      </c>
      <c r="L888" s="40">
        <v>1.1014074497788984E-2</v>
      </c>
      <c r="M888" s="40">
        <v>1.0068436568638334E-2</v>
      </c>
      <c r="N888" s="40">
        <v>1.0853386695298374E-2</v>
      </c>
      <c r="O888" s="40">
        <v>4.979532351602969E-3</v>
      </c>
      <c r="P888" s="40">
        <v>5.7142139696141356E-3</v>
      </c>
      <c r="Q888" s="40">
        <v>4.7662078961213418E-3</v>
      </c>
      <c r="R888" s="40">
        <v>4.1136610854019861E-3</v>
      </c>
      <c r="S888" s="40">
        <v>3.6226758929524434E-3</v>
      </c>
      <c r="T888" s="40">
        <v>3.9934606527703125E-3</v>
      </c>
      <c r="U888" s="40">
        <v>3.5288729944034005E-3</v>
      </c>
      <c r="V888" s="40">
        <v>3.2473762817399206E-3</v>
      </c>
      <c r="W888" s="40">
        <v>1.9149026144847645E-3</v>
      </c>
      <c r="X888" s="40">
        <v>3.2440280510100546E-3</v>
      </c>
      <c r="Y888" s="40">
        <v>2.9708749772058697E-3</v>
      </c>
    </row>
    <row r="889" spans="1:25" ht="15" hidden="1" customHeight="1">
      <c r="A889" s="41" t="s">
        <v>64</v>
      </c>
      <c r="B889" s="41" t="s">
        <v>65</v>
      </c>
      <c r="C889" s="41" t="s">
        <v>415</v>
      </c>
      <c r="D889" s="41" t="s">
        <v>423</v>
      </c>
      <c r="E889" s="41"/>
      <c r="F889" s="41"/>
      <c r="G889" s="41" t="s">
        <v>428</v>
      </c>
      <c r="H889" s="42" t="s">
        <v>71</v>
      </c>
      <c r="I889" s="42">
        <v>25</v>
      </c>
      <c r="J889" s="43">
        <v>2.6666608241780805E-2</v>
      </c>
      <c r="K889" s="43">
        <v>4.4714614562464144E-2</v>
      </c>
      <c r="L889" s="43">
        <v>1.4527531344897043E-2</v>
      </c>
      <c r="M889" s="43">
        <v>1.838678561238102E-2</v>
      </c>
      <c r="N889" s="43">
        <v>1.4734680689777908E-2</v>
      </c>
      <c r="O889" s="43">
        <v>2.1055282055195686E-2</v>
      </c>
      <c r="P889" s="43">
        <v>1.5193070977337356E-2</v>
      </c>
      <c r="Q889" s="43">
        <v>1.4403819067634757E-2</v>
      </c>
      <c r="R889" s="43">
        <v>1.5151777766709465E-2</v>
      </c>
      <c r="S889" s="43">
        <v>1.4638220666603223E-2</v>
      </c>
      <c r="T889" s="43">
        <v>2.6080982554817493E-2</v>
      </c>
      <c r="U889" s="43">
        <v>2.6359192840870144E-2</v>
      </c>
      <c r="V889" s="43">
        <v>1.6503239065038547E-2</v>
      </c>
      <c r="W889" s="43">
        <v>1.1747970978323672E-2</v>
      </c>
      <c r="X889" s="43">
        <v>1.8658144385096637E-2</v>
      </c>
      <c r="Y889" s="43">
        <v>1.8966866027554284E-2</v>
      </c>
    </row>
    <row r="890" spans="1:25" ht="15" hidden="1" customHeight="1">
      <c r="A890" s="38" t="s">
        <v>64</v>
      </c>
      <c r="B890" s="38" t="s">
        <v>65</v>
      </c>
      <c r="C890" s="38" t="s">
        <v>415</v>
      </c>
      <c r="D890" s="38" t="s">
        <v>423</v>
      </c>
      <c r="E890" s="38"/>
      <c r="F890" s="38"/>
      <c r="G890" s="38" t="s">
        <v>429</v>
      </c>
      <c r="H890" s="39" t="s">
        <v>71</v>
      </c>
      <c r="I890" s="39">
        <v>25</v>
      </c>
      <c r="J890" s="40">
        <v>3.5373226625523682E-4</v>
      </c>
      <c r="K890" s="40">
        <v>2.0004308856E-4</v>
      </c>
      <c r="L890" s="40">
        <v>8.5734980324833068E-4</v>
      </c>
      <c r="M890" s="40">
        <v>9.059706831770351E-4</v>
      </c>
      <c r="N890" s="40">
        <v>7.9033072967447482E-4</v>
      </c>
      <c r="O890" s="40">
        <v>9.8192256346379156E-4</v>
      </c>
      <c r="P890" s="40">
        <v>8.2084661161960617E-4</v>
      </c>
      <c r="Q890" s="40">
        <v>8.2472842877030219E-4</v>
      </c>
      <c r="R890" s="40">
        <v>8.6940373290163406E-4</v>
      </c>
      <c r="S890" s="40">
        <v>8.4991360336787237E-4</v>
      </c>
      <c r="T890" s="40">
        <v>8.6408127491403983E-4</v>
      </c>
      <c r="U890" s="40">
        <v>7.5677600855595577E-4</v>
      </c>
      <c r="V890" s="40">
        <v>7.3138766975431061E-4</v>
      </c>
      <c r="W890" s="40">
        <v>7.5270953355278264E-4</v>
      </c>
      <c r="X890" s="40">
        <v>1.102877030449824E-3</v>
      </c>
      <c r="Y890" s="40">
        <v>1.4929095112687402E-3</v>
      </c>
    </row>
    <row r="891" spans="1:25" ht="15" hidden="1" customHeight="1">
      <c r="A891" s="41" t="s">
        <v>64</v>
      </c>
      <c r="B891" s="41" t="s">
        <v>65</v>
      </c>
      <c r="C891" s="41" t="s">
        <v>415</v>
      </c>
      <c r="D891" s="41" t="s">
        <v>423</v>
      </c>
      <c r="E891" s="41"/>
      <c r="F891" s="41"/>
      <c r="G891" s="41" t="s">
        <v>430</v>
      </c>
      <c r="H891" s="42" t="s">
        <v>71</v>
      </c>
      <c r="I891" s="42">
        <v>25</v>
      </c>
      <c r="J891" s="43">
        <v>3.2269015188489342E-3</v>
      </c>
      <c r="K891" s="43">
        <v>3.0267307778399995E-3</v>
      </c>
      <c r="L891" s="43">
        <v>5.7306485217652778E-4</v>
      </c>
      <c r="M891" s="43">
        <v>5.5877982551164388E-4</v>
      </c>
      <c r="N891" s="43">
        <v>5.244102041730063E-4</v>
      </c>
      <c r="O891" s="43">
        <v>5.5483789402733391E-4</v>
      </c>
      <c r="P891" s="43">
        <v>5.6482795644795789E-4</v>
      </c>
      <c r="Q891" s="43">
        <v>5.616294920403424E-4</v>
      </c>
      <c r="R891" s="43">
        <v>5.9661757117770216E-4</v>
      </c>
      <c r="S891" s="43">
        <v>5.1158205426344238E-4</v>
      </c>
      <c r="T891" s="43">
        <v>5.3998944303910556E-4</v>
      </c>
      <c r="U891" s="43">
        <v>5.4483476093851175E-4</v>
      </c>
      <c r="V891" s="43">
        <v>5.4549739716974451E-4</v>
      </c>
      <c r="W891" s="43">
        <v>5.3541898312718845E-4</v>
      </c>
      <c r="X891" s="43">
        <v>5.0590481731173917E-4</v>
      </c>
      <c r="Y891" s="43">
        <v>5.2354844946093915E-4</v>
      </c>
    </row>
    <row r="892" spans="1:25" ht="15" hidden="1" customHeight="1">
      <c r="A892" s="38" t="s">
        <v>64</v>
      </c>
      <c r="B892" s="38" t="s">
        <v>65</v>
      </c>
      <c r="C892" s="38" t="s">
        <v>415</v>
      </c>
      <c r="D892" s="38" t="s">
        <v>423</v>
      </c>
      <c r="E892" s="38"/>
      <c r="F892" s="38"/>
      <c r="G892" s="38" t="s">
        <v>431</v>
      </c>
      <c r="H892" s="39" t="s">
        <v>71</v>
      </c>
      <c r="I892" s="39">
        <v>25</v>
      </c>
      <c r="J892" s="40">
        <v>3.3813325220772733E-3</v>
      </c>
      <c r="K892" s="40">
        <v>3.5894075162399997E-3</v>
      </c>
      <c r="L892" s="40">
        <v>4.0755016553979638E-3</v>
      </c>
      <c r="M892" s="40">
        <v>4.2169765825485145E-3</v>
      </c>
      <c r="N892" s="40">
        <v>3.8688793831889458E-3</v>
      </c>
      <c r="O892" s="40">
        <v>3.8623090611529802E-3</v>
      </c>
      <c r="P892" s="40">
        <v>4.172472819608454E-3</v>
      </c>
      <c r="Q892" s="40">
        <v>3.5225946823405608E-3</v>
      </c>
      <c r="R892" s="40">
        <v>3.5479015669476564E-3</v>
      </c>
      <c r="S892" s="40">
        <v>3.6670547426952849E-3</v>
      </c>
      <c r="T892" s="40">
        <v>3.1741352711639466E-3</v>
      </c>
      <c r="U892" s="40">
        <v>3.2461473545424679E-3</v>
      </c>
      <c r="V892" s="40">
        <v>3.3788317494739479E-3</v>
      </c>
      <c r="W892" s="40">
        <v>2.8233398683636367E-6</v>
      </c>
      <c r="X892" s="40">
        <v>3.4515780368647546E-3</v>
      </c>
      <c r="Y892" s="40">
        <v>3.5004129641896106E-3</v>
      </c>
    </row>
    <row r="893" spans="1:25" ht="15" hidden="1" customHeight="1">
      <c r="A893" s="41" t="s">
        <v>64</v>
      </c>
      <c r="B893" s="41" t="s">
        <v>65</v>
      </c>
      <c r="C893" s="41" t="s">
        <v>415</v>
      </c>
      <c r="D893" s="41" t="s">
        <v>423</v>
      </c>
      <c r="E893" s="41"/>
      <c r="F893" s="41"/>
      <c r="G893" s="41" t="s">
        <v>432</v>
      </c>
      <c r="H893" s="42" t="s">
        <v>71</v>
      </c>
      <c r="I893" s="42">
        <v>25</v>
      </c>
      <c r="J893" s="43">
        <v>1.4041948287306244E-4</v>
      </c>
      <c r="K893" s="43">
        <v>1.0812386088000003E-4</v>
      </c>
      <c r="L893" s="43">
        <v>1.9199690248969446E-4</v>
      </c>
      <c r="M893" s="43">
        <v>1.9389250425877374E-4</v>
      </c>
      <c r="N893" s="43">
        <v>2.1391375836334384E-4</v>
      </c>
      <c r="O893" s="43">
        <v>2.5136237344101984E-4</v>
      </c>
      <c r="P893" s="43">
        <v>2.647980573089819E-4</v>
      </c>
      <c r="Q893" s="43">
        <v>2.6735322047935126E-4</v>
      </c>
      <c r="R893" s="43">
        <v>2.392743936772778E-4</v>
      </c>
      <c r="S893" s="43">
        <v>1.6139638511759611E-4</v>
      </c>
      <c r="T893" s="43">
        <v>2.2766893190453695E-4</v>
      </c>
      <c r="U893" s="43">
        <v>2.9038107940447105E-4</v>
      </c>
      <c r="V893" s="43">
        <v>4.6194091049492564E-4</v>
      </c>
      <c r="W893" s="43">
        <v>4.4019210866960045E-4</v>
      </c>
      <c r="X893" s="43">
        <v>3.9320476690150917E-4</v>
      </c>
      <c r="Y893" s="43">
        <v>1.1624753580347139E-3</v>
      </c>
    </row>
    <row r="894" spans="1:25" ht="15" hidden="1" customHeight="1">
      <c r="A894" s="38" t="s">
        <v>64</v>
      </c>
      <c r="B894" s="38" t="s">
        <v>65</v>
      </c>
      <c r="C894" s="38" t="s">
        <v>415</v>
      </c>
      <c r="D894" s="38" t="s">
        <v>423</v>
      </c>
      <c r="E894" s="38"/>
      <c r="F894" s="38"/>
      <c r="G894" s="38" t="s">
        <v>433</v>
      </c>
      <c r="H894" s="39" t="s">
        <v>71</v>
      </c>
      <c r="I894" s="39">
        <v>25</v>
      </c>
      <c r="J894" s="40">
        <v>1.1041319016300283E-2</v>
      </c>
      <c r="K894" s="40">
        <v>2.2719981664799997E-2</v>
      </c>
      <c r="L894" s="40">
        <v>6.4598723820810985E-2</v>
      </c>
      <c r="M894" s="40">
        <v>7.0481617602873123E-2</v>
      </c>
      <c r="N894" s="40">
        <v>7.5630157680367169E-2</v>
      </c>
      <c r="O894" s="40">
        <v>0.34890149352780947</v>
      </c>
      <c r="P894" s="40">
        <v>0.38872700094048152</v>
      </c>
      <c r="Q894" s="40">
        <v>0.19010584031401209</v>
      </c>
      <c r="R894" s="40">
        <v>0.14594764467295746</v>
      </c>
      <c r="S894" s="40">
        <v>8.9126905265210901E-2</v>
      </c>
      <c r="T894" s="40">
        <v>0.1790071419259267</v>
      </c>
      <c r="U894" s="40">
        <v>0.27754235088001378</v>
      </c>
      <c r="V894" s="40">
        <v>0.28309961215076496</v>
      </c>
      <c r="W894" s="40">
        <v>0.30926416229439024</v>
      </c>
      <c r="X894" s="40">
        <v>0.33060784828638806</v>
      </c>
      <c r="Y894" s="40">
        <v>0.2819009740872398</v>
      </c>
    </row>
    <row r="895" spans="1:25" ht="15" hidden="1" customHeight="1">
      <c r="A895" s="41" t="s">
        <v>64</v>
      </c>
      <c r="B895" s="41" t="s">
        <v>65</v>
      </c>
      <c r="C895" s="41" t="s">
        <v>415</v>
      </c>
      <c r="D895" s="41" t="s">
        <v>423</v>
      </c>
      <c r="E895" s="41"/>
      <c r="F895" s="41"/>
      <c r="G895" s="41" t="s">
        <v>434</v>
      </c>
      <c r="H895" s="42" t="s">
        <v>71</v>
      </c>
      <c r="I895" s="42">
        <v>25</v>
      </c>
      <c r="J895" s="43">
        <v>0.13103140172514718</v>
      </c>
      <c r="K895" s="43">
        <v>0.1349616022296366</v>
      </c>
      <c r="L895" s="43">
        <v>0.13718624402463062</v>
      </c>
      <c r="M895" s="43">
        <v>0.14030074253762223</v>
      </c>
      <c r="N895" s="43">
        <v>0.14267369378561581</v>
      </c>
      <c r="O895" s="43">
        <v>0.14512079976010922</v>
      </c>
      <c r="P895" s="43">
        <v>0.14853191717910005</v>
      </c>
      <c r="Q895" s="43">
        <v>0.15246211768358947</v>
      </c>
      <c r="R895" s="43">
        <v>0.1559473898290801</v>
      </c>
      <c r="S895" s="43">
        <v>0.15720802017957669</v>
      </c>
      <c r="T895" s="43">
        <v>0.16262131521406209</v>
      </c>
      <c r="U895" s="43">
        <v>0.16781214606904812</v>
      </c>
      <c r="V895" s="43">
        <v>0.17404114309503141</v>
      </c>
      <c r="W895" s="43">
        <v>0.19176412272848367</v>
      </c>
      <c r="X895" s="43">
        <v>0.20207162971195586</v>
      </c>
      <c r="Y895" s="43">
        <v>0.2129331751605103</v>
      </c>
    </row>
    <row r="896" spans="1:25" ht="15" hidden="1" customHeight="1">
      <c r="A896" s="38" t="s">
        <v>64</v>
      </c>
      <c r="B896" s="38" t="s">
        <v>65</v>
      </c>
      <c r="C896" s="38" t="s">
        <v>415</v>
      </c>
      <c r="D896" s="38" t="s">
        <v>423</v>
      </c>
      <c r="E896" s="38"/>
      <c r="F896" s="38"/>
      <c r="G896" s="38" t="s">
        <v>434</v>
      </c>
      <c r="H896" s="39" t="s">
        <v>72</v>
      </c>
      <c r="I896" s="39">
        <v>1</v>
      </c>
      <c r="J896" s="40">
        <v>5.7621600000000002E-2</v>
      </c>
      <c r="K896" s="40">
        <v>5.8581960000000002E-2</v>
      </c>
      <c r="L896" s="40">
        <v>5.7621600000000002E-2</v>
      </c>
      <c r="M896" s="40">
        <v>5.7301480000000002E-2</v>
      </c>
      <c r="N896" s="40">
        <v>5.6341120000000008E-2</v>
      </c>
      <c r="O896" s="40">
        <v>5.4100280000000008E-2</v>
      </c>
      <c r="P896" s="40">
        <v>5.4420400000000001E-2</v>
      </c>
      <c r="Q896" s="40">
        <v>5.6021000000000001E-2</v>
      </c>
      <c r="R896" s="40">
        <v>5.4900580000000004E-2</v>
      </c>
      <c r="S896" s="40">
        <v>5.8421900000000006E-2</v>
      </c>
      <c r="T896" s="40">
        <v>6.066274E-2</v>
      </c>
      <c r="U896" s="40">
        <v>6.3223700000000008E-2</v>
      </c>
      <c r="V896" s="40">
        <v>7.5708379999999978E-2</v>
      </c>
      <c r="W896" s="40">
        <v>8.8033E-2</v>
      </c>
      <c r="X896" s="40">
        <v>0.10243840000000001</v>
      </c>
      <c r="Y896" s="40">
        <v>0.11920104727272728</v>
      </c>
    </row>
    <row r="897" spans="1:25" ht="15" hidden="1" customHeight="1">
      <c r="A897" s="41" t="s">
        <v>64</v>
      </c>
      <c r="B897" s="41" t="s">
        <v>65</v>
      </c>
      <c r="C897" s="41" t="s">
        <v>415</v>
      </c>
      <c r="D897" s="41" t="s">
        <v>423</v>
      </c>
      <c r="E897" s="41"/>
      <c r="F897" s="41"/>
      <c r="G897" s="41" t="s">
        <v>435</v>
      </c>
      <c r="H897" s="42" t="s">
        <v>71</v>
      </c>
      <c r="I897" s="42">
        <v>25</v>
      </c>
      <c r="J897" s="43">
        <v>1.1178482206191247</v>
      </c>
      <c r="K897" s="43">
        <v>1.1513773409885719</v>
      </c>
      <c r="L897" s="43">
        <v>1.1703560883675048</v>
      </c>
      <c r="M897" s="43">
        <v>1.1969263346980099</v>
      </c>
      <c r="N897" s="43">
        <v>1.2171703319022049</v>
      </c>
      <c r="O897" s="43">
        <v>1.2380469540190309</v>
      </c>
      <c r="P897" s="43">
        <v>1.2671477000000604</v>
      </c>
      <c r="Q897" s="43">
        <v>1.3006768203695078</v>
      </c>
      <c r="R897" s="43">
        <v>1.3304101912631687</v>
      </c>
      <c r="S897" s="43">
        <v>1.3411648147778974</v>
      </c>
      <c r="T897" s="43">
        <v>1.3873464333999665</v>
      </c>
      <c r="U897" s="43">
        <v>1.431630177284142</v>
      </c>
      <c r="V897" s="43">
        <v>1.4847706699451533</v>
      </c>
      <c r="W897" s="43">
        <v>1.6359680240639825</v>
      </c>
      <c r="X897" s="43">
        <v>1.7239028869197028</v>
      </c>
      <c r="Y897" s="43">
        <v>1.8165643336644199</v>
      </c>
    </row>
    <row r="898" spans="1:25" ht="15" hidden="1" customHeight="1">
      <c r="A898" s="38" t="s">
        <v>64</v>
      </c>
      <c r="B898" s="38" t="s">
        <v>65</v>
      </c>
      <c r="C898" s="38" t="s">
        <v>415</v>
      </c>
      <c r="D898" s="38" t="s">
        <v>423</v>
      </c>
      <c r="E898" s="38"/>
      <c r="F898" s="38"/>
      <c r="G898" s="38" t="s">
        <v>435</v>
      </c>
      <c r="H898" s="39" t="s">
        <v>72</v>
      </c>
      <c r="I898" s="39">
        <v>1</v>
      </c>
      <c r="J898" s="40">
        <v>0.11038834285714287</v>
      </c>
      <c r="K898" s="40">
        <v>0.11222814857142857</v>
      </c>
      <c r="L898" s="40">
        <v>0.11038834285714287</v>
      </c>
      <c r="M898" s="40">
        <v>0.10977507428571429</v>
      </c>
      <c r="N898" s="40">
        <v>0.10793526857142859</v>
      </c>
      <c r="O898" s="40">
        <v>0.10364238857142857</v>
      </c>
      <c r="P898" s="40">
        <v>0.10425565714285713</v>
      </c>
      <c r="Q898" s="40">
        <v>0.107322</v>
      </c>
      <c r="R898" s="40">
        <v>0.10517556</v>
      </c>
      <c r="S898" s="40">
        <v>0.1119215142857143</v>
      </c>
      <c r="T898" s="40">
        <v>0.1162143942857143</v>
      </c>
      <c r="U898" s="40">
        <v>0.12112054285714285</v>
      </c>
      <c r="V898" s="40">
        <v>0.14503801714285713</v>
      </c>
      <c r="W898" s="40">
        <v>0.16864885714285713</v>
      </c>
      <c r="X898" s="40">
        <v>0.19624594285714284</v>
      </c>
      <c r="Y898" s="40">
        <v>0.22835891532467531</v>
      </c>
    </row>
    <row r="899" spans="1:25" ht="15" hidden="1" customHeight="1">
      <c r="A899" s="41" t="s">
        <v>64</v>
      </c>
      <c r="B899" s="41" t="s">
        <v>65</v>
      </c>
      <c r="C899" s="41" t="s">
        <v>415</v>
      </c>
      <c r="D899" s="41" t="s">
        <v>423</v>
      </c>
      <c r="E899" s="41"/>
      <c r="F899" s="41"/>
      <c r="G899" s="41" t="s">
        <v>436</v>
      </c>
      <c r="H899" s="42" t="s">
        <v>71</v>
      </c>
      <c r="I899" s="42">
        <v>25</v>
      </c>
      <c r="J899" s="43">
        <v>0.13468309652732338</v>
      </c>
      <c r="K899" s="43">
        <v>0.13872282720980678</v>
      </c>
      <c r="L899" s="43">
        <v>0.14100946721875965</v>
      </c>
      <c r="M899" s="43">
        <v>0.14421076323129364</v>
      </c>
      <c r="N899" s="43">
        <v>0.14664984590751001</v>
      </c>
      <c r="O899" s="43">
        <v>0.14916514991735816</v>
      </c>
      <c r="P899" s="43">
        <v>0.1526713312644192</v>
      </c>
      <c r="Q899" s="43">
        <v>0.1567110619469026</v>
      </c>
      <c r="R899" s="43">
        <v>0.16029346462759539</v>
      </c>
      <c r="S899" s="43">
        <v>0.16158922729933536</v>
      </c>
      <c r="T899" s="43">
        <v>0.16715338465445401</v>
      </c>
      <c r="U899" s="43">
        <v>0.17248887800867729</v>
      </c>
      <c r="V899" s="43">
        <v>0.17889147003374536</v>
      </c>
      <c r="W899" s="43">
        <v>0.19710836877173646</v>
      </c>
      <c r="X899" s="43">
        <v>0.20770313414655137</v>
      </c>
      <c r="Y899" s="43">
        <v>0.21886737840268844</v>
      </c>
    </row>
    <row r="900" spans="1:25" ht="15" hidden="1" customHeight="1">
      <c r="A900" s="38" t="s">
        <v>64</v>
      </c>
      <c r="B900" s="38" t="s">
        <v>65</v>
      </c>
      <c r="C900" s="38" t="s">
        <v>415</v>
      </c>
      <c r="D900" s="38" t="s">
        <v>423</v>
      </c>
      <c r="E900" s="38"/>
      <c r="F900" s="38"/>
      <c r="G900" s="38" t="s">
        <v>436</v>
      </c>
      <c r="H900" s="39" t="s">
        <v>72</v>
      </c>
      <c r="I900" s="39">
        <v>1</v>
      </c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</row>
    <row r="901" spans="1:25" ht="15" hidden="1" customHeight="1">
      <c r="A901" s="41" t="s">
        <v>64</v>
      </c>
      <c r="B901" s="41" t="s">
        <v>65</v>
      </c>
      <c r="C901" s="41" t="s">
        <v>415</v>
      </c>
      <c r="D901" s="41" t="s">
        <v>423</v>
      </c>
      <c r="E901" s="41"/>
      <c r="F901" s="41"/>
      <c r="G901" s="41" t="s">
        <v>437</v>
      </c>
      <c r="H901" s="42" t="s">
        <v>71</v>
      </c>
      <c r="I901" s="42">
        <v>25</v>
      </c>
      <c r="J901" s="43">
        <v>4.2087839594043578E-3</v>
      </c>
      <c r="K901" s="43">
        <v>3.9871503503999999E-3</v>
      </c>
      <c r="L901" s="43">
        <v>3.0325048659008294E-3</v>
      </c>
      <c r="M901" s="43">
        <v>2.74927521938978E-3</v>
      </c>
      <c r="N901" s="43">
        <v>1.2374437342720878E-3</v>
      </c>
      <c r="O901" s="43">
        <v>5.7155249305514844E-3</v>
      </c>
      <c r="P901" s="43">
        <v>5.7688564692579903E-3</v>
      </c>
      <c r="Q901" s="43">
        <v>2.9900438977069422E-3</v>
      </c>
      <c r="R901" s="43">
        <v>2.8278059836682641E-3</v>
      </c>
      <c r="S901" s="43">
        <v>2.8174379595293617E-3</v>
      </c>
      <c r="T901" s="43">
        <v>1.0810736203547043E-3</v>
      </c>
      <c r="U901" s="43">
        <v>1.1782828421015115E-3</v>
      </c>
      <c r="V901" s="43">
        <v>1.2133887023155277E-3</v>
      </c>
      <c r="W901" s="43">
        <v>1.1796474850256596E-3</v>
      </c>
      <c r="X901" s="43">
        <v>1.5809719026356874E-3</v>
      </c>
      <c r="Y901" s="43">
        <v>1.6121115337365956E-3</v>
      </c>
    </row>
    <row r="902" spans="1:25" ht="15" hidden="1" customHeight="1">
      <c r="A902" s="38" t="s">
        <v>64</v>
      </c>
      <c r="B902" s="38" t="s">
        <v>65</v>
      </c>
      <c r="C902" s="38" t="s">
        <v>415</v>
      </c>
      <c r="D902" s="38" t="s">
        <v>423</v>
      </c>
      <c r="E902" s="38"/>
      <c r="F902" s="38"/>
      <c r="G902" s="38" t="s">
        <v>438</v>
      </c>
      <c r="H902" s="39" t="s">
        <v>71</v>
      </c>
      <c r="I902" s="39">
        <v>25</v>
      </c>
      <c r="J902" s="40">
        <v>7.7587064847121903E-3</v>
      </c>
      <c r="K902" s="40">
        <v>4.9469390256430311E-3</v>
      </c>
      <c r="L902" s="40">
        <v>2.4026434903013289E-3</v>
      </c>
      <c r="M902" s="40">
        <v>2.3497620865359559E-3</v>
      </c>
      <c r="N902" s="40">
        <v>2.4269901458601551E-3</v>
      </c>
      <c r="O902" s="40">
        <v>2.4997662464791614E-3</v>
      </c>
      <c r="P902" s="40">
        <v>2.421519526073751E-3</v>
      </c>
      <c r="Q902" s="40">
        <v>2.4101419926744606E-3</v>
      </c>
      <c r="R902" s="40">
        <v>2.5777046596792879E-3</v>
      </c>
      <c r="S902" s="40">
        <v>2.4650600679820881E-3</v>
      </c>
      <c r="T902" s="40">
        <v>1.4405692505023175E-3</v>
      </c>
      <c r="U902" s="40">
        <v>1.5427495301973944E-3</v>
      </c>
      <c r="V902" s="40">
        <v>2.1996026427793746E-3</v>
      </c>
      <c r="W902" s="40">
        <v>1.9648093084653996E-3</v>
      </c>
      <c r="X902" s="40">
        <v>1.8761350143762581E-3</v>
      </c>
      <c r="Y902" s="40">
        <v>1.6132062637247123E-3</v>
      </c>
    </row>
    <row r="903" spans="1:25" ht="15" hidden="1" customHeight="1">
      <c r="A903" s="41" t="s">
        <v>64</v>
      </c>
      <c r="B903" s="41" t="s">
        <v>65</v>
      </c>
      <c r="C903" s="41" t="s">
        <v>415</v>
      </c>
      <c r="D903" s="41" t="s">
        <v>423</v>
      </c>
      <c r="E903" s="41" t="s">
        <v>439</v>
      </c>
      <c r="F903" s="41" t="s">
        <v>440</v>
      </c>
      <c r="G903" s="41" t="s">
        <v>441</v>
      </c>
      <c r="H903" s="42" t="s">
        <v>71</v>
      </c>
      <c r="I903" s="42">
        <v>25</v>
      </c>
      <c r="J903" s="43">
        <v>2.5735022992499999E-2</v>
      </c>
      <c r="K903" s="43">
        <v>2.6319453614999998E-2</v>
      </c>
      <c r="L903" s="43">
        <v>2.6496276772500001E-2</v>
      </c>
      <c r="M903" s="43">
        <v>2.7040289174999999E-2</v>
      </c>
      <c r="N903" s="43">
        <v>2.6285101955000001E-2</v>
      </c>
      <c r="O903" s="43">
        <v>2.7158705957500001E-2</v>
      </c>
      <c r="P903" s="43">
        <v>2.7787007727499997E-2</v>
      </c>
      <c r="Q903" s="43">
        <v>2.7531400292500001E-2</v>
      </c>
      <c r="R903" s="43">
        <v>2.7166275625E-2</v>
      </c>
      <c r="S903" s="43">
        <v>2.5225319999999999E-2</v>
      </c>
      <c r="T903" s="43">
        <v>2.4649246074999999E-2</v>
      </c>
      <c r="U903" s="43">
        <v>5.1412459075E-2</v>
      </c>
      <c r="V903" s="43">
        <v>3.5261059286947269E-2</v>
      </c>
      <c r="W903" s="43">
        <v>1.0660721682806381E-3</v>
      </c>
      <c r="X903" s="43">
        <v>1.0782381800163794E-3</v>
      </c>
      <c r="Y903" s="43">
        <v>1.0317167119208448E-3</v>
      </c>
    </row>
    <row r="904" spans="1:25" ht="15" hidden="1" customHeight="1">
      <c r="A904" s="38" t="s">
        <v>64</v>
      </c>
      <c r="B904" s="38" t="s">
        <v>65</v>
      </c>
      <c r="C904" s="38" t="s">
        <v>415</v>
      </c>
      <c r="D904" s="38" t="s">
        <v>423</v>
      </c>
      <c r="E904" s="38" t="s">
        <v>439</v>
      </c>
      <c r="F904" s="38" t="s">
        <v>440</v>
      </c>
      <c r="G904" s="38" t="s">
        <v>441</v>
      </c>
      <c r="H904" s="39" t="s">
        <v>72</v>
      </c>
      <c r="I904" s="39">
        <v>1</v>
      </c>
      <c r="J904" s="40">
        <v>4.1648727045E-2</v>
      </c>
      <c r="K904" s="40">
        <v>4.2594550623000001E-2</v>
      </c>
      <c r="L904" s="40">
        <v>4.2880715489999999E-2</v>
      </c>
      <c r="M904" s="40">
        <v>4.3761127529E-2</v>
      </c>
      <c r="N904" s="40">
        <v>4.2538957008999997E-2</v>
      </c>
      <c r="O904" s="40">
        <v>4.3952769409000003E-2</v>
      </c>
      <c r="P904" s="40">
        <v>4.4969592629999999E-2</v>
      </c>
      <c r="Q904" s="40">
        <v>4.4555925842000001E-2</v>
      </c>
      <c r="R904" s="40">
        <v>4.3965019915999999E-2</v>
      </c>
      <c r="S904" s="40">
        <v>4.0823840244000001E-2</v>
      </c>
      <c r="T904" s="40">
        <v>2.8426369055000001E-2</v>
      </c>
      <c r="U904" s="40">
        <v>2.0724860639999999E-2</v>
      </c>
      <c r="V904" s="40">
        <v>2.5388090039E-2</v>
      </c>
      <c r="W904" s="40">
        <v>0.15864152628</v>
      </c>
      <c r="X904" s="40">
        <v>0.21242454547</v>
      </c>
      <c r="Y904" s="40">
        <v>0.14980428353144271</v>
      </c>
    </row>
    <row r="905" spans="1:25" ht="15" hidden="1" customHeight="1">
      <c r="A905" s="41" t="s">
        <v>64</v>
      </c>
      <c r="B905" s="41" t="s">
        <v>65</v>
      </c>
      <c r="C905" s="41" t="s">
        <v>415</v>
      </c>
      <c r="D905" s="41" t="s">
        <v>423</v>
      </c>
      <c r="E905" s="41" t="s">
        <v>439</v>
      </c>
      <c r="F905" s="41" t="s">
        <v>440</v>
      </c>
      <c r="G905" s="41" t="s">
        <v>441</v>
      </c>
      <c r="H905" s="42" t="s">
        <v>73</v>
      </c>
      <c r="I905" s="42">
        <v>298</v>
      </c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>
        <v>2.6532970217678001E-4</v>
      </c>
      <c r="X905" s="43">
        <v>3.5976299160780001E-4</v>
      </c>
      <c r="Y905" s="43">
        <v>2.4623415692559997E-4</v>
      </c>
    </row>
    <row r="906" spans="1:25" ht="15" hidden="1" customHeight="1">
      <c r="A906" s="38" t="s">
        <v>64</v>
      </c>
      <c r="B906" s="38" t="s">
        <v>65</v>
      </c>
      <c r="C906" s="38" t="s">
        <v>415</v>
      </c>
      <c r="D906" s="38" t="s">
        <v>423</v>
      </c>
      <c r="E906" s="38" t="s">
        <v>439</v>
      </c>
      <c r="F906" s="38" t="s">
        <v>442</v>
      </c>
      <c r="G906" s="38" t="s">
        <v>443</v>
      </c>
      <c r="H906" s="39" t="s">
        <v>71</v>
      </c>
      <c r="I906" s="39">
        <v>25</v>
      </c>
      <c r="J906" s="40">
        <v>1.9936028709249998E-3</v>
      </c>
      <c r="K906" s="40">
        <v>2.03887668205E-3</v>
      </c>
      <c r="L906" s="40">
        <v>2.052574558075E-3</v>
      </c>
      <c r="M906" s="40">
        <v>2.0947173099E-3</v>
      </c>
      <c r="N906" s="40">
        <v>2.0362155781750001E-3</v>
      </c>
      <c r="O906" s="40">
        <v>2.1038906467500001E-3</v>
      </c>
      <c r="P906" s="40">
        <v>2.1525630033249997E-3</v>
      </c>
      <c r="Q906" s="40">
        <v>2.1327619828750001E-3</v>
      </c>
      <c r="R906" s="40">
        <v>2.1044770427250002E-3</v>
      </c>
      <c r="S906" s="40">
        <v>1.9541179500000001E-3</v>
      </c>
      <c r="T906" s="40">
        <v>6.8794644999999998E-4</v>
      </c>
      <c r="U906" s="40">
        <v>7.7470538360000004E-3</v>
      </c>
      <c r="V906" s="40">
        <v>6.1317710589068458E-3</v>
      </c>
      <c r="W906" s="40">
        <v>7.0119473299794588E-3</v>
      </c>
      <c r="X906" s="40">
        <v>6.4591816675478603E-3</v>
      </c>
      <c r="Y906" s="40">
        <v>5.1232335877263264E-3</v>
      </c>
    </row>
    <row r="907" spans="1:25" ht="15" hidden="1" customHeight="1">
      <c r="A907" s="41" t="s">
        <v>64</v>
      </c>
      <c r="B907" s="41" t="s">
        <v>65</v>
      </c>
      <c r="C907" s="41" t="s">
        <v>415</v>
      </c>
      <c r="D907" s="41" t="s">
        <v>423</v>
      </c>
      <c r="E907" s="41" t="s">
        <v>439</v>
      </c>
      <c r="F907" s="41" t="s">
        <v>442</v>
      </c>
      <c r="G907" s="41" t="s">
        <v>443</v>
      </c>
      <c r="H907" s="42" t="s">
        <v>72</v>
      </c>
      <c r="I907" s="42">
        <v>1</v>
      </c>
      <c r="J907" s="43">
        <v>4.9612937211999997E-2</v>
      </c>
      <c r="K907" s="43">
        <v>5.0739624368000003E-2</v>
      </c>
      <c r="L907" s="43">
        <v>5.1080510645999999E-2</v>
      </c>
      <c r="M907" s="43">
        <v>5.2129278047000002E-2</v>
      </c>
      <c r="N907" s="43">
        <v>5.0673399954999997E-2</v>
      </c>
      <c r="O907" s="43">
        <v>5.2357566334000002E-2</v>
      </c>
      <c r="P907" s="43">
        <v>5.3568829924E-2</v>
      </c>
      <c r="Q907" s="43">
        <v>5.3076060377000002E-2</v>
      </c>
      <c r="R907" s="43">
        <v>5.2372159424000003E-2</v>
      </c>
      <c r="S907" s="43">
        <v>4.8630312772999999E-2</v>
      </c>
      <c r="T907" s="43">
        <v>5.3782854694000001E-2</v>
      </c>
      <c r="U907" s="43">
        <v>0.11958715222999999</v>
      </c>
      <c r="V907" s="43">
        <v>9.9220473609000007E-2</v>
      </c>
      <c r="W907" s="43">
        <v>9.7114102428999996E-2</v>
      </c>
      <c r="X907" s="43">
        <v>8.6064432386999998E-2</v>
      </c>
      <c r="Y907" s="43">
        <v>7.987559164308998E-2</v>
      </c>
    </row>
    <row r="908" spans="1:25" ht="15" hidden="1" customHeight="1">
      <c r="A908" s="38" t="s">
        <v>64</v>
      </c>
      <c r="B908" s="38" t="s">
        <v>65</v>
      </c>
      <c r="C908" s="38" t="s">
        <v>415</v>
      </c>
      <c r="D908" s="38" t="s">
        <v>423</v>
      </c>
      <c r="E908" s="38" t="s">
        <v>439</v>
      </c>
      <c r="F908" s="38" t="s">
        <v>442</v>
      </c>
      <c r="G908" s="38" t="s">
        <v>443</v>
      </c>
      <c r="H908" s="39" t="s">
        <v>73</v>
      </c>
      <c r="I908" s="39">
        <v>298</v>
      </c>
      <c r="J908" s="40">
        <v>4.9644613493540005E-3</v>
      </c>
      <c r="K908" s="40">
        <v>5.0772020002900001E-3</v>
      </c>
      <c r="L908" s="40">
        <v>5.1113123926820004E-3</v>
      </c>
      <c r="M908" s="40">
        <v>5.216256093244E-3</v>
      </c>
      <c r="N908" s="40">
        <v>5.0705753307819998E-3</v>
      </c>
      <c r="O908" s="40">
        <v>5.2390994975059996E-3</v>
      </c>
      <c r="P908" s="40">
        <v>5.3603031916940004E-3</v>
      </c>
      <c r="Q908" s="40">
        <v>5.3109947751640001E-3</v>
      </c>
      <c r="R908" s="40">
        <v>5.240559738033999E-3</v>
      </c>
      <c r="S908" s="40">
        <v>4.8661361680000003E-3</v>
      </c>
      <c r="T908" s="40">
        <v>9.6588057999999997E-4</v>
      </c>
      <c r="U908" s="40">
        <v>3.5486706548240002E-4</v>
      </c>
      <c r="V908" s="40">
        <v>3.9951468110540001E-4</v>
      </c>
      <c r="W908" s="40">
        <v>2.7034952522619996E-4</v>
      </c>
      <c r="X908" s="40">
        <v>2.2716942225500003E-4</v>
      </c>
      <c r="Y908" s="40">
        <v>2.374298576624E-4</v>
      </c>
    </row>
    <row r="909" spans="1:25" ht="15" hidden="1" customHeight="1">
      <c r="A909" s="41" t="s">
        <v>64</v>
      </c>
      <c r="B909" s="41" t="s">
        <v>65</v>
      </c>
      <c r="C909" s="41" t="s">
        <v>415</v>
      </c>
      <c r="D909" s="41" t="s">
        <v>423</v>
      </c>
      <c r="E909" s="41" t="s">
        <v>439</v>
      </c>
      <c r="F909" s="41" t="s">
        <v>444</v>
      </c>
      <c r="G909" s="41" t="s">
        <v>445</v>
      </c>
      <c r="H909" s="42" t="s">
        <v>71</v>
      </c>
      <c r="I909" s="42">
        <v>25</v>
      </c>
      <c r="J909" s="43">
        <v>4.5232040474999999E-2</v>
      </c>
      <c r="K909" s="43">
        <v>2.0762200655250002E-2</v>
      </c>
      <c r="L909" s="43">
        <v>1.9246996146250001E-2</v>
      </c>
      <c r="M909" s="43">
        <v>1.515453931475E-2</v>
      </c>
      <c r="N909" s="43">
        <v>1.18517235155E-2</v>
      </c>
      <c r="O909" s="43">
        <v>2.0217489580000001E-2</v>
      </c>
      <c r="P909" s="43">
        <v>2.0255361983999999E-2</v>
      </c>
      <c r="Q909" s="43">
        <v>2.0574533218499998E-2</v>
      </c>
      <c r="R909" s="43">
        <v>1.6645071157499997E-2</v>
      </c>
      <c r="S909" s="43">
        <v>8.0668612499999997E-3</v>
      </c>
      <c r="T909" s="43">
        <v>7.9292867750000006E-3</v>
      </c>
      <c r="U909" s="43">
        <v>1.162775900125E-2</v>
      </c>
      <c r="V909" s="43">
        <v>1.148802028906178E-2</v>
      </c>
      <c r="W909" s="43">
        <v>3.4537412706649104E-2</v>
      </c>
      <c r="X909" s="43">
        <v>3.9726069146744987E-2</v>
      </c>
      <c r="Y909" s="43">
        <v>3.5850294999999997E-2</v>
      </c>
    </row>
    <row r="910" spans="1:25" ht="15" hidden="1" customHeight="1">
      <c r="A910" s="38" t="s">
        <v>64</v>
      </c>
      <c r="B910" s="38" t="s">
        <v>65</v>
      </c>
      <c r="C910" s="38" t="s">
        <v>415</v>
      </c>
      <c r="D910" s="38" t="s">
        <v>423</v>
      </c>
      <c r="E910" s="38" t="s">
        <v>439</v>
      </c>
      <c r="F910" s="38" t="s">
        <v>444</v>
      </c>
      <c r="G910" s="38" t="s">
        <v>445</v>
      </c>
      <c r="H910" s="39" t="s">
        <v>72</v>
      </c>
      <c r="I910" s="39">
        <v>1</v>
      </c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>
        <v>2.1299999999999999E-8</v>
      </c>
      <c r="X910" s="40">
        <v>2.2410000000000001E-5</v>
      </c>
      <c r="Y910" s="40">
        <v>7.0790999999999988E-6</v>
      </c>
    </row>
    <row r="911" spans="1:25" ht="15" hidden="1" customHeight="1">
      <c r="A911" s="41" t="s">
        <v>64</v>
      </c>
      <c r="B911" s="41" t="s">
        <v>65</v>
      </c>
      <c r="C911" s="41" t="s">
        <v>415</v>
      </c>
      <c r="D911" s="41" t="s">
        <v>423</v>
      </c>
      <c r="E911" s="41" t="s">
        <v>439</v>
      </c>
      <c r="F911" s="41" t="s">
        <v>444</v>
      </c>
      <c r="G911" s="41" t="s">
        <v>445</v>
      </c>
      <c r="H911" s="42" t="s">
        <v>73</v>
      </c>
      <c r="I911" s="42">
        <v>298</v>
      </c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>
        <v>1.03704E-4</v>
      </c>
      <c r="X911" s="43">
        <v>0</v>
      </c>
      <c r="Y911" s="43">
        <v>0</v>
      </c>
    </row>
    <row r="912" spans="1:25" ht="15" hidden="1" customHeight="1">
      <c r="A912" s="38" t="s">
        <v>64</v>
      </c>
      <c r="B912" s="38" t="s">
        <v>65</v>
      </c>
      <c r="C912" s="38" t="s">
        <v>415</v>
      </c>
      <c r="D912" s="38" t="s">
        <v>423</v>
      </c>
      <c r="E912" s="38" t="s">
        <v>439</v>
      </c>
      <c r="F912" s="38" t="s">
        <v>444</v>
      </c>
      <c r="G912" s="38" t="s">
        <v>446</v>
      </c>
      <c r="H912" s="39" t="s">
        <v>71</v>
      </c>
      <c r="I912" s="39">
        <v>25</v>
      </c>
      <c r="J912" s="40">
        <v>1.8382495435750001E-2</v>
      </c>
      <c r="K912" s="40">
        <v>9.1034202142500006E-3</v>
      </c>
      <c r="L912" s="40">
        <v>1.536718770375E-2</v>
      </c>
      <c r="M912" s="40">
        <v>5.6927063697500002E-3</v>
      </c>
      <c r="N912" s="40">
        <v>2.5248782557500001E-3</v>
      </c>
      <c r="O912" s="40">
        <v>3.0287832222499998E-3</v>
      </c>
      <c r="P912" s="40">
        <v>3.2489255905000002E-3</v>
      </c>
      <c r="Q912" s="40">
        <v>2.8582525800000002E-3</v>
      </c>
      <c r="R912" s="40">
        <v>2.710412357E-3</v>
      </c>
      <c r="S912" s="40">
        <v>2.7540160849999998E-2</v>
      </c>
      <c r="T912" s="40">
        <v>4.45933545E-3</v>
      </c>
      <c r="U912" s="40">
        <v>9.4806176304999996E-4</v>
      </c>
      <c r="V912" s="40">
        <v>1.0262598898829185E-3</v>
      </c>
      <c r="W912" s="40">
        <v>1.4277072698700001E-3</v>
      </c>
      <c r="X912" s="40">
        <v>1.3472644297324999E-3</v>
      </c>
      <c r="Y912" s="40">
        <v>1.3468842216425002E-3</v>
      </c>
    </row>
    <row r="913" spans="1:25" ht="15" hidden="1" customHeight="1">
      <c r="A913" s="41" t="s">
        <v>64</v>
      </c>
      <c r="B913" s="41" t="s">
        <v>65</v>
      </c>
      <c r="C913" s="41" t="s">
        <v>415</v>
      </c>
      <c r="D913" s="41" t="s">
        <v>423</v>
      </c>
      <c r="E913" s="41" t="s">
        <v>439</v>
      </c>
      <c r="F913" s="41" t="s">
        <v>444</v>
      </c>
      <c r="G913" s="41" t="s">
        <v>447</v>
      </c>
      <c r="H913" s="42" t="s">
        <v>72</v>
      </c>
      <c r="I913" s="42">
        <v>1</v>
      </c>
      <c r="J913" s="43">
        <v>0.29421577619</v>
      </c>
      <c r="K913" s="43">
        <v>0.30089728216</v>
      </c>
      <c r="L913" s="43">
        <v>0.30291881378000002</v>
      </c>
      <c r="M913" s="43">
        <v>0.30913823822999997</v>
      </c>
      <c r="N913" s="43">
        <v>0.30050455662999997</v>
      </c>
      <c r="O913" s="43">
        <v>0.31049203866000002</v>
      </c>
      <c r="P913" s="43">
        <v>0.31767510173000002</v>
      </c>
      <c r="Q913" s="43">
        <v>0.31475286848</v>
      </c>
      <c r="R913" s="43">
        <v>0.31057857893000002</v>
      </c>
      <c r="S913" s="43">
        <v>0.28838859425000002</v>
      </c>
      <c r="T913" s="43">
        <v>0.36482694625000001</v>
      </c>
      <c r="U913" s="43">
        <v>0.30918088790999998</v>
      </c>
      <c r="V913" s="43">
        <v>0.29274817652000001</v>
      </c>
      <c r="W913" s="43">
        <v>0.30728019093999998</v>
      </c>
      <c r="X913" s="43">
        <v>0.29585212688000001</v>
      </c>
      <c r="Y913" s="43">
        <v>0.26561473273399999</v>
      </c>
    </row>
    <row r="914" spans="1:25" ht="15" hidden="1" customHeight="1">
      <c r="A914" s="38" t="s">
        <v>64</v>
      </c>
      <c r="B914" s="38" t="s">
        <v>65</v>
      </c>
      <c r="C914" s="38" t="s">
        <v>415</v>
      </c>
      <c r="D914" s="38" t="s">
        <v>423</v>
      </c>
      <c r="E914" s="38" t="s">
        <v>448</v>
      </c>
      <c r="F914" s="38"/>
      <c r="G914" s="38" t="s">
        <v>449</v>
      </c>
      <c r="H914" s="39" t="s">
        <v>71</v>
      </c>
      <c r="I914" s="39">
        <v>25</v>
      </c>
      <c r="J914" s="40">
        <v>0.11736690253642536</v>
      </c>
      <c r="K914" s="40">
        <v>0.11920533794868549</v>
      </c>
      <c r="L914" s="40">
        <v>0.12992669062274129</v>
      </c>
      <c r="M914" s="40">
        <v>0.12192605953547611</v>
      </c>
      <c r="N914" s="40">
        <v>0.12423744414438574</v>
      </c>
      <c r="O914" s="40">
        <v>0.12551454156944741</v>
      </c>
      <c r="P914" s="40">
        <v>0.13014957576639527</v>
      </c>
      <c r="Q914" s="40">
        <v>0.12902366073164309</v>
      </c>
      <c r="R914" s="40">
        <v>0.13154389325075538</v>
      </c>
      <c r="S914" s="40">
        <v>0.13284351931122237</v>
      </c>
      <c r="T914" s="40">
        <v>0.13149750625924195</v>
      </c>
      <c r="U914" s="40">
        <v>0.14802215384134659</v>
      </c>
      <c r="V914" s="40">
        <v>9.9614927351065322E-2</v>
      </c>
      <c r="W914" s="40">
        <v>0.16260588152506142</v>
      </c>
      <c r="X914" s="40">
        <v>0.12473381880284864</v>
      </c>
      <c r="Y914" s="40">
        <v>0.11298595210228145</v>
      </c>
    </row>
    <row r="915" spans="1:25" ht="15" hidden="1" customHeight="1">
      <c r="A915" s="41" t="s">
        <v>64</v>
      </c>
      <c r="B915" s="41" t="s">
        <v>65</v>
      </c>
      <c r="C915" s="41" t="s">
        <v>415</v>
      </c>
      <c r="D915" s="41" t="s">
        <v>423</v>
      </c>
      <c r="E915" s="41" t="s">
        <v>448</v>
      </c>
      <c r="F915" s="41"/>
      <c r="G915" s="41" t="s">
        <v>449</v>
      </c>
      <c r="H915" s="42" t="s">
        <v>72</v>
      </c>
      <c r="I915" s="42">
        <v>1</v>
      </c>
      <c r="J915" s="43">
        <v>1.3012895512424635E-3</v>
      </c>
      <c r="K915" s="43">
        <v>1.321672953555273E-3</v>
      </c>
      <c r="L915" s="43">
        <v>1.4405444915138073E-3</v>
      </c>
      <c r="M915" s="43">
        <v>1.3518385836964594E-3</v>
      </c>
      <c r="N915" s="43">
        <v>1.3774657458305477E-3</v>
      </c>
      <c r="O915" s="43">
        <v>1.3916253896418484E-3</v>
      </c>
      <c r="P915" s="43">
        <v>1.4430157001961194E-3</v>
      </c>
      <c r="Q915" s="43">
        <v>1.430532270552442E-3</v>
      </c>
      <c r="R915" s="43">
        <v>1.4584750054542554E-3</v>
      </c>
      <c r="S915" s="43">
        <v>1.4728844324431224E-3</v>
      </c>
      <c r="T915" s="43">
        <v>1.4579606960018845E-3</v>
      </c>
      <c r="U915" s="43">
        <v>1.6321244741760257E-4</v>
      </c>
      <c r="V915" s="43">
        <v>1.1617749888705636E-4</v>
      </c>
      <c r="W915" s="43">
        <v>1.6515354312736166E-3</v>
      </c>
      <c r="X915" s="43">
        <v>5.0560654275794809E-4</v>
      </c>
      <c r="Y915" s="43">
        <v>1.935351665800772E-3</v>
      </c>
    </row>
    <row r="916" spans="1:25" ht="15" hidden="1" customHeight="1">
      <c r="A916" s="38" t="s">
        <v>64</v>
      </c>
      <c r="B916" s="38" t="s">
        <v>65</v>
      </c>
      <c r="C916" s="38" t="s">
        <v>415</v>
      </c>
      <c r="D916" s="38" t="s">
        <v>423</v>
      </c>
      <c r="E916" s="38" t="s">
        <v>448</v>
      </c>
      <c r="F916" s="38"/>
      <c r="G916" s="38" t="s">
        <v>450</v>
      </c>
      <c r="H916" s="39" t="s">
        <v>71</v>
      </c>
      <c r="I916" s="39">
        <v>25</v>
      </c>
      <c r="J916" s="40">
        <v>3.5170412525915555</v>
      </c>
      <c r="K916" s="40">
        <v>3.5721321942915569</v>
      </c>
      <c r="L916" s="40">
        <v>3.8934105003841508</v>
      </c>
      <c r="M916" s="40">
        <v>3.6536619088087257</v>
      </c>
      <c r="N916" s="40">
        <v>3.7229253454715225</v>
      </c>
      <c r="O916" s="40">
        <v>3.7611951151463789</v>
      </c>
      <c r="P916" s="40">
        <v>3.9000895234126176</v>
      </c>
      <c r="Q916" s="40">
        <v>3.8663501169994059</v>
      </c>
      <c r="R916" s="40">
        <v>3.9418719340047552</v>
      </c>
      <c r="S916" s="40">
        <v>3.9808168014999747</v>
      </c>
      <c r="T916" s="40">
        <v>3.9404818916741609</v>
      </c>
      <c r="U916" s="40">
        <v>3.9187893651137045</v>
      </c>
      <c r="V916" s="40">
        <v>3.8722015893141126</v>
      </c>
      <c r="W916" s="40">
        <v>3.8124422739441095</v>
      </c>
      <c r="X916" s="40">
        <v>3.8673532871168397</v>
      </c>
      <c r="Y916" s="40">
        <v>3.9386962148332265</v>
      </c>
    </row>
    <row r="917" spans="1:25" ht="15" hidden="1" customHeight="1">
      <c r="A917" s="41" t="s">
        <v>64</v>
      </c>
      <c r="B917" s="41" t="s">
        <v>65</v>
      </c>
      <c r="C917" s="41" t="s">
        <v>415</v>
      </c>
      <c r="D917" s="41" t="s">
        <v>423</v>
      </c>
      <c r="E917" s="41" t="s">
        <v>448</v>
      </c>
      <c r="F917" s="41"/>
      <c r="G917" s="41" t="s">
        <v>450</v>
      </c>
      <c r="H917" s="42" t="s">
        <v>72</v>
      </c>
      <c r="I917" s="42">
        <v>1</v>
      </c>
      <c r="J917" s="43">
        <v>2.9069725231162511E-3</v>
      </c>
      <c r="K917" s="43">
        <v>2.9525073469334291E-3</v>
      </c>
      <c r="L917" s="43">
        <v>3.2180564664941722E-3</v>
      </c>
      <c r="M917" s="43">
        <v>3.0198948533336693E-3</v>
      </c>
      <c r="N917" s="43">
        <v>3.077143800040504E-3</v>
      </c>
      <c r="O917" s="43">
        <v>3.1087752655027923E-3</v>
      </c>
      <c r="P917" s="43">
        <v>3.2235769409585274E-3</v>
      </c>
      <c r="Q917" s="43">
        <v>3.1956899983992984E-3</v>
      </c>
      <c r="R917" s="43">
        <v>3.2581117418942307E-3</v>
      </c>
      <c r="S917" s="43">
        <v>3.2903012021803691E-3</v>
      </c>
      <c r="T917" s="43">
        <v>3.2569628173946875E-3</v>
      </c>
      <c r="U917" s="43">
        <v>4.5457272061092983E-3</v>
      </c>
      <c r="V917" s="43">
        <v>4.482767941462097E-3</v>
      </c>
      <c r="W917" s="43">
        <v>2.9511519066380549E-3</v>
      </c>
      <c r="X917" s="43">
        <v>4.1168101062016918E-3</v>
      </c>
      <c r="Y917" s="43">
        <v>2.7560697906508693E-3</v>
      </c>
    </row>
    <row r="918" spans="1:25" ht="15" hidden="1" customHeight="1">
      <c r="A918" s="38" t="s">
        <v>64</v>
      </c>
      <c r="B918" s="38" t="s">
        <v>65</v>
      </c>
      <c r="C918" s="38" t="s">
        <v>415</v>
      </c>
      <c r="D918" s="38" t="s">
        <v>451</v>
      </c>
      <c r="E918" s="38"/>
      <c r="F918" s="38"/>
      <c r="G918" s="38" t="s">
        <v>452</v>
      </c>
      <c r="H918" s="39" t="s">
        <v>72</v>
      </c>
      <c r="I918" s="39">
        <v>1</v>
      </c>
      <c r="J918" s="40">
        <v>7.6080011941693754E-2</v>
      </c>
      <c r="K918" s="40">
        <v>7.2751583074566181E-2</v>
      </c>
      <c r="L918" s="40">
        <v>7.4658373506643352E-2</v>
      </c>
      <c r="M918" s="40">
        <v>6.991317014837968E-2</v>
      </c>
      <c r="N918" s="40">
        <v>8.0202469096890078E-2</v>
      </c>
      <c r="O918" s="40">
        <v>8.0923650833399988E-2</v>
      </c>
      <c r="P918" s="40">
        <v>7.9200221883204205E-2</v>
      </c>
      <c r="Q918" s="40">
        <v>7.6064033916821497E-2</v>
      </c>
      <c r="R918" s="40">
        <v>6.102073482541754E-2</v>
      </c>
      <c r="S918" s="40">
        <v>6.9578611536911264E-2</v>
      </c>
      <c r="T918" s="40">
        <v>6.4052254134791584E-2</v>
      </c>
      <c r="U918" s="40">
        <v>3.6004700963925919E-2</v>
      </c>
      <c r="V918" s="40">
        <v>3.5519269402988732E-2</v>
      </c>
      <c r="W918" s="40">
        <v>3.6922615769060571E-2</v>
      </c>
      <c r="X918" s="40">
        <v>3.5657042513582662E-2</v>
      </c>
      <c r="Y918" s="40">
        <v>3.3134361449182533E-2</v>
      </c>
    </row>
    <row r="919" spans="1:25" ht="15" hidden="1" customHeight="1">
      <c r="A919" s="41" t="s">
        <v>64</v>
      </c>
      <c r="B919" s="41" t="s">
        <v>65</v>
      </c>
      <c r="C919" s="41" t="s">
        <v>415</v>
      </c>
      <c r="D919" s="41" t="s">
        <v>451</v>
      </c>
      <c r="E919" s="41"/>
      <c r="F919" s="41"/>
      <c r="G919" s="41" t="s">
        <v>453</v>
      </c>
      <c r="H919" s="42" t="s">
        <v>72</v>
      </c>
      <c r="I919" s="42">
        <v>1</v>
      </c>
      <c r="J919" s="43">
        <v>0</v>
      </c>
      <c r="K919" s="43">
        <v>0</v>
      </c>
      <c r="L919" s="43">
        <v>0</v>
      </c>
      <c r="M919" s="43">
        <v>0</v>
      </c>
      <c r="N919" s="43">
        <v>0</v>
      </c>
      <c r="O919" s="43">
        <v>0</v>
      </c>
      <c r="P919" s="43">
        <v>0</v>
      </c>
      <c r="Q919" s="43">
        <v>0</v>
      </c>
      <c r="R919" s="43">
        <v>0</v>
      </c>
      <c r="S919" s="43">
        <v>4.463090562874159E-3</v>
      </c>
      <c r="T919" s="43">
        <v>1.2526123214089248E-3</v>
      </c>
      <c r="U919" s="43">
        <v>0</v>
      </c>
      <c r="V919" s="43">
        <v>0</v>
      </c>
      <c r="W919" s="43">
        <v>0</v>
      </c>
      <c r="X919" s="43">
        <v>0</v>
      </c>
      <c r="Y919" s="43">
        <v>0</v>
      </c>
    </row>
    <row r="920" spans="1:25" ht="15" hidden="1" customHeight="1">
      <c r="A920" s="38" t="s">
        <v>64</v>
      </c>
      <c r="B920" s="38" t="s">
        <v>65</v>
      </c>
      <c r="C920" s="38" t="s">
        <v>415</v>
      </c>
      <c r="D920" s="38" t="s">
        <v>451</v>
      </c>
      <c r="E920" s="38"/>
      <c r="F920" s="38"/>
      <c r="G920" s="38" t="s">
        <v>454</v>
      </c>
      <c r="H920" s="39" t="s">
        <v>71</v>
      </c>
      <c r="I920" s="39">
        <v>25</v>
      </c>
      <c r="J920" s="40"/>
      <c r="K920" s="40"/>
      <c r="L920" s="40"/>
      <c r="M920" s="40"/>
      <c r="N920" s="40"/>
      <c r="O920" s="40"/>
      <c r="P920" s="40"/>
      <c r="Q920" s="40"/>
      <c r="R920" s="40"/>
      <c r="S920" s="40">
        <v>2.4325000000000001E-7</v>
      </c>
      <c r="T920" s="40">
        <v>2.5549999999999998E-7</v>
      </c>
      <c r="U920" s="40">
        <v>8.7809768139999994E-2</v>
      </c>
      <c r="V920" s="40">
        <v>5.75E-6</v>
      </c>
      <c r="W920" s="40">
        <v>8.7776749999999987E-2</v>
      </c>
      <c r="X920" s="40">
        <v>8.6525500000000019E-2</v>
      </c>
      <c r="Y920" s="40">
        <v>8.4970500000000004E-2</v>
      </c>
    </row>
    <row r="921" spans="1:25" ht="15" hidden="1" customHeight="1">
      <c r="A921" s="41" t="s">
        <v>64</v>
      </c>
      <c r="B921" s="41" t="s">
        <v>65</v>
      </c>
      <c r="C921" s="41" t="s">
        <v>415</v>
      </c>
      <c r="D921" s="41" t="s">
        <v>451</v>
      </c>
      <c r="E921" s="41"/>
      <c r="F921" s="41"/>
      <c r="G921" s="41" t="s">
        <v>454</v>
      </c>
      <c r="H921" s="42" t="s">
        <v>72</v>
      </c>
      <c r="I921" s="42">
        <v>1</v>
      </c>
      <c r="J921" s="43">
        <v>1.0501488116073758</v>
      </c>
      <c r="K921" s="43">
        <v>1.0392834111639788</v>
      </c>
      <c r="L921" s="43">
        <v>1.0143448531647636</v>
      </c>
      <c r="M921" s="43">
        <v>1.0179259715783273</v>
      </c>
      <c r="N921" s="43">
        <v>1.0282362820647657</v>
      </c>
      <c r="O921" s="43">
        <v>1.0307351928864592</v>
      </c>
      <c r="P921" s="43">
        <v>1.0109690012644219</v>
      </c>
      <c r="Q921" s="43">
        <v>1.0251197051201664</v>
      </c>
      <c r="R921" s="43">
        <v>1.0186785072100588</v>
      </c>
      <c r="S921" s="43">
        <v>1.2273256298999999</v>
      </c>
      <c r="T921" s="43">
        <v>1.0242412434999999</v>
      </c>
      <c r="U921" s="43">
        <v>1.0856504782</v>
      </c>
      <c r="V921" s="43">
        <v>0.78037136196000001</v>
      </c>
      <c r="W921" s="43">
        <v>0.74838375012000002</v>
      </c>
      <c r="X921" s="43">
        <v>0.74664946688</v>
      </c>
      <c r="Y921" s="43">
        <v>0.9790494338836</v>
      </c>
    </row>
    <row r="922" spans="1:25" ht="15" hidden="1" customHeight="1">
      <c r="A922" s="38" t="s">
        <v>64</v>
      </c>
      <c r="B922" s="38" t="s">
        <v>65</v>
      </c>
      <c r="C922" s="38" t="s">
        <v>415</v>
      </c>
      <c r="D922" s="38" t="s">
        <v>451</v>
      </c>
      <c r="E922" s="38"/>
      <c r="F922" s="38"/>
      <c r="G922" s="38" t="s">
        <v>454</v>
      </c>
      <c r="H922" s="39" t="s">
        <v>73</v>
      </c>
      <c r="I922" s="39">
        <v>298</v>
      </c>
      <c r="J922" s="40"/>
      <c r="K922" s="40"/>
      <c r="L922" s="40"/>
      <c r="M922" s="40"/>
      <c r="N922" s="40"/>
      <c r="O922" s="40"/>
      <c r="P922" s="40"/>
      <c r="Q922" s="40"/>
      <c r="R922" s="40"/>
      <c r="S922" s="40">
        <v>9.65818E-7</v>
      </c>
      <c r="T922" s="40">
        <v>1.0149879999999999E-6</v>
      </c>
      <c r="U922" s="40"/>
      <c r="V922" s="40">
        <v>0</v>
      </c>
      <c r="W922" s="40">
        <v>4.4700000000000002E-5</v>
      </c>
      <c r="X922" s="40">
        <v>6.5560000000000002E-5</v>
      </c>
      <c r="Y922" s="40"/>
    </row>
    <row r="923" spans="1:25" ht="15" hidden="1" customHeight="1">
      <c r="A923" s="41" t="s">
        <v>64</v>
      </c>
      <c r="B923" s="41" t="s">
        <v>65</v>
      </c>
      <c r="C923" s="41" t="s">
        <v>415</v>
      </c>
      <c r="D923" s="41" t="s">
        <v>451</v>
      </c>
      <c r="E923" s="41"/>
      <c r="F923" s="41"/>
      <c r="G923" s="41" t="s">
        <v>455</v>
      </c>
      <c r="H923" s="42" t="s">
        <v>71</v>
      </c>
      <c r="I923" s="42">
        <v>25</v>
      </c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>
        <v>4.5021500000000006E-2</v>
      </c>
      <c r="X923" s="43">
        <v>4.343375E-2</v>
      </c>
      <c r="Y923" s="43">
        <v>4.2144500000000001E-2</v>
      </c>
    </row>
    <row r="924" spans="1:25" ht="15" hidden="1" customHeight="1">
      <c r="A924" s="38" t="s">
        <v>64</v>
      </c>
      <c r="B924" s="38" t="s">
        <v>65</v>
      </c>
      <c r="C924" s="38" t="s">
        <v>415</v>
      </c>
      <c r="D924" s="38" t="s">
        <v>451</v>
      </c>
      <c r="E924" s="38"/>
      <c r="F924" s="38"/>
      <c r="G924" s="38" t="s">
        <v>455</v>
      </c>
      <c r="H924" s="39" t="s">
        <v>72</v>
      </c>
      <c r="I924" s="39">
        <v>1</v>
      </c>
      <c r="J924" s="40">
        <v>0</v>
      </c>
      <c r="K924" s="40">
        <v>0</v>
      </c>
      <c r="L924" s="40">
        <v>1.6227195453985425E-2</v>
      </c>
      <c r="M924" s="40">
        <v>1.4393566577880972E-2</v>
      </c>
      <c r="N924" s="40">
        <v>1.4430491867050015E-2</v>
      </c>
      <c r="O924" s="40">
        <v>1.2896515578589405E-2</v>
      </c>
      <c r="P924" s="40">
        <v>1.3314095257025699E-2</v>
      </c>
      <c r="Q924" s="40">
        <v>1.336088707020305E-2</v>
      </c>
      <c r="R924" s="40">
        <v>1.2919519177140244E-2</v>
      </c>
      <c r="S924" s="40">
        <v>1.3184E-2</v>
      </c>
      <c r="T924" s="40">
        <v>1.2821000000000001E-2</v>
      </c>
      <c r="U924" s="40">
        <v>1.296272E-2</v>
      </c>
      <c r="V924" s="40">
        <v>1.231294E-2</v>
      </c>
      <c r="W924" s="40">
        <v>1.2449150000000001E-2</v>
      </c>
      <c r="X924" s="40">
        <v>1.2463689999999999E-2</v>
      </c>
      <c r="Y924" s="40">
        <v>1.2162989999999999E-2</v>
      </c>
    </row>
    <row r="925" spans="1:25" ht="15" hidden="1" customHeight="1">
      <c r="A925" s="41" t="s">
        <v>64</v>
      </c>
      <c r="B925" s="41" t="s">
        <v>65</v>
      </c>
      <c r="C925" s="41" t="s">
        <v>415</v>
      </c>
      <c r="D925" s="41" t="s">
        <v>456</v>
      </c>
      <c r="E925" s="41"/>
      <c r="F925" s="41"/>
      <c r="G925" s="41" t="s">
        <v>457</v>
      </c>
      <c r="H925" s="42" t="s">
        <v>72</v>
      </c>
      <c r="I925" s="42">
        <v>1</v>
      </c>
      <c r="J925" s="43">
        <v>8.3722372946999996E-2</v>
      </c>
      <c r="K925" s="43">
        <v>8.2197551315000006E-2</v>
      </c>
      <c r="L925" s="43">
        <v>8.2956395069000002E-2</v>
      </c>
      <c r="M925" s="43">
        <v>8.0939470390999996E-2</v>
      </c>
      <c r="N925" s="43">
        <v>8.1287185981999993E-2</v>
      </c>
      <c r="O925" s="43">
        <v>8.3360161850000003E-2</v>
      </c>
      <c r="P925" s="43">
        <v>8.4248562582999995E-2</v>
      </c>
      <c r="Q925" s="43">
        <v>8.2134271898000002E-2</v>
      </c>
      <c r="R925" s="43">
        <v>7.6508346019000001E-2</v>
      </c>
      <c r="S925" s="43">
        <v>7.2937585151999995E-2</v>
      </c>
      <c r="T925" s="43">
        <v>2.2776895734000002E-2</v>
      </c>
      <c r="U925" s="43">
        <v>2.2776895734000002E-2</v>
      </c>
      <c r="V925" s="43">
        <v>1.1406329E-3</v>
      </c>
      <c r="W925" s="43">
        <v>7.3041269999999997E-4</v>
      </c>
      <c r="X925" s="43">
        <v>1.1286075E-3</v>
      </c>
      <c r="Y925" s="43">
        <v>5.9940999999999998E-4</v>
      </c>
    </row>
    <row r="926" spans="1:25" ht="15" hidden="1" customHeight="1">
      <c r="A926" s="38" t="s">
        <v>64</v>
      </c>
      <c r="B926" s="38" t="s">
        <v>65</v>
      </c>
      <c r="C926" s="38" t="s">
        <v>415</v>
      </c>
      <c r="D926" s="38" t="s">
        <v>456</v>
      </c>
      <c r="E926" s="38"/>
      <c r="F926" s="38"/>
      <c r="G926" s="38" t="s">
        <v>458</v>
      </c>
      <c r="H926" s="39" t="s">
        <v>72</v>
      </c>
      <c r="I926" s="39">
        <v>1</v>
      </c>
      <c r="J926" s="40">
        <v>2.8394578986999999E-2</v>
      </c>
      <c r="K926" s="40">
        <v>2.787743325E-2</v>
      </c>
      <c r="L926" s="40">
        <v>2.8134796343E-2</v>
      </c>
      <c r="M926" s="40">
        <v>2.7450753057999999E-2</v>
      </c>
      <c r="N926" s="40">
        <v>2.7568681365999999E-2</v>
      </c>
      <c r="O926" s="40">
        <v>2.8271734504000001E-2</v>
      </c>
      <c r="P926" s="40">
        <v>2.8573037058E-2</v>
      </c>
      <c r="Q926" s="40">
        <v>2.7855971932000002E-2</v>
      </c>
      <c r="R926" s="40">
        <v>2.5947930017999998E-2</v>
      </c>
      <c r="S926" s="40">
        <v>2.4736900661E-2</v>
      </c>
      <c r="T926" s="40">
        <v>3.2812817410999999E-2</v>
      </c>
      <c r="U926" s="40">
        <v>3.1478563909000001E-2</v>
      </c>
      <c r="V926" s="40">
        <v>1.6733582768000001E-2</v>
      </c>
      <c r="W926" s="40">
        <v>3.4643500000000002E-3</v>
      </c>
      <c r="X926" s="40">
        <v>3.11561E-3</v>
      </c>
      <c r="Y926" s="40">
        <v>2.3878300000000001E-3</v>
      </c>
    </row>
    <row r="927" spans="1:25" ht="15" hidden="1" customHeight="1">
      <c r="A927" s="41" t="s">
        <v>64</v>
      </c>
      <c r="B927" s="41" t="s">
        <v>459</v>
      </c>
      <c r="C927" s="41" t="s">
        <v>460</v>
      </c>
      <c r="D927" s="41" t="s">
        <v>461</v>
      </c>
      <c r="E927" s="41"/>
      <c r="F927" s="41"/>
      <c r="G927" s="41" t="s">
        <v>462</v>
      </c>
      <c r="H927" s="42" t="s">
        <v>72</v>
      </c>
      <c r="I927" s="42">
        <v>1</v>
      </c>
      <c r="J927" s="43">
        <v>5.5234835999999996</v>
      </c>
      <c r="K927" s="43">
        <v>5.2789896000000001</v>
      </c>
      <c r="L927" s="43">
        <v>5.8194774000000002</v>
      </c>
      <c r="M927" s="43">
        <v>5.8694166000000001</v>
      </c>
      <c r="N927" s="43">
        <v>6.0306785999999999</v>
      </c>
      <c r="O927" s="43">
        <v>5.9646131999999996</v>
      </c>
      <c r="P927" s="43">
        <v>5.8106340000000003</v>
      </c>
      <c r="Q927" s="43">
        <v>5.6587356</v>
      </c>
      <c r="R927" s="43">
        <v>5.2847970000000002</v>
      </c>
      <c r="S927" s="43">
        <v>3.6011500000000001</v>
      </c>
      <c r="T927" s="43">
        <v>3.4580341818</v>
      </c>
      <c r="U927" s="43">
        <v>4.0759845112260003</v>
      </c>
      <c r="V927" s="43">
        <v>4.6543595592419997</v>
      </c>
      <c r="W927" s="43">
        <v>4.9258250553060003</v>
      </c>
      <c r="X927" s="43">
        <v>5.2692805871999999</v>
      </c>
      <c r="Y927" s="43">
        <v>5.1730810415999997</v>
      </c>
    </row>
    <row r="928" spans="1:25" ht="15" hidden="1" customHeight="1">
      <c r="A928" s="38" t="s">
        <v>64</v>
      </c>
      <c r="B928" s="38" t="s">
        <v>459</v>
      </c>
      <c r="C928" s="38" t="s">
        <v>460</v>
      </c>
      <c r="D928" s="38" t="s">
        <v>463</v>
      </c>
      <c r="E928" s="38"/>
      <c r="F928" s="38"/>
      <c r="G928" s="38" t="s">
        <v>464</v>
      </c>
      <c r="H928" s="39" t="s">
        <v>72</v>
      </c>
      <c r="I928" s="39">
        <v>1</v>
      </c>
      <c r="J928" s="40">
        <v>7.1999999999999995E-2</v>
      </c>
      <c r="K928" s="40">
        <v>6.8000000000000005E-2</v>
      </c>
      <c r="L928" s="40">
        <v>5.8999999999999997E-2</v>
      </c>
      <c r="M928" s="40">
        <v>5.8000000000000003E-2</v>
      </c>
      <c r="N928" s="40">
        <v>7.5999999999999998E-2</v>
      </c>
      <c r="O928" s="40">
        <v>7.1999999999999995E-2</v>
      </c>
      <c r="P928" s="40">
        <v>6.6000000000000003E-2</v>
      </c>
      <c r="Q928" s="40">
        <v>5.4999999969999998E-2</v>
      </c>
      <c r="R928" s="40">
        <v>4.3999999999999997E-2</v>
      </c>
      <c r="S928" s="40">
        <v>2.9000000000000001E-2</v>
      </c>
      <c r="T928" s="40">
        <v>3.2000000000000001E-2</v>
      </c>
      <c r="U928" s="40">
        <v>3.8793500000000002E-2</v>
      </c>
      <c r="V928" s="40">
        <v>3.8109200000000003E-2</v>
      </c>
      <c r="W928" s="40">
        <v>4.29101E-2</v>
      </c>
      <c r="X928" s="40">
        <v>5.3069999999999999E-2</v>
      </c>
      <c r="Y928" s="40">
        <v>5.8561229999999999E-2</v>
      </c>
    </row>
    <row r="929" spans="1:25" ht="15" hidden="1" customHeight="1">
      <c r="A929" s="41" t="s">
        <v>64</v>
      </c>
      <c r="B929" s="41" t="s">
        <v>459</v>
      </c>
      <c r="C929" s="41" t="s">
        <v>465</v>
      </c>
      <c r="D929" s="41" t="s">
        <v>466</v>
      </c>
      <c r="E929" s="41"/>
      <c r="F929" s="41"/>
      <c r="G929" s="41" t="s">
        <v>467</v>
      </c>
      <c r="H929" s="42" t="s">
        <v>73</v>
      </c>
      <c r="I929" s="42">
        <v>298</v>
      </c>
      <c r="J929" s="43">
        <v>6.2903625616000006E-2</v>
      </c>
      <c r="K929" s="43">
        <v>5.0322900612000003E-2</v>
      </c>
      <c r="L929" s="43">
        <v>5.4516475513999997E-2</v>
      </c>
      <c r="M929" s="43">
        <v>5.1720759012000003E-2</v>
      </c>
      <c r="N929" s="43">
        <v>5.1720759012000003E-2</v>
      </c>
      <c r="O929" s="43">
        <v>5.3118617411999997E-2</v>
      </c>
      <c r="P929" s="43">
        <v>5.1720759012000003E-2</v>
      </c>
      <c r="Q929" s="43">
        <v>6.1505767513999998E-2</v>
      </c>
      <c r="R929" s="43">
        <v>5.3118617411999997E-2</v>
      </c>
      <c r="S929" s="43">
        <v>4.4731467310000002E-2</v>
      </c>
      <c r="T929" s="43">
        <v>5.4516475513999997E-2</v>
      </c>
      <c r="U929" s="43">
        <v>2.9910260000000001E-2</v>
      </c>
      <c r="V929" s="43">
        <v>4.8853821999999998E-2</v>
      </c>
      <c r="W929" s="43">
        <v>5.0322900612000003E-2</v>
      </c>
      <c r="X929" s="43">
        <v>1.342788E-2</v>
      </c>
      <c r="Y929" s="43">
        <v>3.3003499999999998E-2</v>
      </c>
    </row>
    <row r="930" spans="1:25" ht="15" hidden="1" customHeight="1">
      <c r="A930" s="38" t="s">
        <v>64</v>
      </c>
      <c r="B930" s="38" t="s">
        <v>459</v>
      </c>
      <c r="C930" s="38" t="s">
        <v>468</v>
      </c>
      <c r="D930" s="38" t="s">
        <v>469</v>
      </c>
      <c r="E930" s="38"/>
      <c r="F930" s="38"/>
      <c r="G930" s="38" t="s">
        <v>470</v>
      </c>
      <c r="H930" s="39" t="s">
        <v>72</v>
      </c>
      <c r="I930" s="39">
        <v>1</v>
      </c>
      <c r="J930" s="40">
        <v>7.1577556764000003E-2</v>
      </c>
      <c r="K930" s="40">
        <v>6.8185230023000004E-2</v>
      </c>
      <c r="L930" s="40">
        <v>6.8145562931000006E-2</v>
      </c>
      <c r="M930" s="40">
        <v>7.0019611191000003E-2</v>
      </c>
      <c r="N930" s="40">
        <v>6.6668908737000002E-2</v>
      </c>
      <c r="O930" s="40">
        <v>6.7339793815999999E-2</v>
      </c>
      <c r="P930" s="40">
        <v>6.8028106128000004E-2</v>
      </c>
      <c r="Q930" s="40">
        <v>6.8195196316000004E-2</v>
      </c>
      <c r="R930" s="40">
        <v>6.6296459936999994E-2</v>
      </c>
      <c r="S930" s="40">
        <v>6.3452863972000006E-2</v>
      </c>
      <c r="T930" s="40">
        <v>6.5373328898999994E-2</v>
      </c>
      <c r="U930" s="40">
        <v>6.6544500000000006E-2</v>
      </c>
      <c r="V930" s="40">
        <v>5.9970999999999997E-2</v>
      </c>
      <c r="W930" s="40">
        <v>6.575947E-2</v>
      </c>
      <c r="X930" s="40">
        <v>6.2909999999999994E-2</v>
      </c>
      <c r="Y930" s="40">
        <v>4.7301269999999999E-2</v>
      </c>
    </row>
    <row r="931" spans="1:25" ht="15" hidden="1" customHeight="1">
      <c r="A931" s="41" t="s">
        <v>64</v>
      </c>
      <c r="B931" s="41" t="s">
        <v>459</v>
      </c>
      <c r="C931" s="41" t="s">
        <v>471</v>
      </c>
      <c r="D931" s="41" t="s">
        <v>472</v>
      </c>
      <c r="E931" s="41"/>
      <c r="F931" s="41"/>
      <c r="G931" s="41" t="s">
        <v>473</v>
      </c>
      <c r="H931" s="42" t="s">
        <v>72</v>
      </c>
      <c r="I931" s="42">
        <v>1</v>
      </c>
      <c r="J931" s="43">
        <v>0.89701102023513923</v>
      </c>
      <c r="K931" s="43">
        <v>0.82185986413565792</v>
      </c>
      <c r="L931" s="43">
        <v>0.81213632545932424</v>
      </c>
      <c r="M931" s="43">
        <v>0.75081911623640807</v>
      </c>
      <c r="N931" s="43">
        <v>0.76064578054767995</v>
      </c>
      <c r="O931" s="43">
        <v>0.75668270110641933</v>
      </c>
      <c r="P931" s="43">
        <v>0.73722089619171305</v>
      </c>
      <c r="Q931" s="43">
        <v>0.76130874974409091</v>
      </c>
      <c r="R931" s="43">
        <v>0.70678327654354489</v>
      </c>
      <c r="S931" s="43">
        <v>0.63544787521393653</v>
      </c>
      <c r="T931" s="43">
        <v>0.70603191336181803</v>
      </c>
      <c r="U931" s="43">
        <v>0.66995487599040005</v>
      </c>
      <c r="V931" s="43">
        <v>0.61640753690880001</v>
      </c>
      <c r="W931" s="43">
        <v>0.651969510192</v>
      </c>
      <c r="X931" s="43">
        <v>0.68017383383039998</v>
      </c>
      <c r="Y931" s="43">
        <v>0.74067006424320003</v>
      </c>
    </row>
    <row r="932" spans="1:25" ht="15" hidden="1" customHeight="1">
      <c r="A932" s="38" t="s">
        <v>64</v>
      </c>
      <c r="B932" s="38" t="s">
        <v>459</v>
      </c>
      <c r="C932" s="38" t="s">
        <v>471</v>
      </c>
      <c r="D932" s="38" t="s">
        <v>472</v>
      </c>
      <c r="E932" s="38"/>
      <c r="F932" s="38"/>
      <c r="G932" s="38" t="s">
        <v>474</v>
      </c>
      <c r="H932" s="39" t="s">
        <v>72</v>
      </c>
      <c r="I932" s="39">
        <v>1</v>
      </c>
      <c r="J932" s="40">
        <v>1.1960146936468525</v>
      </c>
      <c r="K932" s="40">
        <v>1.0958131521808774</v>
      </c>
      <c r="L932" s="40">
        <v>1.082848438033349</v>
      </c>
      <c r="M932" s="40">
        <v>1.0010921522568221</v>
      </c>
      <c r="N932" s="40">
        <v>1.0141943727010456</v>
      </c>
      <c r="O932" s="40">
        <v>1.0089102681418924</v>
      </c>
      <c r="P932" s="40">
        <v>0.9829611908347009</v>
      </c>
      <c r="Q932" s="40">
        <v>1.0150783289045382</v>
      </c>
      <c r="R932" s="40">
        <v>0.94237770342058769</v>
      </c>
      <c r="S932" s="40">
        <v>0.84726383361858204</v>
      </c>
      <c r="T932" s="40">
        <v>0.94137588584495158</v>
      </c>
      <c r="U932" s="40">
        <v>0.89313691521600003</v>
      </c>
      <c r="V932" s="40">
        <v>0.82160421033599995</v>
      </c>
      <c r="W932" s="40">
        <v>0.86942893302719992</v>
      </c>
      <c r="X932" s="40">
        <v>0.90703469787840008</v>
      </c>
      <c r="Y932" s="40">
        <v>0.98756008565760001</v>
      </c>
    </row>
    <row r="933" spans="1:25" ht="15" hidden="1" customHeight="1">
      <c r="A933" s="41" t="s">
        <v>64</v>
      </c>
      <c r="B933" s="41" t="s">
        <v>459</v>
      </c>
      <c r="C933" s="41" t="s">
        <v>471</v>
      </c>
      <c r="D933" s="41" t="s">
        <v>475</v>
      </c>
      <c r="E933" s="41"/>
      <c r="F933" s="41"/>
      <c r="G933" s="41" t="s">
        <v>476</v>
      </c>
      <c r="H933" s="42" t="s">
        <v>72</v>
      </c>
      <c r="I933" s="42">
        <v>1</v>
      </c>
      <c r="J933" s="43">
        <v>0.36828751442010943</v>
      </c>
      <c r="K933" s="43">
        <v>0.34669660440277072</v>
      </c>
      <c r="L933" s="43">
        <v>0.302329533833393</v>
      </c>
      <c r="M933" s="43">
        <v>0.31428889631651336</v>
      </c>
      <c r="N933" s="43">
        <v>0.28133157395416158</v>
      </c>
      <c r="O933" s="43">
        <v>0.27821786437872292</v>
      </c>
      <c r="P933" s="43">
        <v>0.27664257762997951</v>
      </c>
      <c r="Q933" s="43">
        <v>0.27650313541154176</v>
      </c>
      <c r="R933" s="43">
        <v>0.27197618054596895</v>
      </c>
      <c r="S933" s="43">
        <v>0.25991789632614321</v>
      </c>
      <c r="T933" s="43">
        <v>0.26612707743320091</v>
      </c>
      <c r="U933" s="43">
        <v>0.24828487159483675</v>
      </c>
      <c r="V933" s="43">
        <v>0.24143214553950346</v>
      </c>
      <c r="W933" s="43">
        <v>0.17622903492634046</v>
      </c>
      <c r="X933" s="43">
        <v>0.24244613673372886</v>
      </c>
      <c r="Y933" s="43">
        <v>0.17322693883399753</v>
      </c>
    </row>
    <row r="934" spans="1:25" ht="15" hidden="1" customHeight="1">
      <c r="A934" s="38" t="s">
        <v>64</v>
      </c>
      <c r="B934" s="38" t="s">
        <v>459</v>
      </c>
      <c r="C934" s="38" t="s">
        <v>477</v>
      </c>
      <c r="D934" s="38"/>
      <c r="E934" s="38"/>
      <c r="F934" s="38"/>
      <c r="G934" s="38" t="s">
        <v>478</v>
      </c>
      <c r="H934" s="39" t="s">
        <v>479</v>
      </c>
      <c r="I934" s="39">
        <v>12200</v>
      </c>
      <c r="J934" s="40">
        <v>0.24808790646000001</v>
      </c>
      <c r="K934" s="40">
        <v>0.16539193763999999</v>
      </c>
      <c r="L934" s="40">
        <v>0.16539193763999999</v>
      </c>
      <c r="M934" s="40">
        <v>0.16539193763999999</v>
      </c>
      <c r="N934" s="40">
        <v>0.16539193763999999</v>
      </c>
      <c r="O934" s="40">
        <v>0.16539193763999999</v>
      </c>
      <c r="P934" s="40">
        <v>0.16539193763999999</v>
      </c>
      <c r="Q934" s="40">
        <v>0.16539193763999999</v>
      </c>
      <c r="R934" s="40">
        <v>8.2695968819999993E-2</v>
      </c>
      <c r="S934" s="40">
        <v>8.2695968819999993E-2</v>
      </c>
      <c r="T934" s="40">
        <v>8.2695968819999993E-2</v>
      </c>
      <c r="U934" s="40">
        <v>8.2695968819999993E-2</v>
      </c>
      <c r="V934" s="40">
        <v>8.2695968819999993E-2</v>
      </c>
      <c r="W934" s="40">
        <v>8.2695968819999993E-2</v>
      </c>
      <c r="X934" s="40">
        <v>8.2695968819999993E-2</v>
      </c>
      <c r="Y934" s="40">
        <v>8.2695968819999993E-2</v>
      </c>
    </row>
    <row r="935" spans="1:25" ht="15" hidden="1" customHeight="1">
      <c r="A935" s="41" t="s">
        <v>64</v>
      </c>
      <c r="B935" s="41" t="s">
        <v>459</v>
      </c>
      <c r="C935" s="41" t="s">
        <v>477</v>
      </c>
      <c r="D935" s="41"/>
      <c r="E935" s="41"/>
      <c r="F935" s="41"/>
      <c r="G935" s="41" t="s">
        <v>478</v>
      </c>
      <c r="H935" s="42" t="s">
        <v>480</v>
      </c>
      <c r="I935" s="42">
        <v>8830</v>
      </c>
      <c r="J935" s="43">
        <v>4.7776728240000073E-2</v>
      </c>
      <c r="K935" s="43">
        <v>2.3888364120000036E-2</v>
      </c>
      <c r="L935" s="43">
        <v>2.3888364120000036E-2</v>
      </c>
      <c r="M935" s="43">
        <v>2.3888364120000036E-2</v>
      </c>
      <c r="N935" s="43">
        <v>2.3888364120000036E-2</v>
      </c>
      <c r="O935" s="43">
        <v>2.3888364120000036E-2</v>
      </c>
      <c r="P935" s="43">
        <v>2.3888364120000002E-2</v>
      </c>
      <c r="Q935" s="43">
        <v>2.3888364120000036E-2</v>
      </c>
      <c r="R935" s="43">
        <v>4.7776728240000073E-2</v>
      </c>
      <c r="S935" s="43">
        <v>2.3888364120000036E-2</v>
      </c>
      <c r="T935" s="43">
        <v>2.3888364120000036E-2</v>
      </c>
      <c r="U935" s="43">
        <v>4.7776728240000073E-2</v>
      </c>
      <c r="V935" s="43">
        <v>2.3888364120000036E-2</v>
      </c>
      <c r="W935" s="43">
        <v>2.3888364120000036E-2</v>
      </c>
      <c r="X935" s="43">
        <v>2.3888364120000036E-2</v>
      </c>
      <c r="Y935" s="43">
        <v>2.3888364120000036E-2</v>
      </c>
    </row>
    <row r="936" spans="1:25" ht="15" hidden="1" customHeight="1">
      <c r="A936" s="38" t="s">
        <v>64</v>
      </c>
      <c r="B936" s="38" t="s">
        <v>459</v>
      </c>
      <c r="C936" s="38" t="s">
        <v>477</v>
      </c>
      <c r="D936" s="38"/>
      <c r="E936" s="38"/>
      <c r="F936" s="38"/>
      <c r="G936" s="38" t="s">
        <v>478</v>
      </c>
      <c r="H936" s="39" t="s">
        <v>481</v>
      </c>
      <c r="I936" s="39">
        <v>10300</v>
      </c>
      <c r="J936" s="40">
        <v>2.6673034500000027E-3</v>
      </c>
      <c r="K936" s="40">
        <v>2.6673034500000027E-3</v>
      </c>
      <c r="L936" s="40">
        <v>5.3346069000000003E-3</v>
      </c>
      <c r="M936" s="40">
        <v>5.3346069000000003E-3</v>
      </c>
      <c r="N936" s="40">
        <v>5.3346069000000003E-3</v>
      </c>
      <c r="O936" s="40">
        <v>5.3346069000000003E-3</v>
      </c>
      <c r="P936" s="40">
        <v>5.3346069000000003E-3</v>
      </c>
      <c r="Q936" s="40">
        <v>5.3346069000000003E-3</v>
      </c>
      <c r="R936" s="40">
        <v>5.3346069000000003E-3</v>
      </c>
      <c r="S936" s="40">
        <v>2.6673034500000027E-3</v>
      </c>
      <c r="T936" s="40">
        <v>2.6673034500000027E-3</v>
      </c>
      <c r="U936" s="40">
        <v>5.3346069000000003E-3</v>
      </c>
      <c r="V936" s="40">
        <v>5.3346069000000003E-3</v>
      </c>
      <c r="W936" s="40">
        <v>5.3346069000000003E-3</v>
      </c>
      <c r="X936" s="40">
        <v>5.3346069000000003E-3</v>
      </c>
      <c r="Y936" s="40">
        <v>5.3346069000000003E-3</v>
      </c>
    </row>
    <row r="937" spans="1:25" ht="15" hidden="1" customHeight="1">
      <c r="A937" s="41" t="s">
        <v>64</v>
      </c>
      <c r="B937" s="41" t="s">
        <v>459</v>
      </c>
      <c r="C937" s="41" t="s">
        <v>477</v>
      </c>
      <c r="D937" s="41"/>
      <c r="E937" s="41"/>
      <c r="F937" s="41"/>
      <c r="G937" s="41" t="s">
        <v>478</v>
      </c>
      <c r="H937" s="42" t="s">
        <v>482</v>
      </c>
      <c r="I937" s="42">
        <v>7390</v>
      </c>
      <c r="J937" s="43">
        <v>0.14665060130130003</v>
      </c>
      <c r="K937" s="43">
        <v>9.7767067534200003E-2</v>
      </c>
      <c r="L937" s="43">
        <v>9.7767067534200003E-2</v>
      </c>
      <c r="M937" s="43">
        <v>9.7767067534200003E-2</v>
      </c>
      <c r="N937" s="43">
        <v>9.7767067534200003E-2</v>
      </c>
      <c r="O937" s="43">
        <v>4.8883533767100001E-2</v>
      </c>
      <c r="P937" s="43">
        <v>9.7767067534199975E-2</v>
      </c>
      <c r="Q937" s="43">
        <v>9.7767067534200003E-2</v>
      </c>
      <c r="R937" s="43">
        <v>4.8883533767100001E-2</v>
      </c>
      <c r="S937" s="43">
        <v>4.8883533767100001E-2</v>
      </c>
      <c r="T937" s="43">
        <v>4.8883533767100001E-2</v>
      </c>
      <c r="U937" s="43">
        <v>9.7767067534200003E-2</v>
      </c>
      <c r="V937" s="43">
        <v>9.7767067534200003E-2</v>
      </c>
      <c r="W937" s="43">
        <v>9.7767067534200003E-2</v>
      </c>
      <c r="X937" s="43">
        <v>9.7767067534200003E-2</v>
      </c>
      <c r="Y937" s="43">
        <v>9.7767067534200003E-2</v>
      </c>
    </row>
    <row r="938" spans="1:25" ht="15" hidden="1" customHeight="1">
      <c r="A938" s="38" t="s">
        <v>64</v>
      </c>
      <c r="B938" s="38" t="s">
        <v>459</v>
      </c>
      <c r="C938" s="38" t="s">
        <v>477</v>
      </c>
      <c r="D938" s="38"/>
      <c r="E938" s="38"/>
      <c r="F938" s="38"/>
      <c r="G938" s="38" t="s">
        <v>478</v>
      </c>
      <c r="H938" s="39" t="s">
        <v>483</v>
      </c>
      <c r="I938" s="39">
        <v>14800</v>
      </c>
      <c r="J938" s="40">
        <v>2.6370483120000038E-2</v>
      </c>
      <c r="K938" s="40">
        <v>1.7580322079999985E-2</v>
      </c>
      <c r="L938" s="40">
        <v>1.7580322079999985E-2</v>
      </c>
      <c r="M938" s="40">
        <v>1.7580322079999985E-2</v>
      </c>
      <c r="N938" s="40">
        <v>1.7580322079999985E-2</v>
      </c>
      <c r="O938" s="40">
        <v>1.7580322079999985E-2</v>
      </c>
      <c r="P938" s="40">
        <v>1.7580322079999995E-2</v>
      </c>
      <c r="Q938" s="40">
        <v>1.7580322079999985E-2</v>
      </c>
      <c r="R938" s="40">
        <v>1.7580322079999985E-2</v>
      </c>
      <c r="S938" s="40">
        <v>1.7580322079999985E-2</v>
      </c>
      <c r="T938" s="40">
        <v>1.7580322079999985E-2</v>
      </c>
      <c r="U938" s="40">
        <v>1.7580322079999985E-2</v>
      </c>
      <c r="V938" s="40">
        <v>1.7580322079999985E-2</v>
      </c>
      <c r="W938" s="40">
        <v>1.7580322079999985E-2</v>
      </c>
      <c r="X938" s="40">
        <v>1.7580322079999985E-2</v>
      </c>
      <c r="Y938" s="40">
        <v>1.7580322079999985E-2</v>
      </c>
    </row>
    <row r="939" spans="1:25" ht="15" hidden="1" customHeight="1">
      <c r="A939" s="41" t="s">
        <v>64</v>
      </c>
      <c r="B939" s="41" t="s">
        <v>459</v>
      </c>
      <c r="C939" s="41" t="s">
        <v>477</v>
      </c>
      <c r="D939" s="41"/>
      <c r="E939" s="41"/>
      <c r="F939" s="41"/>
      <c r="G939" s="41" t="s">
        <v>478</v>
      </c>
      <c r="H939" s="42" t="s">
        <v>484</v>
      </c>
      <c r="I939" s="42">
        <v>17200</v>
      </c>
      <c r="J939" s="43">
        <v>3.5731068685714244E-3</v>
      </c>
      <c r="K939" s="43">
        <v>3.5731068685714244E-3</v>
      </c>
      <c r="L939" s="43">
        <v>1.0719320605714273E-2</v>
      </c>
      <c r="M939" s="43">
        <v>8.9327671714285618E-3</v>
      </c>
      <c r="N939" s="43">
        <v>8.9327671714285618E-3</v>
      </c>
      <c r="O939" s="43">
        <v>8.9327671714285618E-3</v>
      </c>
      <c r="P939" s="43">
        <v>1.2505874040000002E-2</v>
      </c>
      <c r="Q939" s="43">
        <v>1.0719320605714273E-2</v>
      </c>
      <c r="R939" s="43">
        <v>1.0719320605714273E-2</v>
      </c>
      <c r="S939" s="43">
        <v>7.1462137371428487E-3</v>
      </c>
      <c r="T939" s="43">
        <v>8.9327671714285618E-3</v>
      </c>
      <c r="U939" s="43">
        <v>1.2505874039999986E-2</v>
      </c>
      <c r="V939" s="43">
        <v>1.0719320605714273E-2</v>
      </c>
      <c r="W939" s="43">
        <v>1.0719320605714273E-2</v>
      </c>
      <c r="X939" s="43">
        <v>1.0719320605714273E-2</v>
      </c>
      <c r="Y939" s="43">
        <v>1.0719320605714273E-2</v>
      </c>
    </row>
    <row r="940" spans="1:25" ht="15" hidden="1" customHeight="1">
      <c r="A940" s="38" t="s">
        <v>64</v>
      </c>
      <c r="B940" s="38" t="s">
        <v>459</v>
      </c>
      <c r="C940" s="38" t="s">
        <v>477</v>
      </c>
      <c r="D940" s="38"/>
      <c r="E940" s="38"/>
      <c r="F940" s="38"/>
      <c r="G940" s="38" t="s">
        <v>478</v>
      </c>
      <c r="H940" s="39" t="s">
        <v>485</v>
      </c>
      <c r="I940" s="39">
        <v>22800</v>
      </c>
      <c r="J940" s="40">
        <v>4.9029843085714279E-2</v>
      </c>
      <c r="K940" s="40">
        <v>3.4320890159999992E-2</v>
      </c>
      <c r="L940" s="40">
        <v>2.9417905851428571E-2</v>
      </c>
      <c r="M940" s="40">
        <v>3.4320890159999992E-2</v>
      </c>
      <c r="N940" s="40">
        <v>2.9417905851428571E-2</v>
      </c>
      <c r="O940" s="40">
        <v>3.4320890159999992E-2</v>
      </c>
      <c r="P940" s="40">
        <v>3.4320890159999985E-2</v>
      </c>
      <c r="Q940" s="40">
        <v>2.451492154285714E-2</v>
      </c>
      <c r="R940" s="40">
        <v>1.9611937234285712E-2</v>
      </c>
      <c r="S940" s="40">
        <v>1.4708952925714286E-2</v>
      </c>
      <c r="T940" s="40">
        <v>1.9611937234285712E-2</v>
      </c>
      <c r="U940" s="40">
        <v>1.9611937234285712E-2</v>
      </c>
      <c r="V940" s="40">
        <v>1.9611937234285712E-2</v>
      </c>
      <c r="W940" s="40">
        <v>1.9611937234285712E-2</v>
      </c>
      <c r="X940" s="40">
        <v>1.9611937234285712E-2</v>
      </c>
      <c r="Y940" s="40">
        <v>1.9611937234285712E-2</v>
      </c>
    </row>
    <row r="941" spans="1:25" ht="15" hidden="1" customHeight="1">
      <c r="A941" s="41" t="s">
        <v>64</v>
      </c>
      <c r="B941" s="41" t="s">
        <v>459</v>
      </c>
      <c r="C941" s="41" t="s">
        <v>486</v>
      </c>
      <c r="D941" s="41"/>
      <c r="E941" s="41"/>
      <c r="F941" s="41"/>
      <c r="G941" s="41" t="s">
        <v>487</v>
      </c>
      <c r="H941" s="42" t="s">
        <v>488</v>
      </c>
      <c r="I941" s="42">
        <v>1430</v>
      </c>
      <c r="J941" s="43">
        <v>0.4596977667349112</v>
      </c>
      <c r="K941" s="43">
        <v>0.36660009073415473</v>
      </c>
      <c r="L941" s="43">
        <v>0.28322831813551153</v>
      </c>
      <c r="M941" s="43">
        <v>0.25845564375800051</v>
      </c>
      <c r="N941" s="43">
        <v>0.23342230742406644</v>
      </c>
      <c r="O941" s="43">
        <v>0.18167843377994797</v>
      </c>
      <c r="P941" s="43">
        <v>0.18257364888692953</v>
      </c>
      <c r="Q941" s="43">
        <v>0.15675832668372672</v>
      </c>
      <c r="R941" s="43">
        <v>0.15374536635533606</v>
      </c>
      <c r="S941" s="43">
        <v>0.1443676727039935</v>
      </c>
      <c r="T941" s="43">
        <v>0.13387337030705548</v>
      </c>
      <c r="U941" s="43">
        <v>0.11879595994185743</v>
      </c>
      <c r="V941" s="43">
        <v>9.9210551533020594E-2</v>
      </c>
      <c r="W941" s="43">
        <v>9.2811329229781442E-2</v>
      </c>
      <c r="X941" s="43">
        <v>9.3503701745835624E-2</v>
      </c>
      <c r="Y941" s="43">
        <v>9.4201239360859571E-2</v>
      </c>
    </row>
    <row r="942" spans="1:25" ht="15" hidden="1" customHeight="1">
      <c r="A942" s="38" t="s">
        <v>64</v>
      </c>
      <c r="B942" s="38" t="s">
        <v>459</v>
      </c>
      <c r="C942" s="38" t="s">
        <v>486</v>
      </c>
      <c r="D942" s="38"/>
      <c r="E942" s="38"/>
      <c r="F942" s="38"/>
      <c r="G942" s="38" t="s">
        <v>487</v>
      </c>
      <c r="H942" s="39" t="s">
        <v>489</v>
      </c>
      <c r="I942" s="39">
        <v>124</v>
      </c>
      <c r="J942" s="40">
        <v>1.3126899753233411E-2</v>
      </c>
      <c r="K942" s="40">
        <v>1.4137932522011492E-2</v>
      </c>
      <c r="L942" s="40">
        <v>1.4570925896663379E-2</v>
      </c>
      <c r="M942" s="40">
        <v>1.599159686802833E-2</v>
      </c>
      <c r="N942" s="40">
        <v>1.7425682488765387E-2</v>
      </c>
      <c r="O942" s="40">
        <v>2.022846562824086E-2</v>
      </c>
      <c r="P942" s="40">
        <v>2.033409767835586E-2</v>
      </c>
      <c r="Q942" s="40">
        <v>2.1808427247209258E-2</v>
      </c>
      <c r="R942" s="40">
        <v>2.5100620801209346E-2</v>
      </c>
      <c r="S942" s="40">
        <v>2.6836176830753511E-2</v>
      </c>
      <c r="T942" s="40">
        <v>2.8628947523295128E-2</v>
      </c>
      <c r="U942" s="40">
        <v>2.9756394793761673E-2</v>
      </c>
      <c r="V942" s="40">
        <v>3.1118379251213205E-2</v>
      </c>
      <c r="W942" s="40">
        <v>3.1716339424142863E-2</v>
      </c>
      <c r="X942" s="40">
        <v>3.1952943316246971E-2</v>
      </c>
      <c r="Y942" s="40">
        <v>3.2191312273386175E-2</v>
      </c>
    </row>
    <row r="943" spans="1:25" ht="15" hidden="1" customHeight="1">
      <c r="A943" s="41" t="s">
        <v>64</v>
      </c>
      <c r="B943" s="41" t="s">
        <v>459</v>
      </c>
      <c r="C943" s="41" t="s">
        <v>486</v>
      </c>
      <c r="D943" s="41"/>
      <c r="E943" s="41"/>
      <c r="F943" s="41"/>
      <c r="G943" s="41" t="s">
        <v>487</v>
      </c>
      <c r="H943" s="42" t="s">
        <v>490</v>
      </c>
      <c r="I943" s="42">
        <v>1640</v>
      </c>
      <c r="J943" s="43">
        <v>1.9483717003958825E-3</v>
      </c>
      <c r="K943" s="43">
        <v>1.7486959440676185E-3</v>
      </c>
      <c r="L943" s="43">
        <v>1.544787540922357E-3</v>
      </c>
      <c r="M943" s="43">
        <v>1.4748879639756496E-3</v>
      </c>
      <c r="N943" s="43">
        <v>1.4042157764921621E-3</v>
      </c>
      <c r="O943" s="43">
        <v>1.3327709784718947E-3</v>
      </c>
      <c r="P943" s="43">
        <v>1.2605535699148471E-3</v>
      </c>
      <c r="Q943" s="43">
        <v>1.1875635508210194E-3</v>
      </c>
      <c r="R943" s="43">
        <v>1.3124383969476492E-3</v>
      </c>
      <c r="S943" s="43">
        <v>1.362385228134871E-3</v>
      </c>
      <c r="T943" s="43">
        <v>1.4123320593220927E-3</v>
      </c>
      <c r="U943" s="43">
        <v>1.4264553799153137E-3</v>
      </c>
      <c r="V943" s="43">
        <v>1.4407199337144669E-3</v>
      </c>
      <c r="W943" s="43">
        <v>1.4514677044199771E-3</v>
      </c>
      <c r="X943" s="43">
        <v>1.46229565349495E-3</v>
      </c>
      <c r="Y943" s="43">
        <v>1.4732043790700224E-3</v>
      </c>
    </row>
    <row r="944" spans="1:25" ht="15" hidden="1" customHeight="1">
      <c r="A944" s="38" t="s">
        <v>64</v>
      </c>
      <c r="B944" s="38" t="s">
        <v>459</v>
      </c>
      <c r="C944" s="38" t="s">
        <v>486</v>
      </c>
      <c r="D944" s="38"/>
      <c r="E944" s="38"/>
      <c r="F944" s="38"/>
      <c r="G944" s="38" t="s">
        <v>491</v>
      </c>
      <c r="H944" s="39" t="s">
        <v>482</v>
      </c>
      <c r="I944" s="39">
        <v>7390</v>
      </c>
      <c r="J944" s="40">
        <v>1.2253772885664278E-3</v>
      </c>
      <c r="K944" s="40">
        <v>1.0883997421237881E-3</v>
      </c>
      <c r="L944" s="40">
        <v>9.2627995976434321E-4</v>
      </c>
      <c r="M944" s="40">
        <v>7.8739737749552899E-4</v>
      </c>
      <c r="N944" s="40">
        <v>6.7333952517249535E-4</v>
      </c>
      <c r="O944" s="40">
        <v>6.6759036088803205E-4</v>
      </c>
      <c r="P944" s="40">
        <v>5.6186114070021762E-4</v>
      </c>
      <c r="Q944" s="40">
        <v>5.2428307547566224E-4</v>
      </c>
      <c r="R944" s="40">
        <v>5.6467444740799285E-4</v>
      </c>
      <c r="S944" s="40">
        <v>4.8392093340050716E-4</v>
      </c>
      <c r="T944" s="40">
        <v>4.8605766277306936E-4</v>
      </c>
      <c r="U944" s="40">
        <v>4.6429402291112734E-4</v>
      </c>
      <c r="V944" s="40">
        <v>4.1659357771338504E-4</v>
      </c>
      <c r="W944" s="40">
        <v>3.8389797128486933E-4</v>
      </c>
      <c r="X944" s="40">
        <v>3.5255230156086749E-4</v>
      </c>
      <c r="Y944" s="40">
        <v>3.1140363498142912E-4</v>
      </c>
    </row>
    <row r="945" spans="1:25" ht="15" hidden="1" customHeight="1">
      <c r="A945" s="41" t="s">
        <v>64</v>
      </c>
      <c r="B945" s="41" t="s">
        <v>459</v>
      </c>
      <c r="C945" s="41" t="s">
        <v>486</v>
      </c>
      <c r="D945" s="41"/>
      <c r="E945" s="41"/>
      <c r="F945" s="41"/>
      <c r="G945" s="41" t="s">
        <v>491</v>
      </c>
      <c r="H945" s="42" t="s">
        <v>492</v>
      </c>
      <c r="I945" s="42">
        <v>3500</v>
      </c>
      <c r="J945" s="43">
        <v>1.4271014807279998E-3</v>
      </c>
      <c r="K945" s="43">
        <v>1.6016707977802561E-3</v>
      </c>
      <c r="L945" s="43">
        <v>1.8443231365885761E-3</v>
      </c>
      <c r="M945" s="43">
        <v>2.0554052447762398E-3</v>
      </c>
      <c r="N945" s="43">
        <v>2.2658850911188803E-3</v>
      </c>
      <c r="O945" s="43">
        <v>2.4726855773496799E-3</v>
      </c>
      <c r="P945" s="43">
        <v>2.6767005707957763E-3</v>
      </c>
      <c r="Q945" s="43">
        <v>2.8668203598098399E-3</v>
      </c>
      <c r="R945" s="43">
        <v>3.0502291585474241E-3</v>
      </c>
      <c r="S945" s="43">
        <v>3.2572936899861117E-3</v>
      </c>
      <c r="T945" s="43">
        <v>3.4395069824505594E-3</v>
      </c>
      <c r="U945" s="43">
        <v>3.3695779303449759E-3</v>
      </c>
      <c r="V945" s="43">
        <v>3.2986784263714401E-3</v>
      </c>
      <c r="W945" s="43">
        <v>3.23168727409696E-3</v>
      </c>
      <c r="X945" s="43">
        <v>3.1613620906766082E-3</v>
      </c>
      <c r="Y945" s="43">
        <v>3.0971809433201279E-3</v>
      </c>
    </row>
    <row r="946" spans="1:25" ht="15" hidden="1" customHeight="1">
      <c r="A946" s="38" t="s">
        <v>64</v>
      </c>
      <c r="B946" s="38" t="s">
        <v>459</v>
      </c>
      <c r="C946" s="38" t="s">
        <v>486</v>
      </c>
      <c r="D946" s="38"/>
      <c r="E946" s="38"/>
      <c r="F946" s="38"/>
      <c r="G946" s="38" t="s">
        <v>491</v>
      </c>
      <c r="H946" s="39" t="s">
        <v>493</v>
      </c>
      <c r="I946" s="39">
        <v>3220</v>
      </c>
      <c r="J946" s="40">
        <v>1.1781388704100646E-2</v>
      </c>
      <c r="K946" s="40">
        <v>1.3295708622493112E-2</v>
      </c>
      <c r="L946" s="40">
        <v>1.5287469136833621E-2</v>
      </c>
      <c r="M946" s="40">
        <v>1.7034713003331186E-2</v>
      </c>
      <c r="N946" s="40">
        <v>1.8784690935395764E-2</v>
      </c>
      <c r="O946" s="40">
        <v>2.0444002210210605E-2</v>
      </c>
      <c r="P946" s="40">
        <v>2.2191882650459571E-2</v>
      </c>
      <c r="Q946" s="40">
        <v>2.3709582555802643E-2</v>
      </c>
      <c r="R946" s="40">
        <v>2.5269197010146426E-2</v>
      </c>
      <c r="S946" s="40">
        <v>2.6976781327061095E-2</v>
      </c>
      <c r="T946" s="40">
        <v>2.841059850236307E-2</v>
      </c>
      <c r="U946" s="40">
        <v>2.7846554197491994E-2</v>
      </c>
      <c r="V946" s="40">
        <v>2.7279022407900252E-2</v>
      </c>
      <c r="W946" s="40">
        <v>2.6709807343443838E-2</v>
      </c>
      <c r="X946" s="40">
        <v>2.6145355014428138E-2</v>
      </c>
      <c r="Y946" s="40">
        <v>2.5576815199551271E-2</v>
      </c>
    </row>
    <row r="947" spans="1:25" ht="15" hidden="1" customHeight="1">
      <c r="A947" s="41" t="s">
        <v>64</v>
      </c>
      <c r="B947" s="41" t="s">
        <v>459</v>
      </c>
      <c r="C947" s="41" t="s">
        <v>486</v>
      </c>
      <c r="D947" s="41"/>
      <c r="E947" s="41"/>
      <c r="F947" s="41"/>
      <c r="G947" s="41" t="s">
        <v>491</v>
      </c>
      <c r="H947" s="42" t="s">
        <v>494</v>
      </c>
      <c r="I947" s="42">
        <v>9810</v>
      </c>
      <c r="J947" s="43">
        <v>6.6666026314008006E-4</v>
      </c>
      <c r="K947" s="43">
        <v>7.7400938552829113E-4</v>
      </c>
      <c r="L947" s="43">
        <v>9.0338579600224885E-4</v>
      </c>
      <c r="M947" s="43">
        <v>1.0209379975318943E-3</v>
      </c>
      <c r="N947" s="43">
        <v>1.1290581711175217E-3</v>
      </c>
      <c r="O947" s="43">
        <v>1.2270542929697606E-3</v>
      </c>
      <c r="P947" s="43">
        <v>1.3381490297158731E-3</v>
      </c>
      <c r="Q947" s="43">
        <v>1.4552096238107859E-3</v>
      </c>
      <c r="R947" s="43">
        <v>1.5599536895680216E-3</v>
      </c>
      <c r="S947" s="43">
        <v>1.6741080685310288E-3</v>
      </c>
      <c r="T947" s="43">
        <v>1.8028394444852638E-3</v>
      </c>
      <c r="U947" s="43">
        <v>1.7946259337382712E-3</v>
      </c>
      <c r="V947" s="43">
        <v>1.7972996943771418E-3</v>
      </c>
      <c r="W947" s="43">
        <v>1.7918646021877825E-3</v>
      </c>
      <c r="X947" s="43">
        <v>1.7940093775637906E-3</v>
      </c>
      <c r="Y947" s="43">
        <v>1.8011506786124374E-3</v>
      </c>
    </row>
    <row r="948" spans="1:25" ht="15" hidden="1" customHeight="1">
      <c r="A948" s="38" t="s">
        <v>64</v>
      </c>
      <c r="B948" s="38" t="s">
        <v>459</v>
      </c>
      <c r="C948" s="38" t="s">
        <v>486</v>
      </c>
      <c r="D948" s="38"/>
      <c r="E948" s="38"/>
      <c r="F948" s="38"/>
      <c r="G948" s="38" t="s">
        <v>495</v>
      </c>
      <c r="H948" s="39" t="s">
        <v>488</v>
      </c>
      <c r="I948" s="39">
        <v>1430</v>
      </c>
      <c r="J948" s="40">
        <v>0</v>
      </c>
      <c r="K948" s="40">
        <v>0</v>
      </c>
      <c r="L948" s="40">
        <v>0</v>
      </c>
      <c r="M948" s="40">
        <v>0</v>
      </c>
      <c r="N948" s="40">
        <v>0</v>
      </c>
      <c r="O948" s="40">
        <v>0</v>
      </c>
      <c r="P948" s="40">
        <v>0</v>
      </c>
      <c r="Q948" s="40">
        <v>0</v>
      </c>
      <c r="R948" s="40">
        <v>0</v>
      </c>
      <c r="S948" s="40">
        <v>1.0656386988860357E-3</v>
      </c>
      <c r="T948" s="40">
        <v>3.669651861002213E-3</v>
      </c>
      <c r="U948" s="40">
        <v>7.1194606264323307E-3</v>
      </c>
      <c r="V948" s="40">
        <v>1.1014353002850323E-2</v>
      </c>
      <c r="W948" s="40">
        <v>1.5311845152130613E-2</v>
      </c>
      <c r="X948" s="40">
        <v>2.0009473641255063E-2</v>
      </c>
      <c r="Y948" s="40">
        <v>2.3107924409422945E-2</v>
      </c>
    </row>
    <row r="949" spans="1:25" ht="15" hidden="1" customHeight="1">
      <c r="A949" s="41" t="s">
        <v>64</v>
      </c>
      <c r="B949" s="41" t="s">
        <v>459</v>
      </c>
      <c r="C949" s="41" t="s">
        <v>486</v>
      </c>
      <c r="D949" s="41"/>
      <c r="E949" s="41"/>
      <c r="F949" s="41"/>
      <c r="G949" s="41" t="s">
        <v>495</v>
      </c>
      <c r="H949" s="42" t="s">
        <v>496</v>
      </c>
      <c r="I949" s="42">
        <v>1030</v>
      </c>
      <c r="J949" s="43">
        <v>0</v>
      </c>
      <c r="K949" s="43">
        <v>5.3640589808612651E-4</v>
      </c>
      <c r="L949" s="43">
        <v>5.5890939795480248E-4</v>
      </c>
      <c r="M949" s="43">
        <v>1.4428370982212718E-3</v>
      </c>
      <c r="N949" s="43">
        <v>2.403744137419693E-3</v>
      </c>
      <c r="O949" s="43">
        <v>3.4061700972473617E-3</v>
      </c>
      <c r="P949" s="43">
        <v>3.8568628537621464E-3</v>
      </c>
      <c r="Q949" s="43">
        <v>3.5913005948432905E-3</v>
      </c>
      <c r="R949" s="43">
        <v>4.8518803643984249E-3</v>
      </c>
      <c r="S949" s="43">
        <v>5.5822395923846198E-3</v>
      </c>
      <c r="T949" s="43">
        <v>6.9203148636217239E-3</v>
      </c>
      <c r="U949" s="43">
        <v>8.2440624137440684E-3</v>
      </c>
      <c r="V949" s="43">
        <v>9.5499416877202897E-3</v>
      </c>
      <c r="W949" s="43">
        <v>1.1229335389382002E-2</v>
      </c>
      <c r="X949" s="43">
        <v>1.4513204217668029E-2</v>
      </c>
      <c r="Y949" s="43">
        <v>2.8723373882045853E-2</v>
      </c>
    </row>
    <row r="950" spans="1:25" ht="15" hidden="1" customHeight="1">
      <c r="A950" s="38" t="s">
        <v>64</v>
      </c>
      <c r="B950" s="38" t="s">
        <v>459</v>
      </c>
      <c r="C950" s="38" t="s">
        <v>486</v>
      </c>
      <c r="D950" s="38"/>
      <c r="E950" s="38"/>
      <c r="F950" s="38"/>
      <c r="G950" s="38" t="s">
        <v>497</v>
      </c>
      <c r="H950" s="39" t="s">
        <v>492</v>
      </c>
      <c r="I950" s="39">
        <v>3500</v>
      </c>
      <c r="J950" s="40">
        <v>0.18685777748860935</v>
      </c>
      <c r="K950" s="40">
        <v>0.2381419373780167</v>
      </c>
      <c r="L950" s="40">
        <v>0.33596079152789476</v>
      </c>
      <c r="M950" s="40">
        <v>0.45718260775055403</v>
      </c>
      <c r="N950" s="40">
        <v>0.60103088635495472</v>
      </c>
      <c r="O950" s="40">
        <v>0.77133274240686245</v>
      </c>
      <c r="P950" s="40">
        <v>0.96944435072141277</v>
      </c>
      <c r="Q950" s="40">
        <v>1.1979130719478175</v>
      </c>
      <c r="R950" s="40">
        <v>1.4581028340824354</v>
      </c>
      <c r="S950" s="40">
        <v>1.70026861598143</v>
      </c>
      <c r="T950" s="40">
        <v>2.0428347385100207</v>
      </c>
      <c r="U950" s="40">
        <v>2.3552800309193813</v>
      </c>
      <c r="V950" s="40">
        <v>2.6796671234605021</v>
      </c>
      <c r="W950" s="40">
        <v>3.0040979435052173</v>
      </c>
      <c r="X950" s="40">
        <v>3.2990259323102484</v>
      </c>
      <c r="Y950" s="40">
        <v>3.5592768858595938</v>
      </c>
    </row>
    <row r="951" spans="1:25" ht="15" hidden="1" customHeight="1">
      <c r="A951" s="41" t="s">
        <v>64</v>
      </c>
      <c r="B951" s="41" t="s">
        <v>459</v>
      </c>
      <c r="C951" s="41" t="s">
        <v>486</v>
      </c>
      <c r="D951" s="41"/>
      <c r="E951" s="41"/>
      <c r="F951" s="41"/>
      <c r="G951" s="41" t="s">
        <v>497</v>
      </c>
      <c r="H951" s="42" t="s">
        <v>488</v>
      </c>
      <c r="I951" s="42">
        <v>1430</v>
      </c>
      <c r="J951" s="43">
        <v>0.22925468181487477</v>
      </c>
      <c r="K951" s="43">
        <v>0.27405042184213024</v>
      </c>
      <c r="L951" s="43">
        <v>0.32276521319021534</v>
      </c>
      <c r="M951" s="43">
        <v>0.38025033018898718</v>
      </c>
      <c r="N951" s="43">
        <v>0.44826026049998041</v>
      </c>
      <c r="O951" s="43">
        <v>0.52318375316928123</v>
      </c>
      <c r="P951" s="43">
        <v>0.60935043170792991</v>
      </c>
      <c r="Q951" s="43">
        <v>0.70441256264311047</v>
      </c>
      <c r="R951" s="43">
        <v>0.8061347213963358</v>
      </c>
      <c r="S951" s="43">
        <v>0.89776965810344822</v>
      </c>
      <c r="T951" s="43">
        <v>1.0097509859031513</v>
      </c>
      <c r="U951" s="43">
        <v>1.1190038659198362</v>
      </c>
      <c r="V951" s="43">
        <v>1.2314490951456711</v>
      </c>
      <c r="W951" s="43">
        <v>1.339951414033969</v>
      </c>
      <c r="X951" s="43">
        <v>1.4455407611532545</v>
      </c>
      <c r="Y951" s="43">
        <v>1.5487197131401804</v>
      </c>
    </row>
    <row r="952" spans="1:25" ht="15" hidden="1" customHeight="1">
      <c r="A952" s="38" t="s">
        <v>64</v>
      </c>
      <c r="B952" s="38" t="s">
        <v>459</v>
      </c>
      <c r="C952" s="38" t="s">
        <v>486</v>
      </c>
      <c r="D952" s="38"/>
      <c r="E952" s="38"/>
      <c r="F952" s="38"/>
      <c r="G952" s="38" t="s">
        <v>497</v>
      </c>
      <c r="H952" s="39" t="s">
        <v>498</v>
      </c>
      <c r="I952" s="39">
        <v>4470</v>
      </c>
      <c r="J952" s="40">
        <v>0.24434081443694913</v>
      </c>
      <c r="K952" s="40">
        <v>0.28373171506535866</v>
      </c>
      <c r="L952" s="40">
        <v>0.36389140060554337</v>
      </c>
      <c r="M952" s="40">
        <v>0.45411892204224819</v>
      </c>
      <c r="N952" s="40">
        <v>0.55037811214542265</v>
      </c>
      <c r="O952" s="40">
        <v>0.66137943939149035</v>
      </c>
      <c r="P952" s="40">
        <v>0.78707974543464865</v>
      </c>
      <c r="Q952" s="40">
        <v>0.93077121305059485</v>
      </c>
      <c r="R952" s="40">
        <v>1.0880999098700144</v>
      </c>
      <c r="S952" s="40">
        <v>1.2566752465221898</v>
      </c>
      <c r="T952" s="40">
        <v>1.5240609893473442</v>
      </c>
      <c r="U952" s="40">
        <v>1.7361954555070598</v>
      </c>
      <c r="V952" s="40">
        <v>1.9757075543177698</v>
      </c>
      <c r="W952" s="40">
        <v>2.2067604997410419</v>
      </c>
      <c r="X952" s="40">
        <v>2.4067180542697595</v>
      </c>
      <c r="Y952" s="40">
        <v>2.5634729808782732</v>
      </c>
    </row>
    <row r="953" spans="1:25" ht="15" hidden="1" customHeight="1">
      <c r="A953" s="41" t="s">
        <v>64</v>
      </c>
      <c r="B953" s="41" t="s">
        <v>459</v>
      </c>
      <c r="C953" s="41" t="s">
        <v>486</v>
      </c>
      <c r="D953" s="41"/>
      <c r="E953" s="41"/>
      <c r="F953" s="41"/>
      <c r="G953" s="41" t="s">
        <v>497</v>
      </c>
      <c r="H953" s="42" t="s">
        <v>489</v>
      </c>
      <c r="I953" s="42">
        <v>124</v>
      </c>
      <c r="J953" s="43">
        <v>1.3608653117098783E-4</v>
      </c>
      <c r="K953" s="43">
        <v>1.3246914674953705E-4</v>
      </c>
      <c r="L953" s="43">
        <v>1.2370950258102338E-4</v>
      </c>
      <c r="M953" s="43">
        <v>1.1971066286101677E-4</v>
      </c>
      <c r="N953" s="43">
        <v>1.1040224599280066E-4</v>
      </c>
      <c r="O953" s="43">
        <v>1.0044549249319514E-4</v>
      </c>
      <c r="P953" s="43">
        <v>9.6105971167986947E-5</v>
      </c>
      <c r="Q953" s="43">
        <v>8.5538704521105998E-5</v>
      </c>
      <c r="R953" s="43">
        <v>8.07806363353676E-5</v>
      </c>
      <c r="S953" s="43">
        <v>7.5820737804508341E-5</v>
      </c>
      <c r="T953" s="43">
        <v>7.0349169396261599E-5</v>
      </c>
      <c r="U953" s="43">
        <v>6.495689630660117E-5</v>
      </c>
      <c r="V953" s="43">
        <v>5.9387802088318058E-5</v>
      </c>
      <c r="W953" s="43">
        <v>5.361213692151662E-5</v>
      </c>
      <c r="X953" s="43">
        <v>4.7632941098161952E-5</v>
      </c>
      <c r="Y953" s="43">
        <v>4.1452522988079407E-5</v>
      </c>
    </row>
    <row r="954" spans="1:25" ht="15" hidden="1" customHeight="1">
      <c r="A954" s="38" t="s">
        <v>64</v>
      </c>
      <c r="B954" s="38" t="s">
        <v>459</v>
      </c>
      <c r="C954" s="38" t="s">
        <v>486</v>
      </c>
      <c r="D954" s="38"/>
      <c r="E954" s="38"/>
      <c r="F954" s="38"/>
      <c r="G954" s="38" t="s">
        <v>497</v>
      </c>
      <c r="H954" s="39" t="s">
        <v>494</v>
      </c>
      <c r="I954" s="39">
        <v>9810</v>
      </c>
      <c r="J954" s="40">
        <v>4.9206587557502471E-2</v>
      </c>
      <c r="K954" s="40">
        <v>5.3349608946731367E-2</v>
      </c>
      <c r="L954" s="40">
        <v>6.2535230455904506E-2</v>
      </c>
      <c r="M954" s="40">
        <v>6.373184206527184E-2</v>
      </c>
      <c r="N954" s="40">
        <v>6.8182480176670598E-2</v>
      </c>
      <c r="O954" s="40">
        <v>7.1072088740014416E-2</v>
      </c>
      <c r="P954" s="40">
        <v>7.2321831997622668E-2</v>
      </c>
      <c r="Q954" s="40">
        <v>7.185004064095972E-2</v>
      </c>
      <c r="R954" s="40">
        <v>7.480367991574477E-2</v>
      </c>
      <c r="S954" s="40">
        <v>7.2404817005708014E-2</v>
      </c>
      <c r="T954" s="40">
        <v>7.5313126319429491E-2</v>
      </c>
      <c r="U954" s="40">
        <v>7.273760676067749E-2</v>
      </c>
      <c r="V954" s="40">
        <v>7.1850516896786287E-2</v>
      </c>
      <c r="W954" s="40">
        <v>6.88653316695053E-2</v>
      </c>
      <c r="X954" s="40">
        <v>6.5860445211981061E-2</v>
      </c>
      <c r="Y954" s="40">
        <v>6.469870306699356E-2</v>
      </c>
    </row>
    <row r="955" spans="1:25" ht="15" hidden="1" customHeight="1">
      <c r="A955" s="41" t="s">
        <v>64</v>
      </c>
      <c r="B955" s="41" t="s">
        <v>459</v>
      </c>
      <c r="C955" s="41" t="s">
        <v>486</v>
      </c>
      <c r="D955" s="41"/>
      <c r="E955" s="41"/>
      <c r="F955" s="41"/>
      <c r="G955" s="41" t="s">
        <v>497</v>
      </c>
      <c r="H955" s="42" t="s">
        <v>499</v>
      </c>
      <c r="I955" s="42">
        <v>675</v>
      </c>
      <c r="J955" s="43">
        <v>2.4371332395449522E-3</v>
      </c>
      <c r="K955" s="43">
        <v>7.2795481509568384E-3</v>
      </c>
      <c r="L955" s="43">
        <v>1.5069038768693942E-2</v>
      </c>
      <c r="M955" s="43">
        <v>2.5841181507358896E-2</v>
      </c>
      <c r="N955" s="43">
        <v>4.0302358499347025E-2</v>
      </c>
      <c r="O955" s="43">
        <v>5.7518070981496978E-2</v>
      </c>
      <c r="P955" s="43">
        <v>7.8088446953169313E-2</v>
      </c>
      <c r="Q955" s="43">
        <v>0.10180640162565892</v>
      </c>
      <c r="R955" s="43">
        <v>0.12951776622520189</v>
      </c>
      <c r="S955" s="43">
        <v>0.15232736398918395</v>
      </c>
      <c r="T955" s="43">
        <v>0.17995569338298548</v>
      </c>
      <c r="U955" s="43">
        <v>0.20918414512666758</v>
      </c>
      <c r="V955" s="43">
        <v>0.23714572752404808</v>
      </c>
      <c r="W955" s="43">
        <v>0.26607192167445853</v>
      </c>
      <c r="X955" s="43">
        <v>0.29371245129194479</v>
      </c>
      <c r="Y955" s="43">
        <v>0.32069708999578161</v>
      </c>
    </row>
    <row r="956" spans="1:25" ht="15" hidden="1" customHeight="1">
      <c r="A956" s="38" t="s">
        <v>64</v>
      </c>
      <c r="B956" s="38" t="s">
        <v>459</v>
      </c>
      <c r="C956" s="38" t="s">
        <v>486</v>
      </c>
      <c r="D956" s="38"/>
      <c r="E956" s="38"/>
      <c r="F956" s="38"/>
      <c r="G956" s="38" t="s">
        <v>500</v>
      </c>
      <c r="H956" s="39" t="s">
        <v>488</v>
      </c>
      <c r="I956" s="39">
        <v>1430</v>
      </c>
      <c r="J956" s="40">
        <v>6.2686059100215172E-2</v>
      </c>
      <c r="K956" s="40">
        <v>4.9990921463748381E-2</v>
      </c>
      <c r="L956" s="40">
        <v>3.8622043382115209E-2</v>
      </c>
      <c r="M956" s="40">
        <v>3.5243951421545516E-2</v>
      </c>
      <c r="N956" s="40">
        <v>3.1830314648736327E-2</v>
      </c>
      <c r="O956" s="40">
        <v>2.4774331879083809E-2</v>
      </c>
      <c r="P956" s="40">
        <v>2.4896406666399487E-2</v>
      </c>
      <c r="Q956" s="40">
        <v>2.1376135456871826E-2</v>
      </c>
      <c r="R956" s="40">
        <v>2.0965277230273097E-2</v>
      </c>
      <c r="S956" s="40">
        <v>1.9686500823271835E-2</v>
      </c>
      <c r="T956" s="40">
        <v>1.8255459587325745E-2</v>
      </c>
      <c r="U956" s="40">
        <v>1.6199449082980558E-2</v>
      </c>
      <c r="V956" s="40">
        <v>1.3528711572684628E-2</v>
      </c>
      <c r="W956" s="40">
        <v>1.2656090349515651E-2</v>
      </c>
      <c r="X956" s="40">
        <v>1.2750504783523037E-2</v>
      </c>
      <c r="Y956" s="40">
        <v>1.2845623549208122E-2</v>
      </c>
    </row>
    <row r="957" spans="1:25" ht="15" hidden="1" customHeight="1">
      <c r="A957" s="41" t="s">
        <v>64</v>
      </c>
      <c r="B957" s="41" t="s">
        <v>459</v>
      </c>
      <c r="C957" s="41" t="s">
        <v>486</v>
      </c>
      <c r="D957" s="41"/>
      <c r="E957" s="41"/>
      <c r="F957" s="41"/>
      <c r="G957" s="41" t="s">
        <v>500</v>
      </c>
      <c r="H957" s="42" t="s">
        <v>489</v>
      </c>
      <c r="I957" s="42">
        <v>124</v>
      </c>
      <c r="J957" s="43">
        <v>4.0390460779179717E-3</v>
      </c>
      <c r="K957" s="43">
        <v>4.3501330836958436E-3</v>
      </c>
      <c r="L957" s="43">
        <v>4.483361814357963E-3</v>
      </c>
      <c r="M957" s="43">
        <v>4.9204913440087173E-3</v>
      </c>
      <c r="N957" s="43">
        <v>5.3617484580816581E-3</v>
      </c>
      <c r="O957" s="43">
        <v>6.2241432702279578E-3</v>
      </c>
      <c r="P957" s="43">
        <v>6.2566454394941103E-3</v>
      </c>
      <c r="Q957" s="43">
        <v>6.7102853068336183E-3</v>
      </c>
      <c r="R957" s="43">
        <v>7.723267938833646E-3</v>
      </c>
      <c r="S957" s="43">
        <v>8.2572851786933878E-3</v>
      </c>
      <c r="T957" s="43">
        <v>8.8089069302446539E-3</v>
      </c>
      <c r="U957" s="43">
        <v>9.1558137826958999E-3</v>
      </c>
      <c r="V957" s="43">
        <v>9.5748859234502139E-3</v>
      </c>
      <c r="W957" s="43">
        <v>9.7588736689670358E-3</v>
      </c>
      <c r="X957" s="43">
        <v>9.8316748665375295E-3</v>
      </c>
      <c r="Y957" s="43">
        <v>9.9050191610418996E-3</v>
      </c>
    </row>
    <row r="958" spans="1:25" ht="15" hidden="1" customHeight="1">
      <c r="A958" s="38" t="s">
        <v>64</v>
      </c>
      <c r="B958" s="38" t="s">
        <v>459</v>
      </c>
      <c r="C958" s="38" t="s">
        <v>486</v>
      </c>
      <c r="D958" s="38"/>
      <c r="E958" s="38"/>
      <c r="F958" s="38"/>
      <c r="G958" s="38" t="s">
        <v>500</v>
      </c>
      <c r="H958" s="39" t="s">
        <v>490</v>
      </c>
      <c r="I958" s="39">
        <v>1640</v>
      </c>
      <c r="J958" s="40">
        <v>5.9949898473719463E-4</v>
      </c>
      <c r="K958" s="40">
        <v>5.3806029048234416E-4</v>
      </c>
      <c r="L958" s="40">
        <v>4.7531924336072532E-4</v>
      </c>
      <c r="M958" s="40">
        <v>4.5381168122327677E-4</v>
      </c>
      <c r="N958" s="40">
        <v>4.3206639276681912E-4</v>
      </c>
      <c r="O958" s="40">
        <v>4.1008337799135214E-4</v>
      </c>
      <c r="P958" s="40">
        <v>3.87862636896876E-4</v>
      </c>
      <c r="Q958" s="40">
        <v>3.6540416948339059E-4</v>
      </c>
      <c r="R958" s="40">
        <v>4.0382719906081519E-4</v>
      </c>
      <c r="S958" s="40">
        <v>4.1919545481072947E-4</v>
      </c>
      <c r="T958" s="40">
        <v>4.345637105606438E-4</v>
      </c>
      <c r="U958" s="40">
        <v>4.3890934766625025E-4</v>
      </c>
      <c r="V958" s="40">
        <v>4.4329844114291285E-4</v>
      </c>
      <c r="W958" s="40">
        <v>4.4660544751383907E-4</v>
      </c>
      <c r="X958" s="40">
        <v>4.4993712415229237E-4</v>
      </c>
      <c r="Y958" s="40">
        <v>4.5329365509846854E-4</v>
      </c>
    </row>
    <row r="959" spans="1:25" ht="15" hidden="1" customHeight="1">
      <c r="A959" s="41" t="s">
        <v>64</v>
      </c>
      <c r="B959" s="41" t="s">
        <v>459</v>
      </c>
      <c r="C959" s="41" t="s">
        <v>486</v>
      </c>
      <c r="D959" s="41"/>
      <c r="E959" s="41"/>
      <c r="F959" s="41"/>
      <c r="G959" s="41" t="s">
        <v>501</v>
      </c>
      <c r="H959" s="42" t="s">
        <v>482</v>
      </c>
      <c r="I959" s="42">
        <v>7390</v>
      </c>
      <c r="J959" s="43">
        <v>3.0634432214160696E-4</v>
      </c>
      <c r="K959" s="43">
        <v>2.7209993553094702E-4</v>
      </c>
      <c r="L959" s="43">
        <v>2.315699899410858E-4</v>
      </c>
      <c r="M959" s="43">
        <v>1.9684934437388225E-4</v>
      </c>
      <c r="N959" s="43">
        <v>1.6833488129312384E-4</v>
      </c>
      <c r="O959" s="43">
        <v>1.6689759022200801E-4</v>
      </c>
      <c r="P959" s="43">
        <v>1.4046528517505441E-4</v>
      </c>
      <c r="Q959" s="43">
        <v>1.3107076886891556E-4</v>
      </c>
      <c r="R959" s="43">
        <v>1.4116861185199821E-4</v>
      </c>
      <c r="S959" s="43">
        <v>1.2098023335012679E-4</v>
      </c>
      <c r="T959" s="43">
        <v>1.2151441569326734E-4</v>
      </c>
      <c r="U959" s="43">
        <v>1.1607350572778183E-4</v>
      </c>
      <c r="V959" s="43">
        <v>1.0414839442834626E-4</v>
      </c>
      <c r="W959" s="43">
        <v>9.5974492821217333E-5</v>
      </c>
      <c r="X959" s="43">
        <v>8.8138075390216871E-5</v>
      </c>
      <c r="Y959" s="43">
        <v>7.785090874535728E-5</v>
      </c>
    </row>
    <row r="960" spans="1:25" ht="15" hidden="1" customHeight="1">
      <c r="A960" s="38" t="s">
        <v>64</v>
      </c>
      <c r="B960" s="38" t="s">
        <v>459</v>
      </c>
      <c r="C960" s="38" t="s">
        <v>486</v>
      </c>
      <c r="D960" s="38"/>
      <c r="E960" s="38"/>
      <c r="F960" s="38"/>
      <c r="G960" s="38" t="s">
        <v>501</v>
      </c>
      <c r="H960" s="39" t="s">
        <v>492</v>
      </c>
      <c r="I960" s="39">
        <v>3500</v>
      </c>
      <c r="J960" s="40">
        <v>3.5677537018199995E-4</v>
      </c>
      <c r="K960" s="40">
        <v>4.0041769944506401E-4</v>
      </c>
      <c r="L960" s="40">
        <v>4.6108078414714402E-4</v>
      </c>
      <c r="M960" s="40">
        <v>5.1385131119405995E-4</v>
      </c>
      <c r="N960" s="40">
        <v>5.6647127277972007E-4</v>
      </c>
      <c r="O960" s="40">
        <v>6.1817139433741996E-4</v>
      </c>
      <c r="P960" s="40">
        <v>6.6917514269894407E-4</v>
      </c>
      <c r="Q960" s="40">
        <v>7.1670508995245997E-4</v>
      </c>
      <c r="R960" s="40">
        <v>7.6255728963685603E-4</v>
      </c>
      <c r="S960" s="40">
        <v>8.1432342249652793E-4</v>
      </c>
      <c r="T960" s="40">
        <v>8.5987674561263986E-4</v>
      </c>
      <c r="U960" s="40">
        <v>8.4239448258624397E-4</v>
      </c>
      <c r="V960" s="40">
        <v>8.2466960659286002E-4</v>
      </c>
      <c r="W960" s="40">
        <v>8.0792181852424E-4</v>
      </c>
      <c r="X960" s="40">
        <v>7.9034052266915204E-4</v>
      </c>
      <c r="Y960" s="40">
        <v>7.7429523583003197E-4</v>
      </c>
    </row>
    <row r="961" spans="1:25" ht="15" hidden="1" customHeight="1">
      <c r="A961" s="41" t="s">
        <v>64</v>
      </c>
      <c r="B961" s="41" t="s">
        <v>459</v>
      </c>
      <c r="C961" s="41" t="s">
        <v>486</v>
      </c>
      <c r="D961" s="41"/>
      <c r="E961" s="41"/>
      <c r="F961" s="41"/>
      <c r="G961" s="41" t="s">
        <v>501</v>
      </c>
      <c r="H961" s="42" t="s">
        <v>493</v>
      </c>
      <c r="I961" s="42">
        <v>3220</v>
      </c>
      <c r="J961" s="43">
        <v>2.9453471760251615E-3</v>
      </c>
      <c r="K961" s="43">
        <v>3.3239271556232781E-3</v>
      </c>
      <c r="L961" s="43">
        <v>3.8218672842084051E-3</v>
      </c>
      <c r="M961" s="43">
        <v>4.2586782508327965E-3</v>
      </c>
      <c r="N961" s="43">
        <v>4.696172733848941E-3</v>
      </c>
      <c r="O961" s="43">
        <v>5.1110005525526513E-3</v>
      </c>
      <c r="P961" s="43">
        <v>5.5479706626148928E-3</v>
      </c>
      <c r="Q961" s="43">
        <v>5.9273956389506608E-3</v>
      </c>
      <c r="R961" s="43">
        <v>6.3172992525366064E-3</v>
      </c>
      <c r="S961" s="43">
        <v>6.7441953317652738E-3</v>
      </c>
      <c r="T961" s="43">
        <v>7.1026496255907675E-3</v>
      </c>
      <c r="U961" s="43">
        <v>6.9616385493729985E-3</v>
      </c>
      <c r="V961" s="43">
        <v>6.8197556019750629E-3</v>
      </c>
      <c r="W961" s="43">
        <v>6.6774518358609595E-3</v>
      </c>
      <c r="X961" s="43">
        <v>6.5363387536070345E-3</v>
      </c>
      <c r="Y961" s="43">
        <v>6.3942037998878177E-3</v>
      </c>
    </row>
    <row r="962" spans="1:25" ht="15" hidden="1" customHeight="1">
      <c r="A962" s="38" t="s">
        <v>64</v>
      </c>
      <c r="B962" s="38" t="s">
        <v>459</v>
      </c>
      <c r="C962" s="38" t="s">
        <v>486</v>
      </c>
      <c r="D962" s="38"/>
      <c r="E962" s="38"/>
      <c r="F962" s="38"/>
      <c r="G962" s="38" t="s">
        <v>501</v>
      </c>
      <c r="H962" s="39" t="s">
        <v>494</v>
      </c>
      <c r="I962" s="39">
        <v>9810</v>
      </c>
      <c r="J962" s="40">
        <v>1.6666506578502001E-4</v>
      </c>
      <c r="K962" s="40">
        <v>1.9350234638207278E-4</v>
      </c>
      <c r="L962" s="40">
        <v>2.2584644900056221E-4</v>
      </c>
      <c r="M962" s="40">
        <v>2.5523449938297357E-4</v>
      </c>
      <c r="N962" s="40">
        <v>2.8226454277938042E-4</v>
      </c>
      <c r="O962" s="40">
        <v>3.0676357324244016E-4</v>
      </c>
      <c r="P962" s="40">
        <v>3.3453725742896826E-4</v>
      </c>
      <c r="Q962" s="40">
        <v>3.6380240595269646E-4</v>
      </c>
      <c r="R962" s="40">
        <v>3.899884223920054E-4</v>
      </c>
      <c r="S962" s="40">
        <v>4.1852701713275721E-4</v>
      </c>
      <c r="T962" s="40">
        <v>4.5070986112131595E-4</v>
      </c>
      <c r="U962" s="40">
        <v>4.4865648343456779E-4</v>
      </c>
      <c r="V962" s="40">
        <v>4.4932492359428544E-4</v>
      </c>
      <c r="W962" s="40">
        <v>4.4796615054694562E-4</v>
      </c>
      <c r="X962" s="40">
        <v>4.4850234439094765E-4</v>
      </c>
      <c r="Y962" s="40">
        <v>4.5028766965310934E-4</v>
      </c>
    </row>
    <row r="963" spans="1:25" ht="15" hidden="1" customHeight="1">
      <c r="A963" s="41" t="s">
        <v>64</v>
      </c>
      <c r="B963" s="41" t="s">
        <v>459</v>
      </c>
      <c r="C963" s="41" t="s">
        <v>486</v>
      </c>
      <c r="D963" s="41"/>
      <c r="E963" s="41"/>
      <c r="F963" s="41"/>
      <c r="G963" s="41" t="s">
        <v>502</v>
      </c>
      <c r="H963" s="42" t="s">
        <v>488</v>
      </c>
      <c r="I963" s="42">
        <v>1430</v>
      </c>
      <c r="J963" s="43">
        <v>0</v>
      </c>
      <c r="K963" s="43">
        <v>0</v>
      </c>
      <c r="L963" s="43">
        <v>0</v>
      </c>
      <c r="M963" s="43">
        <v>0</v>
      </c>
      <c r="N963" s="43">
        <v>0</v>
      </c>
      <c r="O963" s="43">
        <v>0</v>
      </c>
      <c r="P963" s="43">
        <v>0</v>
      </c>
      <c r="Q963" s="43">
        <v>0</v>
      </c>
      <c r="R963" s="43">
        <v>0</v>
      </c>
      <c r="S963" s="43">
        <v>6.1032034572563862E-3</v>
      </c>
      <c r="T963" s="43">
        <v>2.1017097022103581E-2</v>
      </c>
      <c r="U963" s="43">
        <v>4.0775092678657893E-2</v>
      </c>
      <c r="V963" s="43">
        <v>6.3082203561779127E-2</v>
      </c>
      <c r="W963" s="43">
        <v>8.7695113144020773E-2</v>
      </c>
      <c r="X963" s="43">
        <v>0.11459971267264263</v>
      </c>
      <c r="Y963" s="43">
        <v>0.1323453852539678</v>
      </c>
    </row>
    <row r="964" spans="1:25" ht="15" hidden="1" customHeight="1">
      <c r="A964" s="38" t="s">
        <v>64</v>
      </c>
      <c r="B964" s="38" t="s">
        <v>459</v>
      </c>
      <c r="C964" s="38" t="s">
        <v>486</v>
      </c>
      <c r="D964" s="38"/>
      <c r="E964" s="38"/>
      <c r="F964" s="38"/>
      <c r="G964" s="38" t="s">
        <v>502</v>
      </c>
      <c r="H964" s="39" t="s">
        <v>496</v>
      </c>
      <c r="I964" s="39">
        <v>1030</v>
      </c>
      <c r="J964" s="40">
        <v>0</v>
      </c>
      <c r="K964" s="40">
        <v>2.1791489609748892E-3</v>
      </c>
      <c r="L964" s="40">
        <v>2.2705694291913847E-3</v>
      </c>
      <c r="M964" s="40">
        <v>5.8615257115239173E-3</v>
      </c>
      <c r="N964" s="40">
        <v>9.765210558267505E-3</v>
      </c>
      <c r="O964" s="40">
        <v>1.3837566020067405E-2</v>
      </c>
      <c r="P964" s="40">
        <v>1.5668505343408721E-2</v>
      </c>
      <c r="Q964" s="40">
        <v>1.4589658666550867E-2</v>
      </c>
      <c r="R964" s="40">
        <v>1.9710763980368605E-2</v>
      </c>
      <c r="S964" s="40">
        <v>2.2677848344062519E-2</v>
      </c>
      <c r="T964" s="40">
        <v>2.8113779133463256E-2</v>
      </c>
      <c r="U964" s="40">
        <v>3.3491503555835286E-2</v>
      </c>
      <c r="V964" s="40">
        <v>3.8796638106363669E-2</v>
      </c>
      <c r="W964" s="40">
        <v>4.561917501936439E-2</v>
      </c>
      <c r="X964" s="40">
        <v>5.8959892134276368E-2</v>
      </c>
      <c r="Y964" s="40">
        <v>0.11668870639581128</v>
      </c>
    </row>
    <row r="965" spans="1:25" ht="15" hidden="1" customHeight="1">
      <c r="A965" s="41" t="s">
        <v>64</v>
      </c>
      <c r="B965" s="41" t="s">
        <v>459</v>
      </c>
      <c r="C965" s="41" t="s">
        <v>486</v>
      </c>
      <c r="D965" s="41"/>
      <c r="E965" s="41"/>
      <c r="F965" s="41"/>
      <c r="G965" s="41" t="s">
        <v>503</v>
      </c>
      <c r="H965" s="42" t="s">
        <v>492</v>
      </c>
      <c r="I965" s="42">
        <v>3500</v>
      </c>
      <c r="J965" s="43">
        <v>3.8970746366767402E-2</v>
      </c>
      <c r="K965" s="43">
        <v>4.1214565793932983E-2</v>
      </c>
      <c r="L965" s="43">
        <v>5.1626855878765983E-2</v>
      </c>
      <c r="M965" s="43">
        <v>6.4048134188653169E-2</v>
      </c>
      <c r="N965" s="43">
        <v>7.7955905181287297E-2</v>
      </c>
      <c r="O965" s="43">
        <v>9.4091767698588277E-2</v>
      </c>
      <c r="P965" s="43">
        <v>0.10984548214951634</v>
      </c>
      <c r="Q965" s="43">
        <v>0.13024312014142603</v>
      </c>
      <c r="R965" s="43">
        <v>0.15196052136798224</v>
      </c>
      <c r="S965" s="43">
        <v>0.1726117112173757</v>
      </c>
      <c r="T965" s="43">
        <v>0.22705974530143594</v>
      </c>
      <c r="U965" s="43">
        <v>0.2762158217509551</v>
      </c>
      <c r="V965" s="43">
        <v>0.32556564595064125</v>
      </c>
      <c r="W965" s="43">
        <v>0.37453627100149739</v>
      </c>
      <c r="X965" s="43">
        <v>0.41697693397646224</v>
      </c>
      <c r="Y965" s="43">
        <v>0.45214955586125877</v>
      </c>
    </row>
    <row r="966" spans="1:25" ht="15" hidden="1" customHeight="1">
      <c r="A966" s="38" t="s">
        <v>64</v>
      </c>
      <c r="B966" s="38" t="s">
        <v>459</v>
      </c>
      <c r="C966" s="38" t="s">
        <v>486</v>
      </c>
      <c r="D966" s="38"/>
      <c r="E966" s="38"/>
      <c r="F966" s="38"/>
      <c r="G966" s="38" t="s">
        <v>503</v>
      </c>
      <c r="H966" s="39" t="s">
        <v>488</v>
      </c>
      <c r="I966" s="39">
        <v>1430</v>
      </c>
      <c r="J966" s="40">
        <v>0.47938268725406624</v>
      </c>
      <c r="K966" s="40">
        <v>0.53968429306861254</v>
      </c>
      <c r="L966" s="40">
        <v>0.59911476204857406</v>
      </c>
      <c r="M966" s="40">
        <v>0.67193972181776651</v>
      </c>
      <c r="N966" s="40">
        <v>0.74471714851191106</v>
      </c>
      <c r="O966" s="40">
        <v>0.83217149115098221</v>
      </c>
      <c r="P966" s="40">
        <v>0.89485034370318428</v>
      </c>
      <c r="Q966" s="40">
        <v>0.94394556585054212</v>
      </c>
      <c r="R966" s="40">
        <v>0.96859175456180702</v>
      </c>
      <c r="S966" s="40">
        <v>0.98193047403377187</v>
      </c>
      <c r="T966" s="40">
        <v>1.0007963838282978</v>
      </c>
      <c r="U966" s="40">
        <v>1.0092471324804251</v>
      </c>
      <c r="V966" s="40">
        <v>1.0146085195223322</v>
      </c>
      <c r="W966" s="40">
        <v>1.0247346290398427</v>
      </c>
      <c r="X966" s="40">
        <v>1.0305317299581769</v>
      </c>
      <c r="Y966" s="40">
        <v>1.0250584304253445</v>
      </c>
    </row>
    <row r="967" spans="1:25" ht="15" hidden="1" customHeight="1">
      <c r="A967" s="41" t="s">
        <v>64</v>
      </c>
      <c r="B967" s="41" t="s">
        <v>459</v>
      </c>
      <c r="C967" s="41" t="s">
        <v>486</v>
      </c>
      <c r="D967" s="41"/>
      <c r="E967" s="41"/>
      <c r="F967" s="41"/>
      <c r="G967" s="41" t="s">
        <v>503</v>
      </c>
      <c r="H967" s="42" t="s">
        <v>498</v>
      </c>
      <c r="I967" s="42">
        <v>4470</v>
      </c>
      <c r="J967" s="43">
        <v>5.4347803211986769E-2</v>
      </c>
      <c r="K967" s="43">
        <v>5.8028153246973045E-2</v>
      </c>
      <c r="L967" s="43">
        <v>7.1532750467742504E-2</v>
      </c>
      <c r="M967" s="43">
        <v>8.798741644511654E-2</v>
      </c>
      <c r="N967" s="43">
        <v>0.10594763160304745</v>
      </c>
      <c r="O967" s="43">
        <v>0.12585889965682481</v>
      </c>
      <c r="P967" s="43">
        <v>0.14519511212970446</v>
      </c>
      <c r="Q967" s="43">
        <v>0.17039990549826356</v>
      </c>
      <c r="R967" s="43">
        <v>0.19629655200659249</v>
      </c>
      <c r="S967" s="43">
        <v>0.22058038554230863</v>
      </c>
      <c r="T967" s="43">
        <v>0.26937425003070903</v>
      </c>
      <c r="U967" s="43">
        <v>0.31070809122232596</v>
      </c>
      <c r="V967" s="43">
        <v>0.35182515182721985</v>
      </c>
      <c r="W967" s="43">
        <v>0.39128163952847511</v>
      </c>
      <c r="X967" s="43">
        <v>0.42188010570379136</v>
      </c>
      <c r="Y967" s="43">
        <v>0.44147323183800236</v>
      </c>
    </row>
    <row r="968" spans="1:25" ht="15" hidden="1" customHeight="1">
      <c r="A968" s="38" t="s">
        <v>64</v>
      </c>
      <c r="B968" s="38" t="s">
        <v>459</v>
      </c>
      <c r="C968" s="38" t="s">
        <v>486</v>
      </c>
      <c r="D968" s="38"/>
      <c r="E968" s="38"/>
      <c r="F968" s="38"/>
      <c r="G968" s="38" t="s">
        <v>503</v>
      </c>
      <c r="H968" s="39" t="s">
        <v>489</v>
      </c>
      <c r="I968" s="39">
        <v>124</v>
      </c>
      <c r="J968" s="40">
        <v>4.3214124454367429E-5</v>
      </c>
      <c r="K968" s="40">
        <v>4.252470644447238E-5</v>
      </c>
      <c r="L968" s="40">
        <v>4.0661886361380155E-5</v>
      </c>
      <c r="M968" s="40">
        <v>3.9856896602594157E-5</v>
      </c>
      <c r="N968" s="40">
        <v>3.7846287473739518E-5</v>
      </c>
      <c r="O968" s="40">
        <v>3.5276621298249419E-5</v>
      </c>
      <c r="P968" s="40">
        <v>3.4394693434257826E-5</v>
      </c>
      <c r="Q968" s="40">
        <v>3.2042963985632383E-5</v>
      </c>
      <c r="R968" s="40">
        <v>3.1052986572754725E-5</v>
      </c>
      <c r="S968" s="40">
        <v>3.0397791955218249E-5</v>
      </c>
      <c r="T968" s="40">
        <v>2.8432329480306341E-5</v>
      </c>
      <c r="U968" s="40">
        <v>2.6881249879709402E-5</v>
      </c>
      <c r="V968" s="40">
        <v>2.5277631430915572E-5</v>
      </c>
      <c r="W968" s="40">
        <v>2.321279454901052E-5</v>
      </c>
      <c r="X968" s="40">
        <v>2.1486027458237894E-5</v>
      </c>
      <c r="Y968" s="40">
        <v>1.929413371873273E-5</v>
      </c>
    </row>
    <row r="969" spans="1:25" ht="15" hidden="1" customHeight="1">
      <c r="A969" s="41" t="s">
        <v>64</v>
      </c>
      <c r="B969" s="41" t="s">
        <v>459</v>
      </c>
      <c r="C969" s="41" t="s">
        <v>486</v>
      </c>
      <c r="D969" s="41"/>
      <c r="E969" s="41"/>
      <c r="F969" s="41"/>
      <c r="G969" s="41" t="s">
        <v>503</v>
      </c>
      <c r="H969" s="42" t="s">
        <v>494</v>
      </c>
      <c r="I969" s="42">
        <v>9810</v>
      </c>
      <c r="J969" s="43">
        <v>1.4698071608085155E-2</v>
      </c>
      <c r="K969" s="43">
        <v>1.5935597477595081E-2</v>
      </c>
      <c r="L969" s="43">
        <v>1.8679354551763682E-2</v>
      </c>
      <c r="M969" s="43">
        <v>1.9036783993522759E-2</v>
      </c>
      <c r="N969" s="43">
        <v>2.036619537744706E-2</v>
      </c>
      <c r="O969" s="43">
        <v>2.122932520805626E-2</v>
      </c>
      <c r="P969" s="43">
        <v>2.1602625142147034E-2</v>
      </c>
      <c r="Q969" s="43">
        <v>2.1461700451195762E-2</v>
      </c>
      <c r="R969" s="43">
        <v>2.234395633846922E-2</v>
      </c>
      <c r="S969" s="43">
        <v>2.1627412871834867E-2</v>
      </c>
      <c r="T969" s="43">
        <v>2.249612864086855E-2</v>
      </c>
      <c r="U969" s="43">
        <v>2.1726817603838735E-2</v>
      </c>
      <c r="V969" s="43">
        <v>2.1461842709429666E-2</v>
      </c>
      <c r="W969" s="43">
        <v>2.0570164005176909E-2</v>
      </c>
      <c r="X969" s="43">
        <v>1.9672600517864479E-2</v>
      </c>
      <c r="Y969" s="43">
        <v>1.9325586630400671E-2</v>
      </c>
    </row>
    <row r="970" spans="1:25" ht="15" hidden="1" customHeight="1">
      <c r="A970" s="38" t="s">
        <v>64</v>
      </c>
      <c r="B970" s="38" t="s">
        <v>459</v>
      </c>
      <c r="C970" s="38" t="s">
        <v>486</v>
      </c>
      <c r="D970" s="38"/>
      <c r="E970" s="38"/>
      <c r="F970" s="38"/>
      <c r="G970" s="38" t="s">
        <v>503</v>
      </c>
      <c r="H970" s="39" t="s">
        <v>499</v>
      </c>
      <c r="I970" s="39">
        <v>675</v>
      </c>
      <c r="J970" s="40">
        <v>1.5910069260718212E-5</v>
      </c>
      <c r="K970" s="40">
        <v>6.8343095031072292E-5</v>
      </c>
      <c r="L970" s="40">
        <v>2.1564827998551836E-4</v>
      </c>
      <c r="M970" s="40">
        <v>3.7530672057602409E-4</v>
      </c>
      <c r="N970" s="40">
        <v>6.5160838366948011E-4</v>
      </c>
      <c r="O970" s="40">
        <v>1.0649265011358248E-3</v>
      </c>
      <c r="P970" s="40">
        <v>1.5039670921260326E-3</v>
      </c>
      <c r="Q970" s="40">
        <v>2.0362477930156563E-3</v>
      </c>
      <c r="R970" s="40">
        <v>2.7092494350638946E-3</v>
      </c>
      <c r="S970" s="40">
        <v>3.4340873645704656E-3</v>
      </c>
      <c r="T970" s="40">
        <v>7.0443523285515152E-3</v>
      </c>
      <c r="U970" s="40">
        <v>1.0647708569416461E-2</v>
      </c>
      <c r="V970" s="40">
        <v>1.4308122000746977E-2</v>
      </c>
      <c r="W970" s="40">
        <v>1.8106228633185364E-2</v>
      </c>
      <c r="X970" s="40">
        <v>2.1866663400319935E-2</v>
      </c>
      <c r="Y970" s="40">
        <v>2.5796358456474027E-2</v>
      </c>
    </row>
    <row r="971" spans="1:25" ht="15" hidden="1" customHeight="1">
      <c r="A971" s="41" t="s">
        <v>64</v>
      </c>
      <c r="B971" s="41" t="s">
        <v>459</v>
      </c>
      <c r="C971" s="41" t="s">
        <v>486</v>
      </c>
      <c r="D971" s="41"/>
      <c r="E971" s="41"/>
      <c r="F971" s="41"/>
      <c r="G971" s="41" t="s">
        <v>504</v>
      </c>
      <c r="H971" s="42" t="s">
        <v>482</v>
      </c>
      <c r="I971" s="42">
        <v>7390</v>
      </c>
      <c r="J971" s="43">
        <v>8.2809505955910748E-4</v>
      </c>
      <c r="K971" s="43">
        <v>9.7155781295006692E-4</v>
      </c>
      <c r="L971" s="43">
        <v>1.1769121742163195E-3</v>
      </c>
      <c r="M971" s="43">
        <v>1.3292988163972352E-3</v>
      </c>
      <c r="N971" s="43">
        <v>1.5634810907373931E-3</v>
      </c>
      <c r="O971" s="43">
        <v>1.617770354682074E-3</v>
      </c>
      <c r="P971" s="43">
        <v>2.521032271243299E-3</v>
      </c>
      <c r="Q971" s="43">
        <v>2.1513580445409273E-3</v>
      </c>
      <c r="R971" s="43">
        <v>1.8004016529547795E-3</v>
      </c>
      <c r="S971" s="43">
        <v>1.7370717483940156E-3</v>
      </c>
      <c r="T971" s="43">
        <v>1.6941062048465183E-3</v>
      </c>
      <c r="U971" s="43">
        <v>1.8917938963841853E-3</v>
      </c>
      <c r="V971" s="43">
        <v>1.8511375785909086E-3</v>
      </c>
      <c r="W971" s="43">
        <v>1.8112267562363585E-3</v>
      </c>
      <c r="X971" s="43">
        <v>1.7744856303155295E-3</v>
      </c>
      <c r="Y971" s="43">
        <v>1.8869749924151518E-3</v>
      </c>
    </row>
    <row r="972" spans="1:25" ht="15" hidden="1" customHeight="1">
      <c r="A972" s="38" t="s">
        <v>64</v>
      </c>
      <c r="B972" s="38" t="s">
        <v>459</v>
      </c>
      <c r="C972" s="38" t="s">
        <v>486</v>
      </c>
      <c r="D972" s="38"/>
      <c r="E972" s="38"/>
      <c r="F972" s="38"/>
      <c r="G972" s="38" t="s">
        <v>504</v>
      </c>
      <c r="H972" s="39" t="s">
        <v>496</v>
      </c>
      <c r="I972" s="39">
        <v>1030</v>
      </c>
      <c r="J972" s="40">
        <v>0.14478528069606064</v>
      </c>
      <c r="K972" s="40">
        <v>0.15538680217469655</v>
      </c>
      <c r="L972" s="40">
        <v>0.1658016524230094</v>
      </c>
      <c r="M972" s="40">
        <v>0.16755753120319716</v>
      </c>
      <c r="N972" s="40">
        <v>0.16918483215108893</v>
      </c>
      <c r="O972" s="40">
        <v>0.17086938647109848</v>
      </c>
      <c r="P972" s="40">
        <v>0.1725691790853581</v>
      </c>
      <c r="Q972" s="40">
        <v>0.17429909452414738</v>
      </c>
      <c r="R972" s="40">
        <v>0.17607310978141208</v>
      </c>
      <c r="S972" s="40">
        <v>0.17781160708000082</v>
      </c>
      <c r="T972" s="40">
        <v>0.17958639237658902</v>
      </c>
      <c r="U972" s="40">
        <v>0.18140741904380098</v>
      </c>
      <c r="V972" s="40">
        <v>0.18321721856383966</v>
      </c>
      <c r="W972" s="40">
        <v>0.18456835683598194</v>
      </c>
      <c r="X972" s="40">
        <v>0.18595630917351744</v>
      </c>
      <c r="Y972" s="40">
        <v>0.1873450394927792</v>
      </c>
    </row>
    <row r="973" spans="1:25" ht="15" hidden="1" customHeight="1">
      <c r="A973" s="41" t="s">
        <v>64</v>
      </c>
      <c r="B973" s="41" t="s">
        <v>459</v>
      </c>
      <c r="C973" s="41" t="s">
        <v>486</v>
      </c>
      <c r="D973" s="41"/>
      <c r="E973" s="41"/>
      <c r="F973" s="41"/>
      <c r="G973" s="41" t="s">
        <v>504</v>
      </c>
      <c r="H973" s="42" t="s">
        <v>505</v>
      </c>
      <c r="I973" s="42">
        <v>794</v>
      </c>
      <c r="J973" s="43">
        <v>3.9543375569985344E-4</v>
      </c>
      <c r="K973" s="43">
        <v>4.3494412690705517E-4</v>
      </c>
      <c r="L973" s="43">
        <v>3.8907807487363708E-4</v>
      </c>
      <c r="M973" s="43">
        <v>4.4632242059345598E-4</v>
      </c>
      <c r="N973" s="43">
        <v>4.2889608823153428E-4</v>
      </c>
      <c r="O973" s="43">
        <v>4.1716145979460884E-4</v>
      </c>
      <c r="P973" s="43">
        <v>3.7244072829903548E-4</v>
      </c>
      <c r="Q973" s="43">
        <v>3.6323141621922412E-4</v>
      </c>
      <c r="R973" s="43">
        <v>3.5463933326357805E-4</v>
      </c>
      <c r="S973" s="43">
        <v>3.4660843972400979E-4</v>
      </c>
      <c r="T973" s="43">
        <v>3.1203255209313017E-4</v>
      </c>
      <c r="U973" s="43">
        <v>3.3029595058317937E-4</v>
      </c>
      <c r="V973" s="43">
        <v>3.2319759956385928E-4</v>
      </c>
      <c r="W973" s="43">
        <v>3.4055474665634907E-4</v>
      </c>
      <c r="X973" s="43">
        <v>3.3364652007082928E-4</v>
      </c>
      <c r="Y973" s="43">
        <v>3.3790215245323201E-4</v>
      </c>
    </row>
    <row r="974" spans="1:25" ht="15" hidden="1" customHeight="1">
      <c r="A974" s="38" t="s">
        <v>64</v>
      </c>
      <c r="B974" s="38" t="s">
        <v>459</v>
      </c>
      <c r="C974" s="38" t="s">
        <v>486</v>
      </c>
      <c r="D974" s="38"/>
      <c r="E974" s="38"/>
      <c r="F974" s="38"/>
      <c r="G974" s="38" t="s">
        <v>504</v>
      </c>
      <c r="H974" s="39" t="s">
        <v>490</v>
      </c>
      <c r="I974" s="39">
        <v>1640</v>
      </c>
      <c r="J974" s="40">
        <v>8.1676493620624641E-3</v>
      </c>
      <c r="K974" s="40">
        <v>8.2650339883799107E-3</v>
      </c>
      <c r="L974" s="40">
        <v>8.4381920016675452E-3</v>
      </c>
      <c r="M974" s="40">
        <v>8.6656252340915826E-3</v>
      </c>
      <c r="N974" s="40">
        <v>8.8588108904246402E-3</v>
      </c>
      <c r="O974" s="40">
        <v>8.4728259550223266E-3</v>
      </c>
      <c r="P974" s="40">
        <v>8.0423999722003762E-3</v>
      </c>
      <c r="Q974" s="40">
        <v>7.6389222041615603E-3</v>
      </c>
      <c r="R974" s="40">
        <v>7.2584528525529201E-3</v>
      </c>
      <c r="S974" s="40">
        <v>6.9388847107701417E-3</v>
      </c>
      <c r="T974" s="40">
        <v>6.6061299756744575E-3</v>
      </c>
      <c r="U974" s="40">
        <v>6.6647975767743246E-3</v>
      </c>
      <c r="V974" s="40">
        <v>6.7269688326196016E-3</v>
      </c>
      <c r="W974" s="40">
        <v>6.7829094017376476E-3</v>
      </c>
      <c r="X974" s="40">
        <v>6.8422148898296354E-3</v>
      </c>
      <c r="Y974" s="40">
        <v>6.8862813134717453E-3</v>
      </c>
    </row>
    <row r="975" spans="1:25" ht="15" hidden="1" customHeight="1">
      <c r="A975" s="41" t="s">
        <v>64</v>
      </c>
      <c r="B975" s="41" t="s">
        <v>459</v>
      </c>
      <c r="C975" s="41" t="s">
        <v>486</v>
      </c>
      <c r="D975" s="41"/>
      <c r="E975" s="41"/>
      <c r="F975" s="41"/>
      <c r="G975" s="41" t="s">
        <v>504</v>
      </c>
      <c r="H975" s="42" t="s">
        <v>506</v>
      </c>
      <c r="I975" s="42">
        <v>9300</v>
      </c>
      <c r="J975" s="43">
        <v>1.2737050758222623E-3</v>
      </c>
      <c r="K975" s="43">
        <v>8.1510939652071443E-4</v>
      </c>
      <c r="L975" s="43">
        <v>3.0761179030468367E-3</v>
      </c>
      <c r="M975" s="43">
        <v>4.1821647471151343E-4</v>
      </c>
      <c r="N975" s="43">
        <v>2.6373868397865639E-3</v>
      </c>
      <c r="O975" s="43">
        <v>1.6287160269061764E-3</v>
      </c>
      <c r="P975" s="43">
        <v>1.9828822837077219E-3</v>
      </c>
      <c r="Q975" s="43">
        <v>2.7073923970539135E-3</v>
      </c>
      <c r="R975" s="43">
        <v>2.2657287378183505E-3</v>
      </c>
      <c r="S975" s="43">
        <v>2.1860307523765311E-3</v>
      </c>
      <c r="T975" s="43">
        <v>2.7410920035889326E-3</v>
      </c>
      <c r="U975" s="43">
        <v>1.7855564854233072E-3</v>
      </c>
      <c r="V975" s="43">
        <v>2.6207749548048226E-3</v>
      </c>
      <c r="W975" s="43">
        <v>2.279351668876673E-3</v>
      </c>
      <c r="X975" s="43">
        <v>2.2331145280017057E-3</v>
      </c>
      <c r="Y975" s="43">
        <v>2.374677595326564E-3</v>
      </c>
    </row>
    <row r="976" spans="1:25" ht="15" hidden="1" customHeight="1">
      <c r="A976" s="38" t="s">
        <v>64</v>
      </c>
      <c r="B976" s="38" t="s">
        <v>459</v>
      </c>
      <c r="C976" s="38" t="s">
        <v>486</v>
      </c>
      <c r="D976" s="38"/>
      <c r="E976" s="38"/>
      <c r="F976" s="38"/>
      <c r="G976" s="38" t="s">
        <v>507</v>
      </c>
      <c r="H976" s="39" t="s">
        <v>488</v>
      </c>
      <c r="I976" s="39">
        <v>1430</v>
      </c>
      <c r="J976" s="40">
        <v>0.95897754434046312</v>
      </c>
      <c r="K976" s="40">
        <v>0.78722443536974063</v>
      </c>
      <c r="L976" s="40">
        <v>0.63533862365319893</v>
      </c>
      <c r="M976" s="40">
        <v>0.59163806123351914</v>
      </c>
      <c r="N976" s="40">
        <v>0.54748213584332717</v>
      </c>
      <c r="O976" s="40">
        <v>0.44332691141671465</v>
      </c>
      <c r="P976" s="40">
        <v>0.44687779080000678</v>
      </c>
      <c r="Q976" s="40">
        <v>0.39570171299512469</v>
      </c>
      <c r="R976" s="40">
        <v>0.39750529188032974</v>
      </c>
      <c r="S976" s="40">
        <v>0.38618373259667976</v>
      </c>
      <c r="T976" s="40">
        <v>0.37246575184837966</v>
      </c>
      <c r="U976" s="40">
        <v>0.34355041005375786</v>
      </c>
      <c r="V976" s="40">
        <v>0.31080328370145538</v>
      </c>
      <c r="W976" s="40">
        <v>0.29812691369763722</v>
      </c>
      <c r="X976" s="40">
        <v>0.31399418173528926</v>
      </c>
      <c r="Y976" s="40">
        <v>0.31633631994124384</v>
      </c>
    </row>
    <row r="977" spans="1:25" ht="15" hidden="1" customHeight="1">
      <c r="A977" s="41" t="s">
        <v>64</v>
      </c>
      <c r="B977" s="41" t="s">
        <v>459</v>
      </c>
      <c r="C977" s="41" t="s">
        <v>486</v>
      </c>
      <c r="D977" s="41"/>
      <c r="E977" s="41"/>
      <c r="F977" s="41"/>
      <c r="G977" s="41" t="s">
        <v>507</v>
      </c>
      <c r="H977" s="42" t="s">
        <v>489</v>
      </c>
      <c r="I977" s="42">
        <v>124</v>
      </c>
      <c r="J977" s="43">
        <v>8.3810206116797931E-2</v>
      </c>
      <c r="K977" s="43">
        <v>9.0265261486688758E-2</v>
      </c>
      <c r="L977" s="43">
        <v>9.302975764792773E-2</v>
      </c>
      <c r="M977" s="43">
        <v>0.10210019538818087</v>
      </c>
      <c r="N977" s="43">
        <v>0.11125628050519441</v>
      </c>
      <c r="O977" s="43">
        <v>0.1291509728572301</v>
      </c>
      <c r="P977" s="43">
        <v>0.12982539286950279</v>
      </c>
      <c r="Q977" s="43">
        <v>0.13923842011679757</v>
      </c>
      <c r="R977" s="43">
        <v>0.16025780973079815</v>
      </c>
      <c r="S977" s="43">
        <v>0.17133866745788778</v>
      </c>
      <c r="T977" s="43">
        <v>0.18278481880257658</v>
      </c>
      <c r="U977" s="43">
        <v>0.18998313599093991</v>
      </c>
      <c r="V977" s="43">
        <v>0.19867888291159194</v>
      </c>
      <c r="W977" s="43">
        <v>0.20249662863106599</v>
      </c>
      <c r="X977" s="43">
        <v>0.20400725348065368</v>
      </c>
      <c r="Y977" s="43">
        <v>0.20552914759161939</v>
      </c>
    </row>
    <row r="978" spans="1:25" ht="15" hidden="1" customHeight="1">
      <c r="A978" s="38" t="s">
        <v>64</v>
      </c>
      <c r="B978" s="38" t="s">
        <v>459</v>
      </c>
      <c r="C978" s="38" t="s">
        <v>486</v>
      </c>
      <c r="D978" s="38"/>
      <c r="E978" s="38"/>
      <c r="F978" s="38"/>
      <c r="G978" s="38" t="s">
        <v>507</v>
      </c>
      <c r="H978" s="39" t="s">
        <v>493</v>
      </c>
      <c r="I978" s="39">
        <v>3220</v>
      </c>
      <c r="J978" s="40">
        <v>4.6466115588234755E-3</v>
      </c>
      <c r="K978" s="40">
        <v>9.1726927035337795E-3</v>
      </c>
      <c r="L978" s="40">
        <v>1.4101561858278339E-2</v>
      </c>
      <c r="M978" s="40">
        <v>1.5937010332555016E-2</v>
      </c>
      <c r="N978" s="40">
        <v>1.7550927227022353E-2</v>
      </c>
      <c r="O978" s="40">
        <v>1.8096585031510425E-2</v>
      </c>
      <c r="P978" s="40">
        <v>1.8372186821206386E-2</v>
      </c>
      <c r="Q978" s="40">
        <v>1.893891915455603E-2</v>
      </c>
      <c r="R978" s="40">
        <v>2.0869278227937202E-2</v>
      </c>
      <c r="S978" s="40">
        <v>2.2836802902635921E-2</v>
      </c>
      <c r="T978" s="40">
        <v>2.4546185411868329E-2</v>
      </c>
      <c r="U978" s="40">
        <v>3.9730296552819823E-2</v>
      </c>
      <c r="V978" s="40">
        <v>4.2847302477729762E-2</v>
      </c>
      <c r="W978" s="40">
        <v>5.6995687209820727E-2</v>
      </c>
      <c r="X978" s="40">
        <v>3.0707994105941598E-2</v>
      </c>
      <c r="Y978" s="40">
        <v>3.0937011094332001E-2</v>
      </c>
    </row>
    <row r="979" spans="1:25" ht="15" hidden="1" customHeight="1">
      <c r="A979" s="41" t="s">
        <v>64</v>
      </c>
      <c r="B979" s="41" t="s">
        <v>459</v>
      </c>
      <c r="C979" s="41" t="s">
        <v>486</v>
      </c>
      <c r="D979" s="41"/>
      <c r="E979" s="41"/>
      <c r="F979" s="41"/>
      <c r="G979" s="41" t="s">
        <v>507</v>
      </c>
      <c r="H979" s="42" t="s">
        <v>490</v>
      </c>
      <c r="I979" s="42">
        <v>1640</v>
      </c>
      <c r="J979" s="43">
        <v>1.2439603933296791E-2</v>
      </c>
      <c r="K979" s="43">
        <v>1.1164751027508642E-2</v>
      </c>
      <c r="L979" s="43">
        <v>9.8628742997350482E-3</v>
      </c>
      <c r="M979" s="43">
        <v>9.4165923853829925E-3</v>
      </c>
      <c r="N979" s="43">
        <v>8.9653776499114945E-3</v>
      </c>
      <c r="O979" s="43">
        <v>8.5092300933205575E-3</v>
      </c>
      <c r="P979" s="43">
        <v>8.0481497156101763E-3</v>
      </c>
      <c r="Q979" s="43">
        <v>7.5821365167803535E-3</v>
      </c>
      <c r="R979" s="43">
        <v>8.3794143805119136E-3</v>
      </c>
      <c r="S979" s="43">
        <v>8.6983056873226362E-3</v>
      </c>
      <c r="T979" s="43">
        <v>9.0171969941333606E-3</v>
      </c>
      <c r="U979" s="43">
        <v>9.1073689640746962E-3</v>
      </c>
      <c r="V979" s="43">
        <v>9.1984426537154405E-3</v>
      </c>
      <c r="W979" s="43">
        <v>9.2670630359121594E-3</v>
      </c>
      <c r="X979" s="43">
        <v>9.3361953261600645E-3</v>
      </c>
      <c r="Y979" s="43">
        <v>9.405843343293219E-3</v>
      </c>
    </row>
    <row r="980" spans="1:25" ht="15" hidden="1" customHeight="1">
      <c r="A980" s="38" t="s">
        <v>64</v>
      </c>
      <c r="B980" s="38" t="s">
        <v>459</v>
      </c>
      <c r="C980" s="38" t="s">
        <v>486</v>
      </c>
      <c r="D980" s="38"/>
      <c r="E980" s="38"/>
      <c r="F980" s="38"/>
      <c r="G980" s="38" t="s">
        <v>508</v>
      </c>
      <c r="H980" s="39" t="s">
        <v>488</v>
      </c>
      <c r="I980" s="39">
        <v>1430</v>
      </c>
      <c r="J980" s="40">
        <v>0</v>
      </c>
      <c r="K980" s="40">
        <v>0</v>
      </c>
      <c r="L980" s="40">
        <v>0</v>
      </c>
      <c r="M980" s="40">
        <v>0</v>
      </c>
      <c r="N980" s="40">
        <v>0</v>
      </c>
      <c r="O980" s="40">
        <v>0</v>
      </c>
      <c r="P980" s="40">
        <v>0</v>
      </c>
      <c r="Q980" s="40">
        <v>0</v>
      </c>
      <c r="R980" s="40">
        <v>0</v>
      </c>
      <c r="S980" s="40">
        <v>2.5187823791851752E-3</v>
      </c>
      <c r="T980" s="40">
        <v>8.6737225805506839E-3</v>
      </c>
      <c r="U980" s="40">
        <v>1.6827816026112784E-2</v>
      </c>
      <c r="V980" s="40">
        <v>2.6033925279464399E-2</v>
      </c>
      <c r="W980" s="40">
        <v>3.6191633995945084E-2</v>
      </c>
      <c r="X980" s="40">
        <v>4.729511951569379E-2</v>
      </c>
      <c r="Y980" s="40">
        <v>5.4618730422272423E-2</v>
      </c>
    </row>
    <row r="981" spans="1:25" ht="15" hidden="1" customHeight="1">
      <c r="A981" s="41" t="s">
        <v>64</v>
      </c>
      <c r="B981" s="41" t="s">
        <v>459</v>
      </c>
      <c r="C981" s="41" t="s">
        <v>486</v>
      </c>
      <c r="D981" s="41"/>
      <c r="E981" s="41"/>
      <c r="F981" s="41"/>
      <c r="G981" s="41" t="s">
        <v>508</v>
      </c>
      <c r="H981" s="42" t="s">
        <v>496</v>
      </c>
      <c r="I981" s="42">
        <v>1030</v>
      </c>
      <c r="J981" s="43">
        <v>0</v>
      </c>
      <c r="K981" s="43">
        <v>6.3698200397727524E-4</v>
      </c>
      <c r="L981" s="43">
        <v>6.6370491007132764E-4</v>
      </c>
      <c r="M981" s="43">
        <v>1.7133690541377602E-3</v>
      </c>
      <c r="N981" s="43">
        <v>2.8544461631858859E-3</v>
      </c>
      <c r="O981" s="43">
        <v>4.0448269904812409E-3</v>
      </c>
      <c r="P981" s="43">
        <v>4.5800246388425486E-3</v>
      </c>
      <c r="Q981" s="43">
        <v>4.2646694563764067E-3</v>
      </c>
      <c r="R981" s="43">
        <v>5.7616079327231316E-3</v>
      </c>
      <c r="S981" s="43">
        <v>6.6289095159567362E-3</v>
      </c>
      <c r="T981" s="43">
        <v>8.2178739005507977E-3</v>
      </c>
      <c r="U981" s="43">
        <v>9.7898241163210838E-3</v>
      </c>
      <c r="V981" s="43">
        <v>1.1340555754167841E-2</v>
      </c>
      <c r="W981" s="43">
        <v>1.3334835774891127E-2</v>
      </c>
      <c r="X981" s="43">
        <v>1.7234430008480784E-2</v>
      </c>
      <c r="Y981" s="43">
        <v>3.4109006484929448E-2</v>
      </c>
    </row>
    <row r="982" spans="1:25" ht="15" hidden="1" customHeight="1">
      <c r="A982" s="38" t="s">
        <v>64</v>
      </c>
      <c r="B982" s="38" t="s">
        <v>459</v>
      </c>
      <c r="C982" s="38" t="s">
        <v>486</v>
      </c>
      <c r="D982" s="38"/>
      <c r="E982" s="38"/>
      <c r="F982" s="38"/>
      <c r="G982" s="38" t="s">
        <v>509</v>
      </c>
      <c r="H982" s="39" t="s">
        <v>492</v>
      </c>
      <c r="I982" s="39">
        <v>3500</v>
      </c>
      <c r="J982" s="40">
        <v>0</v>
      </c>
      <c r="K982" s="40">
        <v>3.619566001314147E-3</v>
      </c>
      <c r="L982" s="40">
        <v>1.4849502232615525E-2</v>
      </c>
      <c r="M982" s="40">
        <v>2.7182767725020797E-2</v>
      </c>
      <c r="N982" s="40">
        <v>4.8983716061933469E-2</v>
      </c>
      <c r="O982" s="40">
        <v>8.0878888419910172E-2</v>
      </c>
      <c r="P982" s="40">
        <v>0.11548775669069088</v>
      </c>
      <c r="Q982" s="40">
        <v>0.15743774987896125</v>
      </c>
      <c r="R982" s="40">
        <v>0.21150165930585024</v>
      </c>
      <c r="S982" s="40">
        <v>0.26912533266184702</v>
      </c>
      <c r="T982" s="40">
        <v>0.52744026249325926</v>
      </c>
      <c r="U982" s="40">
        <v>0.77892439274960634</v>
      </c>
      <c r="V982" s="40">
        <v>1.0359963167388462</v>
      </c>
      <c r="W982" s="40">
        <v>1.3017905042648157</v>
      </c>
      <c r="X982" s="40">
        <v>1.5654527719616143</v>
      </c>
      <c r="Y982" s="40">
        <v>1.8399546318753295</v>
      </c>
    </row>
    <row r="983" spans="1:25" ht="15" hidden="1" customHeight="1">
      <c r="A983" s="41" t="s">
        <v>64</v>
      </c>
      <c r="B983" s="41" t="s">
        <v>459</v>
      </c>
      <c r="C983" s="41" t="s">
        <v>486</v>
      </c>
      <c r="D983" s="41"/>
      <c r="E983" s="41"/>
      <c r="F983" s="41"/>
      <c r="G983" s="41" t="s">
        <v>509</v>
      </c>
      <c r="H983" s="42" t="s">
        <v>488</v>
      </c>
      <c r="I983" s="42">
        <v>1430</v>
      </c>
      <c r="J983" s="43">
        <v>3.2425495415646472E-3</v>
      </c>
      <c r="K983" s="43">
        <v>4.0348558416161426E-3</v>
      </c>
      <c r="L983" s="43">
        <v>4.9443782010196299E-3</v>
      </c>
      <c r="M983" s="43">
        <v>6.2074927978863484E-3</v>
      </c>
      <c r="N983" s="43">
        <v>7.5194793372298794E-3</v>
      </c>
      <c r="O983" s="43">
        <v>9.1566183750965389E-3</v>
      </c>
      <c r="P983" s="43">
        <v>1.0883948024891163E-2</v>
      </c>
      <c r="Q983" s="43">
        <v>1.279785479043543E-2</v>
      </c>
      <c r="R983" s="43">
        <v>1.5225773183097155E-2</v>
      </c>
      <c r="S983" s="43">
        <v>1.7821875180942096E-2</v>
      </c>
      <c r="T983" s="43">
        <v>2.4664755249130355E-2</v>
      </c>
      <c r="U983" s="43">
        <v>3.3751110187483578E-2</v>
      </c>
      <c r="V983" s="43">
        <v>4.0965010828535639E-2</v>
      </c>
      <c r="W983" s="43">
        <v>5.0289320639045815E-2</v>
      </c>
      <c r="X983" s="43">
        <v>6.0119267038519462E-2</v>
      </c>
      <c r="Y983" s="43">
        <v>6.793340908083409E-2</v>
      </c>
    </row>
    <row r="984" spans="1:25" ht="15" hidden="1" customHeight="1">
      <c r="A984" s="38" t="s">
        <v>64</v>
      </c>
      <c r="B984" s="38" t="s">
        <v>459</v>
      </c>
      <c r="C984" s="38" t="s">
        <v>486</v>
      </c>
      <c r="D984" s="38"/>
      <c r="E984" s="38"/>
      <c r="F984" s="38"/>
      <c r="G984" s="38" t="s">
        <v>509</v>
      </c>
      <c r="H984" s="39" t="s">
        <v>499</v>
      </c>
      <c r="I984" s="39">
        <v>675</v>
      </c>
      <c r="J984" s="40">
        <v>0</v>
      </c>
      <c r="K984" s="40">
        <v>6.9805915739629967E-4</v>
      </c>
      <c r="L984" s="40">
        <v>2.863832573432994E-3</v>
      </c>
      <c r="M984" s="40">
        <v>5.2396661534743968E-3</v>
      </c>
      <c r="N984" s="40">
        <v>9.441404539614083E-3</v>
      </c>
      <c r="O984" s="40">
        <v>1.5584420862827793E-2</v>
      </c>
      <c r="P984" s="40">
        <v>2.2248044000999532E-2</v>
      </c>
      <c r="Q984" s="40">
        <v>3.0324699392028236E-2</v>
      </c>
      <c r="R984" s="40">
        <v>4.0729369890214265E-2</v>
      </c>
      <c r="S984" s="40">
        <v>5.1817781453561758E-2</v>
      </c>
      <c r="T984" s="40">
        <v>0.10153605246010648</v>
      </c>
      <c r="U984" s="40">
        <v>0.14989396786486828</v>
      </c>
      <c r="V984" s="40">
        <v>0.19935939999425212</v>
      </c>
      <c r="W984" s="40">
        <v>0.25046610703679623</v>
      </c>
      <c r="X984" s="40">
        <v>0.30115355740334182</v>
      </c>
      <c r="Y984" s="40">
        <v>0.35396613670052179</v>
      </c>
    </row>
    <row r="985" spans="1:25" ht="15" hidden="1" customHeight="1">
      <c r="A985" s="41" t="s">
        <v>64</v>
      </c>
      <c r="B985" s="41" t="s">
        <v>459</v>
      </c>
      <c r="C985" s="41" t="s">
        <v>486</v>
      </c>
      <c r="D985" s="41"/>
      <c r="E985" s="41"/>
      <c r="F985" s="41"/>
      <c r="G985" s="41" t="s">
        <v>510</v>
      </c>
      <c r="H985" s="42" t="s">
        <v>488</v>
      </c>
      <c r="I985" s="42">
        <v>1430</v>
      </c>
      <c r="J985" s="43">
        <v>0.62686059100215175</v>
      </c>
      <c r="K985" s="43">
        <v>0.49990921463748378</v>
      </c>
      <c r="L985" s="43">
        <v>0.38622043382115218</v>
      </c>
      <c r="M985" s="43">
        <v>0.35243951421545522</v>
      </c>
      <c r="N985" s="43">
        <v>0.3183031464873633</v>
      </c>
      <c r="O985" s="43">
        <v>0.24774331879083814</v>
      </c>
      <c r="P985" s="43">
        <v>0.24896406666399484</v>
      </c>
      <c r="Q985" s="43">
        <v>0.21376135456871828</v>
      </c>
      <c r="R985" s="43">
        <v>0.20965277230273099</v>
      </c>
      <c r="S985" s="43">
        <v>0.19686500823271835</v>
      </c>
      <c r="T985" s="43">
        <v>0.18255459587325748</v>
      </c>
      <c r="U985" s="43">
        <v>0.16199449082980563</v>
      </c>
      <c r="V985" s="43">
        <v>0.13528711572684629</v>
      </c>
      <c r="W985" s="43">
        <v>0.1265609034951565</v>
      </c>
      <c r="X985" s="43">
        <v>0.12750504783523037</v>
      </c>
      <c r="Y985" s="43">
        <v>0.12845623549208124</v>
      </c>
    </row>
    <row r="986" spans="1:25" ht="15" hidden="1" customHeight="1">
      <c r="A986" s="38" t="s">
        <v>64</v>
      </c>
      <c r="B986" s="38" t="s">
        <v>459</v>
      </c>
      <c r="C986" s="38" t="s">
        <v>486</v>
      </c>
      <c r="D986" s="38"/>
      <c r="E986" s="38"/>
      <c r="F986" s="38"/>
      <c r="G986" s="38" t="s">
        <v>511</v>
      </c>
      <c r="H986" s="39" t="s">
        <v>492</v>
      </c>
      <c r="I986" s="39">
        <v>3500</v>
      </c>
      <c r="J986" s="40">
        <v>1.0552289330987228E-2</v>
      </c>
      <c r="K986" s="40">
        <v>1.3297847519651811E-2</v>
      </c>
      <c r="L986" s="40">
        <v>1.5281107509229595E-2</v>
      </c>
      <c r="M986" s="40">
        <v>2.7065467606832393E-2</v>
      </c>
      <c r="N986" s="40">
        <v>4.1427179475139068E-2</v>
      </c>
      <c r="O986" s="40">
        <v>5.7101961490245857E-2</v>
      </c>
      <c r="P986" s="40">
        <v>6.7801187806486085E-2</v>
      </c>
      <c r="Q986" s="40">
        <v>8.9613398467683236E-2</v>
      </c>
      <c r="R986" s="40">
        <v>0.11159105505674985</v>
      </c>
      <c r="S986" s="40">
        <v>0.12820896970780651</v>
      </c>
      <c r="T986" s="40">
        <v>0.140031436967299</v>
      </c>
      <c r="U986" s="40">
        <v>0.14127240779438444</v>
      </c>
      <c r="V986" s="40">
        <v>0.14247346107596878</v>
      </c>
      <c r="W986" s="40">
        <v>0.14369329231860994</v>
      </c>
      <c r="X986" s="40">
        <v>0.14488855200667025</v>
      </c>
      <c r="Y986" s="40">
        <v>0.14624251267031846</v>
      </c>
    </row>
    <row r="987" spans="1:25" ht="15" hidden="1" customHeight="1">
      <c r="A987" s="41" t="s">
        <v>64</v>
      </c>
      <c r="B987" s="41" t="s">
        <v>459</v>
      </c>
      <c r="C987" s="41" t="s">
        <v>486</v>
      </c>
      <c r="D987" s="41"/>
      <c r="E987" s="41"/>
      <c r="F987" s="41"/>
      <c r="G987" s="41" t="s">
        <v>511</v>
      </c>
      <c r="H987" s="42" t="s">
        <v>488</v>
      </c>
      <c r="I987" s="42">
        <v>1430</v>
      </c>
      <c r="J987" s="43">
        <v>2.3673023331951399</v>
      </c>
      <c r="K987" s="43">
        <v>2.6511611260136183</v>
      </c>
      <c r="L987" s="43">
        <v>2.9275698046283547</v>
      </c>
      <c r="M987" s="43">
        <v>3.2681519930811973</v>
      </c>
      <c r="N987" s="43">
        <v>3.6030770539141508</v>
      </c>
      <c r="O987" s="43">
        <v>4.0207822512444249</v>
      </c>
      <c r="P987" s="43">
        <v>4.3000849816386459</v>
      </c>
      <c r="Q987" s="43">
        <v>4.5027942866499764</v>
      </c>
      <c r="R987" s="43">
        <v>4.566758537917778</v>
      </c>
      <c r="S987" s="43">
        <v>4.5619576186380471</v>
      </c>
      <c r="T987" s="43">
        <v>4.5592705920115417</v>
      </c>
      <c r="U987" s="43">
        <v>4.5007994680052059</v>
      </c>
      <c r="V987" s="43">
        <v>4.4419052178499401</v>
      </c>
      <c r="W987" s="43">
        <v>4.4152166182569825</v>
      </c>
      <c r="X987" s="43">
        <v>4.3646308475988089</v>
      </c>
      <c r="Y987" s="43">
        <v>4.2550043103902562</v>
      </c>
    </row>
    <row r="988" spans="1:25" ht="15" hidden="1" customHeight="1">
      <c r="A988" s="38" t="s">
        <v>64</v>
      </c>
      <c r="B988" s="38" t="s">
        <v>459</v>
      </c>
      <c r="C988" s="38" t="s">
        <v>486</v>
      </c>
      <c r="D988" s="38"/>
      <c r="E988" s="38"/>
      <c r="F988" s="38"/>
      <c r="G988" s="38" t="s">
        <v>511</v>
      </c>
      <c r="H988" s="39" t="s">
        <v>498</v>
      </c>
      <c r="I988" s="39">
        <v>4470</v>
      </c>
      <c r="J988" s="40">
        <v>1.5849307930641987E-2</v>
      </c>
      <c r="K988" s="40">
        <v>1.9974706236235335E-2</v>
      </c>
      <c r="L988" s="40">
        <v>2.2899271190763622E-2</v>
      </c>
      <c r="M988" s="40">
        <v>4.0670689817795438E-2</v>
      </c>
      <c r="N988" s="40">
        <v>6.2350526676723979E-2</v>
      </c>
      <c r="O988" s="40">
        <v>8.5993298273121563E-2</v>
      </c>
      <c r="P988" s="40">
        <v>0.10213568436801287</v>
      </c>
      <c r="Q988" s="40">
        <v>0.13505146369451856</v>
      </c>
      <c r="R988" s="40">
        <v>0.16821909093308124</v>
      </c>
      <c r="S988" s="40">
        <v>0.19330948310184165</v>
      </c>
      <c r="T988" s="40">
        <v>0.2111426411096724</v>
      </c>
      <c r="U988" s="40">
        <v>0.2128415655779701</v>
      </c>
      <c r="V988" s="40">
        <v>0.2145203328064397</v>
      </c>
      <c r="W988" s="40">
        <v>0.21619744933909199</v>
      </c>
      <c r="X988" s="40">
        <v>0.21787360778569409</v>
      </c>
      <c r="Y988" s="40">
        <v>0.21971778945310452</v>
      </c>
    </row>
    <row r="989" spans="1:25" ht="15" hidden="1" customHeight="1">
      <c r="A989" s="41" t="s">
        <v>64</v>
      </c>
      <c r="B989" s="41" t="s">
        <v>459</v>
      </c>
      <c r="C989" s="41" t="s">
        <v>486</v>
      </c>
      <c r="D989" s="41"/>
      <c r="E989" s="41"/>
      <c r="F989" s="41"/>
      <c r="G989" s="41" t="s">
        <v>511</v>
      </c>
      <c r="H989" s="42" t="s">
        <v>499</v>
      </c>
      <c r="I989" s="42">
        <v>675</v>
      </c>
      <c r="J989" s="43">
        <v>3.2131936599098853E-6</v>
      </c>
      <c r="K989" s="43">
        <v>3.2740085619882451E-6</v>
      </c>
      <c r="L989" s="43">
        <v>1.0103055179328808E-5</v>
      </c>
      <c r="M989" s="43">
        <v>1.0480155457964311E-5</v>
      </c>
      <c r="N989" s="43">
        <v>1.0857076165038557E-5</v>
      </c>
      <c r="O989" s="43">
        <v>1.1234176443674053E-5</v>
      </c>
      <c r="P989" s="43">
        <v>1.1611276722309553E-5</v>
      </c>
      <c r="Q989" s="43">
        <v>1.1988197429383798E-5</v>
      </c>
      <c r="R989" s="43">
        <v>1.2058230338273251E-5</v>
      </c>
      <c r="S989" s="43">
        <v>1.176947926777521E-5</v>
      </c>
      <c r="T989" s="43">
        <v>1.1988197429383798E-5</v>
      </c>
      <c r="U989" s="43">
        <v>2.3719607526172952E-5</v>
      </c>
      <c r="V989" s="43">
        <v>3.128759111807784E-5</v>
      </c>
      <c r="W989" s="43">
        <v>4.255953744680252E-5</v>
      </c>
      <c r="X989" s="43">
        <v>4.9759159909386326E-5</v>
      </c>
      <c r="Y989" s="43">
        <v>6.4372633707131149E-5</v>
      </c>
    </row>
    <row r="990" spans="1:25" ht="15" hidden="1" customHeight="1">
      <c r="A990" s="38" t="s">
        <v>64</v>
      </c>
      <c r="B990" s="38" t="s">
        <v>459</v>
      </c>
      <c r="C990" s="38" t="s">
        <v>512</v>
      </c>
      <c r="D990" s="38" t="s">
        <v>513</v>
      </c>
      <c r="E990" s="38" t="s">
        <v>514</v>
      </c>
      <c r="F990" s="38"/>
      <c r="G990" s="38" t="s">
        <v>515</v>
      </c>
      <c r="H990" s="39" t="s">
        <v>485</v>
      </c>
      <c r="I990" s="39">
        <v>22800</v>
      </c>
      <c r="J990" s="40">
        <v>0.13823386766522058</v>
      </c>
      <c r="K990" s="40">
        <v>0.14869902396772794</v>
      </c>
      <c r="L990" s="40">
        <v>0.15748963009009415</v>
      </c>
      <c r="M990" s="40">
        <v>0.14242004463173874</v>
      </c>
      <c r="N990" s="40">
        <v>0.13781340153574387</v>
      </c>
      <c r="O990" s="40">
        <v>0.12325269445056597</v>
      </c>
      <c r="P990" s="40">
        <v>9.8592541211551241E-2</v>
      </c>
      <c r="Q990" s="40">
        <v>9.8073296978055585E-2</v>
      </c>
      <c r="R990" s="40">
        <v>0.10308730111040378</v>
      </c>
      <c r="S990" s="40">
        <v>8.6763389464419277E-2</v>
      </c>
      <c r="T990" s="40">
        <v>7.6604053756705023E-2</v>
      </c>
      <c r="U990" s="40">
        <v>8.2458304223391385E-2</v>
      </c>
      <c r="V990" s="40">
        <v>8.0385210804468157E-2</v>
      </c>
      <c r="W990" s="40">
        <v>6.2534658742845028E-2</v>
      </c>
      <c r="X990" s="40">
        <v>4.7661083036456199E-2</v>
      </c>
      <c r="Y990" s="40">
        <v>0.14533903377242152</v>
      </c>
    </row>
    <row r="991" spans="1:25" ht="15" hidden="1" customHeight="1">
      <c r="A991" s="41" t="s">
        <v>64</v>
      </c>
      <c r="B991" s="41" t="s">
        <v>459</v>
      </c>
      <c r="C991" s="41" t="s">
        <v>512</v>
      </c>
      <c r="D991" s="41" t="s">
        <v>513</v>
      </c>
      <c r="E991" s="41" t="s">
        <v>514</v>
      </c>
      <c r="F991" s="41"/>
      <c r="G991" s="41" t="s">
        <v>516</v>
      </c>
      <c r="H991" s="42" t="s">
        <v>485</v>
      </c>
      <c r="I991" s="42">
        <v>22800</v>
      </c>
      <c r="J991" s="43">
        <v>0.37299752358239996</v>
      </c>
      <c r="K991" s="43">
        <v>0.34239161660759998</v>
      </c>
      <c r="L991" s="43">
        <v>0.2851460565492</v>
      </c>
      <c r="M991" s="43">
        <v>0.2778551976984</v>
      </c>
      <c r="N991" s="43">
        <v>0.25852908588599999</v>
      </c>
      <c r="O991" s="43">
        <v>0.24641987248319999</v>
      </c>
      <c r="P991" s="43">
        <v>0.23356224746159998</v>
      </c>
      <c r="Q991" s="43">
        <v>0.19597376841600003</v>
      </c>
      <c r="R991" s="43">
        <v>0.192912698898</v>
      </c>
      <c r="S991" s="43">
        <v>0.17877915849359999</v>
      </c>
      <c r="T991" s="43">
        <v>0.163893998328</v>
      </c>
      <c r="U991" s="43">
        <v>0.16596517972775657</v>
      </c>
      <c r="V991" s="43">
        <v>0.15729585122826828</v>
      </c>
      <c r="W991" s="43">
        <v>0.12196111926594708</v>
      </c>
      <c r="X991" s="43">
        <v>9.0297248254743945E-2</v>
      </c>
      <c r="Y991" s="43">
        <v>0.27496258032357884</v>
      </c>
    </row>
    <row r="992" spans="1:25" ht="15" hidden="1" customHeight="1">
      <c r="A992" s="38" t="s">
        <v>64</v>
      </c>
      <c r="B992" s="38" t="s">
        <v>459</v>
      </c>
      <c r="C992" s="38" t="s">
        <v>512</v>
      </c>
      <c r="D992" s="38" t="s">
        <v>517</v>
      </c>
      <c r="E992" s="38"/>
      <c r="F992" s="38"/>
      <c r="G992" s="38" t="s">
        <v>518</v>
      </c>
      <c r="H992" s="39" t="s">
        <v>72</v>
      </c>
      <c r="I992" s="39">
        <v>1</v>
      </c>
      <c r="J992" s="40">
        <v>0.56599290255922685</v>
      </c>
      <c r="K992" s="40">
        <v>0.49812762181761366</v>
      </c>
      <c r="L992" s="40">
        <v>0.51819781009238841</v>
      </c>
      <c r="M992" s="40">
        <v>0.55918100644286906</v>
      </c>
      <c r="N992" s="40">
        <v>0.54678273502414543</v>
      </c>
      <c r="O992" s="40">
        <v>0.55941955297069479</v>
      </c>
      <c r="P992" s="40">
        <v>0.60459979321261925</v>
      </c>
      <c r="Q992" s="40">
        <v>0.62382829939993611</v>
      </c>
      <c r="R992" s="40">
        <v>0.61242415367755332</v>
      </c>
      <c r="S992" s="40">
        <v>0.60600506657839137</v>
      </c>
      <c r="T992" s="40">
        <v>0.53402964204481174</v>
      </c>
      <c r="U992" s="40">
        <v>0.49356728416563012</v>
      </c>
      <c r="V992" s="40">
        <v>0.48690934258294477</v>
      </c>
      <c r="W992" s="40">
        <v>0.50823987081187416</v>
      </c>
      <c r="X992" s="40">
        <v>0.54370298553641794</v>
      </c>
      <c r="Y992" s="40">
        <v>0.52291277019317173</v>
      </c>
    </row>
    <row r="993" spans="1:25" ht="15" hidden="1" customHeight="1">
      <c r="A993" s="41" t="s">
        <v>64</v>
      </c>
      <c r="B993" s="41" t="s">
        <v>459</v>
      </c>
      <c r="C993" s="41" t="s">
        <v>512</v>
      </c>
      <c r="D993" s="41" t="s">
        <v>517</v>
      </c>
      <c r="E993" s="41"/>
      <c r="F993" s="41"/>
      <c r="G993" s="41" t="s">
        <v>519</v>
      </c>
      <c r="H993" s="42" t="s">
        <v>72</v>
      </c>
      <c r="I993" s="42">
        <v>1</v>
      </c>
      <c r="J993" s="43">
        <v>0.12599333211210845</v>
      </c>
      <c r="K993" s="43">
        <v>0.11346485471613769</v>
      </c>
      <c r="L993" s="43">
        <v>0.17148620618749416</v>
      </c>
      <c r="M993" s="43">
        <v>9.6905996077332579E-2</v>
      </c>
      <c r="N993" s="43">
        <v>0.1290336546888694</v>
      </c>
      <c r="O993" s="43">
        <v>0.11613026593499368</v>
      </c>
      <c r="P993" s="43">
        <v>0.14649473789649414</v>
      </c>
      <c r="Q993" s="43">
        <v>0.17153873752360396</v>
      </c>
      <c r="R993" s="43">
        <v>0.17249137931034486</v>
      </c>
      <c r="S993" s="43">
        <v>0.15753999371622471</v>
      </c>
      <c r="T993" s="43">
        <v>0.16143829470814228</v>
      </c>
      <c r="U993" s="43">
        <v>0.16061776602364655</v>
      </c>
      <c r="V993" s="43">
        <v>0.13914576965265082</v>
      </c>
      <c r="W993" s="43">
        <v>0.18859146453643186</v>
      </c>
      <c r="X993" s="43">
        <v>0.2263288950617284</v>
      </c>
      <c r="Y993" s="43">
        <v>0.19639682655059848</v>
      </c>
    </row>
    <row r="994" spans="1:25" ht="15" hidden="1" customHeight="1">
      <c r="A994" s="38" t="s">
        <v>64</v>
      </c>
      <c r="B994" s="38" t="s">
        <v>459</v>
      </c>
      <c r="C994" s="38" t="s">
        <v>512</v>
      </c>
      <c r="D994" s="38" t="s">
        <v>517</v>
      </c>
      <c r="E994" s="38"/>
      <c r="F994" s="38"/>
      <c r="G994" s="38" t="s">
        <v>520</v>
      </c>
      <c r="H994" s="39" t="s">
        <v>72</v>
      </c>
      <c r="I994" s="39">
        <v>1</v>
      </c>
      <c r="J994" s="40">
        <v>0.32148874049075843</v>
      </c>
      <c r="K994" s="40">
        <v>0.31708496038152234</v>
      </c>
      <c r="L994" s="40">
        <v>0.31500620511535082</v>
      </c>
      <c r="M994" s="40">
        <v>0.30824033238373605</v>
      </c>
      <c r="N994" s="40">
        <v>0.31867332990129832</v>
      </c>
      <c r="O994" s="40">
        <v>0.32235298708329818</v>
      </c>
      <c r="P994" s="40">
        <v>0.30746420169151245</v>
      </c>
      <c r="Q994" s="40">
        <v>0.30359817021235952</v>
      </c>
      <c r="R994" s="40">
        <v>0.29468972786170539</v>
      </c>
      <c r="S994" s="40">
        <v>0.24823413043723486</v>
      </c>
      <c r="T994" s="40">
        <v>0.26038730196646631</v>
      </c>
      <c r="U994" s="40">
        <v>0.25830843212390803</v>
      </c>
      <c r="V994" s="40">
        <v>0.25435775754865575</v>
      </c>
      <c r="W994" s="40">
        <v>0.25780799962989154</v>
      </c>
      <c r="X994" s="40">
        <v>0.26086268509569294</v>
      </c>
      <c r="Y994" s="40">
        <v>0.25201703058116126</v>
      </c>
    </row>
    <row r="995" spans="1:25" ht="15" hidden="1" customHeight="1">
      <c r="A995" s="41" t="s">
        <v>64</v>
      </c>
      <c r="B995" s="41" t="s">
        <v>459</v>
      </c>
      <c r="C995" s="41" t="s">
        <v>521</v>
      </c>
      <c r="D995" s="41" t="s">
        <v>522</v>
      </c>
      <c r="E995" s="41"/>
      <c r="F995" s="41"/>
      <c r="G995" s="41" t="s">
        <v>523</v>
      </c>
      <c r="H995" s="42" t="s">
        <v>72</v>
      </c>
      <c r="I995" s="42">
        <v>1</v>
      </c>
      <c r="J995" s="43">
        <v>1.7118017704861901</v>
      </c>
      <c r="K995" s="43">
        <v>1.7817505197223216</v>
      </c>
      <c r="L995" s="43">
        <v>1.807662006952893</v>
      </c>
      <c r="M995" s="43">
        <v>1.7755232429823542</v>
      </c>
      <c r="N995" s="43">
        <v>1.7664497850753087</v>
      </c>
      <c r="O995" s="43">
        <v>1.7851488958101287</v>
      </c>
      <c r="P995" s="43">
        <v>1.9134356031888544</v>
      </c>
      <c r="Q995" s="43">
        <v>1.9653929900687019</v>
      </c>
      <c r="R995" s="43">
        <v>1.9652211398977812</v>
      </c>
      <c r="S995" s="43">
        <v>1.8940797056715899</v>
      </c>
      <c r="T995" s="43">
        <v>1.1847413546806405</v>
      </c>
      <c r="U995" s="43">
        <v>1.8201279350701527</v>
      </c>
      <c r="V995" s="43">
        <v>1.9311554627122252</v>
      </c>
      <c r="W995" s="43">
        <v>2.1267828816762191</v>
      </c>
      <c r="X995" s="43">
        <v>2.0674693098567261</v>
      </c>
      <c r="Y995" s="43">
        <v>2.2425044343810105</v>
      </c>
    </row>
    <row r="996" spans="1:25" ht="15" hidden="1" customHeight="1">
      <c r="A996" s="38" t="s">
        <v>64</v>
      </c>
      <c r="B996" s="38" t="s">
        <v>459</v>
      </c>
      <c r="C996" s="38" t="s">
        <v>521</v>
      </c>
      <c r="D996" s="38" t="s">
        <v>522</v>
      </c>
      <c r="E996" s="38"/>
      <c r="F996" s="38"/>
      <c r="G996" s="38" t="s">
        <v>524</v>
      </c>
      <c r="H996" s="39" t="s">
        <v>72</v>
      </c>
      <c r="I996" s="39">
        <v>1</v>
      </c>
      <c r="J996" s="40">
        <v>2.0388389837656621E-3</v>
      </c>
      <c r="K996" s="40">
        <v>2.0851400863623904E-3</v>
      </c>
      <c r="L996" s="40">
        <v>2.0991487758807055E-3</v>
      </c>
      <c r="M996" s="40">
        <v>2.1422477734678396E-3</v>
      </c>
      <c r="N996" s="40">
        <v>2.082418600351757E-3</v>
      </c>
      <c r="O996" s="40">
        <v>2.1516292591465432E-3</v>
      </c>
      <c r="P996" s="40">
        <v>2.2014060223303272E-3</v>
      </c>
      <c r="Q996" s="40">
        <v>2.1811557041904526E-3</v>
      </c>
      <c r="R996" s="40">
        <v>2.1522289608076708E-3</v>
      </c>
      <c r="S996" s="40">
        <v>1.9984581249637748E-3</v>
      </c>
      <c r="T996" s="40">
        <v>0</v>
      </c>
      <c r="U996" s="40">
        <v>0</v>
      </c>
      <c r="V996" s="40">
        <v>0</v>
      </c>
      <c r="W996" s="40">
        <v>0</v>
      </c>
      <c r="X996" s="40">
        <v>0</v>
      </c>
      <c r="Y996" s="40">
        <v>0</v>
      </c>
    </row>
    <row r="997" spans="1:25" ht="15" hidden="1" customHeight="1">
      <c r="A997" s="41" t="s">
        <v>64</v>
      </c>
      <c r="B997" s="41" t="s">
        <v>459</v>
      </c>
      <c r="C997" s="41" t="s">
        <v>521</v>
      </c>
      <c r="D997" s="41" t="s">
        <v>522</v>
      </c>
      <c r="E997" s="41"/>
      <c r="F997" s="41"/>
      <c r="G997" s="41" t="s">
        <v>525</v>
      </c>
      <c r="H997" s="42" t="s">
        <v>72</v>
      </c>
      <c r="I997" s="42">
        <v>1</v>
      </c>
      <c r="J997" s="43">
        <v>1.5944932746580622</v>
      </c>
      <c r="K997" s="43">
        <v>1.5629767586620882</v>
      </c>
      <c r="L997" s="43">
        <v>1.5798259729830086</v>
      </c>
      <c r="M997" s="43">
        <v>1.5507338043713388</v>
      </c>
      <c r="N997" s="43">
        <v>1.5427334580031364</v>
      </c>
      <c r="O997" s="43">
        <v>1.554249108078589</v>
      </c>
      <c r="P997" s="43">
        <v>1.666496391971956</v>
      </c>
      <c r="Q997" s="43">
        <v>1.700922124829094</v>
      </c>
      <c r="R997" s="43">
        <v>1.700922124829094</v>
      </c>
      <c r="S997" s="43">
        <v>1.3773166055352426</v>
      </c>
      <c r="T997" s="43">
        <v>2.1762397779272535</v>
      </c>
      <c r="U997" s="43">
        <v>4.8558998045582813</v>
      </c>
      <c r="V997" s="43">
        <v>4.6112017887474277</v>
      </c>
      <c r="W997" s="43">
        <v>2.5673054877388117</v>
      </c>
      <c r="X997" s="43">
        <v>2.6613767073074439</v>
      </c>
      <c r="Y997" s="43">
        <v>3.0161225054201855</v>
      </c>
    </row>
    <row r="998" spans="1:25" ht="15" hidden="1" customHeight="1">
      <c r="A998" s="38" t="s">
        <v>64</v>
      </c>
      <c r="B998" s="38" t="s">
        <v>526</v>
      </c>
      <c r="C998" s="38" t="s">
        <v>527</v>
      </c>
      <c r="D998" s="38" t="s">
        <v>528</v>
      </c>
      <c r="E998" s="38" t="s">
        <v>529</v>
      </c>
      <c r="F998" s="38" t="s">
        <v>530</v>
      </c>
      <c r="G998" s="38" t="s">
        <v>531</v>
      </c>
      <c r="H998" s="39" t="s">
        <v>71</v>
      </c>
      <c r="I998" s="39">
        <v>25</v>
      </c>
      <c r="J998" s="40">
        <v>0.23890747937852097</v>
      </c>
      <c r="K998" s="40">
        <v>0.23880165640080331</v>
      </c>
      <c r="L998" s="40">
        <v>0.24713411818345649</v>
      </c>
      <c r="M998" s="40">
        <v>0.256516023318141</v>
      </c>
      <c r="N998" s="40">
        <v>0.25630506974442446</v>
      </c>
      <c r="O998" s="40">
        <v>0.26248331613895293</v>
      </c>
      <c r="P998" s="40">
        <v>0.26718000536568742</v>
      </c>
      <c r="Q998" s="40">
        <v>0.28141546166206693</v>
      </c>
      <c r="R998" s="40">
        <v>0.28768239706725407</v>
      </c>
      <c r="S998" s="40">
        <v>0.28699222588235634</v>
      </c>
      <c r="T998" s="40">
        <v>0.27485066385645562</v>
      </c>
      <c r="U998" s="40">
        <v>0.27416759223971404</v>
      </c>
      <c r="V998" s="40">
        <v>0.28145451131986049</v>
      </c>
      <c r="W998" s="40">
        <v>0.28116431664379782</v>
      </c>
      <c r="X998" s="40">
        <v>0.2797690898792552</v>
      </c>
      <c r="Y998" s="40">
        <v>0.2797690898792552</v>
      </c>
    </row>
    <row r="999" spans="1:25" ht="15" hidden="1" customHeight="1">
      <c r="A999" s="41" t="s">
        <v>64</v>
      </c>
      <c r="B999" s="41" t="s">
        <v>526</v>
      </c>
      <c r="C999" s="41" t="s">
        <v>527</v>
      </c>
      <c r="D999" s="41" t="s">
        <v>528</v>
      </c>
      <c r="E999" s="41" t="s">
        <v>529</v>
      </c>
      <c r="F999" s="41" t="s">
        <v>530</v>
      </c>
      <c r="G999" s="41" t="s">
        <v>532</v>
      </c>
      <c r="H999" s="42" t="s">
        <v>71</v>
      </c>
      <c r="I999" s="42">
        <v>25</v>
      </c>
      <c r="J999" s="43">
        <v>5.376657206464869</v>
      </c>
      <c r="K999" s="43">
        <v>5.2617328418482368</v>
      </c>
      <c r="L999" s="43">
        <v>5.8873450690838309</v>
      </c>
      <c r="M999" s="43">
        <v>5.9466639599760791</v>
      </c>
      <c r="N999" s="43">
        <v>5.8499625011201015</v>
      </c>
      <c r="O999" s="43">
        <v>5.9686278888306594</v>
      </c>
      <c r="P999" s="43">
        <v>6.0870536808232796</v>
      </c>
      <c r="Q999" s="43">
        <v>6.9354480837071701</v>
      </c>
      <c r="R999" s="43">
        <v>6.8249886572077489</v>
      </c>
      <c r="S999" s="43">
        <v>6.4840302277209183</v>
      </c>
      <c r="T999" s="43">
        <v>7.0378344005821623</v>
      </c>
      <c r="U999" s="43">
        <v>6.9791769939717696</v>
      </c>
      <c r="V999" s="43">
        <v>6.9092869364859393</v>
      </c>
      <c r="W999" s="43">
        <v>6.7351271616933239</v>
      </c>
      <c r="X999" s="43">
        <v>6.7941675911248733</v>
      </c>
      <c r="Y999" s="43">
        <v>6.6359544329790383</v>
      </c>
    </row>
    <row r="1000" spans="1:25" ht="15" hidden="1" customHeight="1">
      <c r="A1000" s="38" t="s">
        <v>64</v>
      </c>
      <c r="B1000" s="38" t="s">
        <v>526</v>
      </c>
      <c r="C1000" s="38" t="s">
        <v>527</v>
      </c>
      <c r="D1000" s="38" t="s">
        <v>528</v>
      </c>
      <c r="E1000" s="38" t="s">
        <v>529</v>
      </c>
      <c r="F1000" s="38" t="s">
        <v>530</v>
      </c>
      <c r="G1000" s="38" t="s">
        <v>533</v>
      </c>
      <c r="H1000" s="39" t="s">
        <v>71</v>
      </c>
      <c r="I1000" s="39">
        <v>25</v>
      </c>
      <c r="J1000" s="40">
        <v>0.24747236736970901</v>
      </c>
      <c r="K1000" s="40">
        <v>0.25409759351108219</v>
      </c>
      <c r="L1000" s="40">
        <v>0.26290929290822229</v>
      </c>
      <c r="M1000" s="40">
        <v>0.26194745529761354</v>
      </c>
      <c r="N1000" s="40">
        <v>0.24513927308382316</v>
      </c>
      <c r="O1000" s="40">
        <v>0.25864592742722864</v>
      </c>
      <c r="P1000" s="40">
        <v>0.26122593699850372</v>
      </c>
      <c r="Q1000" s="40">
        <v>0.27437959784158039</v>
      </c>
      <c r="R1000" s="40">
        <v>0.27203155570500431</v>
      </c>
      <c r="S1000" s="40">
        <v>0.27096952127992935</v>
      </c>
      <c r="T1000" s="40">
        <v>0.25900822424683001</v>
      </c>
      <c r="U1000" s="40">
        <v>0.25933174744204329</v>
      </c>
      <c r="V1000" s="40">
        <v>0.28093447674752947</v>
      </c>
      <c r="W1000" s="40">
        <v>0.26349788548571995</v>
      </c>
      <c r="X1000" s="40">
        <v>0.25609633602888771</v>
      </c>
      <c r="Y1000" s="40">
        <v>0.25609633602888771</v>
      </c>
    </row>
    <row r="1001" spans="1:25" ht="15" hidden="1" customHeight="1">
      <c r="A1001" s="41" t="s">
        <v>64</v>
      </c>
      <c r="B1001" s="41" t="s">
        <v>526</v>
      </c>
      <c r="C1001" s="41" t="s">
        <v>527</v>
      </c>
      <c r="D1001" s="41" t="s">
        <v>528</v>
      </c>
      <c r="E1001" s="41" t="s">
        <v>529</v>
      </c>
      <c r="F1001" s="41" t="s">
        <v>530</v>
      </c>
      <c r="G1001" s="41" t="s">
        <v>534</v>
      </c>
      <c r="H1001" s="42" t="s">
        <v>71</v>
      </c>
      <c r="I1001" s="42">
        <v>25</v>
      </c>
      <c r="J1001" s="43">
        <v>0.87959166016213819</v>
      </c>
      <c r="K1001" s="43">
        <v>0.91019721227720207</v>
      </c>
      <c r="L1001" s="43">
        <v>0.93328082208653707</v>
      </c>
      <c r="M1001" s="43">
        <v>0.9517162243190741</v>
      </c>
      <c r="N1001" s="43">
        <v>0.8657414095016317</v>
      </c>
      <c r="O1001" s="43">
        <v>0.90205204200799227</v>
      </c>
      <c r="P1001" s="43">
        <v>0.93169256399387312</v>
      </c>
      <c r="Q1001" s="43">
        <v>0.96983496346061682</v>
      </c>
      <c r="R1001" s="43">
        <v>0.97526594945350842</v>
      </c>
      <c r="S1001" s="43">
        <v>0.95252830195641414</v>
      </c>
      <c r="T1001" s="43">
        <v>0.92421489682275193</v>
      </c>
      <c r="U1001" s="43">
        <v>0.92369157878078545</v>
      </c>
      <c r="V1001" s="43">
        <v>1.0167720111710623</v>
      </c>
      <c r="W1001" s="43">
        <v>0.94496492899185724</v>
      </c>
      <c r="X1001" s="43">
        <v>0.90955928772027617</v>
      </c>
      <c r="Y1001" s="43">
        <v>0.90955928772027617</v>
      </c>
    </row>
    <row r="1002" spans="1:25" ht="15" hidden="1" customHeight="1">
      <c r="A1002" s="38" t="s">
        <v>64</v>
      </c>
      <c r="B1002" s="38" t="s">
        <v>526</v>
      </c>
      <c r="C1002" s="38" t="s">
        <v>527</v>
      </c>
      <c r="D1002" s="38" t="s">
        <v>528</v>
      </c>
      <c r="E1002" s="38" t="s">
        <v>529</v>
      </c>
      <c r="F1002" s="38" t="s">
        <v>535</v>
      </c>
      <c r="G1002" s="38" t="s">
        <v>536</v>
      </c>
      <c r="H1002" s="39" t="s">
        <v>71</v>
      </c>
      <c r="I1002" s="39">
        <v>25</v>
      </c>
      <c r="J1002" s="40">
        <v>0.10926662037243268</v>
      </c>
      <c r="K1002" s="40">
        <v>0.10893509487063879</v>
      </c>
      <c r="L1002" s="40">
        <v>0.10663379537701424</v>
      </c>
      <c r="M1002" s="40">
        <v>0.10145643852505662</v>
      </c>
      <c r="N1002" s="40">
        <v>9.9157328865396938E-2</v>
      </c>
      <c r="O1002" s="40">
        <v>9.8147094183426528E-2</v>
      </c>
      <c r="P1002" s="40">
        <v>9.175174313407948E-2</v>
      </c>
      <c r="Q1002" s="40">
        <v>0.10073365122457614</v>
      </c>
      <c r="R1002" s="40">
        <v>9.2334210537979883E-2</v>
      </c>
      <c r="S1002" s="40">
        <v>9.2401308307440255E-2</v>
      </c>
      <c r="T1002" s="40">
        <v>9.0716101110348779E-2</v>
      </c>
      <c r="U1002" s="40">
        <v>8.9420992921149717E-2</v>
      </c>
      <c r="V1002" s="40">
        <v>8.9841086437860485E-2</v>
      </c>
      <c r="W1002" s="40">
        <v>8.6404988413212952E-2</v>
      </c>
      <c r="X1002" s="40">
        <v>8.7091007635586859E-2</v>
      </c>
      <c r="Y1002" s="40">
        <v>7.484383468683245E-2</v>
      </c>
    </row>
    <row r="1003" spans="1:25" ht="15" hidden="1" customHeight="1">
      <c r="A1003" s="41" t="s">
        <v>64</v>
      </c>
      <c r="B1003" s="41" t="s">
        <v>526</v>
      </c>
      <c r="C1003" s="41" t="s">
        <v>527</v>
      </c>
      <c r="D1003" s="41" t="s">
        <v>528</v>
      </c>
      <c r="E1003" s="41" t="s">
        <v>529</v>
      </c>
      <c r="F1003" s="41" t="s">
        <v>535</v>
      </c>
      <c r="G1003" s="41" t="s">
        <v>537</v>
      </c>
      <c r="H1003" s="42" t="s">
        <v>71</v>
      </c>
      <c r="I1003" s="42">
        <v>25</v>
      </c>
      <c r="J1003" s="43">
        <v>1.7942274108171166</v>
      </c>
      <c r="K1003" s="43">
        <v>1.7715156714396842</v>
      </c>
      <c r="L1003" s="43">
        <v>1.7294994365537659</v>
      </c>
      <c r="M1003" s="43">
        <v>1.7104342105983092</v>
      </c>
      <c r="N1003" s="43">
        <v>1.6762143428702776</v>
      </c>
      <c r="O1003" s="43">
        <v>1.6794107383373318</v>
      </c>
      <c r="P1003" s="43">
        <v>1.5966581521843188</v>
      </c>
      <c r="Q1003" s="43">
        <v>1.7582008992190548</v>
      </c>
      <c r="R1003" s="43">
        <v>1.6451736985549732</v>
      </c>
      <c r="S1003" s="43">
        <v>1.6326151207034079</v>
      </c>
      <c r="T1003" s="43">
        <v>1.5823808092971494</v>
      </c>
      <c r="U1003" s="43">
        <v>1.5572636535940201</v>
      </c>
      <c r="V1003" s="43">
        <v>1.5823808092971492</v>
      </c>
      <c r="W1003" s="43">
        <v>1.5321464978908905</v>
      </c>
      <c r="X1003" s="43">
        <v>1.5070293421877612</v>
      </c>
      <c r="Y1003" s="43">
        <v>1.4819121864846319</v>
      </c>
    </row>
    <row r="1004" spans="1:25" ht="15" hidden="1" customHeight="1">
      <c r="A1004" s="38" t="s">
        <v>64</v>
      </c>
      <c r="B1004" s="38" t="s">
        <v>526</v>
      </c>
      <c r="C1004" s="38" t="s">
        <v>527</v>
      </c>
      <c r="D1004" s="38" t="s">
        <v>528</v>
      </c>
      <c r="E1004" s="38" t="s">
        <v>529</v>
      </c>
      <c r="F1004" s="38" t="s">
        <v>535</v>
      </c>
      <c r="G1004" s="38" t="s">
        <v>538</v>
      </c>
      <c r="H1004" s="39" t="s">
        <v>71</v>
      </c>
      <c r="I1004" s="39">
        <v>25</v>
      </c>
      <c r="J1004" s="40">
        <v>4.8669986744933127E-2</v>
      </c>
      <c r="K1004" s="40">
        <v>4.6399851647197697E-2</v>
      </c>
      <c r="L1004" s="40">
        <v>4.5237215830198511E-2</v>
      </c>
      <c r="M1004" s="40">
        <v>4.387461179934455E-2</v>
      </c>
      <c r="N1004" s="40">
        <v>4.3769023703411389E-2</v>
      </c>
      <c r="O1004" s="40">
        <v>4.6219259032191734E-2</v>
      </c>
      <c r="P1004" s="40">
        <v>4.2041682396050238E-2</v>
      </c>
      <c r="Q1004" s="40">
        <v>4.6621602764288984E-2</v>
      </c>
      <c r="R1004" s="40">
        <v>4.1319067853419253E-2</v>
      </c>
      <c r="S1004" s="40">
        <v>4.3108858551463014E-2</v>
      </c>
      <c r="T1004" s="40">
        <v>4.4062300642139327E-2</v>
      </c>
      <c r="U1004" s="40">
        <v>4.2519800988909263E-2</v>
      </c>
      <c r="V1004" s="40">
        <v>4.4307475706986288E-2</v>
      </c>
      <c r="W1004" s="40">
        <v>4.4054527087895562E-2</v>
      </c>
      <c r="X1004" s="40">
        <v>4.2839559824539311E-2</v>
      </c>
      <c r="Y1004" s="40">
        <v>4.2839559824539311E-2</v>
      </c>
    </row>
    <row r="1005" spans="1:25" ht="15" hidden="1" customHeight="1">
      <c r="A1005" s="41" t="s">
        <v>64</v>
      </c>
      <c r="B1005" s="41" t="s">
        <v>526</v>
      </c>
      <c r="C1005" s="41" t="s">
        <v>527</v>
      </c>
      <c r="D1005" s="41" t="s">
        <v>528</v>
      </c>
      <c r="E1005" s="41" t="s">
        <v>529</v>
      </c>
      <c r="F1005" s="41" t="s">
        <v>535</v>
      </c>
      <c r="G1005" s="41" t="s">
        <v>539</v>
      </c>
      <c r="H1005" s="42" t="s">
        <v>71</v>
      </c>
      <c r="I1005" s="42">
        <v>25</v>
      </c>
      <c r="J1005" s="43">
        <v>0.13367621202530805</v>
      </c>
      <c r="K1005" s="43">
        <v>0.1288564435841193</v>
      </c>
      <c r="L1005" s="43">
        <v>0.12456850702791603</v>
      </c>
      <c r="M1005" s="43">
        <v>0.12292115769916129</v>
      </c>
      <c r="N1005" s="43">
        <v>0.11934308695647956</v>
      </c>
      <c r="O1005" s="43">
        <v>0.12478002291305869</v>
      </c>
      <c r="P1005" s="43">
        <v>0.11623264380990304</v>
      </c>
      <c r="Q1005" s="43">
        <v>0.13029381855083114</v>
      </c>
      <c r="R1005" s="43">
        <v>0.1146481026148664</v>
      </c>
      <c r="S1005" s="43">
        <v>0.11956057154532151</v>
      </c>
      <c r="T1005" s="43">
        <v>0.12483589000678337</v>
      </c>
      <c r="U1005" s="43">
        <v>0.11491762310222957</v>
      </c>
      <c r="V1005" s="43">
        <v>0.12003837172323463</v>
      </c>
      <c r="W1005" s="43">
        <v>0.11960143119553969</v>
      </c>
      <c r="X1005" s="43">
        <v>0.11452604724410693</v>
      </c>
      <c r="Y1005" s="43">
        <v>0.11452604724410693</v>
      </c>
    </row>
    <row r="1006" spans="1:25" ht="15" hidden="1" customHeight="1">
      <c r="A1006" s="38" t="s">
        <v>64</v>
      </c>
      <c r="B1006" s="38" t="s">
        <v>526</v>
      </c>
      <c r="C1006" s="38" t="s">
        <v>527</v>
      </c>
      <c r="D1006" s="38" t="s">
        <v>528</v>
      </c>
      <c r="E1006" s="38" t="s">
        <v>529</v>
      </c>
      <c r="F1006" s="38" t="s">
        <v>535</v>
      </c>
      <c r="G1006" s="38" t="s">
        <v>540</v>
      </c>
      <c r="H1006" s="39" t="s">
        <v>71</v>
      </c>
      <c r="I1006" s="39">
        <v>25</v>
      </c>
      <c r="J1006" s="40">
        <v>0.16324917262340108</v>
      </c>
      <c r="K1006" s="40">
        <v>0.16324917262340108</v>
      </c>
      <c r="L1006" s="40">
        <v>0.15194589717349533</v>
      </c>
      <c r="M1006" s="40">
        <v>0.15479494706454575</v>
      </c>
      <c r="N1006" s="40">
        <v>0.15612442617120334</v>
      </c>
      <c r="O1006" s="40">
        <v>0.16851510973855044</v>
      </c>
      <c r="P1006" s="40">
        <v>0.18197865973706748</v>
      </c>
      <c r="Q1006" s="40">
        <v>0.18179884797202317</v>
      </c>
      <c r="R1006" s="40">
        <v>0.18179884797202317</v>
      </c>
      <c r="S1006" s="40">
        <v>0.16881321597402146</v>
      </c>
      <c r="T1006" s="40">
        <v>0.18179884797202317</v>
      </c>
      <c r="U1006" s="40">
        <v>0.18179884797202317</v>
      </c>
      <c r="V1006" s="40">
        <v>0.18179884797202317</v>
      </c>
      <c r="W1006" s="40">
        <v>0.18179884797202317</v>
      </c>
      <c r="X1006" s="40">
        <v>0.18179884797202317</v>
      </c>
      <c r="Y1006" s="40">
        <v>0.18179884797202317</v>
      </c>
    </row>
    <row r="1007" spans="1:25" ht="15" hidden="1" customHeight="1">
      <c r="A1007" s="41" t="s">
        <v>64</v>
      </c>
      <c r="B1007" s="41" t="s">
        <v>526</v>
      </c>
      <c r="C1007" s="41" t="s">
        <v>527</v>
      </c>
      <c r="D1007" s="41" t="s">
        <v>528</v>
      </c>
      <c r="E1007" s="41" t="s">
        <v>529</v>
      </c>
      <c r="F1007" s="41" t="s">
        <v>535</v>
      </c>
      <c r="G1007" s="41" t="s">
        <v>541</v>
      </c>
      <c r="H1007" s="42" t="s">
        <v>71</v>
      </c>
      <c r="I1007" s="42">
        <v>25</v>
      </c>
      <c r="J1007" s="43">
        <v>0.13624029355430017</v>
      </c>
      <c r="K1007" s="43">
        <v>0.14110528123747967</v>
      </c>
      <c r="L1007" s="43">
        <v>0.15340454355220676</v>
      </c>
      <c r="M1007" s="43">
        <v>0.16964476685855243</v>
      </c>
      <c r="N1007" s="43">
        <v>0.16245409716543488</v>
      </c>
      <c r="O1007" s="43">
        <v>0.16987868457117333</v>
      </c>
      <c r="P1007" s="43">
        <v>0.17993095589350067</v>
      </c>
      <c r="Q1007" s="43">
        <v>0.1873553968193841</v>
      </c>
      <c r="R1007" s="43">
        <v>0.18626391024541891</v>
      </c>
      <c r="S1007" s="43">
        <v>0.1740158448000467</v>
      </c>
      <c r="T1007" s="43">
        <v>0.17006200387068077</v>
      </c>
      <c r="U1007" s="43">
        <v>0.17275263232718038</v>
      </c>
      <c r="V1007" s="43">
        <v>0.1794149547338901</v>
      </c>
      <c r="W1007" s="43">
        <v>0.17500209019945687</v>
      </c>
      <c r="X1007" s="43">
        <v>0.18779424422222601</v>
      </c>
      <c r="Y1007" s="43">
        <v>0.18779424422222601</v>
      </c>
    </row>
    <row r="1008" spans="1:25" ht="15" hidden="1" customHeight="1">
      <c r="A1008" s="38" t="s">
        <v>64</v>
      </c>
      <c r="B1008" s="38" t="s">
        <v>526</v>
      </c>
      <c r="C1008" s="38" t="s">
        <v>527</v>
      </c>
      <c r="D1008" s="38" t="s">
        <v>528</v>
      </c>
      <c r="E1008" s="38" t="s">
        <v>529</v>
      </c>
      <c r="F1008" s="38" t="s">
        <v>535</v>
      </c>
      <c r="G1008" s="38" t="s">
        <v>542</v>
      </c>
      <c r="H1008" s="39" t="s">
        <v>71</v>
      </c>
      <c r="I1008" s="39">
        <v>25</v>
      </c>
      <c r="J1008" s="40">
        <v>0.14012038666595925</v>
      </c>
      <c r="K1008" s="40">
        <v>0.13564660691724043</v>
      </c>
      <c r="L1008" s="40">
        <v>0.13738112983951031</v>
      </c>
      <c r="M1008" s="40">
        <v>0.13175582754490806</v>
      </c>
      <c r="N1008" s="40">
        <v>0.1277779972465613</v>
      </c>
      <c r="O1008" s="40">
        <v>0.14749009713190547</v>
      </c>
      <c r="P1008" s="40">
        <v>0.13817932707002814</v>
      </c>
      <c r="Q1008" s="40">
        <v>0.13678532231016527</v>
      </c>
      <c r="R1008" s="40">
        <v>0.1435984798266069</v>
      </c>
      <c r="S1008" s="40">
        <v>0.15142893930975121</v>
      </c>
      <c r="T1008" s="40">
        <v>0.18253319920242536</v>
      </c>
      <c r="U1008" s="40">
        <v>0.16848163500291821</v>
      </c>
      <c r="V1008" s="40">
        <v>0.16883113503316602</v>
      </c>
      <c r="W1008" s="40">
        <v>0.17363179886771155</v>
      </c>
      <c r="X1008" s="40">
        <v>0.18275432838144035</v>
      </c>
      <c r="Y1008" s="40">
        <v>0.18275432838144035</v>
      </c>
    </row>
    <row r="1009" spans="1:25" ht="15" hidden="1" customHeight="1">
      <c r="A1009" s="41" t="s">
        <v>64</v>
      </c>
      <c r="B1009" s="41" t="s">
        <v>526</v>
      </c>
      <c r="C1009" s="41" t="s">
        <v>527</v>
      </c>
      <c r="D1009" s="41" t="s">
        <v>528</v>
      </c>
      <c r="E1009" s="41" t="s">
        <v>529</v>
      </c>
      <c r="F1009" s="41" t="s">
        <v>535</v>
      </c>
      <c r="G1009" s="41" t="s">
        <v>543</v>
      </c>
      <c r="H1009" s="42" t="s">
        <v>71</v>
      </c>
      <c r="I1009" s="42">
        <v>25</v>
      </c>
      <c r="J1009" s="43">
        <v>0.23470889643961371</v>
      </c>
      <c r="K1009" s="43">
        <v>0.23912026102073847</v>
      </c>
      <c r="L1009" s="43">
        <v>0.26758813469888953</v>
      </c>
      <c r="M1009" s="43">
        <v>0.29894742176987921</v>
      </c>
      <c r="N1009" s="43">
        <v>0.28065929271742734</v>
      </c>
      <c r="O1009" s="43">
        <v>0.29561026797119999</v>
      </c>
      <c r="P1009" s="43">
        <v>0.31792699004558339</v>
      </c>
      <c r="Q1009" s="43">
        <v>0.33616052975335786</v>
      </c>
      <c r="R1009" s="43">
        <v>0.33599648116461389</v>
      </c>
      <c r="S1009" s="43">
        <v>0.3174811586065393</v>
      </c>
      <c r="T1009" s="43">
        <v>0.30722888757208539</v>
      </c>
      <c r="U1009" s="43">
        <v>0.30511898554490469</v>
      </c>
      <c r="V1009" s="43">
        <v>0.31653696978667817</v>
      </c>
      <c r="W1009" s="43">
        <v>0.3150200720564264</v>
      </c>
      <c r="X1009" s="43">
        <v>0.35126490688330581</v>
      </c>
      <c r="Y1009" s="43">
        <v>0.30186827935284088</v>
      </c>
    </row>
    <row r="1010" spans="1:25" ht="15" hidden="1" customHeight="1">
      <c r="A1010" s="38" t="s">
        <v>64</v>
      </c>
      <c r="B1010" s="38" t="s">
        <v>526</v>
      </c>
      <c r="C1010" s="38" t="s">
        <v>527</v>
      </c>
      <c r="D1010" s="38" t="s">
        <v>528</v>
      </c>
      <c r="E1010" s="38" t="s">
        <v>529</v>
      </c>
      <c r="F1010" s="38" t="s">
        <v>535</v>
      </c>
      <c r="G1010" s="38" t="s">
        <v>544</v>
      </c>
      <c r="H1010" s="39" t="s">
        <v>71</v>
      </c>
      <c r="I1010" s="39">
        <v>25</v>
      </c>
      <c r="J1010" s="40">
        <v>0.5040714213102816</v>
      </c>
      <c r="K1010" s="40">
        <v>0.48575544740990023</v>
      </c>
      <c r="L1010" s="40">
        <v>0.49329023919604631</v>
      </c>
      <c r="M1010" s="40">
        <v>0.45086003454103529</v>
      </c>
      <c r="N1010" s="40">
        <v>0.45955313410687476</v>
      </c>
      <c r="O1010" s="40">
        <v>0.48198453724501544</v>
      </c>
      <c r="P1010" s="40">
        <v>0.44492144464926114</v>
      </c>
      <c r="Q1010" s="40">
        <v>0.49845180521371107</v>
      </c>
      <c r="R1010" s="40">
        <v>0.46900239402019922</v>
      </c>
      <c r="S1010" s="40">
        <v>0.47338733319208581</v>
      </c>
      <c r="T1010" s="40">
        <v>0.47033984402671242</v>
      </c>
      <c r="U1010" s="40">
        <v>0.42125625802370203</v>
      </c>
      <c r="V1010" s="40">
        <v>0.43823131479922539</v>
      </c>
      <c r="W1010" s="40">
        <v>0.44185322518184583</v>
      </c>
      <c r="X1010" s="40">
        <v>0.46842367686747094</v>
      </c>
      <c r="Y1010" s="40">
        <v>0.40255159730798284</v>
      </c>
    </row>
    <row r="1011" spans="1:25" ht="15" hidden="1" customHeight="1">
      <c r="A1011" s="41" t="s">
        <v>64</v>
      </c>
      <c r="B1011" s="41" t="s">
        <v>526</v>
      </c>
      <c r="C1011" s="41" t="s">
        <v>527</v>
      </c>
      <c r="D1011" s="41" t="s">
        <v>528</v>
      </c>
      <c r="E1011" s="41" t="s">
        <v>545</v>
      </c>
      <c r="F1011" s="41"/>
      <c r="G1011" s="41" t="s">
        <v>546</v>
      </c>
      <c r="H1011" s="42" t="s">
        <v>71</v>
      </c>
      <c r="I1011" s="42">
        <v>25</v>
      </c>
      <c r="J1011" s="43">
        <v>0.16200000000000001</v>
      </c>
      <c r="K1011" s="43">
        <v>0.161</v>
      </c>
      <c r="L1011" s="43">
        <v>0.151</v>
      </c>
      <c r="M1011" s="43">
        <v>0.14599999999999999</v>
      </c>
      <c r="N1011" s="43">
        <v>0.13500000000000001</v>
      </c>
      <c r="O1011" s="43">
        <v>0.13800000000000001</v>
      </c>
      <c r="P1011" s="43">
        <v>0.13</v>
      </c>
      <c r="Q1011" s="43">
        <v>0.122</v>
      </c>
      <c r="R1011" s="43">
        <v>0.124</v>
      </c>
      <c r="S1011" s="43">
        <v>0.13200000000000001</v>
      </c>
      <c r="T1011" s="43">
        <v>0.122</v>
      </c>
      <c r="U1011" s="43">
        <v>0.12</v>
      </c>
      <c r="V1011" s="43">
        <v>0.11799999999999999</v>
      </c>
      <c r="W1011" s="43">
        <v>0.11799999999999999</v>
      </c>
      <c r="X1011" s="43">
        <v>0.11799999999999999</v>
      </c>
      <c r="Y1011" s="43">
        <v>0.12</v>
      </c>
    </row>
    <row r="1012" spans="1:25" ht="15" hidden="1" customHeight="1">
      <c r="A1012" s="38" t="s">
        <v>64</v>
      </c>
      <c r="B1012" s="38" t="s">
        <v>526</v>
      </c>
      <c r="C1012" s="38" t="s">
        <v>527</v>
      </c>
      <c r="D1012" s="38" t="s">
        <v>528</v>
      </c>
      <c r="E1012" s="38" t="s">
        <v>547</v>
      </c>
      <c r="F1012" s="38"/>
      <c r="G1012" s="38" t="s">
        <v>548</v>
      </c>
      <c r="H1012" s="39" t="s">
        <v>71</v>
      </c>
      <c r="I1012" s="39">
        <v>25</v>
      </c>
      <c r="J1012" s="40">
        <v>1.0325000000000001E-2</v>
      </c>
      <c r="K1012" s="40">
        <v>1.1607625E-2</v>
      </c>
      <c r="L1012" s="40">
        <v>1.2890250000000001E-2</v>
      </c>
      <c r="M1012" s="40">
        <v>1.32122E-2</v>
      </c>
      <c r="N1012" s="40">
        <v>1.353415E-2</v>
      </c>
      <c r="O1012" s="40">
        <v>1.4500000000000001E-2</v>
      </c>
      <c r="P1012" s="40">
        <v>1.6E-2</v>
      </c>
      <c r="Q1012" s="40">
        <v>1.6937500000000001E-2</v>
      </c>
      <c r="R1012" s="40">
        <v>1.6125E-2</v>
      </c>
      <c r="S1012" s="40">
        <v>1.7000000000000001E-2</v>
      </c>
      <c r="T1012" s="40">
        <v>1.6812500000000001E-2</v>
      </c>
      <c r="U1012" s="40">
        <v>1.7687499999999998E-2</v>
      </c>
      <c r="V1012" s="40">
        <v>1.7624999999999998E-2</v>
      </c>
      <c r="W1012" s="40">
        <v>1.7624999999999998E-2</v>
      </c>
      <c r="X1012" s="40">
        <v>1.7624999999999998E-2</v>
      </c>
      <c r="Y1012" s="40">
        <v>1.7624999999999998E-2</v>
      </c>
    </row>
    <row r="1013" spans="1:25" ht="15" hidden="1" customHeight="1">
      <c r="A1013" s="41" t="s">
        <v>64</v>
      </c>
      <c r="B1013" s="41" t="s">
        <v>526</v>
      </c>
      <c r="C1013" s="41" t="s">
        <v>527</v>
      </c>
      <c r="D1013" s="41" t="s">
        <v>528</v>
      </c>
      <c r="E1013" s="41" t="s">
        <v>549</v>
      </c>
      <c r="F1013" s="41"/>
      <c r="G1013" s="41" t="s">
        <v>550</v>
      </c>
      <c r="H1013" s="42" t="s">
        <v>71</v>
      </c>
      <c r="I1013" s="42">
        <v>25</v>
      </c>
      <c r="J1013" s="43">
        <v>0.17898885978168602</v>
      </c>
      <c r="K1013" s="43">
        <v>0.18786998641207497</v>
      </c>
      <c r="L1013" s="43">
        <v>0.20494907608589999</v>
      </c>
      <c r="M1013" s="43">
        <v>0.23910725543354999</v>
      </c>
      <c r="N1013" s="43">
        <v>0.27326543478119997</v>
      </c>
      <c r="O1013" s="43">
        <v>0.31425524999838</v>
      </c>
      <c r="P1013" s="43">
        <v>0.32450270380267499</v>
      </c>
      <c r="Q1013" s="43">
        <v>0.32450270380267499</v>
      </c>
      <c r="R1013" s="43">
        <v>0.32450270380267499</v>
      </c>
      <c r="S1013" s="43">
        <v>0.33475015760696997</v>
      </c>
      <c r="T1013" s="43">
        <v>0.34158179347649997</v>
      </c>
      <c r="U1013" s="43">
        <v>0.34670552037864744</v>
      </c>
      <c r="V1013" s="43">
        <v>0.34670552037864744</v>
      </c>
      <c r="W1013" s="43">
        <v>0.34670552037864744</v>
      </c>
      <c r="X1013" s="43">
        <v>0.34670552037864744</v>
      </c>
      <c r="Y1013" s="43">
        <v>0.34670552037864744</v>
      </c>
    </row>
    <row r="1014" spans="1:25" ht="15" hidden="1" customHeight="1">
      <c r="A1014" s="38" t="s">
        <v>64</v>
      </c>
      <c r="B1014" s="38" t="s">
        <v>526</v>
      </c>
      <c r="C1014" s="38" t="s">
        <v>527</v>
      </c>
      <c r="D1014" s="38" t="s">
        <v>528</v>
      </c>
      <c r="E1014" s="38" t="s">
        <v>551</v>
      </c>
      <c r="F1014" s="38"/>
      <c r="G1014" s="38" t="s">
        <v>552</v>
      </c>
      <c r="H1014" s="39" t="s">
        <v>71</v>
      </c>
      <c r="I1014" s="39">
        <v>25</v>
      </c>
      <c r="J1014" s="40">
        <v>5.6249999999999998E-3</v>
      </c>
      <c r="K1014" s="40">
        <v>4.1250000000000002E-3</v>
      </c>
      <c r="L1014" s="40">
        <v>5.6249999999999998E-3</v>
      </c>
      <c r="M1014" s="40">
        <v>5.0625000000000002E-3</v>
      </c>
      <c r="N1014" s="40">
        <v>5.2500000000000003E-3</v>
      </c>
      <c r="O1014" s="40">
        <v>5.4374999999999996E-3</v>
      </c>
      <c r="P1014" s="40">
        <v>5.4374999999999996E-3</v>
      </c>
      <c r="Q1014" s="40">
        <v>5.8125E-3</v>
      </c>
      <c r="R1014" s="40">
        <v>3.0000000000000001E-3</v>
      </c>
      <c r="S1014" s="40">
        <v>3.7499999999999999E-3</v>
      </c>
      <c r="T1014" s="40">
        <v>3.9375E-3</v>
      </c>
      <c r="U1014" s="40">
        <v>3.9375E-3</v>
      </c>
      <c r="V1014" s="40">
        <v>3.9375E-3</v>
      </c>
      <c r="W1014" s="40">
        <v>3.5625000000000001E-3</v>
      </c>
      <c r="X1014" s="40">
        <v>4.1250000000000002E-3</v>
      </c>
      <c r="Y1014" s="40">
        <v>3.5625000000000001E-3</v>
      </c>
    </row>
    <row r="1015" spans="1:25" ht="15" hidden="1" customHeight="1">
      <c r="A1015" s="41" t="s">
        <v>64</v>
      </c>
      <c r="B1015" s="41" t="s">
        <v>526</v>
      </c>
      <c r="C1015" s="41" t="s">
        <v>527</v>
      </c>
      <c r="D1015" s="41" t="s">
        <v>553</v>
      </c>
      <c r="E1015" s="41" t="s">
        <v>554</v>
      </c>
      <c r="F1015" s="41" t="s">
        <v>555</v>
      </c>
      <c r="G1015" s="41" t="s">
        <v>556</v>
      </c>
      <c r="H1015" s="42" t="s">
        <v>71</v>
      </c>
      <c r="I1015" s="42">
        <v>25</v>
      </c>
      <c r="J1015" s="43">
        <v>1.0963851693498187E-3</v>
      </c>
      <c r="K1015" s="43">
        <v>2.3936404003898665E-3</v>
      </c>
      <c r="L1015" s="43">
        <v>4.6370163635804365E-3</v>
      </c>
      <c r="M1015" s="43">
        <v>1.7298575214955338E-2</v>
      </c>
      <c r="N1015" s="43">
        <v>1.7542611722933272E-2</v>
      </c>
      <c r="O1015" s="43">
        <v>5.1593750244205129E-2</v>
      </c>
      <c r="P1015" s="43">
        <v>3.6794219298163129E-2</v>
      </c>
      <c r="Q1015" s="43">
        <v>0.11257627139271796</v>
      </c>
      <c r="R1015" s="43">
        <v>8.486040020896754E-2</v>
      </c>
      <c r="S1015" s="43">
        <v>3.903906562742409E-2</v>
      </c>
      <c r="T1015" s="43">
        <v>4.2196100716729475E-2</v>
      </c>
      <c r="U1015" s="43">
        <v>4.3933445788467911E-2</v>
      </c>
      <c r="V1015" s="43">
        <v>4.4124329968550043E-2</v>
      </c>
      <c r="W1015" s="43">
        <v>4.2694624310927617E-2</v>
      </c>
      <c r="X1015" s="43">
        <v>4.3763958791416258E-2</v>
      </c>
      <c r="Y1015" s="43">
        <v>4.2744844366653996E-2</v>
      </c>
    </row>
    <row r="1016" spans="1:25" ht="15" hidden="1" customHeight="1">
      <c r="A1016" s="38" t="s">
        <v>64</v>
      </c>
      <c r="B1016" s="38" t="s">
        <v>526</v>
      </c>
      <c r="C1016" s="38" t="s">
        <v>527</v>
      </c>
      <c r="D1016" s="38" t="s">
        <v>553</v>
      </c>
      <c r="E1016" s="38" t="s">
        <v>554</v>
      </c>
      <c r="F1016" s="38" t="s">
        <v>555</v>
      </c>
      <c r="G1016" s="38" t="s">
        <v>556</v>
      </c>
      <c r="H1016" s="39" t="s">
        <v>73</v>
      </c>
      <c r="I1016" s="39">
        <v>298</v>
      </c>
      <c r="J1016" s="40">
        <v>2.7215941253454391E-4</v>
      </c>
      <c r="K1016" s="40">
        <v>1.9049698941624781E-3</v>
      </c>
      <c r="L1016" s="40">
        <v>4.6051006096489017E-3</v>
      </c>
      <c r="M1016" s="40">
        <v>7.1372650816726984E-3</v>
      </c>
      <c r="N1016" s="40">
        <v>7.9318129647558324E-3</v>
      </c>
      <c r="O1016" s="40">
        <v>1.4113360450734703E-2</v>
      </c>
      <c r="P1016" s="40">
        <v>6.915245687194262E-3</v>
      </c>
      <c r="Q1016" s="40">
        <v>2.0072011172577991E-2</v>
      </c>
      <c r="R1016" s="40">
        <v>1.3384252991229367E-2</v>
      </c>
      <c r="S1016" s="40">
        <v>6.4795712401070843E-3</v>
      </c>
      <c r="T1016" s="40">
        <v>6.9585708836681697E-3</v>
      </c>
      <c r="U1016" s="40">
        <v>6.9349196508732575E-3</v>
      </c>
      <c r="V1016" s="40">
        <v>6.964244046803434E-3</v>
      </c>
      <c r="W1016" s="40">
        <v>6.7500169087819596E-3</v>
      </c>
      <c r="X1016" s="40">
        <v>6.8938759084993815E-3</v>
      </c>
      <c r="Y1016" s="40">
        <v>6.7333408797932764E-3</v>
      </c>
    </row>
    <row r="1017" spans="1:25" ht="15" hidden="1" customHeight="1">
      <c r="A1017" s="41" t="s">
        <v>64</v>
      </c>
      <c r="B1017" s="41" t="s">
        <v>526</v>
      </c>
      <c r="C1017" s="41" t="s">
        <v>527</v>
      </c>
      <c r="D1017" s="41" t="s">
        <v>553</v>
      </c>
      <c r="E1017" s="41" t="s">
        <v>554</v>
      </c>
      <c r="F1017" s="41" t="s">
        <v>555</v>
      </c>
      <c r="G1017" s="41" t="s">
        <v>557</v>
      </c>
      <c r="H1017" s="42" t="s">
        <v>71</v>
      </c>
      <c r="I1017" s="42">
        <v>25</v>
      </c>
      <c r="J1017" s="43">
        <v>6.3764353323793399</v>
      </c>
      <c r="K1017" s="43">
        <v>6.6776321037405664</v>
      </c>
      <c r="L1017" s="43">
        <v>7.168930343612554</v>
      </c>
      <c r="M1017" s="43">
        <v>7.417959503299568</v>
      </c>
      <c r="N1017" s="43">
        <v>7.0487593324511018</v>
      </c>
      <c r="O1017" s="43">
        <v>7.3055631488007107</v>
      </c>
      <c r="P1017" s="43">
        <v>7.449364664441422</v>
      </c>
      <c r="Q1017" s="43">
        <v>8.3377290443732122</v>
      </c>
      <c r="R1017" s="43">
        <v>8.6797980334849321</v>
      </c>
      <c r="S1017" s="43">
        <v>8.4549447890995353</v>
      </c>
      <c r="T1017" s="43">
        <v>8.6381456034745394</v>
      </c>
      <c r="U1017" s="43">
        <v>8.6289664416823495</v>
      </c>
      <c r="V1017" s="43">
        <v>8.9403625864747678</v>
      </c>
      <c r="W1017" s="43">
        <v>8.4113635293748654</v>
      </c>
      <c r="X1017" s="43">
        <v>8.6220355096312939</v>
      </c>
      <c r="Y1017" s="43">
        <v>8.4212574949969987</v>
      </c>
    </row>
    <row r="1018" spans="1:25" ht="15" hidden="1" customHeight="1">
      <c r="A1018" s="38" t="s">
        <v>64</v>
      </c>
      <c r="B1018" s="38" t="s">
        <v>526</v>
      </c>
      <c r="C1018" s="38" t="s">
        <v>527</v>
      </c>
      <c r="D1018" s="38" t="s">
        <v>553</v>
      </c>
      <c r="E1018" s="38" t="s">
        <v>554</v>
      </c>
      <c r="F1018" s="38" t="s">
        <v>555</v>
      </c>
      <c r="G1018" s="38" t="s">
        <v>557</v>
      </c>
      <c r="H1018" s="39" t="s">
        <v>73</v>
      </c>
      <c r="I1018" s="39">
        <v>298</v>
      </c>
      <c r="J1018" s="40">
        <v>0.29255567098759083</v>
      </c>
      <c r="K1018" s="40">
        <v>0.2965923533974858</v>
      </c>
      <c r="L1018" s="40">
        <v>0.32180106573692302</v>
      </c>
      <c r="M1018" s="40">
        <v>0.32791225458568657</v>
      </c>
      <c r="N1018" s="40">
        <v>0.31817710802005061</v>
      </c>
      <c r="O1018" s="40">
        <v>0.32338272509166199</v>
      </c>
      <c r="P1018" s="40">
        <v>0.33308485408607513</v>
      </c>
      <c r="Q1018" s="40">
        <v>0.34032608828473371</v>
      </c>
      <c r="R1018" s="40">
        <v>0.33559469051185181</v>
      </c>
      <c r="S1018" s="40">
        <v>0.33086814935036385</v>
      </c>
      <c r="T1018" s="40">
        <v>0.33961210976151662</v>
      </c>
      <c r="U1018" s="40">
        <v>0.33845781454742102</v>
      </c>
      <c r="V1018" s="40">
        <v>0.33988898772016329</v>
      </c>
      <c r="W1018" s="40">
        <v>0.32943366125616164</v>
      </c>
      <c r="X1018" s="40">
        <v>0.33645468025833825</v>
      </c>
      <c r="Y1018" s="40">
        <v>0.32861978991936602</v>
      </c>
    </row>
    <row r="1019" spans="1:25" ht="15" hidden="1" customHeight="1">
      <c r="A1019" s="41" t="s">
        <v>64</v>
      </c>
      <c r="B1019" s="41" t="s">
        <v>526</v>
      </c>
      <c r="C1019" s="41" t="s">
        <v>527</v>
      </c>
      <c r="D1019" s="41" t="s">
        <v>553</v>
      </c>
      <c r="E1019" s="41" t="s">
        <v>554</v>
      </c>
      <c r="F1019" s="41" t="s">
        <v>555</v>
      </c>
      <c r="G1019" s="41" t="s">
        <v>558</v>
      </c>
      <c r="H1019" s="42" t="s">
        <v>71</v>
      </c>
      <c r="I1019" s="42">
        <v>25</v>
      </c>
      <c r="J1019" s="43">
        <v>8.3863699696911775E-3</v>
      </c>
      <c r="K1019" s="43">
        <v>8.4319274019887761E-3</v>
      </c>
      <c r="L1019" s="43">
        <v>9.1090607285426207E-3</v>
      </c>
      <c r="M1019" s="43">
        <v>9.2263923802705459E-3</v>
      </c>
      <c r="N1019" s="43">
        <v>8.9783082912412437E-3</v>
      </c>
      <c r="O1019" s="43">
        <v>9.1754402036649876E-3</v>
      </c>
      <c r="P1019" s="43">
        <v>9.3636669794148839E-3</v>
      </c>
      <c r="Q1019" s="43">
        <v>1.0684686107346254E-2</v>
      </c>
      <c r="R1019" s="43">
        <v>1.0686531596406777E-2</v>
      </c>
      <c r="S1019" s="43">
        <v>1.0389237807240864E-2</v>
      </c>
      <c r="T1019" s="43">
        <v>1.0741166229990653E-2</v>
      </c>
      <c r="U1019" s="43">
        <v>1.0731607462906289E-2</v>
      </c>
      <c r="V1019" s="43">
        <v>1.077823467492562E-2</v>
      </c>
      <c r="W1019" s="43">
        <v>1.042900097313555E-2</v>
      </c>
      <c r="X1019" s="43">
        <v>1.0690206933314709E-2</v>
      </c>
      <c r="Y1019" s="43">
        <v>1.0441268208612972E-2</v>
      </c>
    </row>
    <row r="1020" spans="1:25" ht="15" hidden="1" customHeight="1">
      <c r="A1020" s="38" t="s">
        <v>64</v>
      </c>
      <c r="B1020" s="38" t="s">
        <v>526</v>
      </c>
      <c r="C1020" s="38" t="s">
        <v>527</v>
      </c>
      <c r="D1020" s="38" t="s">
        <v>553</v>
      </c>
      <c r="E1020" s="38" t="s">
        <v>554</v>
      </c>
      <c r="F1020" s="38" t="s">
        <v>555</v>
      </c>
      <c r="G1020" s="38" t="s">
        <v>558</v>
      </c>
      <c r="H1020" s="39" t="s">
        <v>73</v>
      </c>
      <c r="I1020" s="39">
        <v>298</v>
      </c>
      <c r="J1020" s="40">
        <v>1.2668282035867891E-2</v>
      </c>
      <c r="K1020" s="40">
        <v>1.2749560299230051E-2</v>
      </c>
      <c r="L1020" s="40">
        <v>1.3741891070623041E-2</v>
      </c>
      <c r="M1020" s="40">
        <v>1.3943142167339695E-2</v>
      </c>
      <c r="N1020" s="40">
        <v>1.3459481291319735E-2</v>
      </c>
      <c r="O1020" s="40">
        <v>1.3731911664939303E-2</v>
      </c>
      <c r="P1020" s="40">
        <v>1.3977756185005628E-2</v>
      </c>
      <c r="Q1020" s="40">
        <v>1.455653588579809E-2</v>
      </c>
      <c r="R1020" s="40">
        <v>1.4114262607360348E-2</v>
      </c>
      <c r="S1020" s="40">
        <v>1.3751855629536408E-2</v>
      </c>
      <c r="T1020" s="40">
        <v>1.4126349132023968E-2</v>
      </c>
      <c r="U1020" s="40">
        <v>1.4078335599152149E-2</v>
      </c>
      <c r="V1020" s="40">
        <v>1.4137866020257338E-2</v>
      </c>
      <c r="W1020" s="40">
        <v>1.3702971069004029E-2</v>
      </c>
      <c r="X1020" s="40">
        <v>1.3995014146493078E-2</v>
      </c>
      <c r="Y1020" s="40">
        <v>1.3669117651173273E-2</v>
      </c>
    </row>
    <row r="1021" spans="1:25" ht="15" hidden="1" customHeight="1">
      <c r="A1021" s="41" t="s">
        <v>64</v>
      </c>
      <c r="B1021" s="41" t="s">
        <v>526</v>
      </c>
      <c r="C1021" s="41" t="s">
        <v>527</v>
      </c>
      <c r="D1021" s="41" t="s">
        <v>553</v>
      </c>
      <c r="E1021" s="41" t="s">
        <v>554</v>
      </c>
      <c r="F1021" s="41" t="s">
        <v>555</v>
      </c>
      <c r="G1021" s="41" t="s">
        <v>559</v>
      </c>
      <c r="H1021" s="42" t="s">
        <v>71</v>
      </c>
      <c r="I1021" s="42">
        <v>25</v>
      </c>
      <c r="J1021" s="43">
        <v>1.3371612220338708E-3</v>
      </c>
      <c r="K1021" s="43">
        <v>1.3792716720169532E-3</v>
      </c>
      <c r="L1021" s="43">
        <v>1.414548333995048E-3</v>
      </c>
      <c r="M1021" s="43">
        <v>1.438614710418178E-3</v>
      </c>
      <c r="N1021" s="43">
        <v>1.2963157713754279E-3</v>
      </c>
      <c r="O1021" s="43">
        <v>1.3571565849018561E-3</v>
      </c>
      <c r="P1021" s="43">
        <v>1.3974043641602912E-3</v>
      </c>
      <c r="Q1021" s="43">
        <v>1.5162807402965795E-3</v>
      </c>
      <c r="R1021" s="43">
        <v>1.5186802195236125E-3</v>
      </c>
      <c r="S1021" s="43">
        <v>1.4917443024463726E-3</v>
      </c>
      <c r="T1021" s="43">
        <v>1.4448856406444825E-3</v>
      </c>
      <c r="U1021" s="43">
        <v>1.446445829710083E-3</v>
      </c>
      <c r="V1021" s="43">
        <v>1.588568672685641E-3</v>
      </c>
      <c r="W1021" s="43">
        <v>1.479251635670985E-3</v>
      </c>
      <c r="X1021" s="43">
        <v>1.4265594936280917E-3</v>
      </c>
      <c r="Y1021" s="43">
        <v>1.4265594936280917E-3</v>
      </c>
    </row>
    <row r="1022" spans="1:25" ht="15" hidden="1" customHeight="1">
      <c r="A1022" s="38" t="s">
        <v>64</v>
      </c>
      <c r="B1022" s="38" t="s">
        <v>526</v>
      </c>
      <c r="C1022" s="38" t="s">
        <v>527</v>
      </c>
      <c r="D1022" s="38" t="s">
        <v>553</v>
      </c>
      <c r="E1022" s="38" t="s">
        <v>554</v>
      </c>
      <c r="F1022" s="38" t="s">
        <v>555</v>
      </c>
      <c r="G1022" s="38" t="s">
        <v>559</v>
      </c>
      <c r="H1022" s="39" t="s">
        <v>73</v>
      </c>
      <c r="I1022" s="39">
        <v>298</v>
      </c>
      <c r="J1022" s="40">
        <v>2.7675437411867555E-3</v>
      </c>
      <c r="K1022" s="40">
        <v>2.8547681355056134E-3</v>
      </c>
      <c r="L1022" s="40">
        <v>2.9274507841025874E-3</v>
      </c>
      <c r="M1022" s="40">
        <v>2.9781438604469398E-3</v>
      </c>
      <c r="N1022" s="40">
        <v>2.6709481640158662E-3</v>
      </c>
      <c r="O1022" s="40">
        <v>2.7957745943586656E-3</v>
      </c>
      <c r="P1022" s="40">
        <v>2.879588632406256E-3</v>
      </c>
      <c r="Q1022" s="40">
        <v>2.8592131943763668E-3</v>
      </c>
      <c r="R1022" s="40">
        <v>2.7813559140069137E-3</v>
      </c>
      <c r="S1022" s="40">
        <v>2.7312813322003331E-3</v>
      </c>
      <c r="T1022" s="40">
        <v>2.6460352495885171E-3</v>
      </c>
      <c r="U1022" s="40">
        <v>2.648809140591468E-3</v>
      </c>
      <c r="V1022" s="40">
        <v>2.9097668610103705E-3</v>
      </c>
      <c r="W1022" s="40">
        <v>2.7092496336305612E-3</v>
      </c>
      <c r="X1022" s="40">
        <v>2.6123931230315482E-3</v>
      </c>
      <c r="Y1022" s="40">
        <v>2.6123931230315482E-3</v>
      </c>
    </row>
    <row r="1023" spans="1:25" ht="15" hidden="1" customHeight="1">
      <c r="A1023" s="41" t="s">
        <v>64</v>
      </c>
      <c r="B1023" s="41" t="s">
        <v>526</v>
      </c>
      <c r="C1023" s="41" t="s">
        <v>527</v>
      </c>
      <c r="D1023" s="41" t="s">
        <v>553</v>
      </c>
      <c r="E1023" s="41" t="s">
        <v>554</v>
      </c>
      <c r="F1023" s="41" t="s">
        <v>555</v>
      </c>
      <c r="G1023" s="41" t="s">
        <v>560</v>
      </c>
      <c r="H1023" s="42" t="s">
        <v>71</v>
      </c>
      <c r="I1023" s="42">
        <v>25</v>
      </c>
      <c r="J1023" s="43">
        <v>1.0968799750477964E-2</v>
      </c>
      <c r="K1023" s="43">
        <v>1.1758282238662409E-2</v>
      </c>
      <c r="L1023" s="43">
        <v>1.2049501595019453E-2</v>
      </c>
      <c r="M1023" s="43">
        <v>1.1390717934710913E-2</v>
      </c>
      <c r="N1023" s="43">
        <v>9.3205256465640242E-3</v>
      </c>
      <c r="O1023" s="43">
        <v>8.103594259108074E-3</v>
      </c>
      <c r="P1023" s="43">
        <v>7.1823162132197563E-3</v>
      </c>
      <c r="Q1023" s="43">
        <v>6.6256626991559537E-3</v>
      </c>
      <c r="R1023" s="43">
        <v>6.8101870694135926E-3</v>
      </c>
      <c r="S1023" s="43">
        <v>6.4500193369813486E-3</v>
      </c>
      <c r="T1023" s="43">
        <v>6.1281526253887438E-3</v>
      </c>
      <c r="U1023" s="43">
        <v>6.1655268800991925E-3</v>
      </c>
      <c r="V1023" s="43">
        <v>6.8661878151023937E-3</v>
      </c>
      <c r="W1023" s="43">
        <v>6.6182488577846491E-3</v>
      </c>
      <c r="X1023" s="43">
        <v>6.7840102813433696E-3</v>
      </c>
      <c r="Y1023" s="43">
        <v>6.6260336511119993E-3</v>
      </c>
    </row>
    <row r="1024" spans="1:25" ht="15" hidden="1" customHeight="1">
      <c r="A1024" s="38" t="s">
        <v>64</v>
      </c>
      <c r="B1024" s="38" t="s">
        <v>526</v>
      </c>
      <c r="C1024" s="38" t="s">
        <v>527</v>
      </c>
      <c r="D1024" s="38" t="s">
        <v>553</v>
      </c>
      <c r="E1024" s="38" t="s">
        <v>554</v>
      </c>
      <c r="F1024" s="38" t="s">
        <v>555</v>
      </c>
      <c r="G1024" s="38" t="s">
        <v>560</v>
      </c>
      <c r="H1024" s="39" t="s">
        <v>73</v>
      </c>
      <c r="I1024" s="39">
        <v>298</v>
      </c>
      <c r="J1024" s="40">
        <v>1.1903635755109005E-3</v>
      </c>
      <c r="K1024" s="40">
        <v>1.1898285275427497E-3</v>
      </c>
      <c r="L1024" s="40">
        <v>1.2735504876692611E-3</v>
      </c>
      <c r="M1024" s="40">
        <v>1.1567180315428869E-3</v>
      </c>
      <c r="N1024" s="40">
        <v>9.8458995459380582E-4</v>
      </c>
      <c r="O1024" s="40">
        <v>8.6858132914459157E-4</v>
      </c>
      <c r="P1024" s="40">
        <v>7.4445785401023408E-4</v>
      </c>
      <c r="Q1024" s="40">
        <v>6.2845064364029321E-4</v>
      </c>
      <c r="R1024" s="40">
        <v>6.0935633928933483E-4</v>
      </c>
      <c r="S1024" s="40">
        <v>5.9371010997625912E-4</v>
      </c>
      <c r="T1024" s="40">
        <v>6.0987815191452242E-4</v>
      </c>
      <c r="U1024" s="40">
        <v>6.0780525930645478E-4</v>
      </c>
      <c r="V1024" s="40">
        <v>6.1037537157446046E-4</v>
      </c>
      <c r="W1024" s="40">
        <v>5.915996124120262E-4</v>
      </c>
      <c r="X1024" s="40">
        <v>6.0420801467603921E-4</v>
      </c>
      <c r="Y1024" s="40">
        <v>5.9013805573452564E-4</v>
      </c>
    </row>
    <row r="1025" spans="1:25" ht="15" hidden="1" customHeight="1">
      <c r="A1025" s="41" t="s">
        <v>64</v>
      </c>
      <c r="B1025" s="41" t="s">
        <v>526</v>
      </c>
      <c r="C1025" s="41" t="s">
        <v>527</v>
      </c>
      <c r="D1025" s="41" t="s">
        <v>553</v>
      </c>
      <c r="E1025" s="41" t="s">
        <v>554</v>
      </c>
      <c r="F1025" s="41" t="s">
        <v>555</v>
      </c>
      <c r="G1025" s="41" t="s">
        <v>561</v>
      </c>
      <c r="H1025" s="42" t="s">
        <v>71</v>
      </c>
      <c r="I1025" s="42">
        <v>25</v>
      </c>
      <c r="J1025" s="43">
        <v>3.2106047269201757E-2</v>
      </c>
      <c r="K1025" s="43">
        <v>3.3297406238983258E-2</v>
      </c>
      <c r="L1025" s="43">
        <v>3.4335520311600295E-2</v>
      </c>
      <c r="M1025" s="43">
        <v>3.491968667526868E-2</v>
      </c>
      <c r="N1025" s="43">
        <v>3.1465645555286241E-2</v>
      </c>
      <c r="O1025" s="43">
        <v>3.2942442733867677E-2</v>
      </c>
      <c r="P1025" s="43">
        <v>3.3919382446010192E-2</v>
      </c>
      <c r="Q1025" s="43">
        <v>3.6804884573653489E-2</v>
      </c>
      <c r="R1025" s="43">
        <v>3.68631274528518E-2</v>
      </c>
      <c r="S1025" s="43">
        <v>3.6209308346292789E-2</v>
      </c>
      <c r="T1025" s="43">
        <v>3.5071901800749601E-2</v>
      </c>
      <c r="U1025" s="43">
        <v>3.5109772477957615E-2</v>
      </c>
      <c r="V1025" s="43">
        <v>3.8559539194622384E-2</v>
      </c>
      <c r="W1025" s="43">
        <v>3.5906072180017096E-2</v>
      </c>
      <c r="X1025" s="43">
        <v>3.4627068790811011E-2</v>
      </c>
      <c r="Y1025" s="43">
        <v>3.4627068790811011E-2</v>
      </c>
    </row>
    <row r="1026" spans="1:25" ht="15" hidden="1" customHeight="1">
      <c r="A1026" s="38" t="s">
        <v>64</v>
      </c>
      <c r="B1026" s="38" t="s">
        <v>526</v>
      </c>
      <c r="C1026" s="38" t="s">
        <v>527</v>
      </c>
      <c r="D1026" s="38" t="s">
        <v>553</v>
      </c>
      <c r="E1026" s="38" t="s">
        <v>554</v>
      </c>
      <c r="F1026" s="38" t="s">
        <v>555</v>
      </c>
      <c r="G1026" s="38" t="s">
        <v>561</v>
      </c>
      <c r="H1026" s="39" t="s">
        <v>73</v>
      </c>
      <c r="I1026" s="39">
        <v>298</v>
      </c>
      <c r="J1026" s="40">
        <v>0.47955034405992969</v>
      </c>
      <c r="K1026" s="40">
        <v>0.49735681662318371</v>
      </c>
      <c r="L1026" s="40">
        <v>0.51280480973885945</v>
      </c>
      <c r="M1026" s="40">
        <v>0.52168477230253874</v>
      </c>
      <c r="N1026" s="40">
        <v>0.46787296049808352</v>
      </c>
      <c r="O1026" s="40">
        <v>0.48973894513220012</v>
      </c>
      <c r="P1026" s="40">
        <v>0.50442074339430665</v>
      </c>
      <c r="Q1026" s="40">
        <v>0.50085155525321012</v>
      </c>
      <c r="R1026" s="40">
        <v>0.48721320885864156</v>
      </c>
      <c r="S1026" s="40">
        <v>0.47844158867102882</v>
      </c>
      <c r="T1026" s="40">
        <v>0.46350893756989836</v>
      </c>
      <c r="U1026" s="40">
        <v>0.46399484314198486</v>
      </c>
      <c r="V1026" s="40">
        <v>0.50970709726287722</v>
      </c>
      <c r="W1026" s="40">
        <v>0.47458227152908145</v>
      </c>
      <c r="X1026" s="40">
        <v>0.45761580884440706</v>
      </c>
      <c r="Y1026" s="40">
        <v>0.45761580884440706</v>
      </c>
    </row>
    <row r="1027" spans="1:25" ht="15" hidden="1" customHeight="1">
      <c r="A1027" s="41" t="s">
        <v>64</v>
      </c>
      <c r="B1027" s="41" t="s">
        <v>526</v>
      </c>
      <c r="C1027" s="41" t="s">
        <v>527</v>
      </c>
      <c r="D1027" s="41" t="s">
        <v>553</v>
      </c>
      <c r="E1027" s="41" t="s">
        <v>554</v>
      </c>
      <c r="F1027" s="41" t="s">
        <v>555</v>
      </c>
      <c r="G1027" s="41" t="s">
        <v>562</v>
      </c>
      <c r="H1027" s="42" t="s">
        <v>71</v>
      </c>
      <c r="I1027" s="42">
        <v>25</v>
      </c>
      <c r="J1027" s="43">
        <v>0.98588866748747561</v>
      </c>
      <c r="K1027" s="43">
        <v>1.0467610348701966</v>
      </c>
      <c r="L1027" s="43">
        <v>1.0568194894933265</v>
      </c>
      <c r="M1027" s="43">
        <v>1.1067672835492584</v>
      </c>
      <c r="N1027" s="43">
        <v>1.028675305883118</v>
      </c>
      <c r="O1027" s="43">
        <v>1.0169388598245286</v>
      </c>
      <c r="P1027" s="43">
        <v>1.1342740461672411</v>
      </c>
      <c r="Q1027" s="43">
        <v>1.2573705968808631</v>
      </c>
      <c r="R1027" s="43">
        <v>1.297679415539456</v>
      </c>
      <c r="S1027" s="43">
        <v>1.2583290476526101</v>
      </c>
      <c r="T1027" s="43">
        <v>1.195168905675623</v>
      </c>
      <c r="U1027" s="43">
        <v>1.2024579779023294</v>
      </c>
      <c r="V1027" s="43">
        <v>1.3391073425849362</v>
      </c>
      <c r="W1027" s="43">
        <v>1.290751997931133</v>
      </c>
      <c r="X1027" s="43">
        <v>1.3230803212136044</v>
      </c>
      <c r="Y1027" s="43">
        <v>1.2922702602021148</v>
      </c>
    </row>
    <row r="1028" spans="1:25" ht="15" hidden="1" customHeight="1">
      <c r="A1028" s="38" t="s">
        <v>64</v>
      </c>
      <c r="B1028" s="38" t="s">
        <v>526</v>
      </c>
      <c r="C1028" s="38" t="s">
        <v>527</v>
      </c>
      <c r="D1028" s="38" t="s">
        <v>553</v>
      </c>
      <c r="E1028" s="38" t="s">
        <v>554</v>
      </c>
      <c r="F1028" s="38" t="s">
        <v>555</v>
      </c>
      <c r="G1028" s="38" t="s">
        <v>562</v>
      </c>
      <c r="H1028" s="39" t="s">
        <v>73</v>
      </c>
      <c r="I1028" s="39">
        <v>298</v>
      </c>
      <c r="J1028" s="40">
        <v>0.18626209738340224</v>
      </c>
      <c r="K1028" s="40">
        <v>0.18440136772903609</v>
      </c>
      <c r="L1028" s="40">
        <v>0.19445718293003492</v>
      </c>
      <c r="M1028" s="40">
        <v>0.19566304767556367</v>
      </c>
      <c r="N1028" s="40">
        <v>0.18917746529544635</v>
      </c>
      <c r="O1028" s="40">
        <v>0.18975959195732869</v>
      </c>
      <c r="P1028" s="40">
        <v>0.20467730143668661</v>
      </c>
      <c r="Q1028" s="40">
        <v>0.20762576512799</v>
      </c>
      <c r="R1028" s="40">
        <v>0.20214164735389881</v>
      </c>
      <c r="S1028" s="40">
        <v>0.20164327524722114</v>
      </c>
      <c r="T1028" s="40">
        <v>0.20707080952685028</v>
      </c>
      <c r="U1028" s="40">
        <v>0.20636700410429637</v>
      </c>
      <c r="V1028" s="40">
        <v>0.20723962960537382</v>
      </c>
      <c r="W1028" s="40">
        <v>0.20086473055866885</v>
      </c>
      <c r="X1028" s="40">
        <v>0.20514563823744572</v>
      </c>
      <c r="Y1028" s="40">
        <v>0.20036849090255132</v>
      </c>
    </row>
    <row r="1029" spans="1:25" ht="15" hidden="1" customHeight="1">
      <c r="A1029" s="41" t="s">
        <v>64</v>
      </c>
      <c r="B1029" s="41" t="s">
        <v>526</v>
      </c>
      <c r="C1029" s="41" t="s">
        <v>527</v>
      </c>
      <c r="D1029" s="41" t="s">
        <v>553</v>
      </c>
      <c r="E1029" s="41" t="s">
        <v>554</v>
      </c>
      <c r="F1029" s="41" t="s">
        <v>555</v>
      </c>
      <c r="G1029" s="41" t="s">
        <v>563</v>
      </c>
      <c r="H1029" s="42" t="s">
        <v>71</v>
      </c>
      <c r="I1029" s="42">
        <v>25</v>
      </c>
      <c r="J1029" s="43">
        <v>6.5545283867204113E-3</v>
      </c>
      <c r="K1029" s="43">
        <v>7.2974260226853537E-3</v>
      </c>
      <c r="L1029" s="43">
        <v>7.1878808596654896E-3</v>
      </c>
      <c r="M1029" s="43">
        <v>7.6217391514556299E-3</v>
      </c>
      <c r="N1029" s="43">
        <v>6.5491792420810007E-3</v>
      </c>
      <c r="O1029" s="43">
        <v>6.7461890240019711E-3</v>
      </c>
      <c r="P1029" s="43">
        <v>7.1646546162725776E-3</v>
      </c>
      <c r="Q1029" s="43">
        <v>7.7533839470118405E-3</v>
      </c>
      <c r="R1029" s="43">
        <v>7.9805481313798814E-3</v>
      </c>
      <c r="S1029" s="43">
        <v>7.6368776767401026E-3</v>
      </c>
      <c r="T1029" s="43">
        <v>6.7976019158478233E-3</v>
      </c>
      <c r="U1029" s="43">
        <v>6.8525420245684043E-3</v>
      </c>
      <c r="V1029" s="43">
        <v>8.3448426979160651E-3</v>
      </c>
      <c r="W1029" s="43">
        <v>7.7408127280876341E-3</v>
      </c>
      <c r="X1029" s="43">
        <v>7.4650787055859057E-3</v>
      </c>
      <c r="Y1029" s="43">
        <v>7.4650787055859057E-3</v>
      </c>
    </row>
    <row r="1030" spans="1:25" ht="15" hidden="1" customHeight="1">
      <c r="A1030" s="38" t="s">
        <v>64</v>
      </c>
      <c r="B1030" s="38" t="s">
        <v>526</v>
      </c>
      <c r="C1030" s="38" t="s">
        <v>527</v>
      </c>
      <c r="D1030" s="38" t="s">
        <v>553</v>
      </c>
      <c r="E1030" s="38" t="s">
        <v>554</v>
      </c>
      <c r="F1030" s="38" t="s">
        <v>555</v>
      </c>
      <c r="G1030" s="38" t="s">
        <v>563</v>
      </c>
      <c r="H1030" s="39" t="s">
        <v>73</v>
      </c>
      <c r="I1030" s="39">
        <v>298</v>
      </c>
      <c r="J1030" s="40">
        <v>1.6967000684227718E-3</v>
      </c>
      <c r="K1030" s="40">
        <v>1.7597013469128875E-3</v>
      </c>
      <c r="L1030" s="40">
        <v>1.8143578700537829E-3</v>
      </c>
      <c r="M1030" s="40">
        <v>1.8457761205405506E-3</v>
      </c>
      <c r="N1030" s="40">
        <v>1.6553842162622221E-3</v>
      </c>
      <c r="O1030" s="40">
        <v>1.7327483917807549E-3</v>
      </c>
      <c r="P1030" s="40">
        <v>1.7846941530480105E-3</v>
      </c>
      <c r="Q1030" s="40">
        <v>1.7720659864034756E-3</v>
      </c>
      <c r="R1030" s="40">
        <v>1.7238120686445821E-3</v>
      </c>
      <c r="S1030" s="40">
        <v>1.6927771449888873E-3</v>
      </c>
      <c r="T1030" s="40">
        <v>1.6399438397398573E-3</v>
      </c>
      <c r="U1030" s="40">
        <v>1.6416630252507501E-3</v>
      </c>
      <c r="V1030" s="40">
        <v>1.8033978343770022E-3</v>
      </c>
      <c r="W1030" s="40">
        <v>1.6791224711314166E-3</v>
      </c>
      <c r="X1030" s="40">
        <v>1.6190933245354858E-3</v>
      </c>
      <c r="Y1030" s="40">
        <v>1.6190933245354858E-3</v>
      </c>
    </row>
    <row r="1031" spans="1:25" ht="15" hidden="1" customHeight="1">
      <c r="A1031" s="41" t="s">
        <v>64</v>
      </c>
      <c r="B1031" s="41" t="s">
        <v>526</v>
      </c>
      <c r="C1031" s="41" t="s">
        <v>527</v>
      </c>
      <c r="D1031" s="41" t="s">
        <v>553</v>
      </c>
      <c r="E1031" s="41" t="s">
        <v>554</v>
      </c>
      <c r="F1031" s="41" t="s">
        <v>555</v>
      </c>
      <c r="G1031" s="41" t="s">
        <v>564</v>
      </c>
      <c r="H1031" s="42" t="s">
        <v>71</v>
      </c>
      <c r="I1031" s="42">
        <v>25</v>
      </c>
      <c r="J1031" s="43">
        <v>2.3584368548892854E-3</v>
      </c>
      <c r="K1031" s="43">
        <v>2.2694213156715685E-3</v>
      </c>
      <c r="L1031" s="43">
        <v>2.3407020218989671E-3</v>
      </c>
      <c r="M1031" s="43">
        <v>2.2510855919056485E-3</v>
      </c>
      <c r="N1031" s="43">
        <v>2.0729241790664959E-3</v>
      </c>
      <c r="O1031" s="43">
        <v>1.9970960181724452E-3</v>
      </c>
      <c r="P1031" s="43">
        <v>1.9130676079042116E-3</v>
      </c>
      <c r="Q1031" s="43">
        <v>2.0389809332724846E-3</v>
      </c>
      <c r="R1031" s="43">
        <v>2.0393331117987659E-3</v>
      </c>
      <c r="S1031" s="43">
        <v>1.9825999179922549E-3</v>
      </c>
      <c r="T1031" s="43">
        <v>2.0497591528686387E-3</v>
      </c>
      <c r="U1031" s="43">
        <v>2.0479350334106682E-3</v>
      </c>
      <c r="V1031" s="43">
        <v>2.0568330015235301E-3</v>
      </c>
      <c r="W1031" s="43">
        <v>1.9901880058678769E-3</v>
      </c>
      <c r="X1031" s="43">
        <v>2.0400344840059838E-3</v>
      </c>
      <c r="Y1031" s="43">
        <v>1.9925289879979147E-3</v>
      </c>
    </row>
    <row r="1032" spans="1:25" ht="15" hidden="1" customHeight="1">
      <c r="A1032" s="38" t="s">
        <v>64</v>
      </c>
      <c r="B1032" s="38" t="s">
        <v>526</v>
      </c>
      <c r="C1032" s="38" t="s">
        <v>527</v>
      </c>
      <c r="D1032" s="38" t="s">
        <v>553</v>
      </c>
      <c r="E1032" s="38" t="s">
        <v>554</v>
      </c>
      <c r="F1032" s="38" t="s">
        <v>555</v>
      </c>
      <c r="G1032" s="38" t="s">
        <v>564</v>
      </c>
      <c r="H1032" s="39" t="s">
        <v>73</v>
      </c>
      <c r="I1032" s="39">
        <v>298</v>
      </c>
      <c r="J1032" s="40">
        <v>0</v>
      </c>
      <c r="K1032" s="40">
        <v>0</v>
      </c>
      <c r="L1032" s="40">
        <v>0</v>
      </c>
      <c r="M1032" s="40">
        <v>0</v>
      </c>
      <c r="N1032" s="40">
        <v>0</v>
      </c>
      <c r="O1032" s="40">
        <v>0</v>
      </c>
      <c r="P1032" s="40">
        <v>0</v>
      </c>
      <c r="Q1032" s="40">
        <v>0</v>
      </c>
      <c r="R1032" s="40">
        <v>0</v>
      </c>
      <c r="S1032" s="40">
        <v>0</v>
      </c>
      <c r="T1032" s="40">
        <v>0</v>
      </c>
      <c r="U1032" s="40">
        <v>0</v>
      </c>
      <c r="V1032" s="40">
        <v>0</v>
      </c>
      <c r="W1032" s="40">
        <v>0</v>
      </c>
      <c r="X1032" s="40">
        <v>0</v>
      </c>
      <c r="Y1032" s="40">
        <v>0</v>
      </c>
    </row>
    <row r="1033" spans="1:25" ht="15" hidden="1" customHeight="1">
      <c r="A1033" s="41" t="s">
        <v>64</v>
      </c>
      <c r="B1033" s="41" t="s">
        <v>526</v>
      </c>
      <c r="C1033" s="41" t="s">
        <v>527</v>
      </c>
      <c r="D1033" s="41" t="s">
        <v>553</v>
      </c>
      <c r="E1033" s="41" t="s">
        <v>554</v>
      </c>
      <c r="F1033" s="41" t="s">
        <v>555</v>
      </c>
      <c r="G1033" s="41" t="s">
        <v>565</v>
      </c>
      <c r="H1033" s="42" t="s">
        <v>71</v>
      </c>
      <c r="I1033" s="42">
        <v>25</v>
      </c>
      <c r="J1033" s="43">
        <v>3.7603995968744219E-4</v>
      </c>
      <c r="K1033" s="43">
        <v>3.7122574533050428E-4</v>
      </c>
      <c r="L1033" s="43">
        <v>3.6348821715313063E-4</v>
      </c>
      <c r="M1033" s="43">
        <v>3.6967241323123426E-4</v>
      </c>
      <c r="N1033" s="43">
        <v>3.3310668662269209E-4</v>
      </c>
      <c r="O1033" s="43">
        <v>3.4874059485148334E-4</v>
      </c>
      <c r="P1033" s="43">
        <v>3.5908283143360343E-4</v>
      </c>
      <c r="Q1033" s="43">
        <v>3.8962979896024037E-4</v>
      </c>
      <c r="R1033" s="43">
        <v>3.9024637911191809E-4</v>
      </c>
      <c r="S1033" s="43">
        <v>3.8332481394479605E-4</v>
      </c>
      <c r="T1033" s="43">
        <v>3.7128381751702004E-4</v>
      </c>
      <c r="U1033" s="43">
        <v>3.7168473018168384E-4</v>
      </c>
      <c r="V1033" s="43">
        <v>4.0820520641314534E-4</v>
      </c>
      <c r="W1033" s="43">
        <v>3.801146463849154E-4</v>
      </c>
      <c r="X1033" s="43">
        <v>3.6657465463712E-4</v>
      </c>
      <c r="Y1033" s="43">
        <v>3.6657465463712E-4</v>
      </c>
    </row>
    <row r="1034" spans="1:25" ht="15" hidden="1" customHeight="1">
      <c r="A1034" s="38" t="s">
        <v>64</v>
      </c>
      <c r="B1034" s="38" t="s">
        <v>526</v>
      </c>
      <c r="C1034" s="38" t="s">
        <v>527</v>
      </c>
      <c r="D1034" s="38" t="s">
        <v>553</v>
      </c>
      <c r="E1034" s="38" t="s">
        <v>554</v>
      </c>
      <c r="F1034" s="38" t="s">
        <v>555</v>
      </c>
      <c r="G1034" s="38" t="s">
        <v>565</v>
      </c>
      <c r="H1034" s="39" t="s">
        <v>73</v>
      </c>
      <c r="I1034" s="39">
        <v>298</v>
      </c>
      <c r="J1034" s="40">
        <v>0</v>
      </c>
      <c r="K1034" s="40">
        <v>0</v>
      </c>
      <c r="L1034" s="40">
        <v>0</v>
      </c>
      <c r="M1034" s="40">
        <v>0</v>
      </c>
      <c r="N1034" s="40">
        <v>0</v>
      </c>
      <c r="O1034" s="40">
        <v>0</v>
      </c>
      <c r="P1034" s="40">
        <v>0</v>
      </c>
      <c r="Q1034" s="40">
        <v>0</v>
      </c>
      <c r="R1034" s="40">
        <v>0</v>
      </c>
      <c r="S1034" s="40">
        <v>0</v>
      </c>
      <c r="T1034" s="40">
        <v>0</v>
      </c>
      <c r="U1034" s="40">
        <v>0</v>
      </c>
      <c r="V1034" s="40">
        <v>0</v>
      </c>
      <c r="W1034" s="40">
        <v>0</v>
      </c>
      <c r="X1034" s="40">
        <v>0</v>
      </c>
      <c r="Y1034" s="40">
        <v>0</v>
      </c>
    </row>
    <row r="1035" spans="1:25" ht="15" hidden="1" customHeight="1">
      <c r="A1035" s="41" t="s">
        <v>64</v>
      </c>
      <c r="B1035" s="41" t="s">
        <v>526</v>
      </c>
      <c r="C1035" s="41" t="s">
        <v>527</v>
      </c>
      <c r="D1035" s="41" t="s">
        <v>553</v>
      </c>
      <c r="E1035" s="41" t="s">
        <v>554</v>
      </c>
      <c r="F1035" s="41" t="s">
        <v>555</v>
      </c>
      <c r="G1035" s="41" t="s">
        <v>566</v>
      </c>
      <c r="H1035" s="42" t="s">
        <v>71</v>
      </c>
      <c r="I1035" s="42">
        <v>25</v>
      </c>
      <c r="J1035" s="43">
        <v>5.6433193623335771E-2</v>
      </c>
      <c r="K1035" s="43">
        <v>5.7228246596718178E-2</v>
      </c>
      <c r="L1035" s="43">
        <v>6.2356347043111778E-2</v>
      </c>
      <c r="M1035" s="43">
        <v>6.3257808556417716E-2</v>
      </c>
      <c r="N1035" s="43">
        <v>6.1653413137949802E-2</v>
      </c>
      <c r="O1035" s="43">
        <v>6.310666122123286E-2</v>
      </c>
      <c r="P1035" s="43">
        <v>6.4503799472681173E-2</v>
      </c>
      <c r="Q1035" s="43">
        <v>7.3722078443489533E-2</v>
      </c>
      <c r="R1035" s="43">
        <v>7.3734811928396454E-2</v>
      </c>
      <c r="S1035" s="43">
        <v>7.1683547546321155E-2</v>
      </c>
      <c r="T1035" s="43">
        <v>7.4111779365936339E-2</v>
      </c>
      <c r="U1035" s="43">
        <v>7.4045825891052797E-2</v>
      </c>
      <c r="V1035" s="43">
        <v>7.4367543810284098E-2</v>
      </c>
      <c r="W1035" s="43">
        <v>7.195790499639558E-2</v>
      </c>
      <c r="X1035" s="43">
        <v>7.3760170977142492E-2</v>
      </c>
      <c r="Y1035" s="43">
        <v>7.2042546331392218E-2</v>
      </c>
    </row>
    <row r="1036" spans="1:25" ht="15" hidden="1" customHeight="1">
      <c r="A1036" s="38" t="s">
        <v>64</v>
      </c>
      <c r="B1036" s="38" t="s">
        <v>526</v>
      </c>
      <c r="C1036" s="38" t="s">
        <v>527</v>
      </c>
      <c r="D1036" s="38" t="s">
        <v>553</v>
      </c>
      <c r="E1036" s="38" t="s">
        <v>554</v>
      </c>
      <c r="F1036" s="38" t="s">
        <v>555</v>
      </c>
      <c r="G1036" s="38" t="s">
        <v>566</v>
      </c>
      <c r="H1036" s="39" t="s">
        <v>73</v>
      </c>
      <c r="I1036" s="39">
        <v>298</v>
      </c>
      <c r="J1036" s="40">
        <v>8.2050091995023708E-2</v>
      </c>
      <c r="K1036" s="40">
        <v>8.3287442543477419E-2</v>
      </c>
      <c r="L1036" s="40">
        <v>9.054288069685526E-2</v>
      </c>
      <c r="M1036" s="40">
        <v>9.2011818892584113E-2</v>
      </c>
      <c r="N1036" s="40">
        <v>8.8959364475160202E-2</v>
      </c>
      <c r="O1036" s="40">
        <v>9.0903380404036616E-2</v>
      </c>
      <c r="P1036" s="40">
        <v>9.2678188429499583E-2</v>
      </c>
      <c r="Q1036" s="40">
        <v>9.667063609025206E-2</v>
      </c>
      <c r="R1036" s="40">
        <v>9.3733478548943316E-2</v>
      </c>
      <c r="S1036" s="40">
        <v>9.1326716847900752E-2</v>
      </c>
      <c r="T1036" s="40">
        <v>9.3813745724906278E-2</v>
      </c>
      <c r="U1036" s="40">
        <v>9.3494885605982514E-2</v>
      </c>
      <c r="V1036" s="40">
        <v>9.3890229918675905E-2</v>
      </c>
      <c r="W1036" s="40">
        <v>9.1002072193518732E-2</v>
      </c>
      <c r="X1036" s="40">
        <v>9.2941543939276325E-2</v>
      </c>
      <c r="Y1036" s="40">
        <v>9.0777250061301773E-2</v>
      </c>
    </row>
    <row r="1037" spans="1:25" ht="15" hidden="1" customHeight="1">
      <c r="A1037" s="41" t="s">
        <v>64</v>
      </c>
      <c r="B1037" s="41" t="s">
        <v>526</v>
      </c>
      <c r="C1037" s="41" t="s">
        <v>527</v>
      </c>
      <c r="D1037" s="41" t="s">
        <v>553</v>
      </c>
      <c r="E1037" s="41" t="s">
        <v>554</v>
      </c>
      <c r="F1037" s="41" t="s">
        <v>567</v>
      </c>
      <c r="G1037" s="41" t="s">
        <v>568</v>
      </c>
      <c r="H1037" s="42" t="s">
        <v>71</v>
      </c>
      <c r="I1037" s="42">
        <v>25</v>
      </c>
      <c r="J1037" s="43">
        <v>7.5466975952919318E-3</v>
      </c>
      <c r="K1037" s="43">
        <v>7.8126282554863875E-3</v>
      </c>
      <c r="L1037" s="43">
        <v>8.4919036214373411E-3</v>
      </c>
      <c r="M1037" s="43">
        <v>9.393440756761514E-3</v>
      </c>
      <c r="N1037" s="43">
        <v>8.9922649199231305E-3</v>
      </c>
      <c r="O1037" s="43">
        <v>9.403830858309559E-3</v>
      </c>
      <c r="P1037" s="43">
        <v>9.9552689311533625E-3</v>
      </c>
      <c r="Q1037" s="43">
        <v>9.6813680016367143E-3</v>
      </c>
      <c r="R1037" s="43">
        <v>9.4354594798880045E-3</v>
      </c>
      <c r="S1037" s="43">
        <v>8.8123474788490818E-3</v>
      </c>
      <c r="T1037" s="43">
        <v>8.6219254378922874E-3</v>
      </c>
      <c r="U1037" s="43">
        <v>8.7483197265797435E-3</v>
      </c>
      <c r="V1037" s="43">
        <v>9.0768022243316558E-3</v>
      </c>
      <c r="W1037" s="43">
        <v>8.9325752484626045E-3</v>
      </c>
      <c r="X1037" s="43">
        <v>9.5937833480121901E-3</v>
      </c>
      <c r="Y1037" s="43">
        <v>9.5937833480121901E-3</v>
      </c>
    </row>
    <row r="1038" spans="1:25" ht="15" hidden="1" customHeight="1">
      <c r="A1038" s="38" t="s">
        <v>64</v>
      </c>
      <c r="B1038" s="38" t="s">
        <v>526</v>
      </c>
      <c r="C1038" s="38" t="s">
        <v>527</v>
      </c>
      <c r="D1038" s="38" t="s">
        <v>553</v>
      </c>
      <c r="E1038" s="38" t="s">
        <v>554</v>
      </c>
      <c r="F1038" s="38" t="s">
        <v>567</v>
      </c>
      <c r="G1038" s="38" t="s">
        <v>568</v>
      </c>
      <c r="H1038" s="39" t="s">
        <v>73</v>
      </c>
      <c r="I1038" s="39">
        <v>298</v>
      </c>
      <c r="J1038" s="40">
        <v>7.7705262402477465E-2</v>
      </c>
      <c r="K1038" s="40">
        <v>7.9575961304441653E-2</v>
      </c>
      <c r="L1038" s="40">
        <v>8.7057397579397372E-2</v>
      </c>
      <c r="M1038" s="40">
        <v>9.5137928831533256E-2</v>
      </c>
      <c r="N1038" s="40">
        <v>9.1162151488855703E-2</v>
      </c>
      <c r="O1038" s="40">
        <v>9.5520988481992253E-2</v>
      </c>
      <c r="P1038" s="40">
        <v>0.10178586093143167</v>
      </c>
      <c r="Q1038" s="40">
        <v>9.8786088949325501E-2</v>
      </c>
      <c r="R1038" s="40">
        <v>9.6806005208694035E-2</v>
      </c>
      <c r="S1038" s="40">
        <v>9.0781459977231305E-2</v>
      </c>
      <c r="T1038" s="40">
        <v>8.8144190447485685E-2</v>
      </c>
      <c r="U1038" s="40">
        <v>8.9579218890033604E-2</v>
      </c>
      <c r="V1038" s="40">
        <v>9.3580768453167457E-2</v>
      </c>
      <c r="W1038" s="40">
        <v>9.2610076487675913E-2</v>
      </c>
      <c r="X1038" s="40">
        <v>9.9441279417419398E-2</v>
      </c>
      <c r="Y1038" s="40">
        <v>9.9441279417419398E-2</v>
      </c>
    </row>
    <row r="1039" spans="1:25" ht="15" hidden="1" customHeight="1">
      <c r="A1039" s="41" t="s">
        <v>64</v>
      </c>
      <c r="B1039" s="41" t="s">
        <v>526</v>
      </c>
      <c r="C1039" s="41" t="s">
        <v>527</v>
      </c>
      <c r="D1039" s="41" t="s">
        <v>553</v>
      </c>
      <c r="E1039" s="41" t="s">
        <v>554</v>
      </c>
      <c r="F1039" s="41" t="s">
        <v>567</v>
      </c>
      <c r="G1039" s="41" t="s">
        <v>569</v>
      </c>
      <c r="H1039" s="42" t="s">
        <v>71</v>
      </c>
      <c r="I1039" s="42">
        <v>25</v>
      </c>
      <c r="J1039" s="43">
        <v>1.2989118181171209E-2</v>
      </c>
      <c r="K1039" s="43">
        <v>1.3227944572775478E-2</v>
      </c>
      <c r="L1039" s="43">
        <v>1.4800164428876042E-2</v>
      </c>
      <c r="M1039" s="43">
        <v>1.6536712002190437E-2</v>
      </c>
      <c r="N1039" s="43">
        <v>1.552172966022892E-2</v>
      </c>
      <c r="O1039" s="43">
        <v>1.6349842246234318E-2</v>
      </c>
      <c r="P1039" s="43">
        <v>1.7576868626961246E-2</v>
      </c>
      <c r="Q1039" s="43">
        <v>1.7287370031027462E-2</v>
      </c>
      <c r="R1039" s="43">
        <v>1.6984999667188142E-2</v>
      </c>
      <c r="S1039" s="43">
        <v>1.6047774642697531E-2</v>
      </c>
      <c r="T1039" s="43">
        <v>1.5533191438220973E-2</v>
      </c>
      <c r="U1039" s="43">
        <v>1.5407145160654247E-2</v>
      </c>
      <c r="V1039" s="43">
        <v>1.5972663397377285E-2</v>
      </c>
      <c r="W1039" s="43">
        <v>1.6041869313101302E-2</v>
      </c>
      <c r="X1039" s="43">
        <v>1.7923388049052493E-2</v>
      </c>
      <c r="Y1039" s="43">
        <v>1.7923388049052493E-2</v>
      </c>
    </row>
    <row r="1040" spans="1:25" ht="15" hidden="1" customHeight="1">
      <c r="A1040" s="38" t="s">
        <v>64</v>
      </c>
      <c r="B1040" s="38" t="s">
        <v>526</v>
      </c>
      <c r="C1040" s="38" t="s">
        <v>527</v>
      </c>
      <c r="D1040" s="38" t="s">
        <v>553</v>
      </c>
      <c r="E1040" s="38" t="s">
        <v>554</v>
      </c>
      <c r="F1040" s="38" t="s">
        <v>567</v>
      </c>
      <c r="G1040" s="38" t="s">
        <v>569</v>
      </c>
      <c r="H1040" s="39" t="s">
        <v>73</v>
      </c>
      <c r="I1040" s="39">
        <v>298</v>
      </c>
      <c r="J1040" s="40">
        <v>0.14080193558416951</v>
      </c>
      <c r="K1040" s="40">
        <v>0.14208887772242243</v>
      </c>
      <c r="L1040" s="40">
        <v>0.16018987656602765</v>
      </c>
      <c r="M1040" s="40">
        <v>0.17722040367581188</v>
      </c>
      <c r="N1040" s="40">
        <v>0.16610568567734529</v>
      </c>
      <c r="O1040" s="40">
        <v>0.17497666618794344</v>
      </c>
      <c r="P1040" s="40">
        <v>0.18927044104263688</v>
      </c>
      <c r="Q1040" s="40">
        <v>0.18619347295820454</v>
      </c>
      <c r="R1040" s="40">
        <v>0.1836151483874684</v>
      </c>
      <c r="S1040" s="40">
        <v>0.17395604904520418</v>
      </c>
      <c r="T1040" s="40">
        <v>0.16752726042456276</v>
      </c>
      <c r="U1040" s="40">
        <v>0.16628454915880997</v>
      </c>
      <c r="V1040" s="40">
        <v>0.17357190345815396</v>
      </c>
      <c r="W1040" s="40">
        <v>0.17531270754950101</v>
      </c>
      <c r="X1040" s="40">
        <v>0.19592378205053912</v>
      </c>
      <c r="Y1040" s="40">
        <v>0.19592378205053912</v>
      </c>
    </row>
    <row r="1041" spans="1:25" ht="15" hidden="1" customHeight="1">
      <c r="A1041" s="41" t="s">
        <v>64</v>
      </c>
      <c r="B1041" s="41" t="s">
        <v>526</v>
      </c>
      <c r="C1041" s="41" t="s">
        <v>527</v>
      </c>
      <c r="D1041" s="41" t="s">
        <v>553</v>
      </c>
      <c r="E1041" s="41" t="s">
        <v>554</v>
      </c>
      <c r="F1041" s="41" t="s">
        <v>567</v>
      </c>
      <c r="G1041" s="41" t="s">
        <v>570</v>
      </c>
      <c r="H1041" s="42" t="s">
        <v>71</v>
      </c>
      <c r="I1041" s="42">
        <v>25</v>
      </c>
      <c r="J1041" s="43">
        <v>2.4216172740326568E-3</v>
      </c>
      <c r="K1041" s="43">
        <v>2.6793979807336462E-3</v>
      </c>
      <c r="L1041" s="43">
        <v>2.9450926233371183E-3</v>
      </c>
      <c r="M1041" s="43">
        <v>3.3820954976201134E-3</v>
      </c>
      <c r="N1041" s="43">
        <v>3.0360227580180357E-3</v>
      </c>
      <c r="O1041" s="43">
        <v>3.1288900267577506E-3</v>
      </c>
      <c r="P1041" s="43">
        <v>3.4628611435922568E-3</v>
      </c>
      <c r="Q1041" s="43">
        <v>3.4957077579638495E-3</v>
      </c>
      <c r="R1041" s="43">
        <v>3.4079437777359933E-3</v>
      </c>
      <c r="S1041" s="43">
        <v>3.1445246250827326E-3</v>
      </c>
      <c r="T1041" s="43">
        <v>2.8723381607600566E-3</v>
      </c>
      <c r="U1041" s="43">
        <v>2.9082836919231483E-3</v>
      </c>
      <c r="V1041" s="43">
        <v>3.3311621269935337E-3</v>
      </c>
      <c r="W1041" s="43">
        <v>3.2094977307248135E-3</v>
      </c>
      <c r="X1041" s="43">
        <v>3.4470715362638804E-3</v>
      </c>
      <c r="Y1041" s="43">
        <v>3.4470715362638804E-3</v>
      </c>
    </row>
    <row r="1042" spans="1:25" ht="15" hidden="1" customHeight="1">
      <c r="A1042" s="38" t="s">
        <v>64</v>
      </c>
      <c r="B1042" s="38" t="s">
        <v>526</v>
      </c>
      <c r="C1042" s="38" t="s">
        <v>527</v>
      </c>
      <c r="D1042" s="38" t="s">
        <v>553</v>
      </c>
      <c r="E1042" s="38" t="s">
        <v>554</v>
      </c>
      <c r="F1042" s="38" t="s">
        <v>567</v>
      </c>
      <c r="G1042" s="38" t="s">
        <v>570</v>
      </c>
      <c r="H1042" s="39" t="s">
        <v>73</v>
      </c>
      <c r="I1042" s="39">
        <v>298</v>
      </c>
      <c r="J1042" s="40">
        <v>3.3981542738596932E-4</v>
      </c>
      <c r="K1042" s="40">
        <v>3.4799624200813461E-4</v>
      </c>
      <c r="L1042" s="40">
        <v>3.8071355595357926E-4</v>
      </c>
      <c r="M1042" s="40">
        <v>4.1605079176043814E-4</v>
      </c>
      <c r="N1042" s="40">
        <v>3.9866418968070291E-4</v>
      </c>
      <c r="O1042" s="40">
        <v>4.1772596246072806E-4</v>
      </c>
      <c r="P1042" s="40">
        <v>4.4512308130575885E-4</v>
      </c>
      <c r="Q1042" s="40">
        <v>4.3200468022656279E-4</v>
      </c>
      <c r="R1042" s="40">
        <v>4.2334551118473516E-4</v>
      </c>
      <c r="S1042" s="40">
        <v>3.9699937516589091E-4</v>
      </c>
      <c r="T1042" s="40">
        <v>3.8546624543085755E-4</v>
      </c>
      <c r="U1042" s="40">
        <v>3.9174181530139928E-4</v>
      </c>
      <c r="V1042" s="40">
        <v>4.0924112272229573E-4</v>
      </c>
      <c r="W1042" s="40">
        <v>4.0499615790376057E-4</v>
      </c>
      <c r="X1042" s="40">
        <v>4.3486991511607959E-4</v>
      </c>
      <c r="Y1042" s="40">
        <v>4.3486991511607959E-4</v>
      </c>
    </row>
    <row r="1043" spans="1:25" ht="15" hidden="1" customHeight="1">
      <c r="A1043" s="41" t="s">
        <v>64</v>
      </c>
      <c r="B1043" s="41" t="s">
        <v>526</v>
      </c>
      <c r="C1043" s="41" t="s">
        <v>527</v>
      </c>
      <c r="D1043" s="41" t="s">
        <v>553</v>
      </c>
      <c r="E1043" s="41" t="s">
        <v>554</v>
      </c>
      <c r="F1043" s="41" t="s">
        <v>567</v>
      </c>
      <c r="G1043" s="41" t="s">
        <v>571</v>
      </c>
      <c r="H1043" s="42" t="s">
        <v>71</v>
      </c>
      <c r="I1043" s="42">
        <v>25</v>
      </c>
      <c r="J1043" s="43">
        <v>2.4216172740326568E-3</v>
      </c>
      <c r="K1043" s="43">
        <v>2.6793979807336462E-3</v>
      </c>
      <c r="L1043" s="43">
        <v>2.9450926233371183E-3</v>
      </c>
      <c r="M1043" s="43">
        <v>3.3820954976201134E-3</v>
      </c>
      <c r="N1043" s="43">
        <v>3.0360227580180357E-3</v>
      </c>
      <c r="O1043" s="43">
        <v>3.1288900267577506E-3</v>
      </c>
      <c r="P1043" s="43">
        <v>3.4628611435922568E-3</v>
      </c>
      <c r="Q1043" s="43">
        <v>3.4957077579638495E-3</v>
      </c>
      <c r="R1043" s="43">
        <v>3.4079437777359933E-3</v>
      </c>
      <c r="S1043" s="43">
        <v>3.1445246250827326E-3</v>
      </c>
      <c r="T1043" s="43">
        <v>2.8723381607600566E-3</v>
      </c>
      <c r="U1043" s="43">
        <v>2.9082836919231483E-3</v>
      </c>
      <c r="V1043" s="43">
        <v>3.3311621269935337E-3</v>
      </c>
      <c r="W1043" s="43">
        <v>3.2094977307248135E-3</v>
      </c>
      <c r="X1043" s="43">
        <v>3.4470715362638804E-3</v>
      </c>
      <c r="Y1043" s="43">
        <v>3.4470715362638804E-3</v>
      </c>
    </row>
    <row r="1044" spans="1:25" ht="15" hidden="1" customHeight="1">
      <c r="A1044" s="38" t="s">
        <v>64</v>
      </c>
      <c r="B1044" s="38" t="s">
        <v>526</v>
      </c>
      <c r="C1044" s="38" t="s">
        <v>527</v>
      </c>
      <c r="D1044" s="38" t="s">
        <v>553</v>
      </c>
      <c r="E1044" s="38" t="s">
        <v>554</v>
      </c>
      <c r="F1044" s="38" t="s">
        <v>567</v>
      </c>
      <c r="G1044" s="38" t="s">
        <v>571</v>
      </c>
      <c r="H1044" s="39" t="s">
        <v>73</v>
      </c>
      <c r="I1044" s="39">
        <v>298</v>
      </c>
      <c r="J1044" s="40">
        <v>3.3981542738596932E-4</v>
      </c>
      <c r="K1044" s="40">
        <v>3.4799624200813461E-4</v>
      </c>
      <c r="L1044" s="40">
        <v>3.8071355595357926E-4</v>
      </c>
      <c r="M1044" s="40">
        <v>4.1605079176043814E-4</v>
      </c>
      <c r="N1044" s="40">
        <v>3.9866418968070291E-4</v>
      </c>
      <c r="O1044" s="40">
        <v>4.1772596246072806E-4</v>
      </c>
      <c r="P1044" s="40">
        <v>4.4512308130575885E-4</v>
      </c>
      <c r="Q1044" s="40">
        <v>4.3200468022656279E-4</v>
      </c>
      <c r="R1044" s="40">
        <v>4.2334551118473516E-4</v>
      </c>
      <c r="S1044" s="40">
        <v>3.9699937516589091E-4</v>
      </c>
      <c r="T1044" s="40">
        <v>3.8546624543085755E-4</v>
      </c>
      <c r="U1044" s="40">
        <v>3.9174181530139928E-4</v>
      </c>
      <c r="V1044" s="40">
        <v>4.0924112272229573E-4</v>
      </c>
      <c r="W1044" s="40">
        <v>4.0499615790376057E-4</v>
      </c>
      <c r="X1044" s="40">
        <v>4.3486991511607959E-4</v>
      </c>
      <c r="Y1044" s="40">
        <v>4.3486991511607959E-4</v>
      </c>
    </row>
    <row r="1045" spans="1:25" ht="15" hidden="1" customHeight="1">
      <c r="A1045" s="41" t="s">
        <v>64</v>
      </c>
      <c r="B1045" s="41" t="s">
        <v>526</v>
      </c>
      <c r="C1045" s="41" t="s">
        <v>527</v>
      </c>
      <c r="D1045" s="41" t="s">
        <v>553</v>
      </c>
      <c r="E1045" s="41" t="s">
        <v>554</v>
      </c>
      <c r="F1045" s="41" t="s">
        <v>567</v>
      </c>
      <c r="G1045" s="41" t="s">
        <v>572</v>
      </c>
      <c r="H1045" s="42" t="s">
        <v>71</v>
      </c>
      <c r="I1045" s="42">
        <v>25</v>
      </c>
      <c r="J1045" s="43">
        <v>5.3633814185093963E-2</v>
      </c>
      <c r="K1045" s="43">
        <v>5.2954905144776319E-2</v>
      </c>
      <c r="L1045" s="43">
        <v>5.169893785710538E-2</v>
      </c>
      <c r="M1045" s="43">
        <v>5.1129031957704352E-2</v>
      </c>
      <c r="N1045" s="43">
        <v>5.0106117016098302E-2</v>
      </c>
      <c r="O1045" s="43">
        <v>5.0201665038332718E-2</v>
      </c>
      <c r="P1045" s="43">
        <v>4.7727989292265821E-2</v>
      </c>
      <c r="Q1045" s="43">
        <v>5.5874354931979196E-2</v>
      </c>
      <c r="R1045" s="43">
        <v>5.2282432114923394E-2</v>
      </c>
      <c r="S1045" s="43">
        <v>5.1883329579694971E-2</v>
      </c>
      <c r="T1045" s="43">
        <v>5.0286919438781275E-2</v>
      </c>
      <c r="U1045" s="43">
        <v>4.948871436832443E-2</v>
      </c>
      <c r="V1045" s="43">
        <v>5.0286919438781275E-2</v>
      </c>
      <c r="W1045" s="43">
        <v>4.8690509297867578E-2</v>
      </c>
      <c r="X1045" s="43">
        <v>4.7892304227410733E-2</v>
      </c>
      <c r="Y1045" s="43">
        <v>4.7892304227410733E-2</v>
      </c>
    </row>
    <row r="1046" spans="1:25" ht="15" hidden="1" customHeight="1">
      <c r="A1046" s="38" t="s">
        <v>64</v>
      </c>
      <c r="B1046" s="38" t="s">
        <v>526</v>
      </c>
      <c r="C1046" s="38" t="s">
        <v>527</v>
      </c>
      <c r="D1046" s="38" t="s">
        <v>553</v>
      </c>
      <c r="E1046" s="38" t="s">
        <v>554</v>
      </c>
      <c r="F1046" s="38" t="s">
        <v>567</v>
      </c>
      <c r="G1046" s="38" t="s">
        <v>572</v>
      </c>
      <c r="H1046" s="39" t="s">
        <v>73</v>
      </c>
      <c r="I1046" s="39">
        <v>298</v>
      </c>
      <c r="J1046" s="40">
        <v>0</v>
      </c>
      <c r="K1046" s="40">
        <v>0</v>
      </c>
      <c r="L1046" s="40">
        <v>0</v>
      </c>
      <c r="M1046" s="40">
        <v>0</v>
      </c>
      <c r="N1046" s="40">
        <v>0</v>
      </c>
      <c r="O1046" s="40">
        <v>0</v>
      </c>
      <c r="P1046" s="40">
        <v>0</v>
      </c>
      <c r="Q1046" s="40">
        <v>0</v>
      </c>
      <c r="R1046" s="40">
        <v>0</v>
      </c>
      <c r="S1046" s="40">
        <v>0</v>
      </c>
      <c r="T1046" s="40">
        <v>0</v>
      </c>
      <c r="U1046" s="40">
        <v>0</v>
      </c>
      <c r="V1046" s="40">
        <v>0</v>
      </c>
      <c r="W1046" s="40">
        <v>0</v>
      </c>
      <c r="X1046" s="40">
        <v>0</v>
      </c>
      <c r="Y1046" s="40">
        <v>0</v>
      </c>
    </row>
    <row r="1047" spans="1:25" ht="15" hidden="1" customHeight="1">
      <c r="A1047" s="41" t="s">
        <v>64</v>
      </c>
      <c r="B1047" s="41" t="s">
        <v>526</v>
      </c>
      <c r="C1047" s="41" t="s">
        <v>527</v>
      </c>
      <c r="D1047" s="41" t="s">
        <v>553</v>
      </c>
      <c r="E1047" s="41" t="s">
        <v>554</v>
      </c>
      <c r="F1047" s="41" t="s">
        <v>567</v>
      </c>
      <c r="G1047" s="41" t="s">
        <v>573</v>
      </c>
      <c r="H1047" s="42" t="s">
        <v>71</v>
      </c>
      <c r="I1047" s="42">
        <v>25</v>
      </c>
      <c r="J1047" s="43">
        <v>4.8799141834347144E-3</v>
      </c>
      <c r="K1047" s="43">
        <v>4.8799141834347144E-3</v>
      </c>
      <c r="L1047" s="43">
        <v>4.5420318327871684E-3</v>
      </c>
      <c r="M1047" s="43">
        <v>4.6271968523044129E-3</v>
      </c>
      <c r="N1047" s="43">
        <v>4.6669382111419752E-3</v>
      </c>
      <c r="O1047" s="43">
        <v>5.0373258309447241E-3</v>
      </c>
      <c r="P1047" s="43">
        <v>5.4397840335888162E-3</v>
      </c>
      <c r="Q1047" s="43">
        <v>5.7774361066051331E-3</v>
      </c>
      <c r="R1047" s="43">
        <v>5.7774361066051331E-3</v>
      </c>
      <c r="S1047" s="43">
        <v>5.3647620989904794E-3</v>
      </c>
      <c r="T1047" s="43">
        <v>5.7774361066051331E-3</v>
      </c>
      <c r="U1047" s="43">
        <v>5.7774361066051331E-3</v>
      </c>
      <c r="V1047" s="43">
        <v>5.7774361066051331E-3</v>
      </c>
      <c r="W1047" s="43">
        <v>5.7774361066051331E-3</v>
      </c>
      <c r="X1047" s="43">
        <v>5.7774361066051331E-3</v>
      </c>
      <c r="Y1047" s="43">
        <v>5.7774361066051331E-3</v>
      </c>
    </row>
    <row r="1048" spans="1:25" ht="15" hidden="1" customHeight="1">
      <c r="A1048" s="38" t="s">
        <v>64</v>
      </c>
      <c r="B1048" s="38" t="s">
        <v>526</v>
      </c>
      <c r="C1048" s="38" t="s">
        <v>527</v>
      </c>
      <c r="D1048" s="38" t="s">
        <v>553</v>
      </c>
      <c r="E1048" s="38" t="s">
        <v>554</v>
      </c>
      <c r="F1048" s="38" t="s">
        <v>567</v>
      </c>
      <c r="G1048" s="38" t="s">
        <v>573</v>
      </c>
      <c r="H1048" s="39" t="s">
        <v>73</v>
      </c>
      <c r="I1048" s="39">
        <v>298</v>
      </c>
      <c r="J1048" s="40">
        <v>0</v>
      </c>
      <c r="K1048" s="40">
        <v>0</v>
      </c>
      <c r="L1048" s="40">
        <v>0</v>
      </c>
      <c r="M1048" s="40">
        <v>0</v>
      </c>
      <c r="N1048" s="40">
        <v>0</v>
      </c>
      <c r="O1048" s="40">
        <v>0</v>
      </c>
      <c r="P1048" s="40">
        <v>0</v>
      </c>
      <c r="Q1048" s="40">
        <v>0</v>
      </c>
      <c r="R1048" s="40">
        <v>0</v>
      </c>
      <c r="S1048" s="40">
        <v>0</v>
      </c>
      <c r="T1048" s="40">
        <v>0</v>
      </c>
      <c r="U1048" s="40">
        <v>0</v>
      </c>
      <c r="V1048" s="40">
        <v>0</v>
      </c>
      <c r="W1048" s="40">
        <v>0</v>
      </c>
      <c r="X1048" s="40">
        <v>0</v>
      </c>
      <c r="Y1048" s="40">
        <v>0</v>
      </c>
    </row>
    <row r="1049" spans="1:25" ht="15" hidden="1" customHeight="1">
      <c r="A1049" s="41" t="s">
        <v>64</v>
      </c>
      <c r="B1049" s="41" t="s">
        <v>526</v>
      </c>
      <c r="C1049" s="41" t="s">
        <v>527</v>
      </c>
      <c r="D1049" s="41" t="s">
        <v>553</v>
      </c>
      <c r="E1049" s="41" t="s">
        <v>554</v>
      </c>
      <c r="F1049" s="41" t="s">
        <v>567</v>
      </c>
      <c r="G1049" s="41" t="s">
        <v>574</v>
      </c>
      <c r="H1049" s="42" t="s">
        <v>71</v>
      </c>
      <c r="I1049" s="42">
        <v>25</v>
      </c>
      <c r="J1049" s="43">
        <v>1.5097597099847988E-2</v>
      </c>
      <c r="K1049" s="43">
        <v>1.5290788590244358E-2</v>
      </c>
      <c r="L1049" s="43">
        <v>1.5802577481067889E-2</v>
      </c>
      <c r="M1049" s="43">
        <v>1.6200463369382391E-2</v>
      </c>
      <c r="N1049" s="43">
        <v>1.653849621408375E-2</v>
      </c>
      <c r="O1049" s="43">
        <v>1.7005488300010502E-2</v>
      </c>
      <c r="P1049" s="43">
        <v>1.7147987511488223E-2</v>
      </c>
      <c r="Q1049" s="43">
        <v>1.7641258450858625E-2</v>
      </c>
      <c r="R1049" s="43">
        <v>1.7818509219947948E-2</v>
      </c>
      <c r="S1049" s="43">
        <v>1.7823914369369306E-2</v>
      </c>
      <c r="T1049" s="43">
        <v>1.7165788468404802E-2</v>
      </c>
      <c r="U1049" s="43">
        <v>1.704887623447416E-2</v>
      </c>
      <c r="V1049" s="43">
        <v>1.7331077245232088E-2</v>
      </c>
      <c r="W1049" s="43">
        <v>1.7147428238856871E-2</v>
      </c>
      <c r="X1049" s="43">
        <v>1.7117611995833993E-2</v>
      </c>
      <c r="Y1049" s="43">
        <v>1.7117611995833993E-2</v>
      </c>
    </row>
    <row r="1050" spans="1:25" ht="15" hidden="1" customHeight="1">
      <c r="A1050" s="38" t="s">
        <v>64</v>
      </c>
      <c r="B1050" s="38" t="s">
        <v>526</v>
      </c>
      <c r="C1050" s="38" t="s">
        <v>527</v>
      </c>
      <c r="D1050" s="38" t="s">
        <v>553</v>
      </c>
      <c r="E1050" s="38" t="s">
        <v>554</v>
      </c>
      <c r="F1050" s="38" t="s">
        <v>567</v>
      </c>
      <c r="G1050" s="38" t="s">
        <v>574</v>
      </c>
      <c r="H1050" s="39" t="s">
        <v>73</v>
      </c>
      <c r="I1050" s="39">
        <v>298</v>
      </c>
      <c r="J1050" s="40">
        <v>0</v>
      </c>
      <c r="K1050" s="40">
        <v>0</v>
      </c>
      <c r="L1050" s="40">
        <v>0</v>
      </c>
      <c r="M1050" s="40">
        <v>0</v>
      </c>
      <c r="N1050" s="40">
        <v>0</v>
      </c>
      <c r="O1050" s="40">
        <v>0</v>
      </c>
      <c r="P1050" s="40">
        <v>0</v>
      </c>
      <c r="Q1050" s="40">
        <v>0</v>
      </c>
      <c r="R1050" s="40">
        <v>0</v>
      </c>
      <c r="S1050" s="40">
        <v>0</v>
      </c>
      <c r="T1050" s="40">
        <v>0</v>
      </c>
      <c r="U1050" s="40">
        <v>0</v>
      </c>
      <c r="V1050" s="40">
        <v>0</v>
      </c>
      <c r="W1050" s="40">
        <v>0</v>
      </c>
      <c r="X1050" s="40">
        <v>0</v>
      </c>
      <c r="Y1050" s="40">
        <v>0</v>
      </c>
    </row>
    <row r="1051" spans="1:25" ht="15" hidden="1" customHeight="1">
      <c r="A1051" s="41" t="s">
        <v>64</v>
      </c>
      <c r="B1051" s="41" t="s">
        <v>526</v>
      </c>
      <c r="C1051" s="41" t="s">
        <v>527</v>
      </c>
      <c r="D1051" s="41" t="s">
        <v>553</v>
      </c>
      <c r="E1051" s="41" t="s">
        <v>554</v>
      </c>
      <c r="F1051" s="41" t="s">
        <v>567</v>
      </c>
      <c r="G1051" s="41" t="s">
        <v>575</v>
      </c>
      <c r="H1051" s="42" t="s">
        <v>71</v>
      </c>
      <c r="I1051" s="42">
        <v>25</v>
      </c>
      <c r="J1051" s="43">
        <v>9.174520368063422E-3</v>
      </c>
      <c r="K1051" s="43">
        <v>8.8455211704913904E-3</v>
      </c>
      <c r="L1051" s="43">
        <v>8.7397955762249131E-3</v>
      </c>
      <c r="M1051" s="43">
        <v>8.4941132870791723E-3</v>
      </c>
      <c r="N1051" s="43">
        <v>8.2761357002179431E-3</v>
      </c>
      <c r="O1051" s="43">
        <v>9.0613645795351843E-3</v>
      </c>
      <c r="P1051" s="43">
        <v>8.4344245357645571E-3</v>
      </c>
      <c r="Q1051" s="43">
        <v>9.5170288848000495E-3</v>
      </c>
      <c r="R1051" s="43">
        <v>9.0877475929804306E-3</v>
      </c>
      <c r="S1051" s="43">
        <v>9.5286208073840535E-3</v>
      </c>
      <c r="T1051" s="43">
        <v>1.066162216925263E-2</v>
      </c>
      <c r="U1051" s="43">
        <v>9.8921989438353966E-3</v>
      </c>
      <c r="V1051" s="43">
        <v>1.0109159178993408E-2</v>
      </c>
      <c r="W1051" s="43">
        <v>1.0243304243877897E-2</v>
      </c>
      <c r="X1051" s="43">
        <v>1.0320283167935644E-2</v>
      </c>
      <c r="Y1051" s="43">
        <v>1.0320283167935644E-2</v>
      </c>
    </row>
    <row r="1052" spans="1:25" ht="15" hidden="1" customHeight="1">
      <c r="A1052" s="38" t="s">
        <v>64</v>
      </c>
      <c r="B1052" s="38" t="s">
        <v>526</v>
      </c>
      <c r="C1052" s="38" t="s">
        <v>527</v>
      </c>
      <c r="D1052" s="38" t="s">
        <v>553</v>
      </c>
      <c r="E1052" s="38" t="s">
        <v>554</v>
      </c>
      <c r="F1052" s="38" t="s">
        <v>567</v>
      </c>
      <c r="G1052" s="38" t="s">
        <v>575</v>
      </c>
      <c r="H1052" s="39" t="s">
        <v>73</v>
      </c>
      <c r="I1052" s="39">
        <v>298</v>
      </c>
      <c r="J1052" s="40">
        <v>0</v>
      </c>
      <c r="K1052" s="40">
        <v>0</v>
      </c>
      <c r="L1052" s="40">
        <v>0</v>
      </c>
      <c r="M1052" s="40">
        <v>0</v>
      </c>
      <c r="N1052" s="40">
        <v>0</v>
      </c>
      <c r="O1052" s="40">
        <v>0</v>
      </c>
      <c r="P1052" s="40">
        <v>0</v>
      </c>
      <c r="Q1052" s="40">
        <v>0</v>
      </c>
      <c r="R1052" s="40">
        <v>0</v>
      </c>
      <c r="S1052" s="40">
        <v>0</v>
      </c>
      <c r="T1052" s="40">
        <v>0</v>
      </c>
      <c r="U1052" s="40">
        <v>0</v>
      </c>
      <c r="V1052" s="40">
        <v>0</v>
      </c>
      <c r="W1052" s="40">
        <v>0</v>
      </c>
      <c r="X1052" s="40">
        <v>0</v>
      </c>
      <c r="Y1052" s="40">
        <v>0</v>
      </c>
    </row>
    <row r="1053" spans="1:25" ht="15" hidden="1" customHeight="1">
      <c r="A1053" s="41" t="s">
        <v>64</v>
      </c>
      <c r="B1053" s="41" t="s">
        <v>526</v>
      </c>
      <c r="C1053" s="41" t="s">
        <v>527</v>
      </c>
      <c r="D1053" s="41" t="s">
        <v>553</v>
      </c>
      <c r="E1053" s="41" t="s">
        <v>554</v>
      </c>
      <c r="F1053" s="41" t="s">
        <v>567</v>
      </c>
      <c r="G1053" s="41" t="s">
        <v>576</v>
      </c>
      <c r="H1053" s="42" t="s">
        <v>71</v>
      </c>
      <c r="I1053" s="42">
        <v>25</v>
      </c>
      <c r="J1053" s="43">
        <v>1.4341372813912354E-2</v>
      </c>
      <c r="K1053" s="43">
        <v>1.3820263703079493E-2</v>
      </c>
      <c r="L1053" s="43">
        <v>1.4034636614361429E-2</v>
      </c>
      <c r="M1053" s="43">
        <v>1.2827451763559256E-2</v>
      </c>
      <c r="N1053" s="43">
        <v>1.3074779774058416E-2</v>
      </c>
      <c r="O1053" s="43">
        <v>1.371297726263458E-2</v>
      </c>
      <c r="P1053" s="43">
        <v>1.2658492508925309E-2</v>
      </c>
      <c r="Q1053" s="43">
        <v>1.5121992294561067E-2</v>
      </c>
      <c r="R1053" s="43">
        <v>1.4228016180495353E-2</v>
      </c>
      <c r="S1053" s="43">
        <v>1.4361816315207427E-2</v>
      </c>
      <c r="T1053" s="43">
        <v>1.4270832252632853E-2</v>
      </c>
      <c r="U1053" s="43">
        <v>1.2780865651671315E-2</v>
      </c>
      <c r="V1053" s="43">
        <v>1.3293230730263552E-2</v>
      </c>
      <c r="W1053" s="43">
        <v>1.3445845798921902E-2</v>
      </c>
      <c r="X1053" s="43">
        <v>1.4252953081231388E-2</v>
      </c>
      <c r="Y1053" s="43">
        <v>1.4252953081231388E-2</v>
      </c>
    </row>
    <row r="1054" spans="1:25" ht="15" hidden="1" customHeight="1">
      <c r="A1054" s="38" t="s">
        <v>64</v>
      </c>
      <c r="B1054" s="38" t="s">
        <v>526</v>
      </c>
      <c r="C1054" s="38" t="s">
        <v>527</v>
      </c>
      <c r="D1054" s="38" t="s">
        <v>553</v>
      </c>
      <c r="E1054" s="38" t="s">
        <v>554</v>
      </c>
      <c r="F1054" s="38" t="s">
        <v>567</v>
      </c>
      <c r="G1054" s="38" t="s">
        <v>576</v>
      </c>
      <c r="H1054" s="39" t="s">
        <v>73</v>
      </c>
      <c r="I1054" s="39">
        <v>298</v>
      </c>
      <c r="J1054" s="40">
        <v>0</v>
      </c>
      <c r="K1054" s="40">
        <v>0</v>
      </c>
      <c r="L1054" s="40">
        <v>0</v>
      </c>
      <c r="M1054" s="40">
        <v>0</v>
      </c>
      <c r="N1054" s="40">
        <v>0</v>
      </c>
      <c r="O1054" s="40">
        <v>0</v>
      </c>
      <c r="P1054" s="40">
        <v>0</v>
      </c>
      <c r="Q1054" s="40">
        <v>0</v>
      </c>
      <c r="R1054" s="40">
        <v>0</v>
      </c>
      <c r="S1054" s="40">
        <v>0</v>
      </c>
      <c r="T1054" s="40">
        <v>0</v>
      </c>
      <c r="U1054" s="40">
        <v>0</v>
      </c>
      <c r="V1054" s="40">
        <v>0</v>
      </c>
      <c r="W1054" s="40">
        <v>0</v>
      </c>
      <c r="X1054" s="40">
        <v>0</v>
      </c>
      <c r="Y1054" s="40">
        <v>0</v>
      </c>
    </row>
    <row r="1055" spans="1:25" ht="15" hidden="1" customHeight="1">
      <c r="A1055" s="41" t="s">
        <v>64</v>
      </c>
      <c r="B1055" s="41" t="s">
        <v>526</v>
      </c>
      <c r="C1055" s="41" t="s">
        <v>527</v>
      </c>
      <c r="D1055" s="41" t="s">
        <v>553</v>
      </c>
      <c r="E1055" s="41" t="s">
        <v>577</v>
      </c>
      <c r="F1055" s="41"/>
      <c r="G1055" s="41" t="s">
        <v>578</v>
      </c>
      <c r="H1055" s="42" t="s">
        <v>71</v>
      </c>
      <c r="I1055" s="42">
        <v>25</v>
      </c>
      <c r="J1055" s="43">
        <v>4.2324412670978586E-3</v>
      </c>
      <c r="K1055" s="43">
        <v>4.7462172567415226E-3</v>
      </c>
      <c r="L1055" s="43">
        <v>4.4065580067111721E-3</v>
      </c>
      <c r="M1055" s="43">
        <v>4.2172678774785918E-3</v>
      </c>
      <c r="N1055" s="43">
        <v>3.8594190806733632E-3</v>
      </c>
      <c r="O1055" s="43">
        <v>3.9041831921556407E-3</v>
      </c>
      <c r="P1055" s="43">
        <v>3.6392298302406257E-3</v>
      </c>
      <c r="Q1055" s="43">
        <v>3.3790301792794809E-3</v>
      </c>
      <c r="R1055" s="43">
        <v>3.3975828567522244E-3</v>
      </c>
      <c r="S1055" s="43">
        <v>3.6167817507362391E-3</v>
      </c>
      <c r="T1055" s="43">
        <v>3.3427831332562209E-3</v>
      </c>
      <c r="U1055" s="43">
        <v>3.2879834097602166E-3</v>
      </c>
      <c r="V1055" s="43">
        <v>3.2331836862642131E-3</v>
      </c>
      <c r="W1055" s="43">
        <v>3.1235842392722058E-3</v>
      </c>
      <c r="X1055" s="43">
        <v>3.2331836862642131E-3</v>
      </c>
      <c r="Y1055" s="43">
        <v>3.2879834097602166E-3</v>
      </c>
    </row>
    <row r="1056" spans="1:25" ht="15" hidden="1" customHeight="1">
      <c r="A1056" s="38" t="s">
        <v>64</v>
      </c>
      <c r="B1056" s="38" t="s">
        <v>526</v>
      </c>
      <c r="C1056" s="38" t="s">
        <v>527</v>
      </c>
      <c r="D1056" s="38" t="s">
        <v>553</v>
      </c>
      <c r="E1056" s="38" t="s">
        <v>577</v>
      </c>
      <c r="F1056" s="38"/>
      <c r="G1056" s="38" t="s">
        <v>578</v>
      </c>
      <c r="H1056" s="39" t="s">
        <v>73</v>
      </c>
      <c r="I1056" s="39">
        <v>298</v>
      </c>
      <c r="J1056" s="40">
        <v>2.495526507078524E-2</v>
      </c>
      <c r="K1056" s="40">
        <v>2.8465684584381753E-2</v>
      </c>
      <c r="L1056" s="40">
        <v>2.6884326352030436E-2</v>
      </c>
      <c r="M1056" s="40">
        <v>2.6174631570662452E-2</v>
      </c>
      <c r="N1056" s="40">
        <v>2.436948456578918E-2</v>
      </c>
      <c r="O1056" s="40">
        <v>2.5081652151273431E-2</v>
      </c>
      <c r="P1056" s="40">
        <v>2.3788375598466961E-2</v>
      </c>
      <c r="Q1056" s="40">
        <v>2.2475316612730376E-2</v>
      </c>
      <c r="R1056" s="40">
        <v>2.299707828126224E-2</v>
      </c>
      <c r="S1056" s="40">
        <v>2.448076075102109E-2</v>
      </c>
      <c r="T1056" s="40">
        <v>2.2626157663822529E-2</v>
      </c>
      <c r="U1056" s="40">
        <v>2.2255237046382811E-2</v>
      </c>
      <c r="V1056" s="40">
        <v>2.1884316428943101E-2</v>
      </c>
      <c r="W1056" s="40">
        <v>2.1142475194063672E-2</v>
      </c>
      <c r="X1056" s="40">
        <v>2.1884316428943101E-2</v>
      </c>
      <c r="Y1056" s="40">
        <v>2.2255237046382811E-2</v>
      </c>
    </row>
    <row r="1057" spans="1:25" ht="15" hidden="1" customHeight="1">
      <c r="A1057" s="41" t="s">
        <v>64</v>
      </c>
      <c r="B1057" s="41" t="s">
        <v>526</v>
      </c>
      <c r="C1057" s="41" t="s">
        <v>527</v>
      </c>
      <c r="D1057" s="41" t="s">
        <v>553</v>
      </c>
      <c r="E1057" s="41" t="s">
        <v>577</v>
      </c>
      <c r="F1057" s="41"/>
      <c r="G1057" s="41" t="s">
        <v>579</v>
      </c>
      <c r="H1057" s="42" t="s">
        <v>71</v>
      </c>
      <c r="I1057" s="42">
        <v>25</v>
      </c>
      <c r="J1057" s="43">
        <v>1.1278260309878919E-2</v>
      </c>
      <c r="K1057" s="43">
        <v>1.0514931478761765E-2</v>
      </c>
      <c r="L1057" s="43">
        <v>9.7624387994340762E-3</v>
      </c>
      <c r="M1057" s="43">
        <v>9.3430789954429237E-3</v>
      </c>
      <c r="N1057" s="43">
        <v>8.5502885742249103E-3</v>
      </c>
      <c r="O1057" s="43">
        <v>8.6494605125248761E-3</v>
      </c>
      <c r="P1057" s="43">
        <v>8.0624738039736053E-3</v>
      </c>
      <c r="Q1057" s="43">
        <v>7.4860186286931259E-3</v>
      </c>
      <c r="R1057" s="43">
        <v>7.5271208627083032E-3</v>
      </c>
      <c r="S1057" s="43">
        <v>8.0127415635281949E-3</v>
      </c>
      <c r="T1057" s="43">
        <v>7.4057156875033323E-3</v>
      </c>
      <c r="U1057" s="43">
        <v>7.284310512298357E-3</v>
      </c>
      <c r="V1057" s="43">
        <v>7.1629053370933851E-3</v>
      </c>
      <c r="W1057" s="43">
        <v>6.9200949866834406E-3</v>
      </c>
      <c r="X1057" s="43">
        <v>7.1629053370933851E-3</v>
      </c>
      <c r="Y1057" s="43">
        <v>7.284310512298357E-3</v>
      </c>
    </row>
    <row r="1058" spans="1:25" ht="15" hidden="1" customHeight="1">
      <c r="A1058" s="38" t="s">
        <v>64</v>
      </c>
      <c r="B1058" s="38" t="s">
        <v>526</v>
      </c>
      <c r="C1058" s="38" t="s">
        <v>527</v>
      </c>
      <c r="D1058" s="38" t="s">
        <v>553</v>
      </c>
      <c r="E1058" s="38" t="s">
        <v>577</v>
      </c>
      <c r="F1058" s="38"/>
      <c r="G1058" s="38" t="s">
        <v>579</v>
      </c>
      <c r="H1058" s="39" t="s">
        <v>73</v>
      </c>
      <c r="I1058" s="39">
        <v>298</v>
      </c>
      <c r="J1058" s="40">
        <v>0</v>
      </c>
      <c r="K1058" s="40">
        <v>0</v>
      </c>
      <c r="L1058" s="40">
        <v>0</v>
      </c>
      <c r="M1058" s="40">
        <v>0</v>
      </c>
      <c r="N1058" s="40">
        <v>0</v>
      </c>
      <c r="O1058" s="40">
        <v>0</v>
      </c>
      <c r="P1058" s="40">
        <v>0</v>
      </c>
      <c r="Q1058" s="40">
        <v>0</v>
      </c>
      <c r="R1058" s="40">
        <v>0</v>
      </c>
      <c r="S1058" s="40">
        <v>0</v>
      </c>
      <c r="T1058" s="40">
        <v>0</v>
      </c>
      <c r="U1058" s="40">
        <v>0</v>
      </c>
      <c r="V1058" s="40">
        <v>0</v>
      </c>
      <c r="W1058" s="40">
        <v>0</v>
      </c>
      <c r="X1058" s="40">
        <v>0</v>
      </c>
      <c r="Y1058" s="40">
        <v>0</v>
      </c>
    </row>
    <row r="1059" spans="1:25" ht="15" hidden="1" customHeight="1">
      <c r="A1059" s="41" t="s">
        <v>64</v>
      </c>
      <c r="B1059" s="41" t="s">
        <v>526</v>
      </c>
      <c r="C1059" s="41" t="s">
        <v>527</v>
      </c>
      <c r="D1059" s="41" t="s">
        <v>553</v>
      </c>
      <c r="E1059" s="41" t="s">
        <v>580</v>
      </c>
      <c r="F1059" s="41"/>
      <c r="G1059" s="41" t="s">
        <v>581</v>
      </c>
      <c r="H1059" s="42" t="s">
        <v>71</v>
      </c>
      <c r="I1059" s="42">
        <v>25</v>
      </c>
      <c r="J1059" s="43">
        <v>6.1930133576639995E-5</v>
      </c>
      <c r="K1059" s="43">
        <v>6.9623415666590388E-5</v>
      </c>
      <c r="L1059" s="43">
        <v>7.7316697756540809E-5</v>
      </c>
      <c r="M1059" s="43">
        <v>8.1470515263094078E-5</v>
      </c>
      <c r="N1059" s="43">
        <v>8.562433276964736E-5</v>
      </c>
      <c r="O1059" s="43">
        <v>8.9778150276200643E-5</v>
      </c>
      <c r="P1059" s="43">
        <v>9.3931967782753912E-5</v>
      </c>
      <c r="Q1059" s="43">
        <v>9.8085785289307194E-5</v>
      </c>
      <c r="R1059" s="43">
        <v>9.9468191830331517E-5</v>
      </c>
      <c r="S1059" s="43">
        <v>1.0085059837135584E-4</v>
      </c>
      <c r="T1059" s="43">
        <v>1.0223300491238016E-4</v>
      </c>
      <c r="U1059" s="43">
        <v>1.0361541145340447E-4</v>
      </c>
      <c r="V1059" s="43">
        <v>1.049978179944288E-4</v>
      </c>
      <c r="W1059" s="43">
        <v>1.063802245354531E-4</v>
      </c>
      <c r="X1059" s="43">
        <v>1.0776263107647744E-4</v>
      </c>
      <c r="Y1059" s="43">
        <v>1.0776263107647744E-4</v>
      </c>
    </row>
    <row r="1060" spans="1:25" ht="15" hidden="1" customHeight="1">
      <c r="A1060" s="38" t="s">
        <v>64</v>
      </c>
      <c r="B1060" s="38" t="s">
        <v>526</v>
      </c>
      <c r="C1060" s="38" t="s">
        <v>527</v>
      </c>
      <c r="D1060" s="38" t="s">
        <v>553</v>
      </c>
      <c r="E1060" s="38" t="s">
        <v>580</v>
      </c>
      <c r="F1060" s="38"/>
      <c r="G1060" s="38" t="s">
        <v>581</v>
      </c>
      <c r="H1060" s="39" t="s">
        <v>73</v>
      </c>
      <c r="I1060" s="39">
        <v>298</v>
      </c>
      <c r="J1060" s="40">
        <v>7.3526937539332416E-4</v>
      </c>
      <c r="K1060" s="40">
        <v>8.2660834707505419E-4</v>
      </c>
      <c r="L1060" s="40">
        <v>9.1794731875678422E-4</v>
      </c>
      <c r="M1060" s="40">
        <v>9.672637763058654E-4</v>
      </c>
      <c r="N1060" s="40">
        <v>1.016580233854946E-3</v>
      </c>
      <c r="O1060" s="40">
        <v>1.0658966914040273E-3</v>
      </c>
      <c r="P1060" s="40">
        <v>1.1152131489531084E-3</v>
      </c>
      <c r="Q1060" s="40">
        <v>1.1645296065021895E-3</v>
      </c>
      <c r="R1060" s="40">
        <v>1.1809423144241047E-3</v>
      </c>
      <c r="S1060" s="40">
        <v>1.1973550223460202E-3</v>
      </c>
      <c r="T1060" s="40">
        <v>1.2137677302679355E-3</v>
      </c>
      <c r="U1060" s="40">
        <v>1.2301804381898511E-3</v>
      </c>
      <c r="V1060" s="40">
        <v>1.2465931461117664E-3</v>
      </c>
      <c r="W1060" s="40">
        <v>1.2630058540336819E-3</v>
      </c>
      <c r="X1060" s="40">
        <v>1.2794185619555971E-3</v>
      </c>
      <c r="Y1060" s="40">
        <v>1.2794185619555971E-3</v>
      </c>
    </row>
    <row r="1061" spans="1:25" ht="15" hidden="1" customHeight="1">
      <c r="A1061" s="41" t="s">
        <v>64</v>
      </c>
      <c r="B1061" s="41" t="s">
        <v>526</v>
      </c>
      <c r="C1061" s="41" t="s">
        <v>527</v>
      </c>
      <c r="D1061" s="41" t="s">
        <v>553</v>
      </c>
      <c r="E1061" s="41" t="s">
        <v>580</v>
      </c>
      <c r="F1061" s="41"/>
      <c r="G1061" s="41" t="s">
        <v>582</v>
      </c>
      <c r="H1061" s="42" t="s">
        <v>71</v>
      </c>
      <c r="I1061" s="42">
        <v>25</v>
      </c>
      <c r="J1061" s="43">
        <v>7.1219653613136002E-4</v>
      </c>
      <c r="K1061" s="43">
        <v>8.006692801657896E-4</v>
      </c>
      <c r="L1061" s="43">
        <v>8.8914202420021929E-4</v>
      </c>
      <c r="M1061" s="43">
        <v>9.3691092552558206E-4</v>
      </c>
      <c r="N1061" s="43">
        <v>9.8467982685094451E-4</v>
      </c>
      <c r="O1061" s="43">
        <v>1.0324487281763073E-3</v>
      </c>
      <c r="P1061" s="43">
        <v>1.08021762950167E-3</v>
      </c>
      <c r="Q1061" s="43">
        <v>1.1279865308270328E-3</v>
      </c>
      <c r="R1061" s="43">
        <v>1.1438842060488125E-3</v>
      </c>
      <c r="S1061" s="43">
        <v>1.1597818812705922E-3</v>
      </c>
      <c r="T1061" s="43">
        <v>1.1756795564923719E-3</v>
      </c>
      <c r="U1061" s="43">
        <v>1.1915772317141514E-3</v>
      </c>
      <c r="V1061" s="43">
        <v>1.2074749069359311E-3</v>
      </c>
      <c r="W1061" s="43">
        <v>1.2233725821577111E-3</v>
      </c>
      <c r="X1061" s="43">
        <v>1.2392702573794905E-3</v>
      </c>
      <c r="Y1061" s="43">
        <v>1.2392702573794905E-3</v>
      </c>
    </row>
    <row r="1062" spans="1:25" ht="15" hidden="1" customHeight="1">
      <c r="A1062" s="38" t="s">
        <v>64</v>
      </c>
      <c r="B1062" s="38" t="s">
        <v>526</v>
      </c>
      <c r="C1062" s="38" t="s">
        <v>527</v>
      </c>
      <c r="D1062" s="38" t="s">
        <v>553</v>
      </c>
      <c r="E1062" s="38" t="s">
        <v>580</v>
      </c>
      <c r="F1062" s="38"/>
      <c r="G1062" s="38" t="s">
        <v>582</v>
      </c>
      <c r="H1062" s="39" t="s">
        <v>73</v>
      </c>
      <c r="I1062" s="39">
        <v>298</v>
      </c>
      <c r="J1062" s="40">
        <v>0</v>
      </c>
      <c r="K1062" s="40">
        <v>0</v>
      </c>
      <c r="L1062" s="40">
        <v>0</v>
      </c>
      <c r="M1062" s="40">
        <v>0</v>
      </c>
      <c r="N1062" s="40">
        <v>0</v>
      </c>
      <c r="O1062" s="40">
        <v>0</v>
      </c>
      <c r="P1062" s="40">
        <v>0</v>
      </c>
      <c r="Q1062" s="40">
        <v>0</v>
      </c>
      <c r="R1062" s="40">
        <v>0</v>
      </c>
      <c r="S1062" s="40">
        <v>0</v>
      </c>
      <c r="T1062" s="40">
        <v>0</v>
      </c>
      <c r="U1062" s="40">
        <v>0</v>
      </c>
      <c r="V1062" s="40">
        <v>0</v>
      </c>
      <c r="W1062" s="40">
        <v>0</v>
      </c>
      <c r="X1062" s="40">
        <v>0</v>
      </c>
      <c r="Y1062" s="40">
        <v>0</v>
      </c>
    </row>
    <row r="1063" spans="1:25" ht="15" hidden="1" customHeight="1">
      <c r="A1063" s="41" t="s">
        <v>64</v>
      </c>
      <c r="B1063" s="41" t="s">
        <v>526</v>
      </c>
      <c r="C1063" s="41" t="s">
        <v>527</v>
      </c>
      <c r="D1063" s="41" t="s">
        <v>553</v>
      </c>
      <c r="E1063" s="41" t="s">
        <v>583</v>
      </c>
      <c r="F1063" s="41"/>
      <c r="G1063" s="41" t="s">
        <v>584</v>
      </c>
      <c r="H1063" s="42" t="s">
        <v>71</v>
      </c>
      <c r="I1063" s="42">
        <v>25</v>
      </c>
      <c r="J1063" s="43">
        <v>3.9503932557611874E-3</v>
      </c>
      <c r="K1063" s="43">
        <v>3.9710148959704681E-3</v>
      </c>
      <c r="L1063" s="43">
        <v>4.1406814440841039E-3</v>
      </c>
      <c r="M1063" s="43">
        <v>4.6075710776883744E-3</v>
      </c>
      <c r="N1063" s="43">
        <v>5.010682442604145E-3</v>
      </c>
      <c r="O1063" s="43">
        <v>5.4689047730276698E-3</v>
      </c>
      <c r="P1063" s="43">
        <v>5.3442918480516794E-3</v>
      </c>
      <c r="Q1063" s="43">
        <v>5.0413450717813084E-3</v>
      </c>
      <c r="R1063" s="43">
        <v>4.7383982955109373E-3</v>
      </c>
      <c r="S1063" s="43">
        <v>4.8880319258954924E-3</v>
      </c>
      <c r="T1063" s="43">
        <v>4.9877876794851969E-3</v>
      </c>
      <c r="U1063" s="43">
        <v>5.0626044946774744E-3</v>
      </c>
      <c r="V1063" s="43">
        <v>5.0626044946774744E-3</v>
      </c>
      <c r="W1063" s="43">
        <v>5.0626044946774744E-3</v>
      </c>
      <c r="X1063" s="43">
        <v>5.0626044946774744E-3</v>
      </c>
      <c r="Y1063" s="43">
        <v>5.0626044946774744E-3</v>
      </c>
    </row>
    <row r="1064" spans="1:25" ht="15" hidden="1" customHeight="1">
      <c r="A1064" s="38" t="s">
        <v>64</v>
      </c>
      <c r="B1064" s="38" t="s">
        <v>526</v>
      </c>
      <c r="C1064" s="38" t="s">
        <v>527</v>
      </c>
      <c r="D1064" s="38" t="s">
        <v>553</v>
      </c>
      <c r="E1064" s="38" t="s">
        <v>583</v>
      </c>
      <c r="F1064" s="38"/>
      <c r="G1064" s="38" t="s">
        <v>584</v>
      </c>
      <c r="H1064" s="39" t="s">
        <v>73</v>
      </c>
      <c r="I1064" s="39">
        <v>298</v>
      </c>
      <c r="J1064" s="40">
        <v>1.5002697639951913E-2</v>
      </c>
      <c r="K1064" s="40">
        <v>1.5447420887434308E-2</v>
      </c>
      <c r="L1064" s="40">
        <v>1.6524802334609859E-2</v>
      </c>
      <c r="M1064" s="40">
        <v>1.8897518257355101E-2</v>
      </c>
      <c r="N1064" s="40">
        <v>2.1161257665903269E-2</v>
      </c>
      <c r="O1064" s="40">
        <v>2.3834154350482254E-2</v>
      </c>
      <c r="P1064" s="40">
        <v>2.4093716593387996E-2</v>
      </c>
      <c r="Q1064" s="40">
        <v>2.3576078150951932E-2</v>
      </c>
      <c r="R1064" s="40">
        <v>2.3058439708515857E-2</v>
      </c>
      <c r="S1064" s="40">
        <v>2.3786600962468988E-2</v>
      </c>
      <c r="T1064" s="40">
        <v>2.4272041798437748E-2</v>
      </c>
      <c r="U1064" s="40">
        <v>2.4636122425414311E-2</v>
      </c>
      <c r="V1064" s="40">
        <v>2.4636122425414311E-2</v>
      </c>
      <c r="W1064" s="40">
        <v>2.4636122425414311E-2</v>
      </c>
      <c r="X1064" s="40">
        <v>2.4636122425414311E-2</v>
      </c>
      <c r="Y1064" s="40">
        <v>2.4636122425414311E-2</v>
      </c>
    </row>
    <row r="1065" spans="1:25" ht="15" hidden="1" customHeight="1">
      <c r="A1065" s="41" t="s">
        <v>64</v>
      </c>
      <c r="B1065" s="41" t="s">
        <v>526</v>
      </c>
      <c r="C1065" s="41" t="s">
        <v>527</v>
      </c>
      <c r="D1065" s="41" t="s">
        <v>553</v>
      </c>
      <c r="E1065" s="41" t="s">
        <v>583</v>
      </c>
      <c r="F1065" s="41"/>
      <c r="G1065" s="41" t="s">
        <v>585</v>
      </c>
      <c r="H1065" s="42" t="s">
        <v>71</v>
      </c>
      <c r="I1065" s="42">
        <v>25</v>
      </c>
      <c r="J1065" s="43">
        <v>4.54295224412537E-2</v>
      </c>
      <c r="K1065" s="43">
        <v>4.5666671303660387E-2</v>
      </c>
      <c r="L1065" s="43">
        <v>4.7617836606967202E-2</v>
      </c>
      <c r="M1065" s="43">
        <v>5.2987067393416305E-2</v>
      </c>
      <c r="N1065" s="43">
        <v>5.7622848089947665E-2</v>
      </c>
      <c r="O1065" s="43">
        <v>6.2892404889818218E-2</v>
      </c>
      <c r="P1065" s="43">
        <v>6.1459356252594313E-2</v>
      </c>
      <c r="Q1065" s="43">
        <v>5.7975468325485051E-2</v>
      </c>
      <c r="R1065" s="43">
        <v>5.4491580398375768E-2</v>
      </c>
      <c r="S1065" s="43">
        <v>5.6212367147798169E-2</v>
      </c>
      <c r="T1065" s="43">
        <v>5.735955831407976E-2</v>
      </c>
      <c r="U1065" s="43">
        <v>5.8219951688790954E-2</v>
      </c>
      <c r="V1065" s="43">
        <v>5.8219951688790954E-2</v>
      </c>
      <c r="W1065" s="43">
        <v>5.8219951688790954E-2</v>
      </c>
      <c r="X1065" s="43">
        <v>5.8219951688790954E-2</v>
      </c>
      <c r="Y1065" s="43">
        <v>5.8219951688790954E-2</v>
      </c>
    </row>
    <row r="1066" spans="1:25" ht="15" hidden="1" customHeight="1">
      <c r="A1066" s="38" t="s">
        <v>64</v>
      </c>
      <c r="B1066" s="38" t="s">
        <v>526</v>
      </c>
      <c r="C1066" s="38" t="s">
        <v>527</v>
      </c>
      <c r="D1066" s="38" t="s">
        <v>553</v>
      </c>
      <c r="E1066" s="38" t="s">
        <v>583</v>
      </c>
      <c r="F1066" s="38"/>
      <c r="G1066" s="38" t="s">
        <v>585</v>
      </c>
      <c r="H1066" s="39" t="s">
        <v>73</v>
      </c>
      <c r="I1066" s="39">
        <v>298</v>
      </c>
      <c r="J1066" s="40">
        <v>0</v>
      </c>
      <c r="K1066" s="40">
        <v>0</v>
      </c>
      <c r="L1066" s="40">
        <v>0</v>
      </c>
      <c r="M1066" s="40">
        <v>0</v>
      </c>
      <c r="N1066" s="40">
        <v>0</v>
      </c>
      <c r="O1066" s="40">
        <v>0</v>
      </c>
      <c r="P1066" s="40">
        <v>0</v>
      </c>
      <c r="Q1066" s="40">
        <v>0</v>
      </c>
      <c r="R1066" s="40">
        <v>0</v>
      </c>
      <c r="S1066" s="40">
        <v>0</v>
      </c>
      <c r="T1066" s="40">
        <v>0</v>
      </c>
      <c r="U1066" s="40">
        <v>0</v>
      </c>
      <c r="V1066" s="40">
        <v>0</v>
      </c>
      <c r="W1066" s="40">
        <v>0</v>
      </c>
      <c r="X1066" s="40">
        <v>0</v>
      </c>
      <c r="Y1066" s="40">
        <v>0</v>
      </c>
    </row>
    <row r="1067" spans="1:25" ht="15" hidden="1" customHeight="1">
      <c r="A1067" s="41" t="s">
        <v>64</v>
      </c>
      <c r="B1067" s="41" t="s">
        <v>526</v>
      </c>
      <c r="C1067" s="41" t="s">
        <v>527</v>
      </c>
      <c r="D1067" s="41" t="s">
        <v>553</v>
      </c>
      <c r="E1067" s="41" t="s">
        <v>586</v>
      </c>
      <c r="F1067" s="41"/>
      <c r="G1067" s="41" t="s">
        <v>587</v>
      </c>
      <c r="H1067" s="42" t="s">
        <v>71</v>
      </c>
      <c r="I1067" s="42">
        <v>25</v>
      </c>
      <c r="J1067" s="43">
        <v>1.4979907807496305E-4</v>
      </c>
      <c r="K1067" s="43">
        <v>2.0514029960643762E-4</v>
      </c>
      <c r="L1067" s="43">
        <v>8.8451016402025541E-5</v>
      </c>
      <c r="M1067" s="43">
        <v>8.9721265205731349E-5</v>
      </c>
      <c r="N1067" s="43">
        <v>8.6880281206483373E-5</v>
      </c>
      <c r="O1067" s="43">
        <v>8.4235227138217803E-5</v>
      </c>
      <c r="P1067" s="43">
        <v>3.8448202198042254E-4</v>
      </c>
      <c r="Q1067" s="43">
        <v>3.6116847704719562E-4</v>
      </c>
      <c r="R1067" s="43">
        <v>0</v>
      </c>
      <c r="S1067" s="43">
        <v>0</v>
      </c>
      <c r="T1067" s="43">
        <v>0</v>
      </c>
      <c r="U1067" s="43">
        <v>0</v>
      </c>
      <c r="V1067" s="43">
        <v>0</v>
      </c>
      <c r="W1067" s="43">
        <v>0</v>
      </c>
      <c r="X1067" s="43">
        <v>0</v>
      </c>
      <c r="Y1067" s="43">
        <v>0</v>
      </c>
    </row>
    <row r="1068" spans="1:25" ht="15" hidden="1" customHeight="1">
      <c r="A1068" s="38" t="s">
        <v>64</v>
      </c>
      <c r="B1068" s="38" t="s">
        <v>526</v>
      </c>
      <c r="C1068" s="38" t="s">
        <v>527</v>
      </c>
      <c r="D1068" s="38" t="s">
        <v>553</v>
      </c>
      <c r="E1068" s="38" t="s">
        <v>586</v>
      </c>
      <c r="F1068" s="38"/>
      <c r="G1068" s="38" t="s">
        <v>587</v>
      </c>
      <c r="H1068" s="39" t="s">
        <v>73</v>
      </c>
      <c r="I1068" s="39">
        <v>298</v>
      </c>
      <c r="J1068" s="40">
        <v>1.8384589446210892E-5</v>
      </c>
      <c r="K1068" s="40">
        <v>2.4767005562918465E-5</v>
      </c>
      <c r="L1068" s="40">
        <v>1.0503786810474146E-5</v>
      </c>
      <c r="M1068" s="40">
        <v>1.0478525194100751E-5</v>
      </c>
      <c r="N1068" s="40">
        <v>9.9776230771052707E-6</v>
      </c>
      <c r="O1068" s="40">
        <v>9.5112659788530028E-6</v>
      </c>
      <c r="P1068" s="40">
        <v>4.2677112948985314E-5</v>
      </c>
      <c r="Q1068" s="40">
        <v>3.9403701837646975E-5</v>
      </c>
      <c r="R1068" s="40">
        <v>0</v>
      </c>
      <c r="S1068" s="40">
        <v>0</v>
      </c>
      <c r="T1068" s="40">
        <v>0</v>
      </c>
      <c r="U1068" s="40">
        <v>0</v>
      </c>
      <c r="V1068" s="40">
        <v>0</v>
      </c>
      <c r="W1068" s="40">
        <v>0</v>
      </c>
      <c r="X1068" s="40">
        <v>0</v>
      </c>
      <c r="Y1068" s="40">
        <v>0</v>
      </c>
    </row>
    <row r="1069" spans="1:25" ht="15" hidden="1" customHeight="1">
      <c r="A1069" s="41" t="s">
        <v>64</v>
      </c>
      <c r="B1069" s="41" t="s">
        <v>526</v>
      </c>
      <c r="C1069" s="41" t="s">
        <v>527</v>
      </c>
      <c r="D1069" s="41" t="s">
        <v>553</v>
      </c>
      <c r="E1069" s="41" t="s">
        <v>586</v>
      </c>
      <c r="F1069" s="41"/>
      <c r="G1069" s="41" t="s">
        <v>588</v>
      </c>
      <c r="H1069" s="42" t="s">
        <v>71</v>
      </c>
      <c r="I1069" s="42">
        <v>25</v>
      </c>
      <c r="J1069" s="43">
        <v>5.2355737432627254E-5</v>
      </c>
      <c r="K1069" s="43">
        <v>7.8087392477640068E-5</v>
      </c>
      <c r="L1069" s="43">
        <v>3.3962617981749599E-5</v>
      </c>
      <c r="M1069" s="43">
        <v>3.3865858386359939E-5</v>
      </c>
      <c r="N1069" s="43">
        <v>2.9857246577362351E-5</v>
      </c>
      <c r="O1069" s="43">
        <v>3.6034607938195913E-5</v>
      </c>
      <c r="P1069" s="43">
        <v>1.6379367244634489E-4</v>
      </c>
      <c r="Q1069" s="43">
        <v>1.5322633874012887E-4</v>
      </c>
      <c r="R1069" s="43">
        <v>0</v>
      </c>
      <c r="S1069" s="43">
        <v>0</v>
      </c>
      <c r="T1069" s="43">
        <v>0</v>
      </c>
      <c r="U1069" s="43">
        <v>0</v>
      </c>
      <c r="V1069" s="43">
        <v>0</v>
      </c>
      <c r="W1069" s="43">
        <v>0</v>
      </c>
      <c r="X1069" s="43">
        <v>0</v>
      </c>
      <c r="Y1069" s="43">
        <v>0</v>
      </c>
    </row>
    <row r="1070" spans="1:25" ht="15" hidden="1" customHeight="1">
      <c r="A1070" s="38" t="s">
        <v>64</v>
      </c>
      <c r="B1070" s="38" t="s">
        <v>526</v>
      </c>
      <c r="C1070" s="38" t="s">
        <v>527</v>
      </c>
      <c r="D1070" s="38" t="s">
        <v>553</v>
      </c>
      <c r="E1070" s="38" t="s">
        <v>586</v>
      </c>
      <c r="F1070" s="38"/>
      <c r="G1070" s="38" t="s">
        <v>588</v>
      </c>
      <c r="H1070" s="39" t="s">
        <v>73</v>
      </c>
      <c r="I1070" s="39">
        <v>298</v>
      </c>
      <c r="J1070" s="40">
        <v>6.0882945093840431E-6</v>
      </c>
      <c r="K1070" s="40">
        <v>9.4232152549116102E-6</v>
      </c>
      <c r="L1070" s="40">
        <v>4.2474817093657599E-6</v>
      </c>
      <c r="M1070" s="40">
        <v>4.3839904701138737E-6</v>
      </c>
      <c r="N1070" s="40">
        <v>3.9960884390225546E-6</v>
      </c>
      <c r="O1070" s="40">
        <v>4.9809920925132528E-6</v>
      </c>
      <c r="P1070" s="40">
        <v>2.3359631034479507E-5</v>
      </c>
      <c r="Q1070" s="40">
        <v>2.2524944449429802E-5</v>
      </c>
      <c r="R1070" s="40">
        <v>0</v>
      </c>
      <c r="S1070" s="40">
        <v>0</v>
      </c>
      <c r="T1070" s="40">
        <v>0</v>
      </c>
      <c r="U1070" s="40">
        <v>0</v>
      </c>
      <c r="V1070" s="40">
        <v>0</v>
      </c>
      <c r="W1070" s="40">
        <v>0</v>
      </c>
      <c r="X1070" s="40">
        <v>0</v>
      </c>
      <c r="Y1070" s="40">
        <v>0</v>
      </c>
    </row>
    <row r="1071" spans="1:25" ht="15" hidden="1" customHeight="1">
      <c r="A1071" s="41" t="s">
        <v>64</v>
      </c>
      <c r="B1071" s="41" t="s">
        <v>526</v>
      </c>
      <c r="C1071" s="41" t="s">
        <v>527</v>
      </c>
      <c r="D1071" s="41" t="s">
        <v>553</v>
      </c>
      <c r="E1071" s="41" t="s">
        <v>586</v>
      </c>
      <c r="F1071" s="41"/>
      <c r="G1071" s="41" t="s">
        <v>589</v>
      </c>
      <c r="H1071" s="42" t="s">
        <v>71</v>
      </c>
      <c r="I1071" s="42">
        <v>25</v>
      </c>
      <c r="J1071" s="43">
        <v>2.3569606790358109E-4</v>
      </c>
      <c r="K1071" s="43">
        <v>7.8565355967860268E-5</v>
      </c>
      <c r="L1071" s="43">
        <v>8.0846285657249758E-5</v>
      </c>
      <c r="M1071" s="43">
        <v>8.6731647448390494E-5</v>
      </c>
      <c r="N1071" s="43">
        <v>7.7660225138737607E-5</v>
      </c>
      <c r="O1071" s="43">
        <v>7.2098352250817368E-5</v>
      </c>
      <c r="P1071" s="43">
        <v>2.6217582636660835E-4</v>
      </c>
      <c r="Q1071" s="43">
        <v>3.6789188538540027E-4</v>
      </c>
      <c r="R1071" s="43">
        <v>0</v>
      </c>
      <c r="S1071" s="43">
        <v>0</v>
      </c>
      <c r="T1071" s="43">
        <v>0</v>
      </c>
      <c r="U1071" s="43">
        <v>0</v>
      </c>
      <c r="V1071" s="43">
        <v>0</v>
      </c>
      <c r="W1071" s="43">
        <v>0</v>
      </c>
      <c r="X1071" s="43">
        <v>0</v>
      </c>
      <c r="Y1071" s="43">
        <v>0</v>
      </c>
    </row>
    <row r="1072" spans="1:25" ht="15" hidden="1" customHeight="1">
      <c r="A1072" s="38" t="s">
        <v>64</v>
      </c>
      <c r="B1072" s="38" t="s">
        <v>526</v>
      </c>
      <c r="C1072" s="38" t="s">
        <v>527</v>
      </c>
      <c r="D1072" s="38" t="s">
        <v>553</v>
      </c>
      <c r="E1072" s="38" t="s">
        <v>586</v>
      </c>
      <c r="F1072" s="38"/>
      <c r="G1072" s="38" t="s">
        <v>589</v>
      </c>
      <c r="H1072" s="39" t="s">
        <v>73</v>
      </c>
      <c r="I1072" s="39">
        <v>298</v>
      </c>
      <c r="J1072" s="40">
        <v>2.9074740436894445E-5</v>
      </c>
      <c r="K1072" s="40">
        <v>9.9022666705365027E-6</v>
      </c>
      <c r="L1072" s="40">
        <v>1.0406555062405965E-5</v>
      </c>
      <c r="M1072" s="40">
        <v>1.1396706214576131E-5</v>
      </c>
      <c r="N1072" s="40">
        <v>1.0412963039661163E-5</v>
      </c>
      <c r="O1072" s="40">
        <v>9.8605512073183876E-6</v>
      </c>
      <c r="P1072" s="40">
        <v>3.6559619449593996E-5</v>
      </c>
      <c r="Q1072" s="40">
        <v>5.2287966898907297E-5</v>
      </c>
      <c r="R1072" s="40">
        <v>0</v>
      </c>
      <c r="S1072" s="40">
        <v>0</v>
      </c>
      <c r="T1072" s="40">
        <v>0</v>
      </c>
      <c r="U1072" s="40">
        <v>0</v>
      </c>
      <c r="V1072" s="40">
        <v>0</v>
      </c>
      <c r="W1072" s="40">
        <v>0</v>
      </c>
      <c r="X1072" s="40">
        <v>0</v>
      </c>
      <c r="Y1072" s="40">
        <v>0</v>
      </c>
    </row>
    <row r="1073" spans="1:25" ht="15" hidden="1" customHeight="1">
      <c r="A1073" s="41" t="s">
        <v>64</v>
      </c>
      <c r="B1073" s="41" t="s">
        <v>526</v>
      </c>
      <c r="C1073" s="41" t="s">
        <v>527</v>
      </c>
      <c r="D1073" s="41" t="s">
        <v>553</v>
      </c>
      <c r="E1073" s="41" t="s">
        <v>586</v>
      </c>
      <c r="F1073" s="41"/>
      <c r="G1073" s="41" t="s">
        <v>590</v>
      </c>
      <c r="H1073" s="42" t="s">
        <v>71</v>
      </c>
      <c r="I1073" s="42">
        <v>25</v>
      </c>
      <c r="J1073" s="43">
        <v>7.0085580006717111E-5</v>
      </c>
      <c r="K1073" s="43">
        <v>1.8158536638103969E-4</v>
      </c>
      <c r="L1073" s="43">
        <v>1.0445012246162341E-4</v>
      </c>
      <c r="M1073" s="43">
        <v>1.1191084549459615E-4</v>
      </c>
      <c r="N1073" s="43">
        <v>1.1990447731563925E-4</v>
      </c>
      <c r="O1073" s="43">
        <v>9.6474866805686756E-5</v>
      </c>
      <c r="P1073" s="43">
        <v>4.3852212184402955E-4</v>
      </c>
      <c r="Q1073" s="43">
        <v>4.5945801669335828E-4</v>
      </c>
      <c r="R1073" s="43">
        <v>0</v>
      </c>
      <c r="S1073" s="43">
        <v>0</v>
      </c>
      <c r="T1073" s="43">
        <v>0</v>
      </c>
      <c r="U1073" s="43">
        <v>0</v>
      </c>
      <c r="V1073" s="43">
        <v>0</v>
      </c>
      <c r="W1073" s="43">
        <v>0</v>
      </c>
      <c r="X1073" s="43">
        <v>0</v>
      </c>
      <c r="Y1073" s="43">
        <v>0</v>
      </c>
    </row>
    <row r="1074" spans="1:25" ht="15" hidden="1" customHeight="1">
      <c r="A1074" s="38" t="s">
        <v>64</v>
      </c>
      <c r="B1074" s="38" t="s">
        <v>526</v>
      </c>
      <c r="C1074" s="38" t="s">
        <v>527</v>
      </c>
      <c r="D1074" s="38" t="s">
        <v>553</v>
      </c>
      <c r="E1074" s="38" t="s">
        <v>586</v>
      </c>
      <c r="F1074" s="38"/>
      <c r="G1074" s="38" t="s">
        <v>590</v>
      </c>
      <c r="H1074" s="39" t="s">
        <v>73</v>
      </c>
      <c r="I1074" s="39">
        <v>298</v>
      </c>
      <c r="J1074" s="40">
        <v>8.6455411207712325E-6</v>
      </c>
      <c r="K1074" s="40">
        <v>2.2886763500539641E-5</v>
      </c>
      <c r="L1074" s="40">
        <v>1.3444847117406911E-5</v>
      </c>
      <c r="M1074" s="40">
        <v>1.4705301534663763E-5</v>
      </c>
      <c r="N1074" s="40">
        <v>1.6077224709909431E-5</v>
      </c>
      <c r="O1074" s="40">
        <v>1.319441200330498E-5</v>
      </c>
      <c r="P1074" s="40">
        <v>6.1150572564336637E-5</v>
      </c>
      <c r="Q1074" s="40">
        <v>6.5302135009399432E-5</v>
      </c>
      <c r="R1074" s="40">
        <v>0</v>
      </c>
      <c r="S1074" s="40">
        <v>0</v>
      </c>
      <c r="T1074" s="40">
        <v>0</v>
      </c>
      <c r="U1074" s="40">
        <v>0</v>
      </c>
      <c r="V1074" s="40">
        <v>0</v>
      </c>
      <c r="W1074" s="40">
        <v>0</v>
      </c>
      <c r="X1074" s="40">
        <v>0</v>
      </c>
      <c r="Y1074" s="40">
        <v>0</v>
      </c>
    </row>
    <row r="1075" spans="1:25" ht="15" hidden="1" customHeight="1">
      <c r="A1075" s="41" t="s">
        <v>64</v>
      </c>
      <c r="B1075" s="41" t="s">
        <v>526</v>
      </c>
      <c r="C1075" s="41" t="s">
        <v>527</v>
      </c>
      <c r="D1075" s="41" t="s">
        <v>553</v>
      </c>
      <c r="E1075" s="41" t="s">
        <v>586</v>
      </c>
      <c r="F1075" s="41"/>
      <c r="G1075" s="41" t="s">
        <v>591</v>
      </c>
      <c r="H1075" s="42" t="s">
        <v>71</v>
      </c>
      <c r="I1075" s="42">
        <v>25</v>
      </c>
      <c r="J1075" s="43">
        <v>1.2951351809505738E-4</v>
      </c>
      <c r="K1075" s="43">
        <v>1.0267985049819554E-4</v>
      </c>
      <c r="L1075" s="43">
        <v>5.1300178210195197E-5</v>
      </c>
      <c r="M1075" s="43">
        <v>4.4531404696349916E-5</v>
      </c>
      <c r="N1075" s="43">
        <v>5.49644766537807E-5</v>
      </c>
      <c r="O1075" s="43">
        <v>5.8044382673173519E-5</v>
      </c>
      <c r="P1075" s="43">
        <v>3.0152926063986216E-4</v>
      </c>
      <c r="Q1075" s="43">
        <v>2.6092007795691272E-4</v>
      </c>
      <c r="R1075" s="43">
        <v>0</v>
      </c>
      <c r="S1075" s="43">
        <v>0</v>
      </c>
      <c r="T1075" s="43">
        <v>0</v>
      </c>
      <c r="U1075" s="43">
        <v>0</v>
      </c>
      <c r="V1075" s="43">
        <v>0</v>
      </c>
      <c r="W1075" s="43">
        <v>0</v>
      </c>
      <c r="X1075" s="43">
        <v>0</v>
      </c>
      <c r="Y1075" s="43">
        <v>0</v>
      </c>
    </row>
    <row r="1076" spans="1:25" ht="15" hidden="1" customHeight="1">
      <c r="A1076" s="38" t="s">
        <v>64</v>
      </c>
      <c r="B1076" s="38" t="s">
        <v>526</v>
      </c>
      <c r="C1076" s="38" t="s">
        <v>527</v>
      </c>
      <c r="D1076" s="38" t="s">
        <v>553</v>
      </c>
      <c r="E1076" s="38" t="s">
        <v>586</v>
      </c>
      <c r="F1076" s="38"/>
      <c r="G1076" s="38" t="s">
        <v>591</v>
      </c>
      <c r="H1076" s="39" t="s">
        <v>73</v>
      </c>
      <c r="I1076" s="39">
        <v>298</v>
      </c>
      <c r="J1076" s="40">
        <v>1.597638838516072E-5</v>
      </c>
      <c r="K1076" s="40">
        <v>1.294162355402415E-5</v>
      </c>
      <c r="L1076" s="40">
        <v>6.6033723740747042E-6</v>
      </c>
      <c r="M1076" s="40">
        <v>5.8515127012742312E-6</v>
      </c>
      <c r="N1076" s="40">
        <v>7.3698352389226784E-6</v>
      </c>
      <c r="O1076" s="40">
        <v>7.938456147442998E-6</v>
      </c>
      <c r="P1076" s="40">
        <v>4.2047335845891068E-5</v>
      </c>
      <c r="Q1076" s="40">
        <v>3.7084211262716759E-5</v>
      </c>
      <c r="R1076" s="40">
        <v>0</v>
      </c>
      <c r="S1076" s="40">
        <v>0</v>
      </c>
      <c r="T1076" s="40">
        <v>0</v>
      </c>
      <c r="U1076" s="40">
        <v>0</v>
      </c>
      <c r="V1076" s="40">
        <v>0</v>
      </c>
      <c r="W1076" s="40">
        <v>0</v>
      </c>
      <c r="X1076" s="40">
        <v>0</v>
      </c>
      <c r="Y1076" s="40">
        <v>0</v>
      </c>
    </row>
    <row r="1077" spans="1:25" ht="15" hidden="1" customHeight="1">
      <c r="A1077" s="41" t="s">
        <v>64</v>
      </c>
      <c r="B1077" s="41" t="s">
        <v>526</v>
      </c>
      <c r="C1077" s="41" t="s">
        <v>527</v>
      </c>
      <c r="D1077" s="41" t="s">
        <v>553</v>
      </c>
      <c r="E1077" s="41" t="s">
        <v>586</v>
      </c>
      <c r="F1077" s="41"/>
      <c r="G1077" s="41" t="s">
        <v>592</v>
      </c>
      <c r="H1077" s="42" t="s">
        <v>71</v>
      </c>
      <c r="I1077" s="42">
        <v>25</v>
      </c>
      <c r="J1077" s="43">
        <v>9.9315663269542599E-3</v>
      </c>
      <c r="K1077" s="43">
        <v>1.0040462005893255E-2</v>
      </c>
      <c r="L1077" s="43">
        <v>1.1275069324083759E-2</v>
      </c>
      <c r="M1077" s="43">
        <v>1.057098539887383E-2</v>
      </c>
      <c r="N1077" s="43">
        <v>1.046878330247141E-2</v>
      </c>
      <c r="O1077" s="43">
        <v>1.0811684096351077E-2</v>
      </c>
      <c r="P1077" s="43">
        <v>9.9746903689200764E-3</v>
      </c>
      <c r="Q1077" s="43">
        <v>1.0200348732662354E-2</v>
      </c>
      <c r="R1077" s="43">
        <v>5.8027476727799216E-3</v>
      </c>
      <c r="S1077" s="43">
        <v>4.0206793735720692E-3</v>
      </c>
      <c r="T1077" s="43">
        <v>4.5389412384767578E-3</v>
      </c>
      <c r="U1077" s="43">
        <v>3.4045891814877024E-3</v>
      </c>
      <c r="V1077" s="43">
        <v>2.9258929102625344E-3</v>
      </c>
      <c r="W1077" s="43">
        <v>2.2808960805694948E-3</v>
      </c>
      <c r="X1077" s="43">
        <v>3.4213441208542305E-3</v>
      </c>
      <c r="Y1077" s="43">
        <v>2.9547971952831992E-3</v>
      </c>
    </row>
    <row r="1078" spans="1:25" ht="15" hidden="1" customHeight="1">
      <c r="A1078" s="38" t="s">
        <v>64</v>
      </c>
      <c r="B1078" s="38" t="s">
        <v>526</v>
      </c>
      <c r="C1078" s="38" t="s">
        <v>527</v>
      </c>
      <c r="D1078" s="38" t="s">
        <v>553</v>
      </c>
      <c r="E1078" s="38" t="s">
        <v>586</v>
      </c>
      <c r="F1078" s="38"/>
      <c r="G1078" s="38" t="s">
        <v>592</v>
      </c>
      <c r="H1078" s="39" t="s">
        <v>73</v>
      </c>
      <c r="I1078" s="39">
        <v>298</v>
      </c>
      <c r="J1078" s="40">
        <v>4.0737819084763464E-4</v>
      </c>
      <c r="K1078" s="40">
        <v>3.9148574081831236E-4</v>
      </c>
      <c r="L1078" s="40">
        <v>4.3703066772344612E-4</v>
      </c>
      <c r="M1078" s="40">
        <v>3.9691489268010117E-4</v>
      </c>
      <c r="N1078" s="40">
        <v>3.9781977557135117E-4</v>
      </c>
      <c r="O1078" s="40">
        <v>3.985501842629234E-4</v>
      </c>
      <c r="P1078" s="40">
        <v>3.6550845781946009E-4</v>
      </c>
      <c r="Q1078" s="40">
        <v>3.6876605640176686E-4</v>
      </c>
      <c r="R1078" s="40">
        <v>2.0139137342800118E-4</v>
      </c>
      <c r="S1078" s="40">
        <v>1.409739613996009E-4</v>
      </c>
      <c r="T1078" s="40">
        <v>1.6111309874240087E-4</v>
      </c>
      <c r="U1078" s="40">
        <v>1.2083482405680054E-4</v>
      </c>
      <c r="V1078" s="40">
        <v>1.0069568671400059E-4</v>
      </c>
      <c r="W1078" s="40">
        <v>8.0556549371200637E-5</v>
      </c>
      <c r="X1078" s="40">
        <v>1.2083482405680054E-4</v>
      </c>
      <c r="Y1078" s="40">
        <v>1.0435734804905502E-4</v>
      </c>
    </row>
    <row r="1079" spans="1:25" ht="15" hidden="1" customHeight="1">
      <c r="A1079" s="41" t="s">
        <v>64</v>
      </c>
      <c r="B1079" s="41" t="s">
        <v>526</v>
      </c>
      <c r="C1079" s="41" t="s">
        <v>527</v>
      </c>
      <c r="D1079" s="41" t="s">
        <v>553</v>
      </c>
      <c r="E1079" s="41" t="s">
        <v>586</v>
      </c>
      <c r="F1079" s="41"/>
      <c r="G1079" s="41" t="s">
        <v>593</v>
      </c>
      <c r="H1079" s="42" t="s">
        <v>71</v>
      </c>
      <c r="I1079" s="42">
        <v>25</v>
      </c>
      <c r="J1079" s="43">
        <v>3.4582525612216219E-3</v>
      </c>
      <c r="K1079" s="43">
        <v>3.7998336784002872E-3</v>
      </c>
      <c r="L1079" s="43">
        <v>4.3004004274245413E-3</v>
      </c>
      <c r="M1079" s="43">
        <v>3.9621760786300768E-3</v>
      </c>
      <c r="N1079" s="43">
        <v>3.5845505288475302E-3</v>
      </c>
      <c r="O1079" s="43">
        <v>4.5999851197407095E-3</v>
      </c>
      <c r="P1079" s="43">
        <v>4.2407196331100778E-3</v>
      </c>
      <c r="Q1079" s="43">
        <v>4.3275530981533071E-3</v>
      </c>
      <c r="R1079" s="43">
        <v>2.8164364772700224E-3</v>
      </c>
      <c r="S1079" s="43">
        <v>3.1517643954243218E-3</v>
      </c>
      <c r="T1079" s="43">
        <v>3.8308470853584951E-3</v>
      </c>
      <c r="U1079" s="43">
        <v>3.1124777659466592E-3</v>
      </c>
      <c r="V1079" s="43">
        <v>3.4577057135397426E-3</v>
      </c>
      <c r="W1079" s="43">
        <v>2.8884387884076015E-3</v>
      </c>
      <c r="X1079" s="43">
        <v>3.7309001016931349E-3</v>
      </c>
      <c r="Y1079" s="43">
        <v>3.2221409969167988E-3</v>
      </c>
    </row>
    <row r="1080" spans="1:25" ht="15" hidden="1" customHeight="1">
      <c r="A1080" s="38" t="s">
        <v>64</v>
      </c>
      <c r="B1080" s="38" t="s">
        <v>526</v>
      </c>
      <c r="C1080" s="38" t="s">
        <v>527</v>
      </c>
      <c r="D1080" s="38" t="s">
        <v>553</v>
      </c>
      <c r="E1080" s="38" t="s">
        <v>586</v>
      </c>
      <c r="F1080" s="38"/>
      <c r="G1080" s="38" t="s">
        <v>593</v>
      </c>
      <c r="H1080" s="39" t="s">
        <v>73</v>
      </c>
      <c r="I1080" s="39">
        <v>298</v>
      </c>
      <c r="J1080" s="40">
        <v>1.3490855533309948E-4</v>
      </c>
      <c r="K1080" s="40">
        <v>1.4895036041348534E-4</v>
      </c>
      <c r="L1080" s="40">
        <v>1.7672481373443426E-4</v>
      </c>
      <c r="M1080" s="40">
        <v>1.6606068838155474E-4</v>
      </c>
      <c r="N1080" s="40">
        <v>1.5932882949076444E-4</v>
      </c>
      <c r="O1080" s="40">
        <v>2.0871830529154426E-4</v>
      </c>
      <c r="P1080" s="40">
        <v>2.000637373209943E-4</v>
      </c>
      <c r="Q1080" s="40">
        <v>2.1080341561586396E-4</v>
      </c>
      <c r="R1080" s="40">
        <v>1.3816869685141474E-4</v>
      </c>
      <c r="S1080" s="40">
        <v>1.5619070078855477E-4</v>
      </c>
      <c r="T1080" s="40">
        <v>1.9223470866283718E-4</v>
      </c>
      <c r="U1080" s="40">
        <v>1.5619070078855477E-4</v>
      </c>
      <c r="V1080" s="40">
        <v>1.6820537007998225E-4</v>
      </c>
      <c r="W1080" s="40">
        <v>1.4417603149712848E-4</v>
      </c>
      <c r="X1080" s="40">
        <v>1.8622737401712344E-4</v>
      </c>
      <c r="Y1080" s="40">
        <v>1.6083273210569751E-4</v>
      </c>
    </row>
    <row r="1081" spans="1:25" ht="15" hidden="1" customHeight="1">
      <c r="A1081" s="41" t="s">
        <v>64</v>
      </c>
      <c r="B1081" s="41" t="s">
        <v>526</v>
      </c>
      <c r="C1081" s="41" t="s">
        <v>527</v>
      </c>
      <c r="D1081" s="41" t="s">
        <v>553</v>
      </c>
      <c r="E1081" s="41" t="s">
        <v>586</v>
      </c>
      <c r="F1081" s="41"/>
      <c r="G1081" s="41" t="s">
        <v>594</v>
      </c>
      <c r="H1081" s="42" t="s">
        <v>71</v>
      </c>
      <c r="I1081" s="42">
        <v>25</v>
      </c>
      <c r="J1081" s="43">
        <v>1.5568428036111852E-2</v>
      </c>
      <c r="K1081" s="43">
        <v>3.8230920010252074E-3</v>
      </c>
      <c r="L1081" s="43">
        <v>1.0236884611867969E-2</v>
      </c>
      <c r="M1081" s="43">
        <v>1.0147271474996706E-2</v>
      </c>
      <c r="N1081" s="43">
        <v>9.3235992264117662E-3</v>
      </c>
      <c r="O1081" s="43">
        <v>9.2036896330441563E-3</v>
      </c>
      <c r="P1081" s="43">
        <v>6.7878945358157234E-3</v>
      </c>
      <c r="Q1081" s="43">
        <v>1.0390326372577507E-2</v>
      </c>
      <c r="R1081" s="43">
        <v>7.8402090164004581E-3</v>
      </c>
      <c r="S1081" s="43">
        <v>7.3732594974252937E-3</v>
      </c>
      <c r="T1081" s="43">
        <v>6.1318333320658702E-3</v>
      </c>
      <c r="U1081" s="43">
        <v>8.4310392549343076E-3</v>
      </c>
      <c r="V1081" s="43">
        <v>9.0925009070115873E-3</v>
      </c>
      <c r="W1081" s="43">
        <v>8.4761791714818759E-3</v>
      </c>
      <c r="X1081" s="43">
        <v>1.0402583528636789E-2</v>
      </c>
      <c r="Y1081" s="43">
        <v>8.9840494110954121E-3</v>
      </c>
    </row>
    <row r="1082" spans="1:25" ht="15" hidden="1" customHeight="1">
      <c r="A1082" s="38" t="s">
        <v>64</v>
      </c>
      <c r="B1082" s="38" t="s">
        <v>526</v>
      </c>
      <c r="C1082" s="38" t="s">
        <v>527</v>
      </c>
      <c r="D1082" s="38" t="s">
        <v>553</v>
      </c>
      <c r="E1082" s="38" t="s">
        <v>586</v>
      </c>
      <c r="F1082" s="38"/>
      <c r="G1082" s="38" t="s">
        <v>594</v>
      </c>
      <c r="H1082" s="39" t="s">
        <v>73</v>
      </c>
      <c r="I1082" s="39">
        <v>298</v>
      </c>
      <c r="J1082" s="40">
        <v>6.4425780043664738E-4</v>
      </c>
      <c r="K1082" s="40">
        <v>1.565226039719379E-4</v>
      </c>
      <c r="L1082" s="40">
        <v>4.3298514999266254E-4</v>
      </c>
      <c r="M1082" s="40">
        <v>4.3169456963388167E-4</v>
      </c>
      <c r="N1082" s="40">
        <v>4.1517730099227302E-4</v>
      </c>
      <c r="O1082" s="40">
        <v>4.131862687205242E-4</v>
      </c>
      <c r="P1082" s="40">
        <v>3.1311513830518261E-4</v>
      </c>
      <c r="Q1082" s="40">
        <v>4.8934558052497008E-4</v>
      </c>
      <c r="R1082" s="40">
        <v>3.6790203221244623E-4</v>
      </c>
      <c r="S1082" s="40">
        <v>3.4950693060182338E-4</v>
      </c>
      <c r="T1082" s="40">
        <v>2.9432162576995626E-4</v>
      </c>
      <c r="U1082" s="40">
        <v>4.0469223543369121E-4</v>
      </c>
      <c r="V1082" s="40">
        <v>4.2308733704431368E-4</v>
      </c>
      <c r="W1082" s="40">
        <v>4.0469223543369121E-4</v>
      </c>
      <c r="X1082" s="40">
        <v>4.9666774348680002E-4</v>
      </c>
      <c r="Y1082" s="40">
        <v>4.2894032392041826E-4</v>
      </c>
    </row>
    <row r="1083" spans="1:25" ht="15" hidden="1" customHeight="1">
      <c r="A1083" s="41" t="s">
        <v>64</v>
      </c>
      <c r="B1083" s="41" t="s">
        <v>526</v>
      </c>
      <c r="C1083" s="41" t="s">
        <v>527</v>
      </c>
      <c r="D1083" s="41" t="s">
        <v>553</v>
      </c>
      <c r="E1083" s="41" t="s">
        <v>586</v>
      </c>
      <c r="F1083" s="41"/>
      <c r="G1083" s="41" t="s">
        <v>595</v>
      </c>
      <c r="H1083" s="42" t="s">
        <v>71</v>
      </c>
      <c r="I1083" s="42">
        <v>25</v>
      </c>
      <c r="J1083" s="43">
        <v>4.6293615265151312E-3</v>
      </c>
      <c r="K1083" s="43">
        <v>8.8361791678074481E-3</v>
      </c>
      <c r="L1083" s="43">
        <v>1.3225639776058585E-2</v>
      </c>
      <c r="M1083" s="43">
        <v>1.3093141473022429E-2</v>
      </c>
      <c r="N1083" s="43">
        <v>1.4395287805903642E-2</v>
      </c>
      <c r="O1083" s="43">
        <v>1.2315464969017358E-2</v>
      </c>
      <c r="P1083" s="43">
        <v>1.135360935427007E-2</v>
      </c>
      <c r="Q1083" s="43">
        <v>1.2976417631337585E-2</v>
      </c>
      <c r="R1083" s="43">
        <v>5.2454951949155136E-3</v>
      </c>
      <c r="S1083" s="43">
        <v>1.5578155009188663E-2</v>
      </c>
      <c r="T1083" s="43">
        <v>1.1794703924316698E-2</v>
      </c>
      <c r="U1083" s="43">
        <v>1.2819978224197899E-2</v>
      </c>
      <c r="V1083" s="43">
        <v>1.2695669467433774E-2</v>
      </c>
      <c r="W1083" s="43">
        <v>1.1857527261786247E-2</v>
      </c>
      <c r="X1083" s="43">
        <v>1.0826437934674391E-2</v>
      </c>
      <c r="Y1083" s="43">
        <v>9.350105489036975E-3</v>
      </c>
    </row>
    <row r="1084" spans="1:25" ht="15" hidden="1" customHeight="1">
      <c r="A1084" s="38" t="s">
        <v>64</v>
      </c>
      <c r="B1084" s="38" t="s">
        <v>526</v>
      </c>
      <c r="C1084" s="38" t="s">
        <v>527</v>
      </c>
      <c r="D1084" s="38" t="s">
        <v>553</v>
      </c>
      <c r="E1084" s="38" t="s">
        <v>586</v>
      </c>
      <c r="F1084" s="38"/>
      <c r="G1084" s="38" t="s">
        <v>595</v>
      </c>
      <c r="H1084" s="39" t="s">
        <v>73</v>
      </c>
      <c r="I1084" s="39">
        <v>298</v>
      </c>
      <c r="J1084" s="40">
        <v>1.9157375860816463E-4</v>
      </c>
      <c r="K1084" s="40">
        <v>3.6176523404012463E-4</v>
      </c>
      <c r="L1084" s="40">
        <v>5.5939925468601243E-4</v>
      </c>
      <c r="M1084" s="40">
        <v>5.570204844996305E-4</v>
      </c>
      <c r="N1084" s="40">
        <v>6.410181940608989E-4</v>
      </c>
      <c r="O1084" s="40">
        <v>5.5288489953387741E-4</v>
      </c>
      <c r="P1084" s="40">
        <v>5.2372454292972802E-4</v>
      </c>
      <c r="Q1084" s="40">
        <v>6.1114082380514534E-4</v>
      </c>
      <c r="R1084" s="40">
        <v>2.4614501196755696E-4</v>
      </c>
      <c r="S1084" s="40">
        <v>7.384350359026699E-4</v>
      </c>
      <c r="T1084" s="40">
        <v>5.6613352752538288E-4</v>
      </c>
      <c r="U1084" s="40">
        <v>6.1536252991889484E-4</v>
      </c>
      <c r="V1084" s="40">
        <v>5.9074802872213881E-4</v>
      </c>
      <c r="W1084" s="40">
        <v>5.6613352752538288E-4</v>
      </c>
      <c r="X1084" s="40">
        <v>5.1690452513187082E-4</v>
      </c>
      <c r="Y1084" s="40">
        <v>4.464175444320705E-4</v>
      </c>
    </row>
    <row r="1085" spans="1:25" ht="15" hidden="1" customHeight="1">
      <c r="A1085" s="41" t="s">
        <v>64</v>
      </c>
      <c r="B1085" s="41" t="s">
        <v>526</v>
      </c>
      <c r="C1085" s="41" t="s">
        <v>527</v>
      </c>
      <c r="D1085" s="41" t="s">
        <v>553</v>
      </c>
      <c r="E1085" s="41" t="s">
        <v>586</v>
      </c>
      <c r="F1085" s="41"/>
      <c r="G1085" s="41" t="s">
        <v>596</v>
      </c>
      <c r="H1085" s="42" t="s">
        <v>71</v>
      </c>
      <c r="I1085" s="42">
        <v>25</v>
      </c>
      <c r="J1085" s="43">
        <v>8.5547540275106061E-3</v>
      </c>
      <c r="K1085" s="43">
        <v>4.9965345446497215E-3</v>
      </c>
      <c r="L1085" s="43">
        <v>6.4957097365293702E-3</v>
      </c>
      <c r="M1085" s="43">
        <v>5.2100042592376199E-3</v>
      </c>
      <c r="N1085" s="43">
        <v>6.5988316553784081E-3</v>
      </c>
      <c r="O1085" s="43">
        <v>7.4096351218550793E-3</v>
      </c>
      <c r="P1085" s="43">
        <v>7.8067793245890065E-3</v>
      </c>
      <c r="Q1085" s="43">
        <v>7.3691344517985563E-3</v>
      </c>
      <c r="R1085" s="43">
        <v>3.8322460762853839E-3</v>
      </c>
      <c r="S1085" s="43">
        <v>4.0168465808817092E-3</v>
      </c>
      <c r="T1085" s="43">
        <v>5.7299459955717103E-3</v>
      </c>
      <c r="U1085" s="43">
        <v>5.7297886145836223E-3</v>
      </c>
      <c r="V1085" s="43">
        <v>5.6833231086996939E-3</v>
      </c>
      <c r="W1085" s="43">
        <v>4.874240455437823E-3</v>
      </c>
      <c r="X1085" s="43">
        <v>5.5389096084520768E-3</v>
      </c>
      <c r="Y1085" s="43">
        <v>4.7836037527540674E-3</v>
      </c>
    </row>
    <row r="1086" spans="1:25" ht="15" hidden="1" customHeight="1">
      <c r="A1086" s="38" t="s">
        <v>64</v>
      </c>
      <c r="B1086" s="38" t="s">
        <v>526</v>
      </c>
      <c r="C1086" s="38" t="s">
        <v>527</v>
      </c>
      <c r="D1086" s="38" t="s">
        <v>553</v>
      </c>
      <c r="E1086" s="38" t="s">
        <v>586</v>
      </c>
      <c r="F1086" s="38"/>
      <c r="G1086" s="38" t="s">
        <v>596</v>
      </c>
      <c r="H1086" s="39" t="s">
        <v>73</v>
      </c>
      <c r="I1086" s="39">
        <v>298</v>
      </c>
      <c r="J1086" s="40">
        <v>3.5401563987426187E-4</v>
      </c>
      <c r="K1086" s="40">
        <v>2.0456494312838766E-4</v>
      </c>
      <c r="L1086" s="40">
        <v>2.7474626912559781E-4</v>
      </c>
      <c r="M1086" s="40">
        <v>2.216488000763774E-4</v>
      </c>
      <c r="N1086" s="40">
        <v>2.9384415286978852E-4</v>
      </c>
      <c r="O1086" s="40">
        <v>3.3264479905839941E-4</v>
      </c>
      <c r="P1086" s="40">
        <v>3.6011472703928411E-4</v>
      </c>
      <c r="Q1086" s="40">
        <v>3.4705872048438604E-4</v>
      </c>
      <c r="R1086" s="40">
        <v>1.7982825667712428E-4</v>
      </c>
      <c r="S1086" s="40">
        <v>1.9040638942283741E-4</v>
      </c>
      <c r="T1086" s="40">
        <v>2.7503145138854207E-4</v>
      </c>
      <c r="U1086" s="40">
        <v>2.7503145138854207E-4</v>
      </c>
      <c r="V1086" s="40">
        <v>2.6445331864283087E-4</v>
      </c>
      <c r="W1086" s="40">
        <v>2.327189204056909E-4</v>
      </c>
      <c r="X1086" s="40">
        <v>2.6445331864283087E-4</v>
      </c>
      <c r="Y1086" s="40">
        <v>2.2839150246426306E-4</v>
      </c>
    </row>
    <row r="1087" spans="1:25" ht="15" hidden="1" customHeight="1">
      <c r="A1087" s="41" t="s">
        <v>64</v>
      </c>
      <c r="B1087" s="41" t="s">
        <v>526</v>
      </c>
      <c r="C1087" s="41" t="s">
        <v>527</v>
      </c>
      <c r="D1087" s="41" t="s">
        <v>553</v>
      </c>
      <c r="E1087" s="41" t="s">
        <v>586</v>
      </c>
      <c r="F1087" s="41"/>
      <c r="G1087" s="41" t="s">
        <v>597</v>
      </c>
      <c r="H1087" s="42" t="s">
        <v>71</v>
      </c>
      <c r="I1087" s="42">
        <v>25</v>
      </c>
      <c r="J1087" s="43">
        <v>2.6518261907195811E-3</v>
      </c>
      <c r="K1087" s="43">
        <v>2.8560034210495223E-3</v>
      </c>
      <c r="L1087" s="43">
        <v>3.0152469281127005E-3</v>
      </c>
      <c r="M1087" s="43">
        <v>2.8641112059699173E-3</v>
      </c>
      <c r="N1087" s="43">
        <v>2.7450935736157782E-3</v>
      </c>
      <c r="O1087" s="43">
        <v>2.7004154355574103E-3</v>
      </c>
      <c r="P1087" s="43">
        <v>2.7933937811979157E-3</v>
      </c>
      <c r="Q1087" s="43">
        <v>2.7824252145021407E-3</v>
      </c>
      <c r="R1087" s="43">
        <v>1.4302643716903589E-3</v>
      </c>
      <c r="S1087" s="43">
        <v>9.8083411501531355E-4</v>
      </c>
      <c r="T1087" s="43">
        <v>1.0320050125254136E-3</v>
      </c>
      <c r="U1087" s="43">
        <v>7.7994656959935998E-4</v>
      </c>
      <c r="V1087" s="43">
        <v>7.1555843363207169E-4</v>
      </c>
      <c r="W1087" s="43">
        <v>5.7216497406804411E-4</v>
      </c>
      <c r="X1087" s="43">
        <v>8.5824746110206118E-4</v>
      </c>
      <c r="Y1087" s="43">
        <v>7.4121371640632565E-4</v>
      </c>
    </row>
    <row r="1088" spans="1:25" ht="15" hidden="1" customHeight="1">
      <c r="A1088" s="38" t="s">
        <v>64</v>
      </c>
      <c r="B1088" s="38" t="s">
        <v>526</v>
      </c>
      <c r="C1088" s="38" t="s">
        <v>527</v>
      </c>
      <c r="D1088" s="38" t="s">
        <v>553</v>
      </c>
      <c r="E1088" s="38" t="s">
        <v>586</v>
      </c>
      <c r="F1088" s="38"/>
      <c r="G1088" s="38" t="s">
        <v>597</v>
      </c>
      <c r="H1088" s="39" t="s">
        <v>73</v>
      </c>
      <c r="I1088" s="39">
        <v>298</v>
      </c>
      <c r="J1088" s="40">
        <v>2.4028137076313307E-4</v>
      </c>
      <c r="K1088" s="40">
        <v>2.3562308813266178E-4</v>
      </c>
      <c r="L1088" s="40">
        <v>2.54108512315401E-4</v>
      </c>
      <c r="M1088" s="40">
        <v>2.2887353160415757E-4</v>
      </c>
      <c r="N1088" s="40">
        <v>2.2672112396527686E-4</v>
      </c>
      <c r="O1088" s="40">
        <v>2.2455051767405346E-4</v>
      </c>
      <c r="P1088" s="40">
        <v>2.2236171167109285E-4</v>
      </c>
      <c r="Q1088" s="40">
        <v>2.2015470488356064E-4</v>
      </c>
      <c r="R1088" s="40">
        <v>1.0862455507330943E-4</v>
      </c>
      <c r="S1088" s="40">
        <v>7.6037188551316464E-5</v>
      </c>
      <c r="T1088" s="40">
        <v>8.6899644058647475E-5</v>
      </c>
      <c r="U1088" s="40">
        <v>6.5174733043985494E-5</v>
      </c>
      <c r="V1088" s="40">
        <v>5.431227753665489E-5</v>
      </c>
      <c r="W1088" s="40">
        <v>4.3449822029323914E-5</v>
      </c>
      <c r="X1088" s="40">
        <v>6.5174733043985494E-5</v>
      </c>
      <c r="Y1088" s="40">
        <v>5.628726944707839E-5</v>
      </c>
    </row>
    <row r="1089" spans="1:25" ht="15" hidden="1" customHeight="1">
      <c r="A1089" s="41" t="s">
        <v>64</v>
      </c>
      <c r="B1089" s="41" t="s">
        <v>526</v>
      </c>
      <c r="C1089" s="41" t="s">
        <v>527</v>
      </c>
      <c r="D1089" s="41" t="s">
        <v>553</v>
      </c>
      <c r="E1089" s="41" t="s">
        <v>586</v>
      </c>
      <c r="F1089" s="41"/>
      <c r="G1089" s="41" t="s">
        <v>598</v>
      </c>
      <c r="H1089" s="42" t="s">
        <v>71</v>
      </c>
      <c r="I1089" s="42">
        <v>25</v>
      </c>
      <c r="J1089" s="43">
        <v>9.1252861175698829E-4</v>
      </c>
      <c r="K1089" s="43">
        <v>1.0611436523351653E-3</v>
      </c>
      <c r="L1089" s="43">
        <v>1.124783295369855E-3</v>
      </c>
      <c r="M1089" s="43">
        <v>1.0524305371897534E-3</v>
      </c>
      <c r="N1089" s="43">
        <v>9.2482640530959471E-4</v>
      </c>
      <c r="O1089" s="43">
        <v>1.1335563360076802E-3</v>
      </c>
      <c r="P1089" s="43">
        <v>1.1763730472813931E-3</v>
      </c>
      <c r="Q1089" s="43">
        <v>1.1761409131370026E-3</v>
      </c>
      <c r="R1089" s="43">
        <v>6.9243887034348367E-4</v>
      </c>
      <c r="S1089" s="43">
        <v>7.6691435300017905E-4</v>
      </c>
      <c r="T1089" s="43">
        <v>8.6928059170363287E-4</v>
      </c>
      <c r="U1089" s="43">
        <v>7.1167727255403411E-4</v>
      </c>
      <c r="V1089" s="43">
        <v>8.4352296967761281E-4</v>
      </c>
      <c r="W1089" s="43">
        <v>7.2299908241272855E-4</v>
      </c>
      <c r="X1089" s="43">
        <v>9.338738147831073E-4</v>
      </c>
      <c r="Y1089" s="43">
        <v>8.0652738549450191E-4</v>
      </c>
    </row>
    <row r="1090" spans="1:25" ht="15" hidden="1" customHeight="1">
      <c r="A1090" s="38" t="s">
        <v>64</v>
      </c>
      <c r="B1090" s="38" t="s">
        <v>526</v>
      </c>
      <c r="C1090" s="38" t="s">
        <v>527</v>
      </c>
      <c r="D1090" s="38" t="s">
        <v>553</v>
      </c>
      <c r="E1090" s="38" t="s">
        <v>586</v>
      </c>
      <c r="F1090" s="38"/>
      <c r="G1090" s="38" t="s">
        <v>598</v>
      </c>
      <c r="H1090" s="39" t="s">
        <v>73</v>
      </c>
      <c r="I1090" s="39">
        <v>298</v>
      </c>
      <c r="J1090" s="40">
        <v>7.957228278632916E-5</v>
      </c>
      <c r="K1090" s="40">
        <v>8.9648588032191509E-5</v>
      </c>
      <c r="L1090" s="40">
        <v>1.0275544217800892E-4</v>
      </c>
      <c r="M1090" s="40">
        <v>9.575578269152072E-5</v>
      </c>
      <c r="N1090" s="40">
        <v>9.0802955308940273E-5</v>
      </c>
      <c r="O1090" s="40">
        <v>1.1759573913620104E-4</v>
      </c>
      <c r="P1090" s="40">
        <v>1.2171131507984365E-4</v>
      </c>
      <c r="Q1090" s="40">
        <v>1.2585042182622916E-4</v>
      </c>
      <c r="R1090" s="40">
        <v>7.4524111758488511E-5</v>
      </c>
      <c r="S1090" s="40">
        <v>8.4244648074812987E-5</v>
      </c>
      <c r="T1090" s="40">
        <v>1.0368572070746224E-4</v>
      </c>
      <c r="U1090" s="40">
        <v>8.4244648074812987E-5</v>
      </c>
      <c r="V1090" s="40">
        <v>9.0725005619029421E-5</v>
      </c>
      <c r="W1090" s="40">
        <v>7.7764290530596701E-5</v>
      </c>
      <c r="X1090" s="40">
        <v>1.0044554193535402E-4</v>
      </c>
      <c r="Y1090" s="40">
        <v>8.6748422580533056E-5</v>
      </c>
    </row>
    <row r="1091" spans="1:25" ht="15" hidden="1" customHeight="1">
      <c r="A1091" s="41" t="s">
        <v>64</v>
      </c>
      <c r="B1091" s="41" t="s">
        <v>526</v>
      </c>
      <c r="C1091" s="41" t="s">
        <v>527</v>
      </c>
      <c r="D1091" s="41" t="s">
        <v>553</v>
      </c>
      <c r="E1091" s="41" t="s">
        <v>586</v>
      </c>
      <c r="F1091" s="41"/>
      <c r="G1091" s="41" t="s">
        <v>599</v>
      </c>
      <c r="H1091" s="42" t="s">
        <v>71</v>
      </c>
      <c r="I1091" s="42">
        <v>25</v>
      </c>
      <c r="J1091" s="43">
        <v>4.1080388929179952E-3</v>
      </c>
      <c r="K1091" s="43">
        <v>1.0676387843609999E-3</v>
      </c>
      <c r="L1091" s="43">
        <v>2.6774894576395568E-3</v>
      </c>
      <c r="M1091" s="43">
        <v>2.6953114040134795E-3</v>
      </c>
      <c r="N1091" s="43">
        <v>2.4055207724696186E-3</v>
      </c>
      <c r="O1091" s="43">
        <v>2.2680292276192051E-3</v>
      </c>
      <c r="P1091" s="43">
        <v>1.8829578162577424E-3</v>
      </c>
      <c r="Q1091" s="43">
        <v>2.823879377204996E-3</v>
      </c>
      <c r="R1091" s="43">
        <v>1.9275653892380147E-3</v>
      </c>
      <c r="S1091" s="43">
        <v>1.7941247591919188E-3</v>
      </c>
      <c r="T1091" s="43">
        <v>1.391411243612053E-3</v>
      </c>
      <c r="U1091" s="43">
        <v>1.9277821314564948E-3</v>
      </c>
      <c r="V1091" s="43">
        <v>2.2181567785961348E-3</v>
      </c>
      <c r="W1091" s="43">
        <v>2.1216547111686593E-3</v>
      </c>
      <c r="X1091" s="43">
        <v>2.6038489637069894E-3</v>
      </c>
      <c r="Y1091" s="43">
        <v>2.2487786504742182E-3</v>
      </c>
    </row>
    <row r="1092" spans="1:25" ht="15" hidden="1" customHeight="1">
      <c r="A1092" s="38" t="s">
        <v>64</v>
      </c>
      <c r="B1092" s="38" t="s">
        <v>526</v>
      </c>
      <c r="C1092" s="38" t="s">
        <v>527</v>
      </c>
      <c r="D1092" s="38" t="s">
        <v>553</v>
      </c>
      <c r="E1092" s="38" t="s">
        <v>586</v>
      </c>
      <c r="F1092" s="38"/>
      <c r="G1092" s="38" t="s">
        <v>599</v>
      </c>
      <c r="H1092" s="39" t="s">
        <v>73</v>
      </c>
      <c r="I1092" s="39">
        <v>298</v>
      </c>
      <c r="J1092" s="40">
        <v>3.7999861281640633E-4</v>
      </c>
      <c r="K1092" s="40">
        <v>9.4206085854732773E-5</v>
      </c>
      <c r="L1092" s="40">
        <v>2.5175627351836156E-4</v>
      </c>
      <c r="M1092" s="40">
        <v>2.4892858027898593E-4</v>
      </c>
      <c r="N1092" s="40">
        <v>2.3661333625420871E-4</v>
      </c>
      <c r="O1092" s="40">
        <v>2.327967573483708E-4</v>
      </c>
      <c r="P1092" s="40">
        <v>1.9048757043554378E-4</v>
      </c>
      <c r="Q1092" s="40">
        <v>2.9214112849143862E-4</v>
      </c>
      <c r="R1092" s="40">
        <v>1.9843548350361869E-4</v>
      </c>
      <c r="S1092" s="40">
        <v>1.8851370932843772E-4</v>
      </c>
      <c r="T1092" s="40">
        <v>1.5874838680289484E-4</v>
      </c>
      <c r="U1092" s="40">
        <v>2.1827903185398062E-4</v>
      </c>
      <c r="V1092" s="40">
        <v>2.2820080602916159E-4</v>
      </c>
      <c r="W1092" s="40">
        <v>2.1827903185398062E-4</v>
      </c>
      <c r="X1092" s="40">
        <v>2.6788790272988511E-4</v>
      </c>
      <c r="Y1092" s="40">
        <v>2.313577341758099E-4</v>
      </c>
    </row>
    <row r="1093" spans="1:25" ht="15" hidden="1" customHeight="1">
      <c r="A1093" s="41" t="s">
        <v>64</v>
      </c>
      <c r="B1093" s="41" t="s">
        <v>526</v>
      </c>
      <c r="C1093" s="41" t="s">
        <v>527</v>
      </c>
      <c r="D1093" s="41" t="s">
        <v>553</v>
      </c>
      <c r="E1093" s="41" t="s">
        <v>586</v>
      </c>
      <c r="F1093" s="41"/>
      <c r="G1093" s="41" t="s">
        <v>600</v>
      </c>
      <c r="H1093" s="42" t="s">
        <v>71</v>
      </c>
      <c r="I1093" s="42">
        <v>25</v>
      </c>
      <c r="J1093" s="43">
        <v>1.2215489679619539E-3</v>
      </c>
      <c r="K1093" s="43">
        <v>2.4675962761513868E-3</v>
      </c>
      <c r="L1093" s="43">
        <v>3.4592077974466466E-3</v>
      </c>
      <c r="M1093" s="43">
        <v>3.4777914056557425E-3</v>
      </c>
      <c r="N1093" s="43">
        <v>3.7140339263710158E-3</v>
      </c>
      <c r="O1093" s="43">
        <v>3.0348518491070905E-3</v>
      </c>
      <c r="P1093" s="43">
        <v>3.1494843303116757E-3</v>
      </c>
      <c r="Q1093" s="43">
        <v>3.5267263823247283E-3</v>
      </c>
      <c r="R1093" s="43">
        <v>1.2896384479014289E-3</v>
      </c>
      <c r="S1093" s="43">
        <v>3.7906103283459306E-3</v>
      </c>
      <c r="T1093" s="43">
        <v>2.6764073265899265E-3</v>
      </c>
      <c r="U1093" s="43">
        <v>2.9313260440349616E-3</v>
      </c>
      <c r="V1093" s="43">
        <v>3.0971660686102487E-3</v>
      </c>
      <c r="W1093" s="43">
        <v>2.9680328918036949E-3</v>
      </c>
      <c r="X1093" s="43">
        <v>2.7099430751251117E-3</v>
      </c>
      <c r="Y1093" s="43">
        <v>2.3404053830625967E-3</v>
      </c>
    </row>
    <row r="1094" spans="1:25" ht="15" hidden="1" customHeight="1">
      <c r="A1094" s="38" t="s">
        <v>64</v>
      </c>
      <c r="B1094" s="38" t="s">
        <v>526</v>
      </c>
      <c r="C1094" s="38" t="s">
        <v>527</v>
      </c>
      <c r="D1094" s="38" t="s">
        <v>553</v>
      </c>
      <c r="E1094" s="38" t="s">
        <v>586</v>
      </c>
      <c r="F1094" s="38"/>
      <c r="G1094" s="38" t="s">
        <v>600</v>
      </c>
      <c r="H1094" s="39" t="s">
        <v>73</v>
      </c>
      <c r="I1094" s="39">
        <v>298</v>
      </c>
      <c r="J1094" s="40">
        <v>1.1299477084140679E-4</v>
      </c>
      <c r="K1094" s="40">
        <v>2.177352397188055E-4</v>
      </c>
      <c r="L1094" s="40">
        <v>3.2525889576371373E-4</v>
      </c>
      <c r="M1094" s="40">
        <v>3.2119541950782808E-4</v>
      </c>
      <c r="N1094" s="40">
        <v>3.6532212414767788E-4</v>
      </c>
      <c r="O1094" s="40">
        <v>3.1150554009679515E-4</v>
      </c>
      <c r="P1094" s="40">
        <v>3.1861447613214402E-4</v>
      </c>
      <c r="Q1094" s="40">
        <v>3.6485334094993869E-4</v>
      </c>
      <c r="R1094" s="40">
        <v>1.3276334508960038E-4</v>
      </c>
      <c r="S1094" s="40">
        <v>3.9829003526880115E-4</v>
      </c>
      <c r="T1094" s="40">
        <v>3.0535569370608096E-4</v>
      </c>
      <c r="U1094" s="40">
        <v>3.3190836272400112E-4</v>
      </c>
      <c r="V1094" s="40">
        <v>3.1863202821504104E-4</v>
      </c>
      <c r="W1094" s="40">
        <v>3.0535569370608096E-4</v>
      </c>
      <c r="X1094" s="40">
        <v>2.7880302468816085E-4</v>
      </c>
      <c r="Y1094" s="40">
        <v>2.4078443041250256E-4</v>
      </c>
    </row>
    <row r="1095" spans="1:25" ht="15" hidden="1" customHeight="1">
      <c r="A1095" s="41" t="s">
        <v>64</v>
      </c>
      <c r="B1095" s="41" t="s">
        <v>526</v>
      </c>
      <c r="C1095" s="41" t="s">
        <v>527</v>
      </c>
      <c r="D1095" s="41" t="s">
        <v>553</v>
      </c>
      <c r="E1095" s="41" t="s">
        <v>586</v>
      </c>
      <c r="F1095" s="41"/>
      <c r="G1095" s="41" t="s">
        <v>601</v>
      </c>
      <c r="H1095" s="42" t="s">
        <v>71</v>
      </c>
      <c r="I1095" s="42">
        <v>25</v>
      </c>
      <c r="J1095" s="43">
        <v>2.2573417292255657E-3</v>
      </c>
      <c r="K1095" s="43">
        <v>1.3953349973887779E-3</v>
      </c>
      <c r="L1095" s="43">
        <v>1.6989733692299948E-3</v>
      </c>
      <c r="M1095" s="43">
        <v>1.3838778167592483E-3</v>
      </c>
      <c r="N1095" s="43">
        <v>1.7025213370472085E-3</v>
      </c>
      <c r="O1095" s="43">
        <v>1.825927393512367E-3</v>
      </c>
      <c r="P1095" s="43">
        <v>2.1655958370407464E-3</v>
      </c>
      <c r="Q1095" s="43">
        <v>2.0027808617452164E-3</v>
      </c>
      <c r="R1095" s="43">
        <v>9.4218213879740701E-4</v>
      </c>
      <c r="S1095" s="43">
        <v>9.7741357226771076E-4</v>
      </c>
      <c r="T1095" s="43">
        <v>1.3002165668521656E-3</v>
      </c>
      <c r="U1095" s="43">
        <v>1.3101331608381035E-3</v>
      </c>
      <c r="V1095" s="43">
        <v>1.3864724136340644E-3</v>
      </c>
      <c r="W1095" s="43">
        <v>1.2200609515714792E-3</v>
      </c>
      <c r="X1095" s="43">
        <v>1.3864328995130449E-3</v>
      </c>
      <c r="Y1095" s="43">
        <v>1.1973738677612659E-3</v>
      </c>
    </row>
    <row r="1096" spans="1:25" ht="15" hidden="1" customHeight="1">
      <c r="A1096" s="38" t="s">
        <v>64</v>
      </c>
      <c r="B1096" s="38" t="s">
        <v>526</v>
      </c>
      <c r="C1096" s="38" t="s">
        <v>527</v>
      </c>
      <c r="D1096" s="38" t="s">
        <v>553</v>
      </c>
      <c r="E1096" s="38" t="s">
        <v>586</v>
      </c>
      <c r="F1096" s="38"/>
      <c r="G1096" s="38" t="s">
        <v>601</v>
      </c>
      <c r="H1096" s="39" t="s">
        <v>73</v>
      </c>
      <c r="I1096" s="39">
        <v>298</v>
      </c>
      <c r="J1096" s="40">
        <v>2.0880686578626949E-4</v>
      </c>
      <c r="K1096" s="40">
        <v>1.2312127517809783E-4</v>
      </c>
      <c r="L1096" s="40">
        <v>1.5974935140224903E-4</v>
      </c>
      <c r="M1096" s="40">
        <v>1.278096251485082E-4</v>
      </c>
      <c r="N1096" s="40">
        <v>1.6746446682692446E-4</v>
      </c>
      <c r="O1096" s="40">
        <v>1.8741820924831991E-4</v>
      </c>
      <c r="P1096" s="40">
        <v>2.1908036705945688E-4</v>
      </c>
      <c r="Q1096" s="40">
        <v>2.07195344742527E-4</v>
      </c>
      <c r="R1096" s="40">
        <v>9.6994047156369155E-5</v>
      </c>
      <c r="S1096" s="40">
        <v>1.0269957934203794E-4</v>
      </c>
      <c r="T1096" s="40">
        <v>1.4834383682738812E-4</v>
      </c>
      <c r="U1096" s="40">
        <v>1.4834383682738812E-4</v>
      </c>
      <c r="V1096" s="40">
        <v>1.4263830464171951E-4</v>
      </c>
      <c r="W1096" s="40">
        <v>1.2552170808471314E-4</v>
      </c>
      <c r="X1096" s="40">
        <v>1.4263830464171951E-4</v>
      </c>
      <c r="Y1096" s="40">
        <v>1.2318762673603048E-4</v>
      </c>
    </row>
    <row r="1097" spans="1:25" ht="15" hidden="1" customHeight="1">
      <c r="A1097" s="41" t="s">
        <v>64</v>
      </c>
      <c r="B1097" s="41" t="s">
        <v>526</v>
      </c>
      <c r="C1097" s="41" t="s">
        <v>527</v>
      </c>
      <c r="D1097" s="41" t="s">
        <v>553</v>
      </c>
      <c r="E1097" s="41" t="s">
        <v>586</v>
      </c>
      <c r="F1097" s="41"/>
      <c r="G1097" s="41" t="s">
        <v>602</v>
      </c>
      <c r="H1097" s="42" t="s">
        <v>71</v>
      </c>
      <c r="I1097" s="42">
        <v>25</v>
      </c>
      <c r="J1097" s="43">
        <v>6.8876914714196972E-4</v>
      </c>
      <c r="K1097" s="43">
        <v>7.4569926339877225E-4</v>
      </c>
      <c r="L1097" s="43">
        <v>7.9145507479625474E-4</v>
      </c>
      <c r="M1097" s="43">
        <v>7.3799535339403872E-4</v>
      </c>
      <c r="N1097" s="43">
        <v>6.9419568878712401E-4</v>
      </c>
      <c r="O1097" s="43">
        <v>6.7005998158718662E-4</v>
      </c>
      <c r="P1097" s="43">
        <v>6.7993510710452133E-4</v>
      </c>
      <c r="Q1097" s="43">
        <v>6.642036173035126E-4</v>
      </c>
      <c r="R1097" s="43">
        <v>3.4142400824492623E-4</v>
      </c>
      <c r="S1097" s="43">
        <v>2.3413875196801219E-4</v>
      </c>
      <c r="T1097" s="43">
        <v>2.4635395726795272E-4</v>
      </c>
      <c r="U1097" s="43">
        <v>1.86184099443641E-4</v>
      </c>
      <c r="V1097" s="43">
        <v>1.7081375540060832E-4</v>
      </c>
      <c r="W1097" s="43">
        <v>1.3658374122316248E-4</v>
      </c>
      <c r="X1097" s="43">
        <v>2.0487561183474395E-4</v>
      </c>
      <c r="Y1097" s="43">
        <v>1.7693802840273345E-4</v>
      </c>
    </row>
    <row r="1098" spans="1:25" ht="15" hidden="1" customHeight="1">
      <c r="A1098" s="38" t="s">
        <v>64</v>
      </c>
      <c r="B1098" s="38" t="s">
        <v>526</v>
      </c>
      <c r="C1098" s="38" t="s">
        <v>527</v>
      </c>
      <c r="D1098" s="38" t="s">
        <v>553</v>
      </c>
      <c r="E1098" s="38" t="s">
        <v>586</v>
      </c>
      <c r="F1098" s="38"/>
      <c r="G1098" s="38" t="s">
        <v>602</v>
      </c>
      <c r="H1098" s="39" t="s">
        <v>73</v>
      </c>
      <c r="I1098" s="39">
        <v>298</v>
      </c>
      <c r="J1098" s="40">
        <v>8.8528629308821136E-5</v>
      </c>
      <c r="K1098" s="40">
        <v>8.7268566915861713E-5</v>
      </c>
      <c r="L1098" s="40">
        <v>9.4614480225495206E-5</v>
      </c>
      <c r="M1098" s="40">
        <v>8.3655467722735228E-5</v>
      </c>
      <c r="N1098" s="40">
        <v>8.1330184001348116E-5</v>
      </c>
      <c r="O1098" s="40">
        <v>7.9037313445653475E-5</v>
      </c>
      <c r="P1098" s="40">
        <v>7.6776855668431534E-5</v>
      </c>
      <c r="Q1098" s="40">
        <v>7.4548810306398794E-5</v>
      </c>
      <c r="R1098" s="40">
        <v>3.6782458748996603E-5</v>
      </c>
      <c r="S1098" s="40">
        <v>2.5747721124297611E-5</v>
      </c>
      <c r="T1098" s="40">
        <v>2.9425966999197259E-5</v>
      </c>
      <c r="U1098" s="40">
        <v>2.206947524939797E-5</v>
      </c>
      <c r="V1098" s="40">
        <v>1.8391229374498271E-5</v>
      </c>
      <c r="W1098" s="40">
        <v>1.4712983499598626E-5</v>
      </c>
      <c r="X1098" s="40">
        <v>2.206947524939797E-5</v>
      </c>
      <c r="Y1098" s="40">
        <v>1.9060001351752793E-5</v>
      </c>
    </row>
    <row r="1099" spans="1:25" ht="15" hidden="1" customHeight="1">
      <c r="A1099" s="41" t="s">
        <v>64</v>
      </c>
      <c r="B1099" s="41" t="s">
        <v>526</v>
      </c>
      <c r="C1099" s="41" t="s">
        <v>527</v>
      </c>
      <c r="D1099" s="41" t="s">
        <v>553</v>
      </c>
      <c r="E1099" s="41" t="s">
        <v>586</v>
      </c>
      <c r="F1099" s="41"/>
      <c r="G1099" s="41" t="s">
        <v>603</v>
      </c>
      <c r="H1099" s="42" t="s">
        <v>71</v>
      </c>
      <c r="I1099" s="42">
        <v>25</v>
      </c>
      <c r="J1099" s="43">
        <v>2.3701461123738055E-4</v>
      </c>
      <c r="K1099" s="43">
        <v>2.770634075836768E-4</v>
      </c>
      <c r="L1099" s="43">
        <v>2.9523799157760183E-4</v>
      </c>
      <c r="M1099" s="43">
        <v>2.7117970999069587E-4</v>
      </c>
      <c r="N1099" s="43">
        <v>2.3387563528363606E-4</v>
      </c>
      <c r="O1099" s="43">
        <v>2.8127181011930431E-4</v>
      </c>
      <c r="P1099" s="43">
        <v>2.8633891121327657E-4</v>
      </c>
      <c r="Q1099" s="43">
        <v>2.8076120245482599E-4</v>
      </c>
      <c r="R1099" s="43">
        <v>1.6529479392530256E-4</v>
      </c>
      <c r="S1099" s="43">
        <v>1.8307312799271223E-4</v>
      </c>
      <c r="T1099" s="43">
        <v>2.0750937363993088E-4</v>
      </c>
      <c r="U1099" s="43">
        <v>1.6988726824331403E-4</v>
      </c>
      <c r="V1099" s="43">
        <v>2.013606708343172E-4</v>
      </c>
      <c r="W1099" s="43">
        <v>1.7258994180426794E-4</v>
      </c>
      <c r="X1099" s="43">
        <v>2.2292867483051336E-4</v>
      </c>
      <c r="Y1099" s="43">
        <v>1.925293100808979E-4</v>
      </c>
    </row>
    <row r="1100" spans="1:25" ht="15" hidden="1" customHeight="1">
      <c r="A1100" s="38" t="s">
        <v>64</v>
      </c>
      <c r="B1100" s="38" t="s">
        <v>526</v>
      </c>
      <c r="C1100" s="38" t="s">
        <v>527</v>
      </c>
      <c r="D1100" s="38" t="s">
        <v>553</v>
      </c>
      <c r="E1100" s="38" t="s">
        <v>586</v>
      </c>
      <c r="F1100" s="38"/>
      <c r="G1100" s="38" t="s">
        <v>603</v>
      </c>
      <c r="H1100" s="39" t="s">
        <v>73</v>
      </c>
      <c r="I1100" s="39">
        <v>298</v>
      </c>
      <c r="J1100" s="40">
        <v>2.9317400278159438E-5</v>
      </c>
      <c r="K1100" s="40">
        <v>3.3203468580273548E-5</v>
      </c>
      <c r="L1100" s="40">
        <v>3.8259846800984199E-5</v>
      </c>
      <c r="M1100" s="40">
        <v>3.4999655626715503E-5</v>
      </c>
      <c r="N1100" s="40">
        <v>3.2573149488591015E-5</v>
      </c>
      <c r="O1100" s="40">
        <v>4.1391359905357955E-5</v>
      </c>
      <c r="P1100" s="40">
        <v>4.2024375513542993E-5</v>
      </c>
      <c r="Q1100" s="40">
        <v>4.2615483637589671E-5</v>
      </c>
      <c r="R1100" s="40">
        <v>2.5235362894809724E-5</v>
      </c>
      <c r="S1100" s="40">
        <v>2.8526931968045818E-5</v>
      </c>
      <c r="T1100" s="40">
        <v>3.5110070114518E-5</v>
      </c>
      <c r="U1100" s="40">
        <v>2.8526931968045818E-5</v>
      </c>
      <c r="V1100" s="40">
        <v>3.0721311350203214E-5</v>
      </c>
      <c r="W1100" s="40">
        <v>2.6332552585888422E-5</v>
      </c>
      <c r="X1100" s="40">
        <v>3.4012880423439298E-5</v>
      </c>
      <c r="Y1100" s="40">
        <v>2.937476036569758E-5</v>
      </c>
    </row>
    <row r="1101" spans="1:25" ht="15" hidden="1" customHeight="1">
      <c r="A1101" s="41" t="s">
        <v>64</v>
      </c>
      <c r="B1101" s="41" t="s">
        <v>526</v>
      </c>
      <c r="C1101" s="41" t="s">
        <v>527</v>
      </c>
      <c r="D1101" s="41" t="s">
        <v>553</v>
      </c>
      <c r="E1101" s="41" t="s">
        <v>586</v>
      </c>
      <c r="F1101" s="41"/>
      <c r="G1101" s="41" t="s">
        <v>604</v>
      </c>
      <c r="H1101" s="42" t="s">
        <v>71</v>
      </c>
      <c r="I1101" s="42">
        <v>25</v>
      </c>
      <c r="J1101" s="43">
        <v>1.0669969452007657E-3</v>
      </c>
      <c r="K1101" s="43">
        <v>2.7875927921031595E-4</v>
      </c>
      <c r="L1101" s="43">
        <v>7.0279903088689649E-4</v>
      </c>
      <c r="M1101" s="43">
        <v>6.9450071909421584E-4</v>
      </c>
      <c r="N1101" s="43">
        <v>6.0832248692226792E-4</v>
      </c>
      <c r="O1101" s="43">
        <v>5.6277104718298028E-4</v>
      </c>
      <c r="P1101" s="43">
        <v>4.5832747716702737E-4</v>
      </c>
      <c r="Q1101" s="43">
        <v>6.7409930279256429E-4</v>
      </c>
      <c r="R1101" s="43">
        <v>4.6013668128364271E-4</v>
      </c>
      <c r="S1101" s="43">
        <v>4.2828254600988085E-4</v>
      </c>
      <c r="T1101" s="43">
        <v>3.3214922591522989E-4</v>
      </c>
      <c r="U1101" s="43">
        <v>4.6018842066724897E-4</v>
      </c>
      <c r="V1101" s="43">
        <v>5.2950488962323107E-4</v>
      </c>
      <c r="W1101" s="43">
        <v>5.06468503261966E-4</v>
      </c>
      <c r="X1101" s="43">
        <v>6.2157498127605082E-4</v>
      </c>
      <c r="Y1101" s="43">
        <v>5.3681475655658934E-4</v>
      </c>
    </row>
    <row r="1102" spans="1:25" ht="15" hidden="1" customHeight="1">
      <c r="A1102" s="38" t="s">
        <v>64</v>
      </c>
      <c r="B1102" s="38" t="s">
        <v>526</v>
      </c>
      <c r="C1102" s="38" t="s">
        <v>527</v>
      </c>
      <c r="D1102" s="38" t="s">
        <v>553</v>
      </c>
      <c r="E1102" s="38" t="s">
        <v>586</v>
      </c>
      <c r="F1102" s="38"/>
      <c r="G1102" s="38" t="s">
        <v>604</v>
      </c>
      <c r="H1102" s="39" t="s">
        <v>73</v>
      </c>
      <c r="I1102" s="39">
        <v>298</v>
      </c>
      <c r="J1102" s="40">
        <v>1.4000567844709309E-4</v>
      </c>
      <c r="K1102" s="40">
        <v>3.4891445369167017E-5</v>
      </c>
      <c r="L1102" s="40">
        <v>9.3738650253802154E-5</v>
      </c>
      <c r="M1102" s="40">
        <v>9.098578008055134E-5</v>
      </c>
      <c r="N1102" s="40">
        <v>8.4878752531568116E-5</v>
      </c>
      <c r="O1102" s="40">
        <v>8.1939825702753217E-5</v>
      </c>
      <c r="P1102" s="40">
        <v>6.5771380297668374E-5</v>
      </c>
      <c r="Q1102" s="40">
        <v>9.8924860961405444E-5</v>
      </c>
      <c r="R1102" s="40">
        <v>6.7194245181332154E-5</v>
      </c>
      <c r="S1102" s="40">
        <v>6.383453292226552E-5</v>
      </c>
      <c r="T1102" s="40">
        <v>5.3755396145065627E-5</v>
      </c>
      <c r="U1102" s="40">
        <v>7.3913669699464933E-5</v>
      </c>
      <c r="V1102" s="40">
        <v>7.7273381958531552E-5</v>
      </c>
      <c r="W1102" s="40">
        <v>7.3913669699464933E-5</v>
      </c>
      <c r="X1102" s="40">
        <v>9.0712230994798113E-5</v>
      </c>
      <c r="Y1102" s="40">
        <v>7.8342381313689272E-5</v>
      </c>
    </row>
    <row r="1103" spans="1:25" ht="15" hidden="1" customHeight="1">
      <c r="A1103" s="41" t="s">
        <v>64</v>
      </c>
      <c r="B1103" s="41" t="s">
        <v>526</v>
      </c>
      <c r="C1103" s="41" t="s">
        <v>527</v>
      </c>
      <c r="D1103" s="41" t="s">
        <v>553</v>
      </c>
      <c r="E1103" s="41" t="s">
        <v>586</v>
      </c>
      <c r="F1103" s="41"/>
      <c r="G1103" s="41" t="s">
        <v>605</v>
      </c>
      <c r="H1103" s="42" t="s">
        <v>71</v>
      </c>
      <c r="I1103" s="42">
        <v>25</v>
      </c>
      <c r="J1103" s="43">
        <v>3.1727767219427049E-4</v>
      </c>
      <c r="K1103" s="43">
        <v>6.442865971131972E-4</v>
      </c>
      <c r="L1103" s="43">
        <v>9.0798784687845296E-4</v>
      </c>
      <c r="M1103" s="43">
        <v>8.9612229165469373E-4</v>
      </c>
      <c r="N1103" s="43">
        <v>9.3922712306664363E-4</v>
      </c>
      <c r="O1103" s="43">
        <v>7.5304441952013361E-4</v>
      </c>
      <c r="P1103" s="43">
        <v>7.6661048645140718E-4</v>
      </c>
      <c r="Q1103" s="43">
        <v>8.4187866332247356E-4</v>
      </c>
      <c r="R1103" s="43">
        <v>3.0785464336840498E-4</v>
      </c>
      <c r="S1103" s="43">
        <v>9.0487143329238257E-4</v>
      </c>
      <c r="T1103" s="43">
        <v>6.388956721759449E-4</v>
      </c>
      <c r="U1103" s="43">
        <v>6.9974831732984538E-4</v>
      </c>
      <c r="V1103" s="43">
        <v>7.3933663892874861E-4</v>
      </c>
      <c r="W1103" s="43">
        <v>7.0851075268326541E-4</v>
      </c>
      <c r="X1103" s="43">
        <v>6.4690112201515901E-4</v>
      </c>
      <c r="Y1103" s="43">
        <v>5.586873326494556E-4</v>
      </c>
    </row>
    <row r="1104" spans="1:25" ht="15" hidden="1" customHeight="1">
      <c r="A1104" s="38" t="s">
        <v>64</v>
      </c>
      <c r="B1104" s="38" t="s">
        <v>526</v>
      </c>
      <c r="C1104" s="38" t="s">
        <v>527</v>
      </c>
      <c r="D1104" s="38" t="s">
        <v>553</v>
      </c>
      <c r="E1104" s="38" t="s">
        <v>586</v>
      </c>
      <c r="F1104" s="38"/>
      <c r="G1104" s="38" t="s">
        <v>605</v>
      </c>
      <c r="H1104" s="39" t="s">
        <v>73</v>
      </c>
      <c r="I1104" s="39">
        <v>298</v>
      </c>
      <c r="J1104" s="40">
        <v>4.1631492903023324E-5</v>
      </c>
      <c r="K1104" s="40">
        <v>8.0643380442597029E-5</v>
      </c>
      <c r="L1104" s="40">
        <v>1.2110653468863387E-4</v>
      </c>
      <c r="M1104" s="40">
        <v>1.1740000191808687E-4</v>
      </c>
      <c r="N1104" s="40">
        <v>1.310496130975626E-4</v>
      </c>
      <c r="O1104" s="40">
        <v>1.0964375084819894E-4</v>
      </c>
      <c r="P1104" s="40">
        <v>1.1001092528039995E-4</v>
      </c>
      <c r="Q1104" s="40">
        <v>1.2354667831658854E-4</v>
      </c>
      <c r="R1104" s="40">
        <v>4.4956338470995841E-5</v>
      </c>
      <c r="S1104" s="40">
        <v>1.3486901541298759E-4</v>
      </c>
      <c r="T1104" s="40">
        <v>1.0339957848329019E-4</v>
      </c>
      <c r="U1104" s="40">
        <v>1.1239084617748945E-4</v>
      </c>
      <c r="V1104" s="40">
        <v>1.078952123303898E-4</v>
      </c>
      <c r="W1104" s="40">
        <v>1.0339957848329019E-4</v>
      </c>
      <c r="X1104" s="40">
        <v>9.4408310789091573E-5</v>
      </c>
      <c r="Y1104" s="40">
        <v>8.1534450226942719E-5</v>
      </c>
    </row>
    <row r="1105" spans="1:25" ht="15" hidden="1" customHeight="1">
      <c r="A1105" s="41" t="s">
        <v>64</v>
      </c>
      <c r="B1105" s="41" t="s">
        <v>526</v>
      </c>
      <c r="C1105" s="41" t="s">
        <v>527</v>
      </c>
      <c r="D1105" s="41" t="s">
        <v>553</v>
      </c>
      <c r="E1105" s="41" t="s">
        <v>586</v>
      </c>
      <c r="F1105" s="41"/>
      <c r="G1105" s="41" t="s">
        <v>606</v>
      </c>
      <c r="H1105" s="42" t="s">
        <v>71</v>
      </c>
      <c r="I1105" s="42">
        <v>25</v>
      </c>
      <c r="J1105" s="43">
        <v>5.8630816117883396E-4</v>
      </c>
      <c r="K1105" s="43">
        <v>3.6432038984217358E-4</v>
      </c>
      <c r="L1105" s="43">
        <v>4.4595388937595804E-4</v>
      </c>
      <c r="M1105" s="43">
        <v>3.5658370956568919E-4</v>
      </c>
      <c r="N1105" s="43">
        <v>4.305437831357846E-4</v>
      </c>
      <c r="O1105" s="43">
        <v>4.5307135323194889E-4</v>
      </c>
      <c r="P1105" s="43">
        <v>5.271239047335318E-4</v>
      </c>
      <c r="Q1105" s="43">
        <v>4.7809166122563229E-4</v>
      </c>
      <c r="R1105" s="43">
        <v>2.2491198738650451E-4</v>
      </c>
      <c r="S1105" s="43">
        <v>2.3332222081588744E-4</v>
      </c>
      <c r="T1105" s="43">
        <v>3.1037978756086191E-4</v>
      </c>
      <c r="U1105" s="43">
        <v>3.12747016538827E-4</v>
      </c>
      <c r="V1105" s="43">
        <v>3.3097025847361354E-4</v>
      </c>
      <c r="W1105" s="43">
        <v>2.9124552679470181E-4</v>
      </c>
      <c r="X1105" s="43">
        <v>3.3096082590307075E-4</v>
      </c>
      <c r="Y1105" s="43">
        <v>2.858298041890157E-4</v>
      </c>
    </row>
    <row r="1106" spans="1:25" ht="15" hidden="1" customHeight="1">
      <c r="A1106" s="38" t="s">
        <v>64</v>
      </c>
      <c r="B1106" s="38" t="s">
        <v>526</v>
      </c>
      <c r="C1106" s="38" t="s">
        <v>527</v>
      </c>
      <c r="D1106" s="38" t="s">
        <v>553</v>
      </c>
      <c r="E1106" s="38" t="s">
        <v>586</v>
      </c>
      <c r="F1106" s="38"/>
      <c r="G1106" s="38" t="s">
        <v>606</v>
      </c>
      <c r="H1106" s="39" t="s">
        <v>73</v>
      </c>
      <c r="I1106" s="39">
        <v>298</v>
      </c>
      <c r="J1106" s="40">
        <v>7.6932246389388602E-5</v>
      </c>
      <c r="K1106" s="40">
        <v>4.5600867583895707E-5</v>
      </c>
      <c r="L1106" s="40">
        <v>5.9480895431489596E-5</v>
      </c>
      <c r="M1106" s="40">
        <v>4.6715642024338393E-5</v>
      </c>
      <c r="N1106" s="40">
        <v>6.0073431458497137E-5</v>
      </c>
      <c r="O1106" s="40">
        <v>6.5967479849164432E-5</v>
      </c>
      <c r="P1106" s="40">
        <v>7.5643875895283584E-5</v>
      </c>
      <c r="Q1106" s="40">
        <v>7.0160510354520681E-5</v>
      </c>
      <c r="R1106" s="40">
        <v>3.2844134882942461E-5</v>
      </c>
      <c r="S1106" s="40">
        <v>3.4776142817233219E-5</v>
      </c>
      <c r="T1106" s="40">
        <v>5.0232206291558932E-5</v>
      </c>
      <c r="U1106" s="40">
        <v>5.0232206291558932E-5</v>
      </c>
      <c r="V1106" s="40">
        <v>4.8300198357268194E-5</v>
      </c>
      <c r="W1106" s="40">
        <v>4.2504174554395947E-5</v>
      </c>
      <c r="X1106" s="40">
        <v>4.8300198357268194E-5</v>
      </c>
      <c r="Y1106" s="40">
        <v>4.1713807672186176E-5</v>
      </c>
    </row>
    <row r="1107" spans="1:25" ht="15" hidden="1" customHeight="1">
      <c r="A1107" s="41" t="s">
        <v>64</v>
      </c>
      <c r="B1107" s="41" t="s">
        <v>526</v>
      </c>
      <c r="C1107" s="41" t="s">
        <v>527</v>
      </c>
      <c r="D1107" s="41" t="s">
        <v>553</v>
      </c>
      <c r="E1107" s="41" t="s">
        <v>586</v>
      </c>
      <c r="F1107" s="41"/>
      <c r="G1107" s="41" t="s">
        <v>607</v>
      </c>
      <c r="H1107" s="42" t="s">
        <v>71</v>
      </c>
      <c r="I1107" s="42">
        <v>25</v>
      </c>
      <c r="J1107" s="43">
        <v>3.6060113875690118E-5</v>
      </c>
      <c r="K1107" s="43">
        <v>3.8524978189409897E-5</v>
      </c>
      <c r="L1107" s="43">
        <v>4.5110364397140582E-5</v>
      </c>
      <c r="M1107" s="43">
        <v>3.9192031800207229E-5</v>
      </c>
      <c r="N1107" s="43">
        <v>3.7357923639137777E-5</v>
      </c>
      <c r="O1107" s="43">
        <v>3.5507097696010391E-5</v>
      </c>
      <c r="P1107" s="43">
        <v>3.3639553970825071E-5</v>
      </c>
      <c r="Q1107" s="43">
        <v>3.1755292463581819E-5</v>
      </c>
      <c r="R1107" s="43">
        <v>1.5943226229994729E-5</v>
      </c>
      <c r="S1107" s="43">
        <v>1.1160258360996308E-5</v>
      </c>
      <c r="T1107" s="43">
        <v>1.2754580983995783E-5</v>
      </c>
      <c r="U1107" s="43">
        <v>9.5659357379968372E-6</v>
      </c>
      <c r="V1107" s="43">
        <v>7.9716131149973643E-6</v>
      </c>
      <c r="W1107" s="43">
        <v>6.3772904919978915E-6</v>
      </c>
      <c r="X1107" s="43">
        <v>9.5659357379968372E-6</v>
      </c>
      <c r="Y1107" s="43">
        <v>8.261489955542725E-6</v>
      </c>
    </row>
    <row r="1108" spans="1:25" ht="15" hidden="1" customHeight="1">
      <c r="A1108" s="38" t="s">
        <v>64</v>
      </c>
      <c r="B1108" s="38" t="s">
        <v>526</v>
      </c>
      <c r="C1108" s="38" t="s">
        <v>527</v>
      </c>
      <c r="D1108" s="38" t="s">
        <v>553</v>
      </c>
      <c r="E1108" s="38" t="s">
        <v>586</v>
      </c>
      <c r="F1108" s="38"/>
      <c r="G1108" s="38" t="s">
        <v>607</v>
      </c>
      <c r="H1108" s="39" t="s">
        <v>73</v>
      </c>
      <c r="I1108" s="39">
        <v>298</v>
      </c>
      <c r="J1108" s="40">
        <v>0</v>
      </c>
      <c r="K1108" s="40">
        <v>0</v>
      </c>
      <c r="L1108" s="40">
        <v>0</v>
      </c>
      <c r="M1108" s="40">
        <v>0</v>
      </c>
      <c r="N1108" s="40">
        <v>0</v>
      </c>
      <c r="O1108" s="40">
        <v>0</v>
      </c>
      <c r="P1108" s="40">
        <v>0</v>
      </c>
      <c r="Q1108" s="40">
        <v>0</v>
      </c>
      <c r="R1108" s="40">
        <v>0</v>
      </c>
      <c r="S1108" s="40">
        <v>0</v>
      </c>
      <c r="T1108" s="40">
        <v>0</v>
      </c>
      <c r="U1108" s="40">
        <v>0</v>
      </c>
      <c r="V1108" s="40">
        <v>0</v>
      </c>
      <c r="W1108" s="40">
        <v>0</v>
      </c>
      <c r="X1108" s="40">
        <v>0</v>
      </c>
      <c r="Y1108" s="40">
        <v>0</v>
      </c>
    </row>
    <row r="1109" spans="1:25" ht="15" hidden="1" customHeight="1">
      <c r="A1109" s="41" t="s">
        <v>64</v>
      </c>
      <c r="B1109" s="41" t="s">
        <v>526</v>
      </c>
      <c r="C1109" s="41" t="s">
        <v>527</v>
      </c>
      <c r="D1109" s="41" t="s">
        <v>553</v>
      </c>
      <c r="E1109" s="41" t="s">
        <v>586</v>
      </c>
      <c r="F1109" s="41"/>
      <c r="G1109" s="41" t="s">
        <v>608</v>
      </c>
      <c r="H1109" s="42" t="s">
        <v>71</v>
      </c>
      <c r="I1109" s="42">
        <v>25</v>
      </c>
      <c r="J1109" s="43">
        <v>1.2603240808474777E-5</v>
      </c>
      <c r="K1109" s="43">
        <v>1.4664671436282567E-5</v>
      </c>
      <c r="L1109" s="43">
        <v>1.7321068036958357E-5</v>
      </c>
      <c r="M1109" s="43">
        <v>1.4793280007544404E-5</v>
      </c>
      <c r="N1109" s="43">
        <v>1.2838410767353432E-5</v>
      </c>
      <c r="O1109" s="43">
        <v>1.5189421195475675E-5</v>
      </c>
      <c r="P1109" s="43">
        <v>1.4330828931759578E-5</v>
      </c>
      <c r="Q1109" s="43">
        <v>1.3472236668043481E-5</v>
      </c>
      <c r="R1109" s="43">
        <v>7.746536084124991E-6</v>
      </c>
      <c r="S1109" s="43">
        <v>8.7569538342282747E-6</v>
      </c>
      <c r="T1109" s="43">
        <v>1.0777789334434779E-5</v>
      </c>
      <c r="U1109" s="43">
        <v>8.7569538342282747E-6</v>
      </c>
      <c r="V1109" s="43">
        <v>9.4305656676304441E-6</v>
      </c>
      <c r="W1109" s="43">
        <v>8.0833420008260749E-6</v>
      </c>
      <c r="X1109" s="43">
        <v>1.0440983417733696E-5</v>
      </c>
      <c r="Y1109" s="43">
        <v>9.0172129516790992E-6</v>
      </c>
    </row>
    <row r="1110" spans="1:25" ht="15" hidden="1" customHeight="1">
      <c r="A1110" s="38" t="s">
        <v>64</v>
      </c>
      <c r="B1110" s="38" t="s">
        <v>526</v>
      </c>
      <c r="C1110" s="38" t="s">
        <v>527</v>
      </c>
      <c r="D1110" s="38" t="s">
        <v>553</v>
      </c>
      <c r="E1110" s="38" t="s">
        <v>586</v>
      </c>
      <c r="F1110" s="38"/>
      <c r="G1110" s="38" t="s">
        <v>608</v>
      </c>
      <c r="H1110" s="39" t="s">
        <v>73</v>
      </c>
      <c r="I1110" s="39">
        <v>298</v>
      </c>
      <c r="J1110" s="40">
        <v>0</v>
      </c>
      <c r="K1110" s="40">
        <v>0</v>
      </c>
      <c r="L1110" s="40">
        <v>0</v>
      </c>
      <c r="M1110" s="40">
        <v>0</v>
      </c>
      <c r="N1110" s="40">
        <v>0</v>
      </c>
      <c r="O1110" s="40">
        <v>0</v>
      </c>
      <c r="P1110" s="40">
        <v>0</v>
      </c>
      <c r="Q1110" s="40">
        <v>0</v>
      </c>
      <c r="R1110" s="40">
        <v>0</v>
      </c>
      <c r="S1110" s="40">
        <v>0</v>
      </c>
      <c r="T1110" s="40">
        <v>0</v>
      </c>
      <c r="U1110" s="40">
        <v>0</v>
      </c>
      <c r="V1110" s="40">
        <v>0</v>
      </c>
      <c r="W1110" s="40">
        <v>0</v>
      </c>
      <c r="X1110" s="40">
        <v>0</v>
      </c>
      <c r="Y1110" s="40">
        <v>0</v>
      </c>
    </row>
    <row r="1111" spans="1:25" ht="15" hidden="1" customHeight="1">
      <c r="A1111" s="41" t="s">
        <v>64</v>
      </c>
      <c r="B1111" s="41" t="s">
        <v>526</v>
      </c>
      <c r="C1111" s="41" t="s">
        <v>527</v>
      </c>
      <c r="D1111" s="41" t="s">
        <v>553</v>
      </c>
      <c r="E1111" s="41" t="s">
        <v>586</v>
      </c>
      <c r="F1111" s="41"/>
      <c r="G1111" s="41" t="s">
        <v>609</v>
      </c>
      <c r="H1111" s="42" t="s">
        <v>71</v>
      </c>
      <c r="I1111" s="42">
        <v>25</v>
      </c>
      <c r="J1111" s="43">
        <v>5.6737512392448135E-5</v>
      </c>
      <c r="K1111" s="43">
        <v>1.4754432117491416E-5</v>
      </c>
      <c r="L1111" s="43">
        <v>4.1231921966589627E-5</v>
      </c>
      <c r="M1111" s="43">
        <v>3.7886107346873933E-5</v>
      </c>
      <c r="N1111" s="43">
        <v>3.3393362915527779E-5</v>
      </c>
      <c r="O1111" s="43">
        <v>3.0391124047075367E-5</v>
      </c>
      <c r="P1111" s="43">
        <v>2.2938596232606848E-5</v>
      </c>
      <c r="Q1111" s="43">
        <v>3.2346439841330165E-5</v>
      </c>
      <c r="R1111" s="43">
        <v>2.1564293227553443E-5</v>
      </c>
      <c r="S1111" s="43">
        <v>2.0486078566175782E-5</v>
      </c>
      <c r="T1111" s="43">
        <v>1.7251434582042795E-5</v>
      </c>
      <c r="U1111" s="43">
        <v>2.3720722550308763E-5</v>
      </c>
      <c r="V1111" s="43">
        <v>2.4798937211686431E-5</v>
      </c>
      <c r="W1111" s="43">
        <v>2.3720722550308763E-5</v>
      </c>
      <c r="X1111" s="43">
        <v>2.9111795857197181E-5</v>
      </c>
      <c r="Y1111" s="43">
        <v>2.5142005513033929E-5</v>
      </c>
    </row>
    <row r="1112" spans="1:25" ht="15" hidden="1" customHeight="1">
      <c r="A1112" s="38" t="s">
        <v>64</v>
      </c>
      <c r="B1112" s="38" t="s">
        <v>526</v>
      </c>
      <c r="C1112" s="38" t="s">
        <v>527</v>
      </c>
      <c r="D1112" s="38" t="s">
        <v>553</v>
      </c>
      <c r="E1112" s="38" t="s">
        <v>586</v>
      </c>
      <c r="F1112" s="38"/>
      <c r="G1112" s="38" t="s">
        <v>609</v>
      </c>
      <c r="H1112" s="39" t="s">
        <v>73</v>
      </c>
      <c r="I1112" s="39">
        <v>298</v>
      </c>
      <c r="J1112" s="40">
        <v>0</v>
      </c>
      <c r="K1112" s="40">
        <v>0</v>
      </c>
      <c r="L1112" s="40">
        <v>0</v>
      </c>
      <c r="M1112" s="40">
        <v>0</v>
      </c>
      <c r="N1112" s="40">
        <v>0</v>
      </c>
      <c r="O1112" s="40">
        <v>0</v>
      </c>
      <c r="P1112" s="40">
        <v>0</v>
      </c>
      <c r="Q1112" s="40">
        <v>0</v>
      </c>
      <c r="R1112" s="40">
        <v>0</v>
      </c>
      <c r="S1112" s="40">
        <v>0</v>
      </c>
      <c r="T1112" s="40">
        <v>0</v>
      </c>
      <c r="U1112" s="40">
        <v>0</v>
      </c>
      <c r="V1112" s="40">
        <v>0</v>
      </c>
      <c r="W1112" s="40">
        <v>0</v>
      </c>
      <c r="X1112" s="40">
        <v>0</v>
      </c>
      <c r="Y1112" s="40">
        <v>0</v>
      </c>
    </row>
    <row r="1113" spans="1:25" ht="15" hidden="1" customHeight="1">
      <c r="A1113" s="41" t="s">
        <v>64</v>
      </c>
      <c r="B1113" s="41" t="s">
        <v>526</v>
      </c>
      <c r="C1113" s="41" t="s">
        <v>527</v>
      </c>
      <c r="D1113" s="41" t="s">
        <v>553</v>
      </c>
      <c r="E1113" s="41" t="s">
        <v>586</v>
      </c>
      <c r="F1113" s="41"/>
      <c r="G1113" s="41" t="s">
        <v>610</v>
      </c>
      <c r="H1113" s="42" t="s">
        <v>71</v>
      </c>
      <c r="I1113" s="42">
        <v>25</v>
      </c>
      <c r="J1113" s="43">
        <v>1.6871225301008137E-5</v>
      </c>
      <c r="K1113" s="43">
        <v>3.4101404223190657E-5</v>
      </c>
      <c r="L1113" s="43">
        <v>5.3269971078160464E-5</v>
      </c>
      <c r="M1113" s="43">
        <v>4.8884881475480141E-5</v>
      </c>
      <c r="N1113" s="43">
        <v>5.1558100933196646E-5</v>
      </c>
      <c r="O1113" s="43">
        <v>4.0666389078031397E-5</v>
      </c>
      <c r="P1113" s="43">
        <v>3.8367694045065465E-5</v>
      </c>
      <c r="Q1113" s="43">
        <v>4.0397278893551563E-5</v>
      </c>
      <c r="R1113" s="43">
        <v>1.4427599604839835E-5</v>
      </c>
      <c r="S1113" s="43">
        <v>4.3282798814519499E-5</v>
      </c>
      <c r="T1113" s="43">
        <v>3.3183479091131571E-5</v>
      </c>
      <c r="U1113" s="43">
        <v>3.6068999012099514E-5</v>
      </c>
      <c r="V1113" s="43">
        <v>3.4626239051615542E-5</v>
      </c>
      <c r="W1113" s="43">
        <v>3.3183479091131571E-5</v>
      </c>
      <c r="X1113" s="43">
        <v>3.0297959170163632E-5</v>
      </c>
      <c r="Y1113" s="43">
        <v>2.6166419283323138E-5</v>
      </c>
    </row>
    <row r="1114" spans="1:25" ht="15" hidden="1" customHeight="1">
      <c r="A1114" s="38" t="s">
        <v>64</v>
      </c>
      <c r="B1114" s="38" t="s">
        <v>526</v>
      </c>
      <c r="C1114" s="38" t="s">
        <v>527</v>
      </c>
      <c r="D1114" s="38" t="s">
        <v>553</v>
      </c>
      <c r="E1114" s="38" t="s">
        <v>586</v>
      </c>
      <c r="F1114" s="38"/>
      <c r="G1114" s="38" t="s">
        <v>610</v>
      </c>
      <c r="H1114" s="39" t="s">
        <v>73</v>
      </c>
      <c r="I1114" s="39">
        <v>298</v>
      </c>
      <c r="J1114" s="40">
        <v>0</v>
      </c>
      <c r="K1114" s="40">
        <v>0</v>
      </c>
      <c r="L1114" s="40">
        <v>0</v>
      </c>
      <c r="M1114" s="40">
        <v>0</v>
      </c>
      <c r="N1114" s="40">
        <v>0</v>
      </c>
      <c r="O1114" s="40">
        <v>0</v>
      </c>
      <c r="P1114" s="40">
        <v>0</v>
      </c>
      <c r="Q1114" s="40">
        <v>0</v>
      </c>
      <c r="R1114" s="40">
        <v>0</v>
      </c>
      <c r="S1114" s="40">
        <v>0</v>
      </c>
      <c r="T1114" s="40">
        <v>0</v>
      </c>
      <c r="U1114" s="40">
        <v>0</v>
      </c>
      <c r="V1114" s="40">
        <v>0</v>
      </c>
      <c r="W1114" s="40">
        <v>0</v>
      </c>
      <c r="X1114" s="40">
        <v>0</v>
      </c>
      <c r="Y1114" s="40">
        <v>0</v>
      </c>
    </row>
    <row r="1115" spans="1:25" ht="15" hidden="1" customHeight="1">
      <c r="A1115" s="41" t="s">
        <v>64</v>
      </c>
      <c r="B1115" s="41" t="s">
        <v>526</v>
      </c>
      <c r="C1115" s="41" t="s">
        <v>527</v>
      </c>
      <c r="D1115" s="41" t="s">
        <v>553</v>
      </c>
      <c r="E1115" s="41" t="s">
        <v>586</v>
      </c>
      <c r="F1115" s="41"/>
      <c r="G1115" s="41" t="s">
        <v>611</v>
      </c>
      <c r="H1115" s="42" t="s">
        <v>71</v>
      </c>
      <c r="I1115" s="42">
        <v>25</v>
      </c>
      <c r="J1115" s="43">
        <v>3.1176908903350574E-5</v>
      </c>
      <c r="K1115" s="43">
        <v>1.9283090687319607E-5</v>
      </c>
      <c r="L1115" s="43">
        <v>2.6163291580300744E-5</v>
      </c>
      <c r="M1115" s="43">
        <v>1.9452202607322947E-5</v>
      </c>
      <c r="N1115" s="43">
        <v>2.3634347094446092E-5</v>
      </c>
      <c r="O1115" s="43">
        <v>2.4467050618848636E-5</v>
      </c>
      <c r="P1115" s="43">
        <v>2.6381753260739222E-5</v>
      </c>
      <c r="Q1115" s="43">
        <v>2.2941075735299057E-5</v>
      </c>
      <c r="R1115" s="43">
        <v>1.0540494256759038E-5</v>
      </c>
      <c r="S1115" s="43">
        <v>1.116052333068603E-5</v>
      </c>
      <c r="T1115" s="43">
        <v>1.6120755922102052E-5</v>
      </c>
      <c r="U1115" s="43">
        <v>1.6120755922102052E-5</v>
      </c>
      <c r="V1115" s="43">
        <v>1.5500726848174998E-5</v>
      </c>
      <c r="W1115" s="43">
        <v>1.3640639626394012E-5</v>
      </c>
      <c r="X1115" s="43">
        <v>1.5500726848174998E-5</v>
      </c>
      <c r="Y1115" s="43">
        <v>1.3386991368878411E-5</v>
      </c>
    </row>
    <row r="1116" spans="1:25" ht="15" hidden="1" customHeight="1">
      <c r="A1116" s="38" t="s">
        <v>64</v>
      </c>
      <c r="B1116" s="38" t="s">
        <v>526</v>
      </c>
      <c r="C1116" s="38" t="s">
        <v>527</v>
      </c>
      <c r="D1116" s="38" t="s">
        <v>553</v>
      </c>
      <c r="E1116" s="38" t="s">
        <v>586</v>
      </c>
      <c r="F1116" s="38"/>
      <c r="G1116" s="38" t="s">
        <v>611</v>
      </c>
      <c r="H1116" s="39" t="s">
        <v>73</v>
      </c>
      <c r="I1116" s="39">
        <v>298</v>
      </c>
      <c r="J1116" s="40">
        <v>0</v>
      </c>
      <c r="K1116" s="40">
        <v>0</v>
      </c>
      <c r="L1116" s="40">
        <v>0</v>
      </c>
      <c r="M1116" s="40">
        <v>0</v>
      </c>
      <c r="N1116" s="40">
        <v>0</v>
      </c>
      <c r="O1116" s="40">
        <v>0</v>
      </c>
      <c r="P1116" s="40">
        <v>0</v>
      </c>
      <c r="Q1116" s="40">
        <v>0</v>
      </c>
      <c r="R1116" s="40">
        <v>0</v>
      </c>
      <c r="S1116" s="40">
        <v>0</v>
      </c>
      <c r="T1116" s="40">
        <v>0</v>
      </c>
      <c r="U1116" s="40">
        <v>0</v>
      </c>
      <c r="V1116" s="40">
        <v>0</v>
      </c>
      <c r="W1116" s="40">
        <v>0</v>
      </c>
      <c r="X1116" s="40">
        <v>0</v>
      </c>
      <c r="Y1116" s="40">
        <v>0</v>
      </c>
    </row>
    <row r="1117" spans="1:25" ht="15" hidden="1" customHeight="1">
      <c r="A1117" s="41" t="s">
        <v>64</v>
      </c>
      <c r="B1117" s="41" t="s">
        <v>526</v>
      </c>
      <c r="C1117" s="41" t="s">
        <v>527</v>
      </c>
      <c r="D1117" s="41" t="s">
        <v>553</v>
      </c>
      <c r="E1117" s="41" t="s">
        <v>586</v>
      </c>
      <c r="F1117" s="41"/>
      <c r="G1117" s="41" t="s">
        <v>612</v>
      </c>
      <c r="H1117" s="42" t="s">
        <v>71</v>
      </c>
      <c r="I1117" s="42">
        <v>25</v>
      </c>
      <c r="J1117" s="43">
        <v>2.035365606786795E-5</v>
      </c>
      <c r="K1117" s="43">
        <v>2.0274023997985249E-5</v>
      </c>
      <c r="L1117" s="43">
        <v>2.2212282505230204E-5</v>
      </c>
      <c r="M1117" s="43">
        <v>2.0396005201698551E-5</v>
      </c>
      <c r="N1117" s="43">
        <v>2.0600016253705344E-5</v>
      </c>
      <c r="O1117" s="43">
        <v>2.0805017251684203E-5</v>
      </c>
      <c r="P1117" s="43">
        <v>2.1011008195635128E-5</v>
      </c>
      <c r="Q1117" s="43">
        <v>2.1217989085558184E-5</v>
      </c>
      <c r="R1117" s="43">
        <v>1.0652813244424348E-5</v>
      </c>
      <c r="S1117" s="43">
        <v>7.4569692710970555E-6</v>
      </c>
      <c r="T1117" s="43">
        <v>8.5222505955394661E-6</v>
      </c>
      <c r="U1117" s="43">
        <v>6.3916879466546153E-6</v>
      </c>
      <c r="V1117" s="43">
        <v>5.3264066222121742E-6</v>
      </c>
      <c r="W1117" s="43">
        <v>4.2611252977697331E-6</v>
      </c>
      <c r="X1117" s="43">
        <v>6.3916879466546153E-6</v>
      </c>
      <c r="Y1117" s="43">
        <v>5.5200941357471672E-6</v>
      </c>
    </row>
    <row r="1118" spans="1:25" ht="15" hidden="1" customHeight="1">
      <c r="A1118" s="38" t="s">
        <v>64</v>
      </c>
      <c r="B1118" s="38" t="s">
        <v>526</v>
      </c>
      <c r="C1118" s="38" t="s">
        <v>527</v>
      </c>
      <c r="D1118" s="38" t="s">
        <v>553</v>
      </c>
      <c r="E1118" s="38" t="s">
        <v>586</v>
      </c>
      <c r="F1118" s="38"/>
      <c r="G1118" s="38" t="s">
        <v>612</v>
      </c>
      <c r="H1118" s="39" t="s">
        <v>73</v>
      </c>
      <c r="I1118" s="39">
        <v>298</v>
      </c>
      <c r="J1118" s="40">
        <v>4.8291601029095236E-5</v>
      </c>
      <c r="K1118" s="40">
        <v>4.732023028210146E-5</v>
      </c>
      <c r="L1118" s="40">
        <v>5.0994182757374697E-5</v>
      </c>
      <c r="M1118" s="40">
        <v>4.6050490862878584E-5</v>
      </c>
      <c r="N1118" s="40">
        <v>4.5735961722052359E-5</v>
      </c>
      <c r="O1118" s="40">
        <v>4.5414760966314005E-5</v>
      </c>
      <c r="P1118" s="40">
        <v>4.508688838250792E-5</v>
      </c>
      <c r="Q1118" s="40">
        <v>4.4752343752551748E-5</v>
      </c>
      <c r="R1118" s="40">
        <v>2.2080851877227934E-5</v>
      </c>
      <c r="S1118" s="40">
        <v>1.5456596314059579E-5</v>
      </c>
      <c r="T1118" s="40">
        <v>1.766468150178232E-5</v>
      </c>
      <c r="U1118" s="40">
        <v>1.3248511126336772E-5</v>
      </c>
      <c r="V1118" s="40">
        <v>1.1040425938613967E-5</v>
      </c>
      <c r="W1118" s="40">
        <v>8.8323407508911599E-6</v>
      </c>
      <c r="X1118" s="40">
        <v>1.3248511126336772E-5</v>
      </c>
      <c r="Y1118" s="40">
        <v>1.1441895972745394E-5</v>
      </c>
    </row>
    <row r="1119" spans="1:25" ht="15" hidden="1" customHeight="1">
      <c r="A1119" s="41" t="s">
        <v>64</v>
      </c>
      <c r="B1119" s="41" t="s">
        <v>526</v>
      </c>
      <c r="C1119" s="41" t="s">
        <v>527</v>
      </c>
      <c r="D1119" s="41" t="s">
        <v>553</v>
      </c>
      <c r="E1119" s="41" t="s">
        <v>586</v>
      </c>
      <c r="F1119" s="41"/>
      <c r="G1119" s="41" t="s">
        <v>613</v>
      </c>
      <c r="H1119" s="42" t="s">
        <v>71</v>
      </c>
      <c r="I1119" s="42">
        <v>25</v>
      </c>
      <c r="J1119" s="43">
        <v>7.1137331856610226E-6</v>
      </c>
      <c r="K1119" s="43">
        <v>7.7173801153114794E-6</v>
      </c>
      <c r="L1119" s="43">
        <v>8.5288705083840777E-6</v>
      </c>
      <c r="M1119" s="43">
        <v>7.6986010197731986E-6</v>
      </c>
      <c r="N1119" s="43">
        <v>7.0793942681052797E-6</v>
      </c>
      <c r="O1119" s="43">
        <v>8.9000845048081188E-6</v>
      </c>
      <c r="P1119" s="43">
        <v>8.950926174484588E-6</v>
      </c>
      <c r="Q1119" s="43">
        <v>9.0017678441611232E-6</v>
      </c>
      <c r="R1119" s="43">
        <v>5.1760165103926506E-6</v>
      </c>
      <c r="S1119" s="43">
        <v>5.8511490987047405E-6</v>
      </c>
      <c r="T1119" s="43">
        <v>7.201414275328927E-6</v>
      </c>
      <c r="U1119" s="43">
        <v>5.8511490987047405E-6</v>
      </c>
      <c r="V1119" s="43">
        <v>6.3012374909127942E-6</v>
      </c>
      <c r="W1119" s="43">
        <v>5.4010607064966817E-6</v>
      </c>
      <c r="X1119" s="43">
        <v>6.9763700792248756E-6</v>
      </c>
      <c r="Y1119" s="43">
        <v>6.0250468866033026E-6</v>
      </c>
    </row>
    <row r="1120" spans="1:25" ht="15" hidden="1" customHeight="1">
      <c r="A1120" s="38" t="s">
        <v>64</v>
      </c>
      <c r="B1120" s="38" t="s">
        <v>526</v>
      </c>
      <c r="C1120" s="38" t="s">
        <v>527</v>
      </c>
      <c r="D1120" s="38" t="s">
        <v>553</v>
      </c>
      <c r="E1120" s="38" t="s">
        <v>586</v>
      </c>
      <c r="F1120" s="38"/>
      <c r="G1120" s="38" t="s">
        <v>613</v>
      </c>
      <c r="H1120" s="39" t="s">
        <v>73</v>
      </c>
      <c r="I1120" s="39">
        <v>298</v>
      </c>
      <c r="J1120" s="40">
        <v>1.5992388095204437E-5</v>
      </c>
      <c r="K1120" s="40">
        <v>1.8004143243212589E-5</v>
      </c>
      <c r="L1120" s="40">
        <v>2.0620835366728667E-5</v>
      </c>
      <c r="M1120" s="40">
        <v>1.9266538882836681E-5</v>
      </c>
      <c r="N1120" s="40">
        <v>1.8317483680501569E-5</v>
      </c>
      <c r="O1120" s="40">
        <v>2.3783433851974961E-5</v>
      </c>
      <c r="P1120" s="40">
        <v>2.4678639306438487E-5</v>
      </c>
      <c r="Q1120" s="40">
        <v>2.5582470935380773E-5</v>
      </c>
      <c r="R1120" s="40">
        <v>1.5149022906566545E-5</v>
      </c>
      <c r="S1120" s="40">
        <v>1.7124982416118715E-5</v>
      </c>
      <c r="T1120" s="40">
        <v>2.107690143522308E-5</v>
      </c>
      <c r="U1120" s="40">
        <v>1.7124982416118715E-5</v>
      </c>
      <c r="V1120" s="40">
        <v>1.8442288755820145E-5</v>
      </c>
      <c r="W1120" s="40">
        <v>1.5807676076417268E-5</v>
      </c>
      <c r="X1120" s="40">
        <v>2.04182482653723E-5</v>
      </c>
      <c r="Y1120" s="40">
        <v>1.7633941683730622E-5</v>
      </c>
    </row>
    <row r="1121" spans="1:25" ht="15" hidden="1" customHeight="1">
      <c r="A1121" s="41" t="s">
        <v>64</v>
      </c>
      <c r="B1121" s="41" t="s">
        <v>526</v>
      </c>
      <c r="C1121" s="41" t="s">
        <v>527</v>
      </c>
      <c r="D1121" s="41" t="s">
        <v>553</v>
      </c>
      <c r="E1121" s="41" t="s">
        <v>586</v>
      </c>
      <c r="F1121" s="41"/>
      <c r="G1121" s="41" t="s">
        <v>614</v>
      </c>
      <c r="H1121" s="42" t="s">
        <v>71</v>
      </c>
      <c r="I1121" s="42">
        <v>25</v>
      </c>
      <c r="J1121" s="43">
        <v>3.2024741168685071E-5</v>
      </c>
      <c r="K1121" s="43">
        <v>7.7646172661272132E-6</v>
      </c>
      <c r="L1121" s="43">
        <v>2.03025426904676E-5</v>
      </c>
      <c r="M1121" s="43">
        <v>1.9716386393492982E-5</v>
      </c>
      <c r="N1121" s="43">
        <v>1.8413866505821415E-5</v>
      </c>
      <c r="O1121" s="43">
        <v>1.7807365319202688E-5</v>
      </c>
      <c r="P1121" s="43">
        <v>1.4327271813938577E-5</v>
      </c>
      <c r="Q1121" s="43">
        <v>2.1612977058772501E-5</v>
      </c>
      <c r="R1121" s="43">
        <v>1.4408651372515059E-5</v>
      </c>
      <c r="S1121" s="43">
        <v>1.36882188038893E-5</v>
      </c>
      <c r="T1121" s="43">
        <v>1.1526921098012048E-5</v>
      </c>
      <c r="U1121" s="43">
        <v>1.5849516509766571E-5</v>
      </c>
      <c r="V1121" s="43">
        <v>1.6569949078392309E-5</v>
      </c>
      <c r="W1121" s="43">
        <v>1.5849516509766571E-5</v>
      </c>
      <c r="X1121" s="43">
        <v>1.9451679352895337E-5</v>
      </c>
      <c r="Y1121" s="43">
        <v>1.6799177622955064E-5</v>
      </c>
    </row>
    <row r="1122" spans="1:25" ht="15" hidden="1" customHeight="1">
      <c r="A1122" s="38" t="s">
        <v>64</v>
      </c>
      <c r="B1122" s="38" t="s">
        <v>526</v>
      </c>
      <c r="C1122" s="38" t="s">
        <v>527</v>
      </c>
      <c r="D1122" s="38" t="s">
        <v>553</v>
      </c>
      <c r="E1122" s="38" t="s">
        <v>586</v>
      </c>
      <c r="F1122" s="38"/>
      <c r="G1122" s="38" t="s">
        <v>614</v>
      </c>
      <c r="H1122" s="39" t="s">
        <v>73</v>
      </c>
      <c r="I1122" s="39">
        <v>298</v>
      </c>
      <c r="J1122" s="40">
        <v>7.6371885774821551E-5</v>
      </c>
      <c r="K1122" s="40">
        <v>1.8919426410842636E-5</v>
      </c>
      <c r="L1122" s="40">
        <v>5.0522138377545562E-5</v>
      </c>
      <c r="M1122" s="40">
        <v>5.0085666224929912E-5</v>
      </c>
      <c r="N1122" s="40">
        <v>4.7731496300746039E-5</v>
      </c>
      <c r="O1122" s="40">
        <v>4.7082541595631774E-5</v>
      </c>
      <c r="P1122" s="40">
        <v>3.8623968856590644E-5</v>
      </c>
      <c r="Q1122" s="40">
        <v>5.938551353432129E-5</v>
      </c>
      <c r="R1122" s="40">
        <v>4.0337329947841032E-5</v>
      </c>
      <c r="S1122" s="40">
        <v>3.8320463450448969E-5</v>
      </c>
      <c r="T1122" s="40">
        <v>3.2269863958272842E-5</v>
      </c>
      <c r="U1122" s="40">
        <v>4.4371062942625164E-5</v>
      </c>
      <c r="V1122" s="40">
        <v>4.6387929440017173E-5</v>
      </c>
      <c r="W1122" s="40">
        <v>4.4371062942625164E-5</v>
      </c>
      <c r="X1122" s="40">
        <v>5.4455395429585417E-5</v>
      </c>
      <c r="Y1122" s="40">
        <v>4.7029659689187405E-5</v>
      </c>
    </row>
    <row r="1123" spans="1:25" ht="15" hidden="1" customHeight="1">
      <c r="A1123" s="41" t="s">
        <v>64</v>
      </c>
      <c r="B1123" s="41" t="s">
        <v>526</v>
      </c>
      <c r="C1123" s="41" t="s">
        <v>527</v>
      </c>
      <c r="D1123" s="41" t="s">
        <v>553</v>
      </c>
      <c r="E1123" s="41" t="s">
        <v>586</v>
      </c>
      <c r="F1123" s="41"/>
      <c r="G1123" s="41" t="s">
        <v>615</v>
      </c>
      <c r="H1123" s="42" t="s">
        <v>71</v>
      </c>
      <c r="I1123" s="42">
        <v>25</v>
      </c>
      <c r="J1123" s="43">
        <v>9.5227407878966311E-6</v>
      </c>
      <c r="K1123" s="43">
        <v>1.7946089007157758E-5</v>
      </c>
      <c r="L1123" s="43">
        <v>2.6230061814986016E-5</v>
      </c>
      <c r="M1123" s="43">
        <v>2.5440280869874129E-5</v>
      </c>
      <c r="N1123" s="43">
        <v>2.8430319829695572E-5</v>
      </c>
      <c r="O1123" s="43">
        <v>2.3828050762572158E-5</v>
      </c>
      <c r="P1123" s="43">
        <v>2.3964168333731326E-5</v>
      </c>
      <c r="Q1123" s="43">
        <v>2.6992320213477399E-5</v>
      </c>
      <c r="R1123" s="43">
        <v>9.6401143619562207E-6</v>
      </c>
      <c r="S1123" s="43">
        <v>2.892034308586854E-5</v>
      </c>
      <c r="T1123" s="43">
        <v>2.2172263032499295E-5</v>
      </c>
      <c r="U1123" s="43">
        <v>2.4100285904890545E-5</v>
      </c>
      <c r="V1123" s="43">
        <v>2.3136274468694917E-5</v>
      </c>
      <c r="W1123" s="43">
        <v>2.2172263032499295E-5</v>
      </c>
      <c r="X1123" s="43">
        <v>2.0244240160108063E-5</v>
      </c>
      <c r="Y1123" s="43">
        <v>1.7483661956456966E-5</v>
      </c>
    </row>
    <row r="1124" spans="1:25" ht="15" hidden="1" customHeight="1">
      <c r="A1124" s="38" t="s">
        <v>64</v>
      </c>
      <c r="B1124" s="38" t="s">
        <v>526</v>
      </c>
      <c r="C1124" s="38" t="s">
        <v>527</v>
      </c>
      <c r="D1124" s="38" t="s">
        <v>553</v>
      </c>
      <c r="E1124" s="38" t="s">
        <v>586</v>
      </c>
      <c r="F1124" s="38"/>
      <c r="G1124" s="38" t="s">
        <v>615</v>
      </c>
      <c r="H1124" s="39" t="s">
        <v>73</v>
      </c>
      <c r="I1124" s="39">
        <v>298</v>
      </c>
      <c r="J1124" s="40">
        <v>2.2709619037534197E-5</v>
      </c>
      <c r="K1124" s="40">
        <v>4.372781023148894E-5</v>
      </c>
      <c r="L1124" s="40">
        <v>6.5272553929439679E-5</v>
      </c>
      <c r="M1124" s="40">
        <v>6.4626113065906885E-5</v>
      </c>
      <c r="N1124" s="40">
        <v>7.3695641561815831E-5</v>
      </c>
      <c r="O1124" s="40">
        <v>6.3001189174337709E-5</v>
      </c>
      <c r="P1124" s="40">
        <v>6.4603457198016863E-5</v>
      </c>
      <c r="Q1124" s="40">
        <v>7.4166219350590244E-5</v>
      </c>
      <c r="R1124" s="40">
        <v>2.6987707849945251E-5</v>
      </c>
      <c r="S1124" s="40">
        <v>8.0963123549835446E-5</v>
      </c>
      <c r="T1124" s="40">
        <v>6.2071728054874048E-5</v>
      </c>
      <c r="U1124" s="40">
        <v>6.7469269624863127E-5</v>
      </c>
      <c r="V1124" s="40">
        <v>6.4770498839868587E-5</v>
      </c>
      <c r="W1124" s="40">
        <v>6.2071728054874048E-5</v>
      </c>
      <c r="X1124" s="40">
        <v>5.6674186484885043E-5</v>
      </c>
      <c r="Y1124" s="40">
        <v>4.8945888327855265E-5</v>
      </c>
    </row>
    <row r="1125" spans="1:25" ht="15" hidden="1" customHeight="1">
      <c r="A1125" s="41" t="s">
        <v>64</v>
      </c>
      <c r="B1125" s="41" t="s">
        <v>526</v>
      </c>
      <c r="C1125" s="41" t="s">
        <v>527</v>
      </c>
      <c r="D1125" s="41" t="s">
        <v>553</v>
      </c>
      <c r="E1125" s="41" t="s">
        <v>586</v>
      </c>
      <c r="F1125" s="41"/>
      <c r="G1125" s="41" t="s">
        <v>616</v>
      </c>
      <c r="H1125" s="42" t="s">
        <v>71</v>
      </c>
      <c r="I1125" s="42">
        <v>25</v>
      </c>
      <c r="J1125" s="43">
        <v>1.7597395373336278E-5</v>
      </c>
      <c r="K1125" s="43">
        <v>1.0147853723055713E-5</v>
      </c>
      <c r="L1125" s="43">
        <v>1.2882769439237515E-5</v>
      </c>
      <c r="M1125" s="43">
        <v>1.0123160431844609E-5</v>
      </c>
      <c r="N1125" s="43">
        <v>1.3032521266284719E-5</v>
      </c>
      <c r="O1125" s="43">
        <v>1.4336215665415352E-5</v>
      </c>
      <c r="P1125" s="43">
        <v>1.6477841366664807E-5</v>
      </c>
      <c r="Q1125" s="43">
        <v>1.5328578539176648E-5</v>
      </c>
      <c r="R1125" s="43">
        <v>7.0428604098919865E-6</v>
      </c>
      <c r="S1125" s="43">
        <v>7.4571463163562104E-6</v>
      </c>
      <c r="T1125" s="43">
        <v>1.0771433568070092E-5</v>
      </c>
      <c r="U1125" s="43">
        <v>1.0771433568070092E-5</v>
      </c>
      <c r="V1125" s="43">
        <v>1.0357147661605856E-5</v>
      </c>
      <c r="W1125" s="43">
        <v>9.114289942213157E-6</v>
      </c>
      <c r="X1125" s="43">
        <v>1.0357147661605856E-5</v>
      </c>
      <c r="Y1125" s="43">
        <v>8.944809344114149E-6</v>
      </c>
    </row>
    <row r="1126" spans="1:25" ht="15" hidden="1" customHeight="1">
      <c r="A1126" s="38" t="s">
        <v>64</v>
      </c>
      <c r="B1126" s="38" t="s">
        <v>526</v>
      </c>
      <c r="C1126" s="38" t="s">
        <v>527</v>
      </c>
      <c r="D1126" s="38" t="s">
        <v>553</v>
      </c>
      <c r="E1126" s="38" t="s">
        <v>586</v>
      </c>
      <c r="F1126" s="38"/>
      <c r="G1126" s="38" t="s">
        <v>616</v>
      </c>
      <c r="H1126" s="39" t="s">
        <v>73</v>
      </c>
      <c r="I1126" s="39">
        <v>298</v>
      </c>
      <c r="J1126" s="40">
        <v>4.1965874518947549E-5</v>
      </c>
      <c r="K1126" s="40">
        <v>2.4726469465391739E-5</v>
      </c>
      <c r="L1126" s="40">
        <v>3.2058302756371762E-5</v>
      </c>
      <c r="M1126" s="40">
        <v>2.5715931125093014E-5</v>
      </c>
      <c r="N1126" s="40">
        <v>3.3782244506573492E-5</v>
      </c>
      <c r="O1126" s="40">
        <v>3.790484770158509E-5</v>
      </c>
      <c r="P1126" s="40">
        <v>4.442155073450407E-5</v>
      </c>
      <c r="Q1126" s="40">
        <v>4.211800650251934E-5</v>
      </c>
      <c r="R1126" s="40">
        <v>1.9716639454009602E-5</v>
      </c>
      <c r="S1126" s="40">
        <v>2.0876441774833669E-5</v>
      </c>
      <c r="T1126" s="40">
        <v>3.0154860341426434E-5</v>
      </c>
      <c r="U1126" s="40">
        <v>3.0154860341426434E-5</v>
      </c>
      <c r="V1126" s="40">
        <v>2.8995058020602336E-5</v>
      </c>
      <c r="W1126" s="40">
        <v>2.5515651058130075E-5</v>
      </c>
      <c r="X1126" s="40">
        <v>2.8995058020602336E-5</v>
      </c>
      <c r="Y1126" s="40">
        <v>2.5041186472338391E-5</v>
      </c>
    </row>
    <row r="1127" spans="1:25" ht="15" hidden="1" customHeight="1">
      <c r="A1127" s="41" t="s">
        <v>64</v>
      </c>
      <c r="B1127" s="41" t="s">
        <v>526</v>
      </c>
      <c r="C1127" s="41" t="s">
        <v>527</v>
      </c>
      <c r="D1127" s="41" t="s">
        <v>553</v>
      </c>
      <c r="E1127" s="41" t="s">
        <v>617</v>
      </c>
      <c r="F1127" s="41"/>
      <c r="G1127" s="41" t="s">
        <v>618</v>
      </c>
      <c r="H1127" s="42" t="s">
        <v>71</v>
      </c>
      <c r="I1127" s="42">
        <v>25</v>
      </c>
      <c r="J1127" s="43">
        <v>9.1996728165576358E-2</v>
      </c>
      <c r="K1127" s="43">
        <v>9.3428563177605894E-2</v>
      </c>
      <c r="L1127" s="43">
        <v>8.8905357927802645E-2</v>
      </c>
      <c r="M1127" s="43">
        <v>8.1316851025409531E-2</v>
      </c>
      <c r="N1127" s="43">
        <v>7.3402218703486843E-2</v>
      </c>
      <c r="O1127" s="43">
        <v>7.5229827426972803E-2</v>
      </c>
      <c r="P1127" s="43">
        <v>7.4850940319787729E-2</v>
      </c>
      <c r="Q1127" s="43">
        <v>7.9780434136692294E-2</v>
      </c>
      <c r="R1127" s="43">
        <v>7.8460611794124793E-2</v>
      </c>
      <c r="S1127" s="43">
        <v>7.5728593595084728E-2</v>
      </c>
      <c r="T1127" s="43">
        <v>7.2570349520274996E-2</v>
      </c>
      <c r="U1127" s="43">
        <v>7.5468668760505328E-2</v>
      </c>
      <c r="V1127" s="43">
        <v>7.6931805261415839E-2</v>
      </c>
      <c r="W1127" s="43">
        <v>6.4939819808630617E-2</v>
      </c>
      <c r="X1127" s="43">
        <v>5.6869606360672231E-2</v>
      </c>
      <c r="Y1127" s="43">
        <v>5.6869606360672231E-2</v>
      </c>
    </row>
    <row r="1128" spans="1:25" ht="15" hidden="1" customHeight="1">
      <c r="A1128" s="38" t="s">
        <v>64</v>
      </c>
      <c r="B1128" s="38" t="s">
        <v>526</v>
      </c>
      <c r="C1128" s="38" t="s">
        <v>527</v>
      </c>
      <c r="D1128" s="38" t="s">
        <v>553</v>
      </c>
      <c r="E1128" s="38" t="s">
        <v>617</v>
      </c>
      <c r="F1128" s="38"/>
      <c r="G1128" s="38" t="s">
        <v>618</v>
      </c>
      <c r="H1128" s="39" t="s">
        <v>73</v>
      </c>
      <c r="I1128" s="39">
        <v>298</v>
      </c>
      <c r="J1128" s="40">
        <v>3.5929478213631255E-3</v>
      </c>
      <c r="K1128" s="40">
        <v>3.5837936629621865E-3</v>
      </c>
      <c r="L1128" s="40">
        <v>3.4840488864592142E-3</v>
      </c>
      <c r="M1128" s="40">
        <v>3.16871356318773E-3</v>
      </c>
      <c r="N1128" s="40">
        <v>2.9699768644415804E-3</v>
      </c>
      <c r="O1128" s="40">
        <v>3.0261718857401906E-3</v>
      </c>
      <c r="P1128" s="40">
        <v>3.0714895515966917E-3</v>
      </c>
      <c r="Q1128" s="40">
        <v>3.3077922810556592E-3</v>
      </c>
      <c r="R1128" s="40">
        <v>3.2139721504420788E-3</v>
      </c>
      <c r="S1128" s="40">
        <v>3.1365385560976982E-3</v>
      </c>
      <c r="T1128" s="40">
        <v>3.0297885392031811E-3</v>
      </c>
      <c r="U1128" s="40">
        <v>3.1545426634246834E-3</v>
      </c>
      <c r="V1128" s="40">
        <v>3.1193310906878352E-3</v>
      </c>
      <c r="W1128" s="40">
        <v>2.7090605033693567E-3</v>
      </c>
      <c r="X1128" s="40">
        <v>2.3723996291930669E-3</v>
      </c>
      <c r="Y1128" s="40">
        <v>2.3723996291930669E-3</v>
      </c>
    </row>
    <row r="1129" spans="1:25" ht="15" hidden="1" customHeight="1">
      <c r="A1129" s="41" t="s">
        <v>64</v>
      </c>
      <c r="B1129" s="41" t="s">
        <v>526</v>
      </c>
      <c r="C1129" s="41" t="s">
        <v>527</v>
      </c>
      <c r="D1129" s="41" t="s">
        <v>553</v>
      </c>
      <c r="E1129" s="41" t="s">
        <v>617</v>
      </c>
      <c r="F1129" s="41"/>
      <c r="G1129" s="41" t="s">
        <v>619</v>
      </c>
      <c r="H1129" s="42" t="s">
        <v>71</v>
      </c>
      <c r="I1129" s="42">
        <v>25</v>
      </c>
      <c r="J1129" s="43">
        <v>5.402220892047467E-4</v>
      </c>
      <c r="K1129" s="43">
        <v>3.2396253596820933E-4</v>
      </c>
      <c r="L1129" s="43">
        <v>2.7969342335100672E-4</v>
      </c>
      <c r="M1129" s="43">
        <v>2.5943872288164893E-4</v>
      </c>
      <c r="N1129" s="43">
        <v>1.9973971625218443E-4</v>
      </c>
      <c r="O1129" s="43">
        <v>1.700243219590267E-4</v>
      </c>
      <c r="P1129" s="43">
        <v>2.0966232172151255E-4</v>
      </c>
      <c r="Q1129" s="43">
        <v>1.5633951491875374E-4</v>
      </c>
      <c r="R1129" s="43">
        <v>2.5261985160312886E-5</v>
      </c>
      <c r="S1129" s="43">
        <v>2.0820248536392883E-5</v>
      </c>
      <c r="T1129" s="43">
        <v>2.8916889848180424E-5</v>
      </c>
      <c r="U1129" s="43">
        <v>2.4756439185837699E-5</v>
      </c>
      <c r="V1129" s="43">
        <v>4.2535456098263702E-5</v>
      </c>
      <c r="W1129" s="43">
        <v>8.6819706578249587E-5</v>
      </c>
      <c r="X1129" s="43">
        <v>7.8551163094606777E-5</v>
      </c>
      <c r="Y1129" s="43">
        <v>7.8551163094606777E-5</v>
      </c>
    </row>
    <row r="1130" spans="1:25" ht="15" hidden="1" customHeight="1">
      <c r="A1130" s="38" t="s">
        <v>64</v>
      </c>
      <c r="B1130" s="38" t="s">
        <v>526</v>
      </c>
      <c r="C1130" s="38" t="s">
        <v>527</v>
      </c>
      <c r="D1130" s="38" t="s">
        <v>553</v>
      </c>
      <c r="E1130" s="38" t="s">
        <v>617</v>
      </c>
      <c r="F1130" s="38"/>
      <c r="G1130" s="38" t="s">
        <v>619</v>
      </c>
      <c r="H1130" s="39" t="s">
        <v>73</v>
      </c>
      <c r="I1130" s="39">
        <v>298</v>
      </c>
      <c r="J1130" s="40">
        <v>2.486329507416594E-5</v>
      </c>
      <c r="K1130" s="40">
        <v>1.4826615325902895E-5</v>
      </c>
      <c r="L1130" s="40">
        <v>1.3234339899146403E-5</v>
      </c>
      <c r="M1130" s="40">
        <v>1.2347949715410526E-5</v>
      </c>
      <c r="N1130" s="40">
        <v>9.9812173363114231E-6</v>
      </c>
      <c r="O1130" s="40">
        <v>8.5376820143342746E-6</v>
      </c>
      <c r="P1130" s="40">
        <v>1.0851473000206832E-5</v>
      </c>
      <c r="Q1130" s="40">
        <v>8.2578489358511064E-6</v>
      </c>
      <c r="R1130" s="40">
        <v>1.3310978868388644E-6</v>
      </c>
      <c r="S1130" s="40">
        <v>1.1092482390323868E-6</v>
      </c>
      <c r="T1130" s="40">
        <v>1.5529475346453415E-6</v>
      </c>
      <c r="U1130" s="40">
        <v>1.3310978868388644E-6</v>
      </c>
      <c r="V1130" s="40">
        <v>2.2184964780647736E-6</v>
      </c>
      <c r="W1130" s="40">
        <v>4.6588426039360246E-6</v>
      </c>
      <c r="X1130" s="40">
        <v>4.2151433083230699E-6</v>
      </c>
      <c r="Y1130" s="40">
        <v>4.2151433083230699E-6</v>
      </c>
    </row>
    <row r="1131" spans="1:25" ht="15" hidden="1" customHeight="1">
      <c r="A1131" s="41" t="s">
        <v>64</v>
      </c>
      <c r="B1131" s="41" t="s">
        <v>526</v>
      </c>
      <c r="C1131" s="41" t="s">
        <v>527</v>
      </c>
      <c r="D1131" s="41" t="s">
        <v>553</v>
      </c>
      <c r="E1131" s="41" t="s">
        <v>617</v>
      </c>
      <c r="F1131" s="41"/>
      <c r="G1131" s="41" t="s">
        <v>620</v>
      </c>
      <c r="H1131" s="42" t="s">
        <v>71</v>
      </c>
      <c r="I1131" s="42">
        <v>25</v>
      </c>
      <c r="J1131" s="43">
        <v>2.0713898656957962E-2</v>
      </c>
      <c r="K1131" s="43">
        <v>1.9319126623165966E-2</v>
      </c>
      <c r="L1131" s="43">
        <v>1.8663017627412883E-2</v>
      </c>
      <c r="M1131" s="43">
        <v>1.9349503358102416E-2</v>
      </c>
      <c r="N1131" s="43">
        <v>1.5905893007068989E-2</v>
      </c>
      <c r="O1131" s="43">
        <v>1.543244902329432E-2</v>
      </c>
      <c r="P1131" s="43">
        <v>1.2240518249733486E-2</v>
      </c>
      <c r="Q1131" s="43">
        <v>1.6286301966486085E-2</v>
      </c>
      <c r="R1131" s="43">
        <v>1.5721683168344856E-2</v>
      </c>
      <c r="S1131" s="43">
        <v>1.5129562054732716E-2</v>
      </c>
      <c r="T1131" s="43">
        <v>1.8383012917499195E-2</v>
      </c>
      <c r="U1131" s="43">
        <v>1.8406899411307655E-2</v>
      </c>
      <c r="V1131" s="43">
        <v>1.7073689542386951E-2</v>
      </c>
      <c r="W1131" s="43">
        <v>1.4330071394576375E-2</v>
      </c>
      <c r="X1131" s="43">
        <v>1.0327428851528389E-2</v>
      </c>
      <c r="Y1131" s="43">
        <v>1.5315454768723685E-2</v>
      </c>
    </row>
    <row r="1132" spans="1:25" ht="15" hidden="1" customHeight="1">
      <c r="A1132" s="38" t="s">
        <v>64</v>
      </c>
      <c r="B1132" s="38" t="s">
        <v>526</v>
      </c>
      <c r="C1132" s="38" t="s">
        <v>527</v>
      </c>
      <c r="D1132" s="38" t="s">
        <v>553</v>
      </c>
      <c r="E1132" s="38" t="s">
        <v>617</v>
      </c>
      <c r="F1132" s="38"/>
      <c r="G1132" s="38" t="s">
        <v>620</v>
      </c>
      <c r="H1132" s="39" t="s">
        <v>73</v>
      </c>
      <c r="I1132" s="39">
        <v>298</v>
      </c>
      <c r="J1132" s="40">
        <v>8.0898482517231395E-4</v>
      </c>
      <c r="K1132" s="40">
        <v>7.4105563878201135E-4</v>
      </c>
      <c r="L1132" s="40">
        <v>7.3137173392361391E-4</v>
      </c>
      <c r="M1132" s="40">
        <v>7.5400157481020542E-4</v>
      </c>
      <c r="N1132" s="40">
        <v>6.4357910528709862E-4</v>
      </c>
      <c r="O1132" s="40">
        <v>6.2078094500144757E-4</v>
      </c>
      <c r="P1132" s="40">
        <v>5.0228659452453009E-4</v>
      </c>
      <c r="Q1132" s="40">
        <v>6.7524957108384346E-4</v>
      </c>
      <c r="R1132" s="40">
        <v>6.440053258024432E-4</v>
      </c>
      <c r="S1132" s="40">
        <v>6.2663853200915613E-4</v>
      </c>
      <c r="T1132" s="40">
        <v>7.6748482295654831E-4</v>
      </c>
      <c r="U1132" s="40">
        <v>7.6939676355764429E-4</v>
      </c>
      <c r="V1132" s="40">
        <v>6.9228182598011264E-4</v>
      </c>
      <c r="W1132" s="40">
        <v>5.9780009460929403E-4</v>
      </c>
      <c r="X1132" s="40">
        <v>4.3082394878025883E-4</v>
      </c>
      <c r="Y1132" s="40">
        <v>6.3890681753285431E-4</v>
      </c>
    </row>
    <row r="1133" spans="1:25" ht="15" hidden="1" customHeight="1">
      <c r="A1133" s="41" t="s">
        <v>64</v>
      </c>
      <c r="B1133" s="41" t="s">
        <v>526</v>
      </c>
      <c r="C1133" s="41" t="s">
        <v>527</v>
      </c>
      <c r="D1133" s="41" t="s">
        <v>553</v>
      </c>
      <c r="E1133" s="41" t="s">
        <v>617</v>
      </c>
      <c r="F1133" s="41"/>
      <c r="G1133" s="41" t="s">
        <v>621</v>
      </c>
      <c r="H1133" s="42" t="s">
        <v>71</v>
      </c>
      <c r="I1133" s="42">
        <v>25</v>
      </c>
      <c r="J1133" s="43">
        <v>7.9875637907685323E-5</v>
      </c>
      <c r="K1133" s="43">
        <v>8.1198989912471131E-5</v>
      </c>
      <c r="L1133" s="43">
        <v>8.6564064081971751E-5</v>
      </c>
      <c r="M1133" s="43">
        <v>8.3936054468512089E-5</v>
      </c>
      <c r="N1133" s="43">
        <v>8.038584803947924E-5</v>
      </c>
      <c r="O1133" s="43">
        <v>7.6015971622509469E-5</v>
      </c>
      <c r="P1133" s="43">
        <v>8.4761412524999942E-5</v>
      </c>
      <c r="Q1133" s="43">
        <v>7.6247880805721413E-5</v>
      </c>
      <c r="R1133" s="43">
        <v>7.1207787584901211E-5</v>
      </c>
      <c r="S1133" s="43">
        <v>7.2980140007168317E-5</v>
      </c>
      <c r="T1133" s="43">
        <v>7.395175565738169E-5</v>
      </c>
      <c r="U1133" s="43">
        <v>5.4059362968272611E-5</v>
      </c>
      <c r="V1133" s="43">
        <v>5.0079068326431684E-5</v>
      </c>
      <c r="W1133" s="43">
        <v>4.990653844461817E-5</v>
      </c>
      <c r="X1133" s="43">
        <v>4.9625042321659103E-5</v>
      </c>
      <c r="Y1133" s="43">
        <v>4.9625042321659103E-5</v>
      </c>
    </row>
    <row r="1134" spans="1:25" ht="15" hidden="1" customHeight="1">
      <c r="A1134" s="38" t="s">
        <v>64</v>
      </c>
      <c r="B1134" s="38" t="s">
        <v>526</v>
      </c>
      <c r="C1134" s="38" t="s">
        <v>527</v>
      </c>
      <c r="D1134" s="38" t="s">
        <v>553</v>
      </c>
      <c r="E1134" s="38" t="s">
        <v>617</v>
      </c>
      <c r="F1134" s="38"/>
      <c r="G1134" s="38" t="s">
        <v>621</v>
      </c>
      <c r="H1134" s="39" t="s">
        <v>73</v>
      </c>
      <c r="I1134" s="39">
        <v>298</v>
      </c>
      <c r="J1134" s="40">
        <v>0</v>
      </c>
      <c r="K1134" s="40">
        <v>0</v>
      </c>
      <c r="L1134" s="40">
        <v>0</v>
      </c>
      <c r="M1134" s="40">
        <v>0</v>
      </c>
      <c r="N1134" s="40">
        <v>0</v>
      </c>
      <c r="O1134" s="40">
        <v>0</v>
      </c>
      <c r="P1134" s="40">
        <v>0</v>
      </c>
      <c r="Q1134" s="40">
        <v>0</v>
      </c>
      <c r="R1134" s="40">
        <v>0</v>
      </c>
      <c r="S1134" s="40">
        <v>0</v>
      </c>
      <c r="T1134" s="40">
        <v>0</v>
      </c>
      <c r="U1134" s="40">
        <v>0</v>
      </c>
      <c r="V1134" s="40">
        <v>0</v>
      </c>
      <c r="W1134" s="40">
        <v>0</v>
      </c>
      <c r="X1134" s="40">
        <v>0</v>
      </c>
      <c r="Y1134" s="40">
        <v>0</v>
      </c>
    </row>
    <row r="1135" spans="1:25" ht="15" hidden="1" customHeight="1">
      <c r="A1135" s="41" t="s">
        <v>64</v>
      </c>
      <c r="B1135" s="41" t="s">
        <v>526</v>
      </c>
      <c r="C1135" s="41" t="s">
        <v>527</v>
      </c>
      <c r="D1135" s="41" t="s">
        <v>553</v>
      </c>
      <c r="E1135" s="41" t="s">
        <v>617</v>
      </c>
      <c r="F1135" s="41"/>
      <c r="G1135" s="41" t="s">
        <v>622</v>
      </c>
      <c r="H1135" s="42" t="s">
        <v>71</v>
      </c>
      <c r="I1135" s="42">
        <v>25</v>
      </c>
      <c r="J1135" s="43">
        <v>1.2363632583300001E-4</v>
      </c>
      <c r="K1135" s="43">
        <v>1.2700314607715004E-4</v>
      </c>
      <c r="L1135" s="43">
        <v>1.18847360429325E-4</v>
      </c>
      <c r="M1135" s="43">
        <v>1.1482819995158034E-4</v>
      </c>
      <c r="N1135" s="43">
        <v>1.029982028838045E-4</v>
      </c>
      <c r="O1135" s="43">
        <v>9.4008179777114323E-5</v>
      </c>
      <c r="P1135" s="43">
        <v>1.0121877022730088E-4</v>
      </c>
      <c r="Q1135" s="43">
        <v>1.0253269265782499E-4</v>
      </c>
      <c r="R1135" s="43">
        <v>1.0003369364389374E-4</v>
      </c>
      <c r="S1135" s="43">
        <v>9.3781593652500004E-5</v>
      </c>
      <c r="T1135" s="43">
        <v>9.5032014901200073E-5</v>
      </c>
      <c r="U1135" s="43">
        <v>9.3781593652500004E-5</v>
      </c>
      <c r="V1135" s="43">
        <v>9.6907646774250069E-5</v>
      </c>
      <c r="W1135" s="43">
        <v>8.1277381165499921E-5</v>
      </c>
      <c r="X1135" s="43">
        <v>6.8773168678500055E-5</v>
      </c>
      <c r="Y1135" s="43">
        <v>6.8773168678500055E-5</v>
      </c>
    </row>
    <row r="1136" spans="1:25" ht="15" hidden="1" customHeight="1">
      <c r="A1136" s="38" t="s">
        <v>64</v>
      </c>
      <c r="B1136" s="38" t="s">
        <v>526</v>
      </c>
      <c r="C1136" s="38" t="s">
        <v>527</v>
      </c>
      <c r="D1136" s="38" t="s">
        <v>553</v>
      </c>
      <c r="E1136" s="38" t="s">
        <v>617</v>
      </c>
      <c r="F1136" s="38"/>
      <c r="G1136" s="38" t="s">
        <v>622</v>
      </c>
      <c r="H1136" s="39" t="s">
        <v>73</v>
      </c>
      <c r="I1136" s="39">
        <v>298</v>
      </c>
      <c r="J1136" s="40">
        <v>0</v>
      </c>
      <c r="K1136" s="40">
        <v>0</v>
      </c>
      <c r="L1136" s="40">
        <v>0</v>
      </c>
      <c r="M1136" s="40">
        <v>0</v>
      </c>
      <c r="N1136" s="40">
        <v>0</v>
      </c>
      <c r="O1136" s="40">
        <v>0</v>
      </c>
      <c r="P1136" s="40">
        <v>0</v>
      </c>
      <c r="Q1136" s="40">
        <v>0</v>
      </c>
      <c r="R1136" s="40">
        <v>0</v>
      </c>
      <c r="S1136" s="40">
        <v>0</v>
      </c>
      <c r="T1136" s="40">
        <v>0</v>
      </c>
      <c r="U1136" s="40">
        <v>0</v>
      </c>
      <c r="V1136" s="40">
        <v>0</v>
      </c>
      <c r="W1136" s="40">
        <v>0</v>
      </c>
      <c r="X1136" s="40">
        <v>0</v>
      </c>
      <c r="Y1136" s="40">
        <v>0</v>
      </c>
    </row>
    <row r="1137" spans="1:25" ht="15" hidden="1" customHeight="1">
      <c r="A1137" s="41" t="s">
        <v>64</v>
      </c>
      <c r="B1137" s="41" t="s">
        <v>526</v>
      </c>
      <c r="C1137" s="41" t="s">
        <v>527</v>
      </c>
      <c r="D1137" s="41" t="s">
        <v>553</v>
      </c>
      <c r="E1137" s="41" t="s">
        <v>617</v>
      </c>
      <c r="F1137" s="41"/>
      <c r="G1137" s="41" t="s">
        <v>623</v>
      </c>
      <c r="H1137" s="42" t="s">
        <v>71</v>
      </c>
      <c r="I1137" s="42">
        <v>25</v>
      </c>
      <c r="J1137" s="43">
        <v>7.9076881528608485E-3</v>
      </c>
      <c r="K1137" s="43">
        <v>8.0387000013346418E-3</v>
      </c>
      <c r="L1137" s="43">
        <v>8.5698423441152027E-3</v>
      </c>
      <c r="M1137" s="43">
        <v>8.3096693923826979E-3</v>
      </c>
      <c r="N1137" s="43">
        <v>7.9581989559084545E-3</v>
      </c>
      <c r="O1137" s="43">
        <v>7.5255811906284357E-3</v>
      </c>
      <c r="P1137" s="43">
        <v>8.3913798399750019E-3</v>
      </c>
      <c r="Q1137" s="43">
        <v>7.5485401997664198E-3</v>
      </c>
      <c r="R1137" s="43">
        <v>7.0495709709052171E-3</v>
      </c>
      <c r="S1137" s="43">
        <v>7.2250338607096508E-3</v>
      </c>
      <c r="T1137" s="43">
        <v>7.3212238100807993E-3</v>
      </c>
      <c r="U1137" s="43">
        <v>5.3518769338589999E-3</v>
      </c>
      <c r="V1137" s="43">
        <v>4.9578277643167355E-3</v>
      </c>
      <c r="W1137" s="43">
        <v>4.9407473060171991E-3</v>
      </c>
      <c r="X1137" s="43">
        <v>4.9128791898442499E-3</v>
      </c>
      <c r="Y1137" s="43">
        <v>4.9128791898442499E-3</v>
      </c>
    </row>
    <row r="1138" spans="1:25" ht="15" hidden="1" customHeight="1">
      <c r="A1138" s="38" t="s">
        <v>64</v>
      </c>
      <c r="B1138" s="38" t="s">
        <v>526</v>
      </c>
      <c r="C1138" s="38" t="s">
        <v>527</v>
      </c>
      <c r="D1138" s="38" t="s">
        <v>553</v>
      </c>
      <c r="E1138" s="38" t="s">
        <v>617</v>
      </c>
      <c r="F1138" s="38"/>
      <c r="G1138" s="38" t="s">
        <v>623</v>
      </c>
      <c r="H1138" s="39" t="s">
        <v>73</v>
      </c>
      <c r="I1138" s="39">
        <v>298</v>
      </c>
      <c r="J1138" s="40">
        <v>1.0027183010704942E-2</v>
      </c>
      <c r="K1138" s="40">
        <v>9.9742997684425985E-3</v>
      </c>
      <c r="L1138" s="40">
        <v>1.0404716642356805E-2</v>
      </c>
      <c r="M1138" s="40">
        <v>9.8717330786103306E-3</v>
      </c>
      <c r="N1138" s="40">
        <v>9.2505134352052019E-3</v>
      </c>
      <c r="O1138" s="40">
        <v>8.5589278403044727E-3</v>
      </c>
      <c r="P1138" s="40">
        <v>9.3373916294662001E-3</v>
      </c>
      <c r="Q1138" s="40">
        <v>8.2177010131951698E-3</v>
      </c>
      <c r="R1138" s="40">
        <v>7.5080158639069241E-3</v>
      </c>
      <c r="S1138" s="40">
        <v>7.6948893865107348E-3</v>
      </c>
      <c r="T1138" s="40">
        <v>7.7973347223769338E-3</v>
      </c>
      <c r="U1138" s="40">
        <v>5.6999180640820244E-3</v>
      </c>
      <c r="V1138" s="40">
        <v>5.2802432458139313E-3</v>
      </c>
      <c r="W1138" s="40">
        <v>5.2620520179498566E-3</v>
      </c>
      <c r="X1138" s="40">
        <v>5.2323715935400231E-3</v>
      </c>
      <c r="Y1138" s="40">
        <v>5.2323715935400231E-3</v>
      </c>
    </row>
    <row r="1139" spans="1:25" ht="15" hidden="1" customHeight="1">
      <c r="A1139" s="41" t="s">
        <v>64</v>
      </c>
      <c r="B1139" s="41" t="s">
        <v>526</v>
      </c>
      <c r="C1139" s="41" t="s">
        <v>527</v>
      </c>
      <c r="D1139" s="41" t="s">
        <v>553</v>
      </c>
      <c r="E1139" s="41" t="s">
        <v>617</v>
      </c>
      <c r="F1139" s="41"/>
      <c r="G1139" s="41" t="s">
        <v>624</v>
      </c>
      <c r="H1139" s="42" t="s">
        <v>71</v>
      </c>
      <c r="I1139" s="42">
        <v>25</v>
      </c>
      <c r="J1139" s="43">
        <v>1.2239996257467E-2</v>
      </c>
      <c r="K1139" s="43">
        <v>1.2573311461637855E-2</v>
      </c>
      <c r="L1139" s="43">
        <v>1.1765888682503174E-2</v>
      </c>
      <c r="M1139" s="43">
        <v>1.1367991795206452E-2</v>
      </c>
      <c r="N1139" s="43">
        <v>1.0196822085496646E-2</v>
      </c>
      <c r="O1139" s="43">
        <v>9.3068097979343168E-3</v>
      </c>
      <c r="P1139" s="43">
        <v>1.0020658252502784E-2</v>
      </c>
      <c r="Q1139" s="43">
        <v>1.0150736573124675E-2</v>
      </c>
      <c r="R1139" s="43">
        <v>9.9033356707454809E-3</v>
      </c>
      <c r="S1139" s="43">
        <v>9.2843777715974993E-3</v>
      </c>
      <c r="T1139" s="43">
        <v>9.408169475218801E-3</v>
      </c>
      <c r="U1139" s="43">
        <v>9.2843777715974993E-3</v>
      </c>
      <c r="V1139" s="43">
        <v>9.5938570306507518E-3</v>
      </c>
      <c r="W1139" s="43">
        <v>8.0464607353844999E-3</v>
      </c>
      <c r="X1139" s="43">
        <v>6.8085436991715004E-3</v>
      </c>
      <c r="Y1139" s="43">
        <v>6.8085436991715004E-3</v>
      </c>
    </row>
    <row r="1140" spans="1:25" ht="15" hidden="1" customHeight="1">
      <c r="A1140" s="38" t="s">
        <v>64</v>
      </c>
      <c r="B1140" s="38" t="s">
        <v>526</v>
      </c>
      <c r="C1140" s="38" t="s">
        <v>527</v>
      </c>
      <c r="D1140" s="38" t="s">
        <v>553</v>
      </c>
      <c r="E1140" s="38" t="s">
        <v>617</v>
      </c>
      <c r="F1140" s="38"/>
      <c r="G1140" s="38" t="s">
        <v>624</v>
      </c>
      <c r="H1140" s="39" t="s">
        <v>73</v>
      </c>
      <c r="I1140" s="39">
        <v>298</v>
      </c>
      <c r="J1140" s="40">
        <v>1.7448109122035687E-2</v>
      </c>
      <c r="K1140" s="40">
        <v>1.7879072760194712E-2</v>
      </c>
      <c r="L1140" s="40">
        <v>1.6688639756242261E-2</v>
      </c>
      <c r="M1140" s="40">
        <v>1.6082458201494676E-2</v>
      </c>
      <c r="N1140" s="40">
        <v>1.4387206071394003E-2</v>
      </c>
      <c r="O1140" s="40">
        <v>1.3095578616264626E-2</v>
      </c>
      <c r="P1140" s="40">
        <v>1.4060487559217176E-2</v>
      </c>
      <c r="Q1140" s="40">
        <v>1.420197336677559E-2</v>
      </c>
      <c r="R1140" s="40">
        <v>1.3814812369944559E-2</v>
      </c>
      <c r="S1140" s="40">
        <v>1.2951387406284737E-2</v>
      </c>
      <c r="T1140" s="40">
        <v>1.3124072571701867E-2</v>
      </c>
      <c r="U1140" s="40">
        <v>1.2951387406284737E-2</v>
      </c>
      <c r="V1140" s="40">
        <v>1.338310031982756E-2</v>
      </c>
      <c r="W1140" s="40">
        <v>1.122453575211344E-2</v>
      </c>
      <c r="X1140" s="40">
        <v>9.4976840979421398E-3</v>
      </c>
      <c r="Y1140" s="40">
        <v>9.4976840979421398E-3</v>
      </c>
    </row>
    <row r="1141" spans="1:25" ht="15" hidden="1" customHeight="1">
      <c r="A1141" s="41" t="s">
        <v>64</v>
      </c>
      <c r="B1141" s="41" t="s">
        <v>526</v>
      </c>
      <c r="C1141" s="41" t="s">
        <v>527</v>
      </c>
      <c r="D1141" s="41" t="s">
        <v>553</v>
      </c>
      <c r="E1141" s="41" t="s">
        <v>617</v>
      </c>
      <c r="F1141" s="41"/>
      <c r="G1141" s="41" t="s">
        <v>625</v>
      </c>
      <c r="H1141" s="42" t="s">
        <v>71</v>
      </c>
      <c r="I1141" s="42">
        <v>25</v>
      </c>
      <c r="J1141" s="43">
        <v>1.3889942685829678E-2</v>
      </c>
      <c r="K1141" s="43">
        <v>1.3713259035005533E-2</v>
      </c>
      <c r="L1141" s="43">
        <v>1.3197156196042075E-2</v>
      </c>
      <c r="M1141" s="43">
        <v>1.188301812927465E-2</v>
      </c>
      <c r="N1141" s="43">
        <v>1.1027896814796212E-2</v>
      </c>
      <c r="O1141" s="43">
        <v>1.1126953059553401E-2</v>
      </c>
      <c r="P1141" s="43">
        <v>1.1184612835819068E-2</v>
      </c>
      <c r="Q1141" s="43">
        <v>1.193011587789008E-2</v>
      </c>
      <c r="R1141" s="43">
        <v>1.1482261043552646E-2</v>
      </c>
      <c r="S1141" s="43">
        <v>1.1205621202824581E-2</v>
      </c>
      <c r="T1141" s="43">
        <v>1.0824245290709753E-2</v>
      </c>
      <c r="U1141" s="43">
        <v>1.1269942811882752E-2</v>
      </c>
      <c r="V1141" s="43">
        <v>1.1144145682662787E-2</v>
      </c>
      <c r="W1141" s="43">
        <v>9.678409901027446E-3</v>
      </c>
      <c r="X1141" s="43">
        <v>8.475652733417556E-3</v>
      </c>
      <c r="Y1141" s="43">
        <v>8.475652733417556E-3</v>
      </c>
    </row>
    <row r="1142" spans="1:25" ht="15" hidden="1" customHeight="1">
      <c r="A1142" s="38" t="s">
        <v>64</v>
      </c>
      <c r="B1142" s="38" t="s">
        <v>526</v>
      </c>
      <c r="C1142" s="38" t="s">
        <v>527</v>
      </c>
      <c r="D1142" s="38" t="s">
        <v>553</v>
      </c>
      <c r="E1142" s="38" t="s">
        <v>617</v>
      </c>
      <c r="F1142" s="38"/>
      <c r="G1142" s="38" t="s">
        <v>625</v>
      </c>
      <c r="H1142" s="39" t="s">
        <v>73</v>
      </c>
      <c r="I1142" s="39">
        <v>298</v>
      </c>
      <c r="J1142" s="40">
        <v>2.1233049396089776E-2</v>
      </c>
      <c r="K1142" s="40">
        <v>2.1178951561339414E-2</v>
      </c>
      <c r="L1142" s="40">
        <v>2.0589495250870078E-2</v>
      </c>
      <c r="M1142" s="40">
        <v>1.8725975147531885E-2</v>
      </c>
      <c r="N1142" s="40">
        <v>1.7551511628690172E-2</v>
      </c>
      <c r="O1142" s="40">
        <v>1.7883604306449967E-2</v>
      </c>
      <c r="P1142" s="40">
        <v>1.8151415665113538E-2</v>
      </c>
      <c r="Q1142" s="40">
        <v>1.9547881123698891E-2</v>
      </c>
      <c r="R1142" s="40">
        <v>1.8993437372575903E-2</v>
      </c>
      <c r="S1142" s="40">
        <v>1.853583224848945E-2</v>
      </c>
      <c r="T1142" s="40">
        <v>1.7904977447794138E-2</v>
      </c>
      <c r="U1142" s="40">
        <v>1.8642230147711197E-2</v>
      </c>
      <c r="V1142" s="40">
        <v>1.8434142220914679E-2</v>
      </c>
      <c r="W1142" s="40">
        <v>1.6009588322720009E-2</v>
      </c>
      <c r="X1142" s="40">
        <v>1.4020041764706281E-2</v>
      </c>
      <c r="Y1142" s="40">
        <v>1.4020041764706281E-2</v>
      </c>
    </row>
    <row r="1143" spans="1:25" ht="15" hidden="1" customHeight="1">
      <c r="A1143" s="41" t="s">
        <v>64</v>
      </c>
      <c r="B1143" s="41" t="s">
        <v>526</v>
      </c>
      <c r="C1143" s="41" t="s">
        <v>527</v>
      </c>
      <c r="D1143" s="41" t="s">
        <v>553</v>
      </c>
      <c r="E1143" s="41" t="s">
        <v>617</v>
      </c>
      <c r="F1143" s="41"/>
      <c r="G1143" s="41" t="s">
        <v>626</v>
      </c>
      <c r="H1143" s="42" t="s">
        <v>71</v>
      </c>
      <c r="I1143" s="42">
        <v>25</v>
      </c>
      <c r="J1143" s="43">
        <v>8.1564355671083995E-5</v>
      </c>
      <c r="K1143" s="43">
        <v>4.7550577920416997E-5</v>
      </c>
      <c r="L1143" s="43">
        <v>4.1517832906835992E-5</v>
      </c>
      <c r="M1143" s="43">
        <v>3.7912376199555E-5</v>
      </c>
      <c r="N1143" s="43">
        <v>3.0008752045271999E-5</v>
      </c>
      <c r="O1143" s="43">
        <v>2.51476404256935E-5</v>
      </c>
      <c r="P1143" s="43">
        <v>3.1328823454928996E-5</v>
      </c>
      <c r="Q1143" s="43">
        <v>2.3378520679371E-5</v>
      </c>
      <c r="R1143" s="43">
        <v>3.6969468049799998E-6</v>
      </c>
      <c r="S1143" s="43">
        <v>3.0807890041499999E-6</v>
      </c>
      <c r="T1143" s="43">
        <v>4.3131046058099997E-6</v>
      </c>
      <c r="U1143" s="43">
        <v>3.6969468049799998E-6</v>
      </c>
      <c r="V1143" s="43">
        <v>6.1615780082999999E-6</v>
      </c>
      <c r="W1143" s="43">
        <v>1.2939313817429998E-5</v>
      </c>
      <c r="X1143" s="43">
        <v>1.1706998215769999E-5</v>
      </c>
      <c r="Y1143" s="43">
        <v>1.1706998215769999E-5</v>
      </c>
    </row>
    <row r="1144" spans="1:25" ht="15" hidden="1" customHeight="1">
      <c r="A1144" s="38" t="s">
        <v>64</v>
      </c>
      <c r="B1144" s="38" t="s">
        <v>526</v>
      </c>
      <c r="C1144" s="38" t="s">
        <v>527</v>
      </c>
      <c r="D1144" s="38" t="s">
        <v>553</v>
      </c>
      <c r="E1144" s="38" t="s">
        <v>617</v>
      </c>
      <c r="F1144" s="38"/>
      <c r="G1144" s="38" t="s">
        <v>626</v>
      </c>
      <c r="H1144" s="39" t="s">
        <v>73</v>
      </c>
      <c r="I1144" s="39">
        <v>298</v>
      </c>
      <c r="J1144" s="40">
        <v>1.4693327003536402E-4</v>
      </c>
      <c r="K1144" s="40">
        <v>8.7620046614615411E-5</v>
      </c>
      <c r="L1144" s="40">
        <v>7.8210262651854217E-5</v>
      </c>
      <c r="M1144" s="40">
        <v>7.2972010528189179E-5</v>
      </c>
      <c r="N1144" s="40">
        <v>5.8985460204819645E-5</v>
      </c>
      <c r="O1144" s="40">
        <v>5.0454677593867993E-5</v>
      </c>
      <c r="P1144" s="40">
        <v>6.4128363029305327E-5</v>
      </c>
      <c r="Q1144" s="40">
        <v>4.8800963186226314E-5</v>
      </c>
      <c r="R1144" s="40">
        <v>7.866317182295608E-6</v>
      </c>
      <c r="S1144" s="40">
        <v>6.5552643185796739E-6</v>
      </c>
      <c r="T1144" s="40">
        <v>9.1773700460115421E-6</v>
      </c>
      <c r="U1144" s="40">
        <v>7.866317182295608E-6</v>
      </c>
      <c r="V1144" s="40">
        <v>1.3110528637159348E-5</v>
      </c>
      <c r="W1144" s="40">
        <v>2.7532110138034631E-5</v>
      </c>
      <c r="X1144" s="40">
        <v>2.491000441060276E-5</v>
      </c>
      <c r="Y1144" s="40">
        <v>2.491000441060276E-5</v>
      </c>
    </row>
    <row r="1145" spans="1:25" ht="15" hidden="1" customHeight="1">
      <c r="A1145" s="41" t="s">
        <v>64</v>
      </c>
      <c r="B1145" s="41" t="s">
        <v>526</v>
      </c>
      <c r="C1145" s="41" t="s">
        <v>527</v>
      </c>
      <c r="D1145" s="41" t="s">
        <v>553</v>
      </c>
      <c r="E1145" s="41" t="s">
        <v>617</v>
      </c>
      <c r="F1145" s="41"/>
      <c r="G1145" s="41" t="s">
        <v>627</v>
      </c>
      <c r="H1145" s="42" t="s">
        <v>71</v>
      </c>
      <c r="I1145" s="42">
        <v>25</v>
      </c>
      <c r="J1145" s="43">
        <v>3.1274467134026688E-3</v>
      </c>
      <c r="K1145" s="43">
        <v>2.8356230546960591E-3</v>
      </c>
      <c r="L1145" s="43">
        <v>2.7703477547266183E-3</v>
      </c>
      <c r="M1145" s="43">
        <v>2.8275873487150168E-3</v>
      </c>
      <c r="N1145" s="43">
        <v>2.3896899838643832E-3</v>
      </c>
      <c r="O1145" s="43">
        <v>2.2825538984897363E-3</v>
      </c>
      <c r="P1145" s="43">
        <v>1.8290412511605301E-3</v>
      </c>
      <c r="Q1145" s="43">
        <v>2.4354025117184412E-3</v>
      </c>
      <c r="R1145" s="43">
        <v>2.3007782638330265E-3</v>
      </c>
      <c r="S1145" s="43">
        <v>2.2387335258919573E-3</v>
      </c>
      <c r="T1145" s="43">
        <v>2.7419220427718177E-3</v>
      </c>
      <c r="U1145" s="43">
        <v>2.7487526561231278E-3</v>
      </c>
      <c r="V1145" s="43">
        <v>2.4732512509536117E-3</v>
      </c>
      <c r="W1145" s="43">
        <v>2.1357051078430265E-3</v>
      </c>
      <c r="X1145" s="43">
        <v>1.5391648751619256E-3</v>
      </c>
      <c r="Y1145" s="43">
        <v>2.2825632948961986E-3</v>
      </c>
    </row>
    <row r="1146" spans="1:25" ht="15" hidden="1" customHeight="1">
      <c r="A1146" s="38" t="s">
        <v>64</v>
      </c>
      <c r="B1146" s="38" t="s">
        <v>526</v>
      </c>
      <c r="C1146" s="38" t="s">
        <v>527</v>
      </c>
      <c r="D1146" s="38" t="s">
        <v>553</v>
      </c>
      <c r="E1146" s="38" t="s">
        <v>617</v>
      </c>
      <c r="F1146" s="38"/>
      <c r="G1146" s="38" t="s">
        <v>627</v>
      </c>
      <c r="H1146" s="39" t="s">
        <v>73</v>
      </c>
      <c r="I1146" s="39">
        <v>298</v>
      </c>
      <c r="J1146" s="40">
        <v>4.7808138630451771E-3</v>
      </c>
      <c r="K1146" s="40">
        <v>4.37937642454815E-3</v>
      </c>
      <c r="L1146" s="40">
        <v>4.3221479758123217E-3</v>
      </c>
      <c r="M1146" s="40">
        <v>4.455882322443705E-3</v>
      </c>
      <c r="N1146" s="40">
        <v>3.8033246270934773E-3</v>
      </c>
      <c r="O1146" s="40">
        <v>3.6685955724139272E-3</v>
      </c>
      <c r="P1146" s="40">
        <v>2.968335918801863E-3</v>
      </c>
      <c r="Q1146" s="40">
        <v>3.9904858657457904E-3</v>
      </c>
      <c r="R1146" s="40">
        <v>3.8058434394185898E-3</v>
      </c>
      <c r="S1146" s="40">
        <v>3.7032118375144264E-3</v>
      </c>
      <c r="T1146" s="40">
        <v>4.5355635447004812E-3</v>
      </c>
      <c r="U1146" s="40">
        <v>4.5468624366532323E-3</v>
      </c>
      <c r="V1146" s="40">
        <v>4.0911404612255743E-3</v>
      </c>
      <c r="W1146" s="40">
        <v>3.532786883893752E-3</v>
      </c>
      <c r="X1146" s="40">
        <v>2.5460169866867556E-3</v>
      </c>
      <c r="Y1146" s="40">
        <v>3.7757130608779181E-3</v>
      </c>
    </row>
    <row r="1147" spans="1:25" ht="15" customHeight="1">
      <c r="A1147" s="41" t="s">
        <v>64</v>
      </c>
      <c r="B1147" s="41" t="s">
        <v>526</v>
      </c>
      <c r="C1147" s="41" t="s">
        <v>628</v>
      </c>
      <c r="D1147" s="41" t="s">
        <v>629</v>
      </c>
      <c r="E1147" s="41" t="s">
        <v>630</v>
      </c>
      <c r="F1147" s="41"/>
      <c r="G1147" s="41" t="s">
        <v>631</v>
      </c>
      <c r="H1147" s="42" t="s">
        <v>71</v>
      </c>
      <c r="I1147" s="42">
        <v>25</v>
      </c>
      <c r="J1147" s="43">
        <v>9.5841793672557657E-3</v>
      </c>
      <c r="K1147" s="43">
        <v>9.960029538520699E-3</v>
      </c>
      <c r="L1147" s="43">
        <v>1.0241917166969396E-2</v>
      </c>
      <c r="M1147" s="43">
        <v>1.0335879709785629E-2</v>
      </c>
      <c r="N1147" s="43">
        <v>1.0711729881050562E-2</v>
      </c>
      <c r="O1147" s="43">
        <v>1.1087580052315492E-2</v>
      </c>
      <c r="P1147" s="43">
        <v>1.1463430223580425E-2</v>
      </c>
      <c r="Q1147" s="43">
        <v>1.2213100975185459E-2</v>
      </c>
      <c r="R1147" s="43">
        <v>1.3342681079905085E-2</v>
      </c>
      <c r="S1147" s="43">
        <v>1.4094381422434949E-2</v>
      </c>
      <c r="T1147" s="43">
        <v>1.4470231593699881E-2</v>
      </c>
      <c r="U1147" s="43">
        <v>1.5034006850597281E-2</v>
      </c>
      <c r="V1147" s="43">
        <v>1.5409857021862211E-2</v>
      </c>
      <c r="W1147" s="43">
        <v>1.5973632278759611E-2</v>
      </c>
      <c r="X1147" s="43">
        <v>1.634948245002454E-2</v>
      </c>
      <c r="Y1147" s="43">
        <v>1.6725332621289474E-2</v>
      </c>
    </row>
    <row r="1148" spans="1:25" ht="15" hidden="1" customHeight="1">
      <c r="A1148" s="38" t="s">
        <v>64</v>
      </c>
      <c r="B1148" s="38" t="s">
        <v>526</v>
      </c>
      <c r="C1148" s="38" t="s">
        <v>628</v>
      </c>
      <c r="D1148" s="38" t="s">
        <v>629</v>
      </c>
      <c r="E1148" s="38" t="s">
        <v>630</v>
      </c>
      <c r="F1148" s="38"/>
      <c r="G1148" s="38" t="s">
        <v>631</v>
      </c>
      <c r="H1148" s="39" t="s">
        <v>73</v>
      </c>
      <c r="I1148" s="39">
        <v>298</v>
      </c>
      <c r="J1148" s="40">
        <v>1.9528789411570723E-2</v>
      </c>
      <c r="K1148" s="40">
        <v>2.0294624290455848E-2</v>
      </c>
      <c r="L1148" s="40">
        <v>2.0869000449619694E-2</v>
      </c>
      <c r="M1148" s="40">
        <v>2.1060459169340972E-2</v>
      </c>
      <c r="N1148" s="40">
        <v>2.18262940482261E-2</v>
      </c>
      <c r="O1148" s="40">
        <v>2.2592128927111224E-2</v>
      </c>
      <c r="P1148" s="40">
        <v>2.3357963805996352E-2</v>
      </c>
      <c r="Q1148" s="40">
        <v>2.4885498055420629E-2</v>
      </c>
      <c r="R1148" s="40">
        <v>2.7187138200421991E-2</v>
      </c>
      <c r="S1148" s="40">
        <v>2.8718807958192243E-2</v>
      </c>
      <c r="T1148" s="40">
        <v>2.9484642837077361E-2</v>
      </c>
      <c r="U1148" s="40">
        <v>3.0633395155405051E-2</v>
      </c>
      <c r="V1148" s="40">
        <v>3.1399230034290182E-2</v>
      </c>
      <c r="W1148" s="40">
        <v>3.2547982352617875E-2</v>
      </c>
      <c r="X1148" s="40">
        <v>3.3313817231503E-2</v>
      </c>
      <c r="Y1148" s="40">
        <v>3.4079652110388124E-2</v>
      </c>
    </row>
    <row r="1149" spans="1:25" ht="15" customHeight="1">
      <c r="A1149" s="41" t="s">
        <v>64</v>
      </c>
      <c r="B1149" s="41" t="s">
        <v>526</v>
      </c>
      <c r="C1149" s="41" t="s">
        <v>628</v>
      </c>
      <c r="D1149" s="41" t="s">
        <v>629</v>
      </c>
      <c r="E1149" s="41" t="s">
        <v>630</v>
      </c>
      <c r="F1149" s="41"/>
      <c r="G1149" s="41" t="s">
        <v>632</v>
      </c>
      <c r="H1149" s="42" t="s">
        <v>71</v>
      </c>
      <c r="I1149" s="42">
        <v>25</v>
      </c>
      <c r="J1149" s="43">
        <v>4.1710954179510529E-4</v>
      </c>
      <c r="K1149" s="43">
        <v>4.8296894313117452E-4</v>
      </c>
      <c r="L1149" s="43">
        <v>3.280325061746937E-4</v>
      </c>
      <c r="M1149" s="43">
        <v>2.5465635183280109E-4</v>
      </c>
      <c r="N1149" s="43">
        <v>3.2929700668034626E-4</v>
      </c>
      <c r="O1149" s="43">
        <v>2.6343760534427703E-4</v>
      </c>
      <c r="P1149" s="43">
        <v>2.8539073912296677E-4</v>
      </c>
      <c r="Q1149" s="43">
        <v>1.9373640559693705E-4</v>
      </c>
      <c r="R1149" s="43">
        <v>2.6343760534427703E-4</v>
      </c>
      <c r="S1149" s="43">
        <v>2.4148447156558726E-4</v>
      </c>
      <c r="T1149" s="43">
        <v>3.2929700668034626E-4</v>
      </c>
      <c r="U1149" s="43">
        <v>3.2929700668034626E-4</v>
      </c>
      <c r="V1149" s="43">
        <v>3.51250140459036E-4</v>
      </c>
      <c r="W1149" s="43">
        <v>1.8440632374099392E-4</v>
      </c>
      <c r="X1149" s="43">
        <v>1.0976566889344876E-4</v>
      </c>
      <c r="Y1149" s="43">
        <v>1.2732817591640054E-4</v>
      </c>
    </row>
    <row r="1150" spans="1:25" ht="15" hidden="1" customHeight="1">
      <c r="A1150" s="38" t="s">
        <v>64</v>
      </c>
      <c r="B1150" s="38" t="s">
        <v>526</v>
      </c>
      <c r="C1150" s="38" t="s">
        <v>628</v>
      </c>
      <c r="D1150" s="38" t="s">
        <v>629</v>
      </c>
      <c r="E1150" s="38" t="s">
        <v>630</v>
      </c>
      <c r="F1150" s="38"/>
      <c r="G1150" s="38" t="s">
        <v>632</v>
      </c>
      <c r="H1150" s="39" t="s">
        <v>73</v>
      </c>
      <c r="I1150" s="39">
        <v>298</v>
      </c>
      <c r="J1150" s="40">
        <v>4.0258669944920285E-4</v>
      </c>
      <c r="K1150" s="40">
        <v>4.6615302041486638E-4</v>
      </c>
      <c r="L1150" s="40">
        <v>3.1661113146577729E-4</v>
      </c>
      <c r="M1150" s="40">
        <v>2.4578977440056592E-4</v>
      </c>
      <c r="N1150" s="40">
        <v>3.1783160482831794E-4</v>
      </c>
      <c r="O1150" s="40">
        <v>2.542652838626544E-4</v>
      </c>
      <c r="P1150" s="40">
        <v>2.7545405751787562E-4</v>
      </c>
      <c r="Q1150" s="40">
        <v>1.8699092750732707E-4</v>
      </c>
      <c r="R1150" s="40">
        <v>2.542652838626544E-4</v>
      </c>
      <c r="S1150" s="40">
        <v>2.3307651020743319E-4</v>
      </c>
      <c r="T1150" s="40">
        <v>3.1783160482831794E-4</v>
      </c>
      <c r="U1150" s="40">
        <v>3.1783160482831794E-4</v>
      </c>
      <c r="V1150" s="40">
        <v>3.390203784835392E-4</v>
      </c>
      <c r="W1150" s="40">
        <v>1.7798569870385809E-4</v>
      </c>
      <c r="X1150" s="40">
        <v>1.05943868276106E-4</v>
      </c>
      <c r="Y1150" s="40">
        <v>1.2289488720028296E-4</v>
      </c>
    </row>
    <row r="1151" spans="1:25" ht="15" customHeight="1">
      <c r="A1151" s="41" t="s">
        <v>64</v>
      </c>
      <c r="B1151" s="41" t="s">
        <v>526</v>
      </c>
      <c r="C1151" s="41" t="s">
        <v>628</v>
      </c>
      <c r="D1151" s="41" t="s">
        <v>629</v>
      </c>
      <c r="E1151" s="41" t="s">
        <v>630</v>
      </c>
      <c r="F1151" s="41"/>
      <c r="G1151" s="41" t="s">
        <v>633</v>
      </c>
      <c r="H1151" s="42" t="s">
        <v>71</v>
      </c>
      <c r="I1151" s="42">
        <v>25</v>
      </c>
      <c r="J1151" s="43">
        <v>9.8650471878866251E-4</v>
      </c>
      <c r="K1151" s="43">
        <v>7.6995490246920017E-4</v>
      </c>
      <c r="L1151" s="43">
        <v>8.1015617281437308E-4</v>
      </c>
      <c r="M1151" s="43">
        <v>6.7371053966054986E-4</v>
      </c>
      <c r="N1151" s="43">
        <v>7.2183272106487496E-4</v>
      </c>
      <c r="O1151" s="43">
        <v>6.2558835825622498E-4</v>
      </c>
      <c r="P1151" s="43">
        <v>5.29343995447575E-4</v>
      </c>
      <c r="Q1151" s="43">
        <v>9.1415301904725966E-4</v>
      </c>
      <c r="R1151" s="43">
        <v>8.1807708387352505E-4</v>
      </c>
      <c r="S1151" s="43">
        <v>7.6995490246920017E-4</v>
      </c>
      <c r="T1151" s="43">
        <v>8.6619926527785004E-4</v>
      </c>
      <c r="U1151" s="43">
        <v>7.2183272106487496E-4</v>
      </c>
      <c r="V1151" s="43">
        <v>8.6619926527785004E-4</v>
      </c>
      <c r="W1151" s="43">
        <v>8.6619926527785004E-4</v>
      </c>
      <c r="X1151" s="43">
        <v>4.5716072334108746E-4</v>
      </c>
      <c r="Y1151" s="43">
        <v>2.8873308842595E-4</v>
      </c>
    </row>
    <row r="1152" spans="1:25" ht="15" hidden="1" customHeight="1">
      <c r="A1152" s="38" t="s">
        <v>64</v>
      </c>
      <c r="B1152" s="38" t="s">
        <v>526</v>
      </c>
      <c r="C1152" s="38" t="s">
        <v>628</v>
      </c>
      <c r="D1152" s="38" t="s">
        <v>629</v>
      </c>
      <c r="E1152" s="38" t="s">
        <v>630</v>
      </c>
      <c r="F1152" s="38"/>
      <c r="G1152" s="38" t="s">
        <v>633</v>
      </c>
      <c r="H1152" s="39" t="s">
        <v>73</v>
      </c>
      <c r="I1152" s="39">
        <v>298</v>
      </c>
      <c r="J1152" s="40">
        <v>6.7195064274062043E-4</v>
      </c>
      <c r="K1152" s="40">
        <v>5.2444928213902077E-4</v>
      </c>
      <c r="L1152" s="40">
        <v>5.5183209028270442E-4</v>
      </c>
      <c r="M1152" s="40">
        <v>4.5889312187164319E-4</v>
      </c>
      <c r="N1152" s="40">
        <v>4.9167120200533201E-4</v>
      </c>
      <c r="O1152" s="40">
        <v>4.2611504173795442E-4</v>
      </c>
      <c r="P1152" s="40">
        <v>3.6055888147057679E-4</v>
      </c>
      <c r="Q1152" s="40">
        <v>6.2266879925961926E-4</v>
      </c>
      <c r="R1152" s="40">
        <v>5.5722736227270964E-4</v>
      </c>
      <c r="S1152" s="40">
        <v>5.2444928213902077E-4</v>
      </c>
      <c r="T1152" s="40">
        <v>5.900054424063983E-4</v>
      </c>
      <c r="U1152" s="40">
        <v>4.9167120200533201E-4</v>
      </c>
      <c r="V1152" s="40">
        <v>5.900054424063983E-4</v>
      </c>
      <c r="W1152" s="40">
        <v>5.900054424063983E-4</v>
      </c>
      <c r="X1152" s="40">
        <v>3.1139176127004359E-4</v>
      </c>
      <c r="Y1152" s="40">
        <v>1.966684808021328E-4</v>
      </c>
    </row>
    <row r="1153" spans="1:25" ht="15" customHeight="1">
      <c r="A1153" s="41" t="s">
        <v>64</v>
      </c>
      <c r="B1153" s="41" t="s">
        <v>526</v>
      </c>
      <c r="C1153" s="41" t="s">
        <v>628</v>
      </c>
      <c r="D1153" s="41" t="s">
        <v>629</v>
      </c>
      <c r="E1153" s="41" t="s">
        <v>630</v>
      </c>
      <c r="F1153" s="41"/>
      <c r="G1153" s="41" t="s">
        <v>634</v>
      </c>
      <c r="H1153" s="42" t="s">
        <v>71</v>
      </c>
      <c r="I1153" s="42">
        <v>25</v>
      </c>
      <c r="J1153" s="43">
        <v>7.2750904422238796E-3</v>
      </c>
      <c r="K1153" s="43">
        <v>3.4738114337869498E-3</v>
      </c>
      <c r="L1153" s="43">
        <v>3.3961642499227228E-3</v>
      </c>
      <c r="M1153" s="43">
        <v>3.4900373046029397E-3</v>
      </c>
      <c r="N1153" s="43">
        <v>3.5682165003527097E-3</v>
      </c>
      <c r="O1153" s="43">
        <v>3.3363340556005622E-3</v>
      </c>
      <c r="P1153" s="43">
        <v>3.4715988150393153E-3</v>
      </c>
      <c r="Q1153" s="43">
        <v>3.1857358482406985E-3</v>
      </c>
      <c r="R1153" s="43">
        <v>3.1013047752962222E-3</v>
      </c>
      <c r="S1153" s="43">
        <v>2.7611515198264673E-3</v>
      </c>
      <c r="T1153" s="43">
        <v>2.7734438462022181E-3</v>
      </c>
      <c r="U1153" s="43">
        <v>2.6807105360235595E-3</v>
      </c>
      <c r="V1153" s="43">
        <v>2.4100826785350485E-3</v>
      </c>
      <c r="W1153" s="43">
        <v>2.3488177238783097E-3</v>
      </c>
      <c r="X1153" s="43">
        <v>1.9103160235414553E-3</v>
      </c>
      <c r="Y1153" s="43">
        <v>1.6146216541075139E-3</v>
      </c>
    </row>
    <row r="1154" spans="1:25" ht="15" hidden="1" customHeight="1">
      <c r="A1154" s="38" t="s">
        <v>64</v>
      </c>
      <c r="B1154" s="38" t="s">
        <v>526</v>
      </c>
      <c r="C1154" s="38" t="s">
        <v>628</v>
      </c>
      <c r="D1154" s="38" t="s">
        <v>629</v>
      </c>
      <c r="E1154" s="38" t="s">
        <v>630</v>
      </c>
      <c r="F1154" s="38"/>
      <c r="G1154" s="38" t="s">
        <v>634</v>
      </c>
      <c r="H1154" s="39" t="s">
        <v>73</v>
      </c>
      <c r="I1154" s="39">
        <v>298</v>
      </c>
      <c r="J1154" s="40">
        <v>2.4088632797585736E-2</v>
      </c>
      <c r="K1154" s="40">
        <v>1.1502175636316789E-2</v>
      </c>
      <c r="L1154" s="40">
        <v>1.1245077183077459E-2</v>
      </c>
      <c r="M1154" s="40">
        <v>1.1555901297463067E-2</v>
      </c>
      <c r="N1154" s="40">
        <v>1.1814761301167861E-2</v>
      </c>
      <c r="O1154" s="40">
        <v>1.1046972761877417E-2</v>
      </c>
      <c r="P1154" s="40">
        <v>1.1494849409796842E-2</v>
      </c>
      <c r="Q1154" s="40">
        <v>1.0548325364174757E-2</v>
      </c>
      <c r="R1154" s="40">
        <v>1.0268764700425268E-2</v>
      </c>
      <c r="S1154" s="40">
        <v>9.1424794767587508E-3</v>
      </c>
      <c r="T1154" s="40">
        <v>9.1831807352028994E-3</v>
      </c>
      <c r="U1154" s="40">
        <v>8.8761304415002334E-3</v>
      </c>
      <c r="V1154" s="40">
        <v>7.9800515355938264E-3</v>
      </c>
      <c r="W1154" s="40">
        <v>7.7771964635081825E-3</v>
      </c>
      <c r="X1154" s="40">
        <v>6.3252686112817078E-3</v>
      </c>
      <c r="Y1154" s="40">
        <v>5.3461916991559919E-3</v>
      </c>
    </row>
    <row r="1155" spans="1:25" ht="15" customHeight="1">
      <c r="A1155" s="41" t="s">
        <v>64</v>
      </c>
      <c r="B1155" s="41" t="s">
        <v>526</v>
      </c>
      <c r="C1155" s="41" t="s">
        <v>628</v>
      </c>
      <c r="D1155" s="41" t="s">
        <v>629</v>
      </c>
      <c r="E1155" s="41" t="s">
        <v>630</v>
      </c>
      <c r="F1155" s="41"/>
      <c r="G1155" s="41" t="s">
        <v>635</v>
      </c>
      <c r="H1155" s="42" t="s">
        <v>71</v>
      </c>
      <c r="I1155" s="42">
        <v>25</v>
      </c>
      <c r="J1155" s="43">
        <v>4.6026516807228003E-3</v>
      </c>
      <c r="K1155" s="43">
        <v>4.6947047143372561E-3</v>
      </c>
      <c r="L1155" s="43">
        <v>4.8327842647589402E-3</v>
      </c>
      <c r="M1155" s="43">
        <v>4.9018240399697826E-3</v>
      </c>
      <c r="N1155" s="43">
        <v>4.9248372983733951E-3</v>
      </c>
      <c r="O1155" s="43">
        <v>4.9478505567770092E-3</v>
      </c>
      <c r="P1155" s="43">
        <v>4.9708638151806242E-3</v>
      </c>
      <c r="Q1155" s="43">
        <v>5.1293561258063131E-3</v>
      </c>
      <c r="R1155" s="43">
        <v>5.2930494328312207E-3</v>
      </c>
      <c r="S1155" s="43">
        <v>5.5231820168673597E-3</v>
      </c>
      <c r="T1155" s="43">
        <v>5.8683808929215694E-3</v>
      </c>
      <c r="U1155" s="43">
        <v>6.0985134769577102E-3</v>
      </c>
      <c r="V1155" s="43">
        <v>6.2135797689757801E-3</v>
      </c>
      <c r="W1155" s="43">
        <v>6.4437123530119199E-3</v>
      </c>
      <c r="X1155" s="43">
        <v>6.6738449370480598E-3</v>
      </c>
      <c r="Y1155" s="43">
        <v>6.9039775210841996E-3</v>
      </c>
    </row>
    <row r="1156" spans="1:25" ht="15" hidden="1" customHeight="1">
      <c r="A1156" s="38" t="s">
        <v>64</v>
      </c>
      <c r="B1156" s="38" t="s">
        <v>526</v>
      </c>
      <c r="C1156" s="38" t="s">
        <v>628</v>
      </c>
      <c r="D1156" s="38" t="s">
        <v>629</v>
      </c>
      <c r="E1156" s="38" t="s">
        <v>630</v>
      </c>
      <c r="F1156" s="38"/>
      <c r="G1156" s="38" t="s">
        <v>635</v>
      </c>
      <c r="H1156" s="39" t="s">
        <v>73</v>
      </c>
      <c r="I1156" s="39">
        <v>298</v>
      </c>
      <c r="J1156" s="40">
        <v>6.69068390661168E-3</v>
      </c>
      <c r="K1156" s="40">
        <v>6.8244975847439136E-3</v>
      </c>
      <c r="L1156" s="40">
        <v>7.0252181019422634E-3</v>
      </c>
      <c r="M1156" s="40">
        <v>7.1255783605414392E-3</v>
      </c>
      <c r="N1156" s="40">
        <v>7.1590317800744978E-3</v>
      </c>
      <c r="O1156" s="40">
        <v>7.1924851996075564E-3</v>
      </c>
      <c r="P1156" s="40">
        <v>7.2259386191406141E-3</v>
      </c>
      <c r="Q1156" s="40">
        <v>7.4563323194647875E-3</v>
      </c>
      <c r="R1156" s="40">
        <v>7.6942864926034318E-3</v>
      </c>
      <c r="S1156" s="40">
        <v>8.0288206879340161E-3</v>
      </c>
      <c r="T1156" s="40">
        <v>8.5306219809298933E-3</v>
      </c>
      <c r="U1156" s="40">
        <v>8.8651561762604757E-3</v>
      </c>
      <c r="V1156" s="40">
        <v>9.0324232739257687E-3</v>
      </c>
      <c r="W1156" s="40">
        <v>9.3669574692563512E-3</v>
      </c>
      <c r="X1156" s="40">
        <v>9.7014916645869354E-3</v>
      </c>
      <c r="Y1156" s="40">
        <v>1.0036025859917521E-2</v>
      </c>
    </row>
    <row r="1157" spans="1:25" ht="15" customHeight="1">
      <c r="A1157" s="41" t="s">
        <v>64</v>
      </c>
      <c r="B1157" s="41" t="s">
        <v>526</v>
      </c>
      <c r="C1157" s="41" t="s">
        <v>628</v>
      </c>
      <c r="D1157" s="41" t="s">
        <v>629</v>
      </c>
      <c r="E1157" s="41" t="s">
        <v>630</v>
      </c>
      <c r="F1157" s="41"/>
      <c r="G1157" s="41" t="s">
        <v>636</v>
      </c>
      <c r="H1157" s="42" t="s">
        <v>71</v>
      </c>
      <c r="I1157" s="42">
        <v>25</v>
      </c>
      <c r="J1157" s="43">
        <v>3.6102055089782688E-3</v>
      </c>
      <c r="K1157" s="43">
        <v>3.4174635310862049E-3</v>
      </c>
      <c r="L1157" s="43">
        <v>3.0421281817533947E-3</v>
      </c>
      <c r="M1157" s="43">
        <v>3.8919053228205153E-3</v>
      </c>
      <c r="N1157" s="43">
        <v>3.1135242582564127E-3</v>
      </c>
      <c r="O1157" s="43">
        <v>2.7354534554681334E-3</v>
      </c>
      <c r="P1157" s="43">
        <v>2.3351431936923087E-3</v>
      </c>
      <c r="Q1157" s="43">
        <v>2.6254793307747197E-3</v>
      </c>
      <c r="R1157" s="43">
        <v>4.0401683827374869E-3</v>
      </c>
      <c r="S1157" s="43">
        <v>3.6324449679658146E-3</v>
      </c>
      <c r="T1157" s="43">
        <v>3.1505900232356547E-3</v>
      </c>
      <c r="U1157" s="43">
        <v>3.9289710877997578E-3</v>
      </c>
      <c r="V1157" s="43">
        <v>3.1505900232356547E-3</v>
      </c>
      <c r="W1157" s="43">
        <v>2.9207822803643483E-3</v>
      </c>
      <c r="X1157" s="43">
        <v>1.6308936590866919E-3</v>
      </c>
      <c r="Y1157" s="43">
        <v>1.7420909540244211E-3</v>
      </c>
    </row>
    <row r="1158" spans="1:25" ht="15" hidden="1" customHeight="1">
      <c r="A1158" s="38" t="s">
        <v>64</v>
      </c>
      <c r="B1158" s="38" t="s">
        <v>526</v>
      </c>
      <c r="C1158" s="38" t="s">
        <v>628</v>
      </c>
      <c r="D1158" s="38" t="s">
        <v>629</v>
      </c>
      <c r="E1158" s="38" t="s">
        <v>630</v>
      </c>
      <c r="F1158" s="38"/>
      <c r="G1158" s="38" t="s">
        <v>636</v>
      </c>
      <c r="H1158" s="39" t="s">
        <v>73</v>
      </c>
      <c r="I1158" s="39">
        <v>298</v>
      </c>
      <c r="J1158" s="40">
        <v>2.3644862454407119E-3</v>
      </c>
      <c r="K1158" s="40">
        <v>2.238250840139976E-3</v>
      </c>
      <c r="L1158" s="40">
        <v>1.992426809148377E-3</v>
      </c>
      <c r="M1158" s="40">
        <v>2.5489841454956336E-3</v>
      </c>
      <c r="N1158" s="40">
        <v>2.0391873163965071E-3</v>
      </c>
      <c r="O1158" s="40">
        <v>1.7915717136912169E-3</v>
      </c>
      <c r="P1158" s="40">
        <v>1.5293904872973802E-3</v>
      </c>
      <c r="Q1158" s="40">
        <v>1.7195447045513547E-3</v>
      </c>
      <c r="R1158" s="40">
        <v>2.6460883034192771E-3</v>
      </c>
      <c r="S1158" s="40">
        <v>2.3790518691292587E-3</v>
      </c>
      <c r="T1158" s="40">
        <v>2.063463355877418E-3</v>
      </c>
      <c r="U1158" s="40">
        <v>2.5732601849765445E-3</v>
      </c>
      <c r="V1158" s="40">
        <v>2.063463355877418E-3</v>
      </c>
      <c r="W1158" s="40">
        <v>1.9129519110957713E-3</v>
      </c>
      <c r="X1158" s="40">
        <v>1.0681457371600751E-3</v>
      </c>
      <c r="Y1158" s="40">
        <v>1.1409738556028076E-3</v>
      </c>
    </row>
    <row r="1159" spans="1:25" ht="15" hidden="1" customHeight="1">
      <c r="A1159" s="41" t="s">
        <v>64</v>
      </c>
      <c r="B1159" s="41" t="s">
        <v>526</v>
      </c>
      <c r="C1159" s="41" t="s">
        <v>628</v>
      </c>
      <c r="D1159" s="41" t="s">
        <v>637</v>
      </c>
      <c r="E1159" s="41"/>
      <c r="F1159" s="41"/>
      <c r="G1159" s="41" t="s">
        <v>638</v>
      </c>
      <c r="H1159" s="42" t="s">
        <v>72</v>
      </c>
      <c r="I1159" s="42">
        <v>1</v>
      </c>
      <c r="J1159" s="43">
        <v>2.6039633256970695E-3</v>
      </c>
      <c r="K1159" s="43">
        <v>1.4752938916889927E-3</v>
      </c>
      <c r="L1159" s="43">
        <v>2.2346806059128843E-3</v>
      </c>
      <c r="M1159" s="43">
        <v>2.3280259870490788E-3</v>
      </c>
      <c r="N1159" s="43">
        <v>8.3735452028630194E-3</v>
      </c>
      <c r="O1159" s="43">
        <v>7.1786030099968432E-3</v>
      </c>
      <c r="P1159" s="43">
        <v>2.0475779560183995E-3</v>
      </c>
      <c r="Q1159" s="43">
        <v>1.0940647184650421E-3</v>
      </c>
      <c r="R1159" s="43">
        <v>1.3206856179688957E-3</v>
      </c>
      <c r="S1159" s="43">
        <v>1.4567839586025046E-3</v>
      </c>
      <c r="T1159" s="43">
        <v>3.184573597217414E-3</v>
      </c>
      <c r="U1159" s="43">
        <v>1.6885973934931101E-3</v>
      </c>
      <c r="V1159" s="43">
        <v>2.2989761552527493E-3</v>
      </c>
      <c r="W1159" s="43">
        <v>2.6079356211931729E-3</v>
      </c>
      <c r="X1159" s="43">
        <v>8.5772962269006423E-4</v>
      </c>
      <c r="Y1159" s="43">
        <v>8.5827320515664807E-4</v>
      </c>
    </row>
    <row r="1160" spans="1:25" ht="15" hidden="1" customHeight="1">
      <c r="A1160" s="38" t="s">
        <v>64</v>
      </c>
      <c r="B1160" s="38" t="s">
        <v>526</v>
      </c>
      <c r="C1160" s="38" t="s">
        <v>628</v>
      </c>
      <c r="D1160" s="38" t="s">
        <v>637</v>
      </c>
      <c r="E1160" s="38"/>
      <c r="F1160" s="38"/>
      <c r="G1160" s="38" t="s">
        <v>639</v>
      </c>
      <c r="H1160" s="39" t="s">
        <v>72</v>
      </c>
      <c r="I1160" s="39">
        <v>1</v>
      </c>
      <c r="J1160" s="40">
        <v>0.26290014345980045</v>
      </c>
      <c r="K1160" s="40">
        <v>0.1612056836283437</v>
      </c>
      <c r="L1160" s="40">
        <v>0.23108381728135161</v>
      </c>
      <c r="M1160" s="40">
        <v>0.23638417714652196</v>
      </c>
      <c r="N1160" s="40">
        <v>0.22713286343133338</v>
      </c>
      <c r="O1160" s="40">
        <v>0.29078451019727347</v>
      </c>
      <c r="P1160" s="40">
        <v>0.48257156410253649</v>
      </c>
      <c r="Q1160" s="40">
        <v>0.2554467849447789</v>
      </c>
      <c r="R1160" s="40">
        <v>0.16951217602062316</v>
      </c>
      <c r="S1160" s="40">
        <v>0.16834708341337182</v>
      </c>
      <c r="T1160" s="40">
        <v>0.17429524657336959</v>
      </c>
      <c r="U1160" s="40">
        <v>0.17038564436266346</v>
      </c>
      <c r="V1160" s="40">
        <v>0.2266822642591873</v>
      </c>
      <c r="W1160" s="40">
        <v>0.21992847403794263</v>
      </c>
      <c r="X1160" s="40">
        <v>0.20855255567470157</v>
      </c>
      <c r="Y1160" s="40">
        <v>0.19143211562781831</v>
      </c>
    </row>
    <row r="1161" spans="1:25" ht="15" hidden="1" customHeight="1">
      <c r="A1161" s="41" t="s">
        <v>64</v>
      </c>
      <c r="B1161" s="41" t="s">
        <v>526</v>
      </c>
      <c r="C1161" s="41" t="s">
        <v>628</v>
      </c>
      <c r="D1161" s="41" t="s">
        <v>640</v>
      </c>
      <c r="E1161" s="41"/>
      <c r="F1161" s="41"/>
      <c r="G1161" s="41" t="s">
        <v>641</v>
      </c>
      <c r="H1161" s="42" t="s">
        <v>73</v>
      </c>
      <c r="I1161" s="42">
        <v>298</v>
      </c>
      <c r="J1161" s="43">
        <v>0.37763919290173109</v>
      </c>
      <c r="K1161" s="43">
        <v>0.38332482227879611</v>
      </c>
      <c r="L1161" s="43">
        <v>0.38805128276898576</v>
      </c>
      <c r="M1161" s="43">
        <v>0.39305641192569124</v>
      </c>
      <c r="N1161" s="43">
        <v>0.39709746300657789</v>
      </c>
      <c r="O1161" s="43">
        <v>0.39968330608877872</v>
      </c>
      <c r="P1161" s="43">
        <v>0.40258483667629674</v>
      </c>
      <c r="Q1161" s="43">
        <v>0.40598025166373436</v>
      </c>
      <c r="R1161" s="43">
        <v>0.40935329763186784</v>
      </c>
      <c r="S1161" s="43">
        <v>0.41180769218205493</v>
      </c>
      <c r="T1161" s="43">
        <v>0.41472078490914394</v>
      </c>
      <c r="U1161" s="43">
        <v>0.41845844367059715</v>
      </c>
      <c r="V1161" s="43">
        <v>0.42247747004181035</v>
      </c>
      <c r="W1161" s="43">
        <v>0.42612805178670526</v>
      </c>
      <c r="X1161" s="43">
        <v>0.43011038141522306</v>
      </c>
      <c r="Y1161" s="43">
        <v>0.43395589794552952</v>
      </c>
    </row>
    <row r="1162" spans="1:25" ht="15" hidden="1" customHeight="1">
      <c r="A1162" s="38" t="s">
        <v>64</v>
      </c>
      <c r="B1162" s="38" t="s">
        <v>526</v>
      </c>
      <c r="C1162" s="38" t="s">
        <v>628</v>
      </c>
      <c r="D1162" s="38" t="s">
        <v>640</v>
      </c>
      <c r="E1162" s="38"/>
      <c r="F1162" s="38"/>
      <c r="G1162" s="38" t="s">
        <v>642</v>
      </c>
      <c r="H1162" s="39" t="s">
        <v>73</v>
      </c>
      <c r="I1162" s="39">
        <v>298</v>
      </c>
      <c r="J1162" s="40">
        <v>0.14907420399540799</v>
      </c>
      <c r="K1162" s="40">
        <v>0.14907420399540799</v>
      </c>
      <c r="L1162" s="40">
        <v>0.14907420399540799</v>
      </c>
      <c r="M1162" s="40">
        <v>0.14907420399540799</v>
      </c>
      <c r="N1162" s="40">
        <v>0.14907420399540799</v>
      </c>
      <c r="O1162" s="40">
        <v>0.14907420399540799</v>
      </c>
      <c r="P1162" s="40">
        <v>0.14907420399540799</v>
      </c>
      <c r="Q1162" s="40">
        <v>0.14907420399540799</v>
      </c>
      <c r="R1162" s="40">
        <v>0.14907420399540799</v>
      </c>
      <c r="S1162" s="40">
        <v>0.14907420399540799</v>
      </c>
      <c r="T1162" s="40">
        <v>0.14907420399540799</v>
      </c>
      <c r="U1162" s="40">
        <v>0.14907420399540799</v>
      </c>
      <c r="V1162" s="40">
        <v>0.14907420399540799</v>
      </c>
      <c r="W1162" s="40">
        <v>0.14907420399540799</v>
      </c>
      <c r="X1162" s="40">
        <v>0.14907420399540799</v>
      </c>
      <c r="Y1162" s="40">
        <v>0.14907420399540799</v>
      </c>
    </row>
    <row r="1163" spans="1:25" ht="15" hidden="1" customHeight="1">
      <c r="A1163" s="41" t="s">
        <v>64</v>
      </c>
      <c r="B1163" s="41" t="s">
        <v>526</v>
      </c>
      <c r="C1163" s="41" t="s">
        <v>628</v>
      </c>
      <c r="D1163" s="41" t="s">
        <v>640</v>
      </c>
      <c r="E1163" s="41"/>
      <c r="F1163" s="41"/>
      <c r="G1163" s="41" t="s">
        <v>643</v>
      </c>
      <c r="H1163" s="42" t="s">
        <v>73</v>
      </c>
      <c r="I1163" s="42">
        <v>298</v>
      </c>
      <c r="J1163" s="43">
        <v>4.1896545994257024E-2</v>
      </c>
      <c r="K1163" s="43">
        <v>1.2865433679704432E-2</v>
      </c>
      <c r="L1163" s="43">
        <v>2.0217716842321917E-2</v>
      </c>
      <c r="M1163" s="43">
        <v>2.6971113854778191E-2</v>
      </c>
      <c r="N1163" s="43">
        <v>1.026601294283447E-2</v>
      </c>
      <c r="O1163" s="43">
        <v>1.5116566017189855E-2</v>
      </c>
      <c r="P1163" s="43">
        <v>9.7223432462342167E-3</v>
      </c>
      <c r="Q1163" s="43">
        <v>3.8014404566970835E-3</v>
      </c>
      <c r="R1163" s="43">
        <v>1.3795618551231426E-2</v>
      </c>
      <c r="S1163" s="43">
        <v>2.8279319062222551E-2</v>
      </c>
      <c r="T1163" s="43">
        <v>2.8457710681419507E-4</v>
      </c>
      <c r="U1163" s="43">
        <v>7.8577260836755361E-4</v>
      </c>
      <c r="V1163" s="43">
        <v>2.2018622712310261E-2</v>
      </c>
      <c r="W1163" s="43">
        <v>2.2018622712310261E-2</v>
      </c>
      <c r="X1163" s="43">
        <v>2.2018622712310261E-2</v>
      </c>
      <c r="Y1163" s="43">
        <v>2.2018622712310261E-2</v>
      </c>
    </row>
    <row r="1164" spans="1:25" ht="15" hidden="1" customHeight="1">
      <c r="A1164" s="38" t="s">
        <v>64</v>
      </c>
      <c r="B1164" s="38" t="s">
        <v>526</v>
      </c>
      <c r="C1164" s="38" t="s">
        <v>628</v>
      </c>
      <c r="D1164" s="38" t="s">
        <v>640</v>
      </c>
      <c r="E1164" s="38"/>
      <c r="F1164" s="38"/>
      <c r="G1164" s="38" t="s">
        <v>644</v>
      </c>
      <c r="H1164" s="39" t="s">
        <v>73</v>
      </c>
      <c r="I1164" s="39">
        <v>298</v>
      </c>
      <c r="J1164" s="40">
        <v>2.2794733246526122</v>
      </c>
      <c r="K1164" s="40">
        <v>2.3178005080582862</v>
      </c>
      <c r="L1164" s="40">
        <v>2.3446553282596421</v>
      </c>
      <c r="M1164" s="40">
        <v>2.2844819086757959</v>
      </c>
      <c r="N1164" s="40">
        <v>2.2389315607188331</v>
      </c>
      <c r="O1164" s="40">
        <v>2.1556811270656149</v>
      </c>
      <c r="P1164" s="40">
        <v>2.1173609030604226</v>
      </c>
      <c r="Q1164" s="40">
        <v>2.0040677672907443</v>
      </c>
      <c r="R1164" s="40">
        <v>1.9539744633736511</v>
      </c>
      <c r="S1164" s="40">
        <v>1.8945634682713692</v>
      </c>
      <c r="T1164" s="40">
        <v>1.9611421543115026</v>
      </c>
      <c r="U1164" s="40">
        <v>1.8741595012787104</v>
      </c>
      <c r="V1164" s="40">
        <v>2.0165311307510891</v>
      </c>
      <c r="W1164" s="40">
        <v>1.8312664778748835</v>
      </c>
      <c r="X1164" s="40">
        <v>1.9090923017216213</v>
      </c>
      <c r="Y1164" s="40">
        <v>1.6203694808410689</v>
      </c>
    </row>
    <row r="1165" spans="1:25" ht="15" hidden="1" customHeight="1">
      <c r="A1165" s="41" t="s">
        <v>64</v>
      </c>
      <c r="B1165" s="41" t="s">
        <v>526</v>
      </c>
      <c r="C1165" s="41" t="s">
        <v>628</v>
      </c>
      <c r="D1165" s="41" t="s">
        <v>640</v>
      </c>
      <c r="E1165" s="41"/>
      <c r="F1165" s="41"/>
      <c r="G1165" s="41" t="s">
        <v>645</v>
      </c>
      <c r="H1165" s="42" t="s">
        <v>73</v>
      </c>
      <c r="I1165" s="42">
        <v>298</v>
      </c>
      <c r="J1165" s="43">
        <v>0.59011876676399999</v>
      </c>
      <c r="K1165" s="43">
        <v>0.59402937576600001</v>
      </c>
      <c r="L1165" s="43">
        <v>0.60691077472400001</v>
      </c>
      <c r="M1165" s="43">
        <v>0.59578633727800001</v>
      </c>
      <c r="N1165" s="43">
        <v>0.57980731772000005</v>
      </c>
      <c r="O1165" s="43">
        <v>0.55996309750600004</v>
      </c>
      <c r="P1165" s="43">
        <v>0.55211790867999999</v>
      </c>
      <c r="Q1165" s="43">
        <v>0.526208799916</v>
      </c>
      <c r="R1165" s="43">
        <v>0.49956056294399998</v>
      </c>
      <c r="S1165" s="43">
        <v>0.47258425032200002</v>
      </c>
      <c r="T1165" s="43">
        <v>0.48660403252399997</v>
      </c>
      <c r="U1165" s="43">
        <v>0.45540373827199998</v>
      </c>
      <c r="V1165" s="43">
        <v>0.469311536842</v>
      </c>
      <c r="W1165" s="43">
        <v>0.418425568508</v>
      </c>
      <c r="X1165" s="43">
        <v>0.44211958039400001</v>
      </c>
      <c r="Y1165" s="43">
        <v>0.388014805588</v>
      </c>
    </row>
    <row r="1166" spans="1:25" ht="15" hidden="1" customHeight="1">
      <c r="A1166" s="38" t="s">
        <v>64</v>
      </c>
      <c r="B1166" s="38" t="s">
        <v>526</v>
      </c>
      <c r="C1166" s="38" t="s">
        <v>628</v>
      </c>
      <c r="D1166" s="38" t="s">
        <v>640</v>
      </c>
      <c r="E1166" s="38"/>
      <c r="F1166" s="38"/>
      <c r="G1166" s="38" t="s">
        <v>646</v>
      </c>
      <c r="H1166" s="39" t="s">
        <v>73</v>
      </c>
      <c r="I1166" s="39">
        <v>298</v>
      </c>
      <c r="J1166" s="40">
        <v>6.9422846234729635E-2</v>
      </c>
      <c r="K1166" s="40">
        <v>7.0432398889884784E-2</v>
      </c>
      <c r="L1166" s="40">
        <v>7.8546632205677647E-2</v>
      </c>
      <c r="M1166" s="40">
        <v>8.6517587810380187E-2</v>
      </c>
      <c r="N1166" s="40">
        <v>8.1734885898800014E-2</v>
      </c>
      <c r="O1166" s="40">
        <v>8.5935261077010563E-2</v>
      </c>
      <c r="P1166" s="40">
        <v>9.245818680350644E-2</v>
      </c>
      <c r="Q1166" s="40">
        <v>9.0520425231848833E-2</v>
      </c>
      <c r="R1166" s="40">
        <v>8.906911718260864E-2</v>
      </c>
      <c r="S1166" s="40">
        <v>8.4082417900518805E-2</v>
      </c>
      <c r="T1166" s="40">
        <v>8.1206965619269891E-2</v>
      </c>
      <c r="U1166" s="40">
        <v>8.1279627301978463E-2</v>
      </c>
      <c r="V1166" s="40">
        <v>8.4866162771513265E-2</v>
      </c>
      <c r="W1166" s="40">
        <v>8.5100311182596158E-2</v>
      </c>
      <c r="X1166" s="40">
        <v>9.3794348382231912E-2</v>
      </c>
      <c r="Y1166" s="40">
        <v>8.73640076497951E-2</v>
      </c>
    </row>
    <row r="1167" spans="1:25" ht="15" hidden="1" customHeight="1">
      <c r="A1167" s="41" t="s">
        <v>64</v>
      </c>
      <c r="B1167" s="41" t="s">
        <v>526</v>
      </c>
      <c r="C1167" s="41" t="s">
        <v>628</v>
      </c>
      <c r="D1167" s="41" t="s">
        <v>640</v>
      </c>
      <c r="E1167" s="41"/>
      <c r="F1167" s="41"/>
      <c r="G1167" s="41" t="s">
        <v>647</v>
      </c>
      <c r="H1167" s="42" t="s">
        <v>73</v>
      </c>
      <c r="I1167" s="42">
        <v>298</v>
      </c>
      <c r="J1167" s="43">
        <v>0.63353679454577394</v>
      </c>
      <c r="K1167" s="43">
        <v>0.64024284221562944</v>
      </c>
      <c r="L1167" s="43">
        <v>0.69273656906723635</v>
      </c>
      <c r="M1167" s="43">
        <v>0.70620406244379796</v>
      </c>
      <c r="N1167" s="43">
        <v>0.68535374232036972</v>
      </c>
      <c r="O1167" s="43">
        <v>0.70221473471038176</v>
      </c>
      <c r="P1167" s="43">
        <v>0.72105783229789211</v>
      </c>
      <c r="Q1167" s="43">
        <v>0.75370828685355162</v>
      </c>
      <c r="R1167" s="43">
        <v>0.73098579954587806</v>
      </c>
      <c r="S1167" s="43">
        <v>0.71322720086768554</v>
      </c>
      <c r="T1167" s="43">
        <v>0.73263624560216134</v>
      </c>
      <c r="U1167" s="43">
        <v>0.73014611498649085</v>
      </c>
      <c r="V1167" s="43">
        <v>0.73323354711846089</v>
      </c>
      <c r="W1167" s="43">
        <v>0.71067854714360246</v>
      </c>
      <c r="X1167" s="43">
        <v>0.72582480622625922</v>
      </c>
      <c r="Y1167" s="43">
        <v>0.70892280413204556</v>
      </c>
    </row>
    <row r="1168" spans="1:25" ht="15" hidden="1" customHeight="1">
      <c r="A1168" s="38" t="s">
        <v>64</v>
      </c>
      <c r="B1168" s="38" t="s">
        <v>526</v>
      </c>
      <c r="C1168" s="38" t="s">
        <v>628</v>
      </c>
      <c r="D1168" s="38" t="s">
        <v>640</v>
      </c>
      <c r="E1168" s="38"/>
      <c r="F1168" s="38"/>
      <c r="G1168" s="38" t="s">
        <v>648</v>
      </c>
      <c r="H1168" s="39" t="s">
        <v>73</v>
      </c>
      <c r="I1168" s="39">
        <v>298</v>
      </c>
      <c r="J1168" s="40">
        <v>0.18102637861517396</v>
      </c>
      <c r="K1168" s="40">
        <v>0.18774817815803349</v>
      </c>
      <c r="L1168" s="40">
        <v>0.19357967057925668</v>
      </c>
      <c r="M1168" s="40">
        <v>0.19693178466864764</v>
      </c>
      <c r="N1168" s="40">
        <v>0.17661826068340233</v>
      </c>
      <c r="O1168" s="40">
        <v>0.18487249313593931</v>
      </c>
      <c r="P1168" s="40">
        <v>0.19041475330416377</v>
      </c>
      <c r="Q1168" s="40">
        <v>0.18906741363131513</v>
      </c>
      <c r="R1168" s="40">
        <v>0.18391904810866946</v>
      </c>
      <c r="S1168" s="40">
        <v>0.18060783239049172</v>
      </c>
      <c r="T1168" s="40">
        <v>0.17497087730322622</v>
      </c>
      <c r="U1168" s="40">
        <v>0.17515430272902302</v>
      </c>
      <c r="V1168" s="40">
        <v>0.19241030915896248</v>
      </c>
      <c r="W1168" s="40">
        <v>0.17915097136498823</v>
      </c>
      <c r="X1168" s="40">
        <v>0.17274626884461425</v>
      </c>
      <c r="Y1168" s="40">
        <v>0.17274626884461425</v>
      </c>
    </row>
    <row r="1169" spans="1:25" ht="15" hidden="1" customHeight="1">
      <c r="A1169" s="41" t="s">
        <v>64</v>
      </c>
      <c r="B1169" s="41" t="s">
        <v>526</v>
      </c>
      <c r="C1169" s="41" t="s">
        <v>628</v>
      </c>
      <c r="D1169" s="41" t="s">
        <v>640</v>
      </c>
      <c r="E1169" s="41"/>
      <c r="F1169" s="41"/>
      <c r="G1169" s="41" t="s">
        <v>649</v>
      </c>
      <c r="H1169" s="42" t="s">
        <v>73</v>
      </c>
      <c r="I1169" s="42">
        <v>298</v>
      </c>
      <c r="J1169" s="43">
        <v>9.9247081129433729E-2</v>
      </c>
      <c r="K1169" s="43">
        <v>9.9179972190565166E-2</v>
      </c>
      <c r="L1169" s="43">
        <v>9.65452698185469E-2</v>
      </c>
      <c r="M1169" s="43">
        <v>9.1365177449570512E-2</v>
      </c>
      <c r="N1169" s="43">
        <v>8.3594754895416956E-2</v>
      </c>
      <c r="O1169" s="43">
        <v>7.9832931516559374E-2</v>
      </c>
      <c r="P1169" s="43">
        <v>8.2725815110829784E-2</v>
      </c>
      <c r="Q1169" s="43">
        <v>8.4653906947363397E-2</v>
      </c>
      <c r="R1169" s="43">
        <v>8.1124799712571957E-2</v>
      </c>
      <c r="S1169" s="43">
        <v>7.8816281427571827E-2</v>
      </c>
      <c r="T1169" s="43">
        <v>7.9715371349126721E-2</v>
      </c>
      <c r="U1169" s="43">
        <v>7.6279194737552E-2</v>
      </c>
      <c r="V1169" s="43">
        <v>7.5225300852446803E-2</v>
      </c>
      <c r="W1169" s="43">
        <v>6.5895089290870359E-2</v>
      </c>
      <c r="X1169" s="43">
        <v>5.7410384155691885E-2</v>
      </c>
      <c r="Y1169" s="43">
        <v>5.5544186561220184E-2</v>
      </c>
    </row>
    <row r="1170" spans="1:25" ht="15" hidden="1" customHeight="1">
      <c r="A1170" s="38" t="s">
        <v>64</v>
      </c>
      <c r="B1170" s="38" t="s">
        <v>526</v>
      </c>
      <c r="C1170" s="38" t="s">
        <v>628</v>
      </c>
      <c r="D1170" s="38" t="s">
        <v>640</v>
      </c>
      <c r="E1170" s="38"/>
      <c r="F1170" s="38"/>
      <c r="G1170" s="38" t="s">
        <v>650</v>
      </c>
      <c r="H1170" s="39" t="s">
        <v>73</v>
      </c>
      <c r="I1170" s="39">
        <v>298</v>
      </c>
      <c r="J1170" s="40">
        <v>1.4170970658247036E-2</v>
      </c>
      <c r="K1170" s="40">
        <v>1.5484873012998645E-2</v>
      </c>
      <c r="L1170" s="40">
        <v>1.5453005666326238E-2</v>
      </c>
      <c r="M1170" s="40">
        <v>1.6207697344901073E-2</v>
      </c>
      <c r="N1170" s="40">
        <v>1.657343595450456E-2</v>
      </c>
      <c r="O1170" s="40">
        <v>1.7897367987703777E-2</v>
      </c>
      <c r="P1170" s="40">
        <v>1.7611180140860598E-2</v>
      </c>
      <c r="Q1170" s="40">
        <v>1.7003487116269672E-2</v>
      </c>
      <c r="R1170" s="40">
        <v>1.6962868527531351E-2</v>
      </c>
      <c r="S1170" s="40">
        <v>1.7730343961313275E-2</v>
      </c>
      <c r="T1170" s="40">
        <v>1.734877815051834E-2</v>
      </c>
      <c r="U1170" s="40">
        <v>1.7384905395202731E-2</v>
      </c>
      <c r="V1170" s="40">
        <v>1.727333955535891E-2</v>
      </c>
      <c r="W1170" s="40">
        <v>1.7045042694601206E-2</v>
      </c>
      <c r="X1170" s="40">
        <v>1.7283669917498988E-2</v>
      </c>
      <c r="Y1170" s="40">
        <v>1.7398782570858359E-2</v>
      </c>
    </row>
    <row r="1171" spans="1:25" ht="15" hidden="1" customHeight="1">
      <c r="A1171" s="41" t="s">
        <v>64</v>
      </c>
      <c r="B1171" s="41" t="s">
        <v>526</v>
      </c>
      <c r="C1171" s="41" t="s">
        <v>628</v>
      </c>
      <c r="D1171" s="41" t="s">
        <v>640</v>
      </c>
      <c r="E1171" s="41"/>
      <c r="F1171" s="41"/>
      <c r="G1171" s="41" t="s">
        <v>651</v>
      </c>
      <c r="H1171" s="42" t="s">
        <v>73</v>
      </c>
      <c r="I1171" s="42">
        <v>298</v>
      </c>
      <c r="J1171" s="43">
        <v>2.9927233650091948E-3</v>
      </c>
      <c r="K1171" s="43">
        <v>2.2257246026377584E-3</v>
      </c>
      <c r="L1171" s="43">
        <v>3.1991610180338742E-3</v>
      </c>
      <c r="M1171" s="43">
        <v>2.9984713048700129E-3</v>
      </c>
      <c r="N1171" s="43">
        <v>3.1947987945064723E-3</v>
      </c>
      <c r="O1171" s="43">
        <v>3.163881862171012E-3</v>
      </c>
      <c r="P1171" s="43">
        <v>3.1665387426399066E-3</v>
      </c>
      <c r="Q1171" s="43">
        <v>3.5822001683575655E-3</v>
      </c>
      <c r="R1171" s="43">
        <v>1.8095826571063018E-3</v>
      </c>
      <c r="S1171" s="43">
        <v>2.5153803262449432E-3</v>
      </c>
      <c r="T1171" s="43">
        <v>2.3769938719293477E-3</v>
      </c>
      <c r="U1171" s="43">
        <v>2.5099500289596718E-3</v>
      </c>
      <c r="V1171" s="43">
        <v>2.4701608880679012E-3</v>
      </c>
      <c r="W1171" s="43">
        <v>2.2803115490420615E-3</v>
      </c>
      <c r="X1171" s="43">
        <v>2.530666890568108E-3</v>
      </c>
      <c r="Y1171" s="43">
        <v>2.1855759509451823E-3</v>
      </c>
    </row>
    <row r="1172" spans="1:25" ht="15" hidden="1" customHeight="1">
      <c r="A1172" s="38" t="s">
        <v>64</v>
      </c>
      <c r="B1172" s="38" t="s">
        <v>526</v>
      </c>
      <c r="C1172" s="38" t="s">
        <v>628</v>
      </c>
      <c r="D1172" s="38" t="s">
        <v>640</v>
      </c>
      <c r="E1172" s="38"/>
      <c r="F1172" s="38"/>
      <c r="G1172" s="38" t="s">
        <v>652</v>
      </c>
      <c r="H1172" s="39" t="s">
        <v>73</v>
      </c>
      <c r="I1172" s="39">
        <v>298</v>
      </c>
      <c r="J1172" s="40">
        <v>0.99580074693139931</v>
      </c>
      <c r="K1172" s="40">
        <v>0.98659935656030262</v>
      </c>
      <c r="L1172" s="40">
        <v>0.98068991998586519</v>
      </c>
      <c r="M1172" s="40">
        <v>0.96928057669963319</v>
      </c>
      <c r="N1172" s="40">
        <v>0.96728965882535323</v>
      </c>
      <c r="O1172" s="40">
        <v>0.9955224158538134</v>
      </c>
      <c r="P1172" s="40">
        <v>0.96407872878193168</v>
      </c>
      <c r="Q1172" s="40">
        <v>0.82647261575770614</v>
      </c>
      <c r="R1172" s="40">
        <v>0.79785882541172648</v>
      </c>
      <c r="S1172" s="40">
        <v>0.7966875464970361</v>
      </c>
      <c r="T1172" s="40">
        <v>0.78727620369708529</v>
      </c>
      <c r="U1172" s="40">
        <v>0.76454944910295919</v>
      </c>
      <c r="V1172" s="40">
        <v>0.77826993326301941</v>
      </c>
      <c r="W1172" s="40">
        <v>0.76697756743713585</v>
      </c>
      <c r="X1172" s="40">
        <v>0.76708385940560475</v>
      </c>
      <c r="Y1172" s="40">
        <v>0.71449422398077878</v>
      </c>
    </row>
    <row r="1173" spans="1:25" ht="15" hidden="1" customHeight="1">
      <c r="A1173" s="41" t="s">
        <v>64</v>
      </c>
      <c r="B1173" s="41" t="s">
        <v>526</v>
      </c>
      <c r="C1173" s="41" t="s">
        <v>628</v>
      </c>
      <c r="D1173" s="41" t="s">
        <v>640</v>
      </c>
      <c r="E1173" s="41"/>
      <c r="F1173" s="41"/>
      <c r="G1173" s="41" t="s">
        <v>653</v>
      </c>
      <c r="H1173" s="42" t="s">
        <v>73</v>
      </c>
      <c r="I1173" s="42">
        <v>298</v>
      </c>
      <c r="J1173" s="43">
        <v>0.25177979227069974</v>
      </c>
      <c r="K1173" s="43">
        <v>0.25236872440281344</v>
      </c>
      <c r="L1173" s="43">
        <v>0.27089519473702689</v>
      </c>
      <c r="M1173" s="43">
        <v>0.27365585058145231</v>
      </c>
      <c r="N1173" s="43">
        <v>0.26298762038194889</v>
      </c>
      <c r="O1173" s="43">
        <v>0.2671000269778096</v>
      </c>
      <c r="P1173" s="43">
        <v>0.27063801629651901</v>
      </c>
      <c r="Q1173" s="43">
        <v>0.28053667328714155</v>
      </c>
      <c r="R1173" s="43">
        <v>0.27201308806122443</v>
      </c>
      <c r="S1173" s="43">
        <v>0.26502870326442757</v>
      </c>
      <c r="T1173" s="43">
        <v>0.27224602214989324</v>
      </c>
      <c r="U1173" s="43">
        <v>0.27132069507411816</v>
      </c>
      <c r="V1173" s="43">
        <v>0.27246797808343276</v>
      </c>
      <c r="W1173" s="43">
        <v>0.26408658955726372</v>
      </c>
      <c r="X1173" s="43">
        <v>0.26971490621571037</v>
      </c>
      <c r="Y1173" s="43">
        <v>0.26343415930461905</v>
      </c>
    </row>
    <row r="1174" spans="1:25" ht="15" hidden="1" customHeight="1">
      <c r="A1174" s="38" t="s">
        <v>64</v>
      </c>
      <c r="B1174" s="38" t="s">
        <v>526</v>
      </c>
      <c r="C1174" s="38" t="s">
        <v>628</v>
      </c>
      <c r="D1174" s="38" t="s">
        <v>640</v>
      </c>
      <c r="E1174" s="38"/>
      <c r="F1174" s="38"/>
      <c r="G1174" s="38" t="s">
        <v>654</v>
      </c>
      <c r="H1174" s="39" t="s">
        <v>73</v>
      </c>
      <c r="I1174" s="39">
        <v>298</v>
      </c>
      <c r="J1174" s="40">
        <v>5.5004426376157781E-2</v>
      </c>
      <c r="K1174" s="40">
        <v>5.6508159964103737E-2</v>
      </c>
      <c r="L1174" s="40">
        <v>5.7709113558047094E-2</v>
      </c>
      <c r="M1174" s="40">
        <v>5.8708430955712453E-2</v>
      </c>
      <c r="N1174" s="40">
        <v>5.2652653203220309E-2</v>
      </c>
      <c r="O1174" s="40">
        <v>5.5113368403905245E-2</v>
      </c>
      <c r="P1174" s="40">
        <v>5.6765602445110343E-2</v>
      </c>
      <c r="Q1174" s="40">
        <v>5.6363939512484029E-2</v>
      </c>
      <c r="R1174" s="40">
        <v>5.4829131597501836E-2</v>
      </c>
      <c r="S1174" s="40">
        <v>5.3842006641024238E-2</v>
      </c>
      <c r="T1174" s="40">
        <v>5.2161542570188582E-2</v>
      </c>
      <c r="U1174" s="40">
        <v>5.2216224545289937E-2</v>
      </c>
      <c r="V1174" s="40">
        <v>5.7360508713373885E-2</v>
      </c>
      <c r="W1174" s="40">
        <v>5.3407693688080876E-2</v>
      </c>
      <c r="X1174" s="40">
        <v>5.1498352154707182E-2</v>
      </c>
      <c r="Y1174" s="40">
        <v>5.1498352154707182E-2</v>
      </c>
    </row>
    <row r="1175" spans="1:25" ht="15" hidden="1" customHeight="1">
      <c r="A1175" s="41" t="s">
        <v>64</v>
      </c>
      <c r="B1175" s="41" t="s">
        <v>526</v>
      </c>
      <c r="C1175" s="41" t="s">
        <v>628</v>
      </c>
      <c r="D1175" s="41" t="s">
        <v>640</v>
      </c>
      <c r="E1175" s="41"/>
      <c r="F1175" s="41"/>
      <c r="G1175" s="41" t="s">
        <v>655</v>
      </c>
      <c r="H1175" s="42" t="s">
        <v>73</v>
      </c>
      <c r="I1175" s="42">
        <v>298</v>
      </c>
      <c r="J1175" s="43">
        <v>1.5418233520056493E-3</v>
      </c>
      <c r="K1175" s="43">
        <v>1.5630399847720174E-3</v>
      </c>
      <c r="L1175" s="43">
        <v>1.5203903702917551E-3</v>
      </c>
      <c r="M1175" s="43">
        <v>1.4564641571327176E-3</v>
      </c>
      <c r="N1175" s="43">
        <v>1.3264713527833464E-3</v>
      </c>
      <c r="O1175" s="43">
        <v>1.215179935834405E-3</v>
      </c>
      <c r="P1175" s="43">
        <v>1.3130123001505861E-3</v>
      </c>
      <c r="Q1175" s="43">
        <v>1.2581186520746767E-3</v>
      </c>
      <c r="R1175" s="43">
        <v>1.1965672409568696E-3</v>
      </c>
      <c r="S1175" s="43">
        <v>1.1586013912904321E-3</v>
      </c>
      <c r="T1175" s="43">
        <v>1.1740408133602005E-3</v>
      </c>
      <c r="U1175" s="43">
        <v>1.0466501386288841E-3</v>
      </c>
      <c r="V1175" s="43">
        <v>1.047325677084258E-3</v>
      </c>
      <c r="W1175" s="43">
        <v>9.251732755366606E-4</v>
      </c>
      <c r="X1175" s="43">
        <v>8.2660245182279257E-4</v>
      </c>
      <c r="Y1175" s="43">
        <v>7.9973268723468696E-4</v>
      </c>
    </row>
    <row r="1176" spans="1:25" ht="15" hidden="1" customHeight="1">
      <c r="A1176" s="38" t="s">
        <v>64</v>
      </c>
      <c r="B1176" s="38" t="s">
        <v>526</v>
      </c>
      <c r="C1176" s="38" t="s">
        <v>628</v>
      </c>
      <c r="D1176" s="38" t="s">
        <v>640</v>
      </c>
      <c r="E1176" s="38"/>
      <c r="F1176" s="38"/>
      <c r="G1176" s="38" t="s">
        <v>656</v>
      </c>
      <c r="H1176" s="39" t="s">
        <v>73</v>
      </c>
      <c r="I1176" s="39">
        <v>298</v>
      </c>
      <c r="J1176" s="40">
        <v>0.11455920035816701</v>
      </c>
      <c r="K1176" s="40">
        <v>0.11591618185707676</v>
      </c>
      <c r="L1176" s="40">
        <v>0.12067471089866511</v>
      </c>
      <c r="M1176" s="40">
        <v>0.13310067450243593</v>
      </c>
      <c r="N1176" s="40">
        <v>0.14386128490823932</v>
      </c>
      <c r="O1176" s="40">
        <v>0.15930987430458682</v>
      </c>
      <c r="P1176" s="40">
        <v>0.15970071218492551</v>
      </c>
      <c r="Q1176" s="40">
        <v>0.15585620417914742</v>
      </c>
      <c r="R1176" s="40">
        <v>0.15364344613200634</v>
      </c>
      <c r="S1176" s="40">
        <v>0.15913182909629423</v>
      </c>
      <c r="T1176" s="40">
        <v>0.16003002546927181</v>
      </c>
      <c r="U1176" s="40">
        <v>0.16172480787140772</v>
      </c>
      <c r="V1176" s="40">
        <v>0.16144462460834064</v>
      </c>
      <c r="W1176" s="40">
        <v>0.16080071436588375</v>
      </c>
      <c r="X1176" s="40">
        <v>0.16161171204098598</v>
      </c>
      <c r="Y1176" s="40">
        <v>0.16268807794451182</v>
      </c>
    </row>
    <row r="1177" spans="1:25" ht="15" hidden="1" customHeight="1">
      <c r="A1177" s="41" t="s">
        <v>64</v>
      </c>
      <c r="B1177" s="41" t="s">
        <v>526</v>
      </c>
      <c r="C1177" s="41" t="s">
        <v>628</v>
      </c>
      <c r="D1177" s="41" t="s">
        <v>640</v>
      </c>
      <c r="E1177" s="41"/>
      <c r="F1177" s="41"/>
      <c r="G1177" s="41" t="s">
        <v>657</v>
      </c>
      <c r="H1177" s="42" t="s">
        <v>73</v>
      </c>
      <c r="I1177" s="42">
        <v>298</v>
      </c>
      <c r="J1177" s="43">
        <v>1.5317093021356195E-3</v>
      </c>
      <c r="K1177" s="43">
        <v>1.2217220342770469E-3</v>
      </c>
      <c r="L1177" s="43">
        <v>1.8766823305404402E-3</v>
      </c>
      <c r="M1177" s="43">
        <v>1.6646302871875078E-3</v>
      </c>
      <c r="N1177" s="43">
        <v>1.6742355674644693E-3</v>
      </c>
      <c r="O1177" s="43">
        <v>1.5606907414269522E-3</v>
      </c>
      <c r="P1177" s="43">
        <v>1.4656431302118309E-3</v>
      </c>
      <c r="Q1177" s="43">
        <v>1.550213191474515E-3</v>
      </c>
      <c r="R1177" s="43">
        <v>7.8310501207862096E-4</v>
      </c>
      <c r="S1177" s="43">
        <v>1.0885421193836419E-3</v>
      </c>
      <c r="T1177" s="43">
        <v>1.0286547605206713E-3</v>
      </c>
      <c r="U1177" s="43">
        <v>1.0861921338748428E-3</v>
      </c>
      <c r="V1177" s="43">
        <v>1.0689732046724209E-3</v>
      </c>
      <c r="W1177" s="43">
        <v>9.868150516048539E-4</v>
      </c>
      <c r="X1177" s="43">
        <v>1.0951574486651851E-3</v>
      </c>
      <c r="Y1177" s="43">
        <v>9.4581779657447874E-4</v>
      </c>
    </row>
    <row r="1178" spans="1:25" ht="15" hidden="1" customHeight="1">
      <c r="A1178" s="38" t="s">
        <v>64</v>
      </c>
      <c r="B1178" s="38" t="s">
        <v>526</v>
      </c>
      <c r="C1178" s="38" t="s">
        <v>628</v>
      </c>
      <c r="D1178" s="38" t="s">
        <v>640</v>
      </c>
      <c r="E1178" s="38"/>
      <c r="F1178" s="38"/>
      <c r="G1178" s="38" t="s">
        <v>658</v>
      </c>
      <c r="H1178" s="39" t="s">
        <v>73</v>
      </c>
      <c r="I1178" s="39">
        <v>298</v>
      </c>
      <c r="J1178" s="40">
        <v>0.55647726715590007</v>
      </c>
      <c r="K1178" s="40">
        <v>0.56485543223325474</v>
      </c>
      <c r="L1178" s="40">
        <v>0.57182019613048618</v>
      </c>
      <c r="M1178" s="40">
        <v>0.57919559743214888</v>
      </c>
      <c r="N1178" s="40">
        <v>0.58515036352686933</v>
      </c>
      <c r="O1178" s="40">
        <v>0.58896078076831349</v>
      </c>
      <c r="P1178" s="40">
        <v>0.59323638521366906</v>
      </c>
      <c r="Q1178" s="40">
        <v>0.59823976221633235</v>
      </c>
      <c r="R1178" s="40">
        <v>0.60321017693392254</v>
      </c>
      <c r="S1178" s="40">
        <v>0.60682689574246496</v>
      </c>
      <c r="T1178" s="40">
        <v>0.61111953779395889</v>
      </c>
      <c r="U1178" s="40">
        <v>0.6166272344849546</v>
      </c>
      <c r="V1178" s="40">
        <v>0.62254954565847342</v>
      </c>
      <c r="W1178" s="40">
        <v>0.62792892838969205</v>
      </c>
      <c r="X1178" s="40">
        <v>0.633797164394448</v>
      </c>
      <c r="Y1178" s="40">
        <v>0.63946379690985511</v>
      </c>
    </row>
    <row r="1179" spans="1:25" ht="15" hidden="1" customHeight="1">
      <c r="A1179" s="41" t="s">
        <v>64</v>
      </c>
      <c r="B1179" s="41" t="s">
        <v>526</v>
      </c>
      <c r="C1179" s="41" t="s">
        <v>628</v>
      </c>
      <c r="D1179" s="41" t="s">
        <v>659</v>
      </c>
      <c r="E1179" s="41"/>
      <c r="F1179" s="41"/>
      <c r="G1179" s="41" t="s">
        <v>641</v>
      </c>
      <c r="H1179" s="42" t="s">
        <v>73</v>
      </c>
      <c r="I1179" s="42">
        <v>298</v>
      </c>
      <c r="J1179" s="43">
        <v>0.1227327376930626</v>
      </c>
      <c r="K1179" s="43">
        <v>0.12458056724060872</v>
      </c>
      <c r="L1179" s="43">
        <v>0.12611666689992038</v>
      </c>
      <c r="M1179" s="43">
        <v>0.12774333387584966</v>
      </c>
      <c r="N1179" s="43">
        <v>0.12905667547713784</v>
      </c>
      <c r="O1179" s="43">
        <v>0.12989707447885307</v>
      </c>
      <c r="P1179" s="43">
        <v>0.13084007191979644</v>
      </c>
      <c r="Q1179" s="43">
        <v>0.13194358179071369</v>
      </c>
      <c r="R1179" s="43">
        <v>0.13303982173035703</v>
      </c>
      <c r="S1179" s="43">
        <v>0.13383749995916785</v>
      </c>
      <c r="T1179" s="43">
        <v>0.13478425509547173</v>
      </c>
      <c r="U1179" s="43">
        <v>0.13599899419294409</v>
      </c>
      <c r="V1179" s="43">
        <v>0.13730517776358833</v>
      </c>
      <c r="W1179" s="43">
        <v>0.13849161683067923</v>
      </c>
      <c r="X1179" s="43">
        <v>0.13978587395994752</v>
      </c>
      <c r="Y1179" s="43">
        <v>0.1410356668322971</v>
      </c>
    </row>
    <row r="1180" spans="1:25" ht="15" hidden="1" customHeight="1">
      <c r="A1180" s="38" t="s">
        <v>64</v>
      </c>
      <c r="B1180" s="38" t="s">
        <v>526</v>
      </c>
      <c r="C1180" s="38" t="s">
        <v>628</v>
      </c>
      <c r="D1180" s="38" t="s">
        <v>659</v>
      </c>
      <c r="E1180" s="38"/>
      <c r="F1180" s="38"/>
      <c r="G1180" s="38" t="s">
        <v>643</v>
      </c>
      <c r="H1180" s="39" t="s">
        <v>73</v>
      </c>
      <c r="I1180" s="39">
        <v>298</v>
      </c>
      <c r="J1180" s="40">
        <v>1.7806032047559234E-2</v>
      </c>
      <c r="K1180" s="40">
        <v>5.4678093138743828E-3</v>
      </c>
      <c r="L1180" s="40">
        <v>8.5925296579868159E-3</v>
      </c>
      <c r="M1180" s="40">
        <v>1.146272338828073E-2</v>
      </c>
      <c r="N1180" s="40">
        <v>4.3630555007046498E-3</v>
      </c>
      <c r="O1180" s="40">
        <v>6.424540557305688E-3</v>
      </c>
      <c r="P1180" s="40">
        <v>4.1319958796495427E-3</v>
      </c>
      <c r="Q1180" s="40">
        <v>1.6156121940962605E-3</v>
      </c>
      <c r="R1180" s="40">
        <v>5.8631378842733577E-3</v>
      </c>
      <c r="S1180" s="40">
        <v>1.2018710601444582E-2</v>
      </c>
      <c r="T1180" s="40">
        <v>1.209452703960329E-4</v>
      </c>
      <c r="U1180" s="40">
        <v>3.3395335855621034E-4</v>
      </c>
      <c r="V1180" s="40">
        <v>9.35791465273186E-3</v>
      </c>
      <c r="W1180" s="40">
        <v>9.35791465273186E-3</v>
      </c>
      <c r="X1180" s="40">
        <v>9.35791465273186E-3</v>
      </c>
      <c r="Y1180" s="40">
        <v>9.35791465273186E-3</v>
      </c>
    </row>
    <row r="1181" spans="1:25" ht="15" hidden="1" customHeight="1">
      <c r="A1181" s="41" t="s">
        <v>64</v>
      </c>
      <c r="B1181" s="41" t="s">
        <v>526</v>
      </c>
      <c r="C1181" s="41" t="s">
        <v>628</v>
      </c>
      <c r="D1181" s="41" t="s">
        <v>659</v>
      </c>
      <c r="E1181" s="41"/>
      <c r="F1181" s="41"/>
      <c r="G1181" s="41" t="s">
        <v>644</v>
      </c>
      <c r="H1181" s="42" t="s">
        <v>73</v>
      </c>
      <c r="I1181" s="42">
        <v>298</v>
      </c>
      <c r="J1181" s="43">
        <v>0.73601898022777723</v>
      </c>
      <c r="K1181" s="43">
        <v>0.72325398509521843</v>
      </c>
      <c r="L1181" s="43">
        <v>0.72415900999411631</v>
      </c>
      <c r="M1181" s="43">
        <v>0.71743717215791813</v>
      </c>
      <c r="N1181" s="43">
        <v>0.71796748893548967</v>
      </c>
      <c r="O1181" s="43">
        <v>0.70922395856421083</v>
      </c>
      <c r="P1181" s="43">
        <v>0.69537184243269268</v>
      </c>
      <c r="Q1181" s="43">
        <v>0.68906904920088119</v>
      </c>
      <c r="R1181" s="43">
        <v>0.69151516011334946</v>
      </c>
      <c r="S1181" s="43">
        <v>0.691881523173</v>
      </c>
      <c r="T1181" s="43">
        <v>0.69294762560009904</v>
      </c>
      <c r="U1181" s="43">
        <v>0.70387226631441457</v>
      </c>
      <c r="V1181" s="43">
        <v>0.72576439839774443</v>
      </c>
      <c r="W1181" s="43">
        <v>0.72882901140700562</v>
      </c>
      <c r="X1181" s="43">
        <v>0.69840927094166194</v>
      </c>
      <c r="Y1181" s="43">
        <v>0.65797598514409217</v>
      </c>
    </row>
    <row r="1182" spans="1:25" ht="15" hidden="1" customHeight="1">
      <c r="A1182" s="38" t="s">
        <v>64</v>
      </c>
      <c r="B1182" s="38" t="s">
        <v>526</v>
      </c>
      <c r="C1182" s="38" t="s">
        <v>628</v>
      </c>
      <c r="D1182" s="38" t="s">
        <v>659</v>
      </c>
      <c r="E1182" s="38"/>
      <c r="F1182" s="38"/>
      <c r="G1182" s="38" t="s">
        <v>646</v>
      </c>
      <c r="H1182" s="39" t="s">
        <v>73</v>
      </c>
      <c r="I1182" s="39">
        <v>298</v>
      </c>
      <c r="J1182" s="40">
        <v>2.9504709649760093E-2</v>
      </c>
      <c r="K1182" s="40">
        <v>2.993376952820103E-2</v>
      </c>
      <c r="L1182" s="40">
        <v>3.3382318687412996E-2</v>
      </c>
      <c r="M1182" s="40">
        <v>3.6769974819411577E-2</v>
      </c>
      <c r="N1182" s="40">
        <v>3.4737326506990011E-2</v>
      </c>
      <c r="O1182" s="40">
        <v>3.6522485957729493E-2</v>
      </c>
      <c r="P1182" s="40">
        <v>3.9294729391490237E-2</v>
      </c>
      <c r="Q1182" s="40">
        <v>3.8471180723535753E-2</v>
      </c>
      <c r="R1182" s="40">
        <v>3.7854374802608663E-2</v>
      </c>
      <c r="S1182" s="40">
        <v>3.5735027607720488E-2</v>
      </c>
      <c r="T1182" s="40">
        <v>3.4512960388189705E-2</v>
      </c>
      <c r="U1182" s="40">
        <v>3.4543841603340848E-2</v>
      </c>
      <c r="V1182" s="40">
        <v>3.6068119177893133E-2</v>
      </c>
      <c r="W1182" s="40">
        <v>3.6167632252603374E-2</v>
      </c>
      <c r="X1182" s="40">
        <v>3.9862598062448559E-2</v>
      </c>
      <c r="Y1182" s="40">
        <v>3.7129703251162924E-2</v>
      </c>
    </row>
    <row r="1183" spans="1:25" ht="15" hidden="1" customHeight="1">
      <c r="A1183" s="41" t="s">
        <v>64</v>
      </c>
      <c r="B1183" s="41" t="s">
        <v>526</v>
      </c>
      <c r="C1183" s="41" t="s">
        <v>628</v>
      </c>
      <c r="D1183" s="41" t="s">
        <v>659</v>
      </c>
      <c r="E1183" s="41"/>
      <c r="F1183" s="41"/>
      <c r="G1183" s="41" t="s">
        <v>647</v>
      </c>
      <c r="H1183" s="42" t="s">
        <v>73</v>
      </c>
      <c r="I1183" s="42">
        <v>298</v>
      </c>
      <c r="J1183" s="43">
        <v>0.26925313768195391</v>
      </c>
      <c r="K1183" s="43">
        <v>0.27210320794164256</v>
      </c>
      <c r="L1183" s="43">
        <v>0.29441304185357542</v>
      </c>
      <c r="M1183" s="43">
        <v>0.30013672653861412</v>
      </c>
      <c r="N1183" s="43">
        <v>0.29127534048615716</v>
      </c>
      <c r="O1183" s="43">
        <v>0.29844126225191225</v>
      </c>
      <c r="P1183" s="43">
        <v>0.30644957872660411</v>
      </c>
      <c r="Q1183" s="43">
        <v>0.32032602191275938</v>
      </c>
      <c r="R1183" s="43">
        <v>0.31066896480699818</v>
      </c>
      <c r="S1183" s="43">
        <v>0.30312156036876631</v>
      </c>
      <c r="T1183" s="43">
        <v>0.31137040438091856</v>
      </c>
      <c r="U1183" s="43">
        <v>0.31031209886925865</v>
      </c>
      <c r="V1183" s="43">
        <v>0.31162425752534589</v>
      </c>
      <c r="W1183" s="43">
        <v>0.30203838253603105</v>
      </c>
      <c r="X1183" s="43">
        <v>0.30847554264616023</v>
      </c>
      <c r="Y1183" s="43">
        <v>0.30129219175611938</v>
      </c>
    </row>
    <row r="1184" spans="1:25" ht="15" hidden="1" customHeight="1">
      <c r="A1184" s="38" t="s">
        <v>64</v>
      </c>
      <c r="B1184" s="38" t="s">
        <v>526</v>
      </c>
      <c r="C1184" s="38" t="s">
        <v>628</v>
      </c>
      <c r="D1184" s="38" t="s">
        <v>659</v>
      </c>
      <c r="E1184" s="38"/>
      <c r="F1184" s="38"/>
      <c r="G1184" s="38" t="s">
        <v>648</v>
      </c>
      <c r="H1184" s="39" t="s">
        <v>73</v>
      </c>
      <c r="I1184" s="39">
        <v>298</v>
      </c>
      <c r="J1184" s="40">
        <v>7.6936210911448907E-2</v>
      </c>
      <c r="K1184" s="40">
        <v>7.9792975717164233E-2</v>
      </c>
      <c r="L1184" s="40">
        <v>8.2271359996184082E-2</v>
      </c>
      <c r="M1184" s="40">
        <v>8.369600848417523E-2</v>
      </c>
      <c r="N1184" s="40">
        <v>7.5062760790445979E-2</v>
      </c>
      <c r="O1184" s="40">
        <v>7.8570809582774209E-2</v>
      </c>
      <c r="P1184" s="40">
        <v>8.0926270154269592E-2</v>
      </c>
      <c r="Q1184" s="40">
        <v>8.0353650793308931E-2</v>
      </c>
      <c r="R1184" s="40">
        <v>7.8165595446184524E-2</v>
      </c>
      <c r="S1184" s="40">
        <v>7.6758328765958964E-2</v>
      </c>
      <c r="T1184" s="40">
        <v>7.4362622853871144E-2</v>
      </c>
      <c r="U1184" s="40">
        <v>7.4440578659834791E-2</v>
      </c>
      <c r="V1184" s="40">
        <v>8.1774381392559048E-2</v>
      </c>
      <c r="W1184" s="40">
        <v>7.6139162830119997E-2</v>
      </c>
      <c r="X1184" s="40">
        <v>7.3417164258961054E-2</v>
      </c>
      <c r="Y1184" s="40">
        <v>7.3417164258961054E-2</v>
      </c>
    </row>
    <row r="1185" spans="1:25" ht="15" hidden="1" customHeight="1">
      <c r="A1185" s="41" t="s">
        <v>64</v>
      </c>
      <c r="B1185" s="41" t="s">
        <v>526</v>
      </c>
      <c r="C1185" s="41" t="s">
        <v>628</v>
      </c>
      <c r="D1185" s="41" t="s">
        <v>659</v>
      </c>
      <c r="E1185" s="41"/>
      <c r="F1185" s="41"/>
      <c r="G1185" s="41" t="s">
        <v>649</v>
      </c>
      <c r="H1185" s="42" t="s">
        <v>73</v>
      </c>
      <c r="I1185" s="42">
        <v>298</v>
      </c>
      <c r="J1185" s="43">
        <v>4.2180009480009321E-2</v>
      </c>
      <c r="K1185" s="43">
        <v>4.2151488180990196E-2</v>
      </c>
      <c r="L1185" s="43">
        <v>4.1031739672882428E-2</v>
      </c>
      <c r="M1185" s="43">
        <v>3.8830200416067474E-2</v>
      </c>
      <c r="N1185" s="43">
        <v>3.5527770830552211E-2</v>
      </c>
      <c r="O1185" s="43">
        <v>3.3928995894537732E-2</v>
      </c>
      <c r="P1185" s="43">
        <v>3.5158471422102662E-2</v>
      </c>
      <c r="Q1185" s="43">
        <v>3.597791045262945E-2</v>
      </c>
      <c r="R1185" s="43">
        <v>3.4478039877843085E-2</v>
      </c>
      <c r="S1185" s="43">
        <v>3.3496919606718023E-2</v>
      </c>
      <c r="T1185" s="43">
        <v>3.3879032823378862E-2</v>
      </c>
      <c r="U1185" s="43">
        <v>3.2418657763459605E-2</v>
      </c>
      <c r="V1185" s="43">
        <v>3.1970752862289897E-2</v>
      </c>
      <c r="W1185" s="43">
        <v>2.8005412948619905E-2</v>
      </c>
      <c r="X1185" s="43">
        <v>2.4399413266169054E-2</v>
      </c>
      <c r="Y1185" s="43">
        <v>2.3606279288518578E-2</v>
      </c>
    </row>
    <row r="1186" spans="1:25" ht="15" hidden="1" customHeight="1">
      <c r="A1186" s="38" t="s">
        <v>64</v>
      </c>
      <c r="B1186" s="38" t="s">
        <v>526</v>
      </c>
      <c r="C1186" s="38" t="s">
        <v>628</v>
      </c>
      <c r="D1186" s="38" t="s">
        <v>659</v>
      </c>
      <c r="E1186" s="38"/>
      <c r="F1186" s="38"/>
      <c r="G1186" s="38" t="s">
        <v>650</v>
      </c>
      <c r="H1186" s="39" t="s">
        <v>73</v>
      </c>
      <c r="I1186" s="39">
        <v>298</v>
      </c>
      <c r="J1186" s="40">
        <v>6.0226625297549897E-3</v>
      </c>
      <c r="K1186" s="40">
        <v>6.5810710305244232E-3</v>
      </c>
      <c r="L1186" s="40">
        <v>6.5675274081886514E-3</v>
      </c>
      <c r="M1186" s="40">
        <v>6.888271371582955E-3</v>
      </c>
      <c r="N1186" s="40">
        <v>7.0437102806644386E-3</v>
      </c>
      <c r="O1186" s="40">
        <v>7.6063813947741055E-3</v>
      </c>
      <c r="P1186" s="40">
        <v>7.484751559865754E-3</v>
      </c>
      <c r="Q1186" s="40">
        <v>7.2264820244146103E-3</v>
      </c>
      <c r="R1186" s="40">
        <v>7.2092191242008243E-3</v>
      </c>
      <c r="S1186" s="40">
        <v>7.5353961835581407E-3</v>
      </c>
      <c r="T1186" s="40">
        <v>7.3732307139702949E-3</v>
      </c>
      <c r="U1186" s="40">
        <v>7.3885847929611604E-3</v>
      </c>
      <c r="V1186" s="40">
        <v>7.341169311027536E-3</v>
      </c>
      <c r="W1186" s="40">
        <v>7.2441431452055132E-3</v>
      </c>
      <c r="X1186" s="40">
        <v>7.3455597149370703E-3</v>
      </c>
      <c r="Y1186" s="40">
        <v>7.3944825926148035E-3</v>
      </c>
    </row>
    <row r="1187" spans="1:25" ht="15" hidden="1" customHeight="1">
      <c r="A1187" s="41" t="s">
        <v>64</v>
      </c>
      <c r="B1187" s="41" t="s">
        <v>526</v>
      </c>
      <c r="C1187" s="41" t="s">
        <v>628</v>
      </c>
      <c r="D1187" s="41" t="s">
        <v>659</v>
      </c>
      <c r="E1187" s="41"/>
      <c r="F1187" s="41"/>
      <c r="G1187" s="41" t="s">
        <v>651</v>
      </c>
      <c r="H1187" s="42" t="s">
        <v>73</v>
      </c>
      <c r="I1187" s="42">
        <v>298</v>
      </c>
      <c r="J1187" s="43">
        <v>1.2719074301289078E-3</v>
      </c>
      <c r="K1187" s="43">
        <v>9.4593295612104716E-4</v>
      </c>
      <c r="L1187" s="43">
        <v>1.3596434326643965E-3</v>
      </c>
      <c r="M1187" s="43">
        <v>1.2743503045697555E-3</v>
      </c>
      <c r="N1187" s="43">
        <v>1.3577894876652505E-3</v>
      </c>
      <c r="O1187" s="43">
        <v>1.3446497914226801E-3</v>
      </c>
      <c r="P1187" s="43">
        <v>1.3457789656219602E-3</v>
      </c>
      <c r="Q1187" s="43">
        <v>1.5224350715519652E-3</v>
      </c>
      <c r="R1187" s="43">
        <v>7.6907262927017827E-4</v>
      </c>
      <c r="S1187" s="43">
        <v>1.0690366386541005E-3</v>
      </c>
      <c r="T1187" s="43">
        <v>1.0102223955699727E-3</v>
      </c>
      <c r="U1187" s="43">
        <v>1.0667287623078604E-3</v>
      </c>
      <c r="V1187" s="43">
        <v>1.049818377428858E-3</v>
      </c>
      <c r="W1187" s="43">
        <v>9.6913240834287605E-4</v>
      </c>
      <c r="X1187" s="43">
        <v>1.0755334284914464E-3</v>
      </c>
      <c r="Y1187" s="43">
        <v>9.288697791517026E-4</v>
      </c>
    </row>
    <row r="1188" spans="1:25" ht="15" hidden="1" customHeight="1">
      <c r="A1188" s="38" t="s">
        <v>64</v>
      </c>
      <c r="B1188" s="38" t="s">
        <v>526</v>
      </c>
      <c r="C1188" s="38" t="s">
        <v>628</v>
      </c>
      <c r="D1188" s="38" t="s">
        <v>659</v>
      </c>
      <c r="E1188" s="38"/>
      <c r="F1188" s="38"/>
      <c r="G1188" s="38" t="s">
        <v>652</v>
      </c>
      <c r="H1188" s="39" t="s">
        <v>73</v>
      </c>
      <c r="I1188" s="39">
        <v>298</v>
      </c>
      <c r="J1188" s="40">
        <v>0.21160765872292236</v>
      </c>
      <c r="K1188" s="40">
        <v>0.20965236326906431</v>
      </c>
      <c r="L1188" s="40">
        <v>0.20839660799699633</v>
      </c>
      <c r="M1188" s="40">
        <v>0.20597212254867203</v>
      </c>
      <c r="N1188" s="40">
        <v>0.20554905250038757</v>
      </c>
      <c r="O1188" s="40">
        <v>0.21154851336893538</v>
      </c>
      <c r="P1188" s="40">
        <v>0.20486672986616047</v>
      </c>
      <c r="Q1188" s="40">
        <v>0.17562543084851254</v>
      </c>
      <c r="R1188" s="40">
        <v>0.16954500039999185</v>
      </c>
      <c r="S1188" s="40">
        <v>0.16929610363062017</v>
      </c>
      <c r="T1188" s="40">
        <v>0.16729619328563064</v>
      </c>
      <c r="U1188" s="40">
        <v>0.16246675793437884</v>
      </c>
      <c r="V1188" s="40">
        <v>0.16538236081839161</v>
      </c>
      <c r="W1188" s="40">
        <v>0.16298273308039138</v>
      </c>
      <c r="X1188" s="40">
        <v>0.16300532012369101</v>
      </c>
      <c r="Y1188" s="40">
        <v>0.15183002259591549</v>
      </c>
    </row>
    <row r="1189" spans="1:25" ht="15" hidden="1" customHeight="1">
      <c r="A1189" s="41" t="s">
        <v>64</v>
      </c>
      <c r="B1189" s="41" t="s">
        <v>526</v>
      </c>
      <c r="C1189" s="41" t="s">
        <v>628</v>
      </c>
      <c r="D1189" s="41" t="s">
        <v>659</v>
      </c>
      <c r="E1189" s="41"/>
      <c r="F1189" s="41"/>
      <c r="G1189" s="41" t="s">
        <v>653</v>
      </c>
      <c r="H1189" s="42" t="s">
        <v>73</v>
      </c>
      <c r="I1189" s="42">
        <v>298</v>
      </c>
      <c r="J1189" s="43">
        <v>5.3503205857523703E-2</v>
      </c>
      <c r="K1189" s="43">
        <v>5.362835393559786E-2</v>
      </c>
      <c r="L1189" s="43">
        <v>5.7565228881618219E-2</v>
      </c>
      <c r="M1189" s="43">
        <v>5.8151868248558614E-2</v>
      </c>
      <c r="N1189" s="43">
        <v>5.5884869331164135E-2</v>
      </c>
      <c r="O1189" s="43">
        <v>5.6758755732784529E-2</v>
      </c>
      <c r="P1189" s="43">
        <v>5.7510578463010283E-2</v>
      </c>
      <c r="Q1189" s="43">
        <v>5.9614043073517586E-2</v>
      </c>
      <c r="R1189" s="43">
        <v>5.7802781213010176E-2</v>
      </c>
      <c r="S1189" s="43">
        <v>5.6318599443690866E-2</v>
      </c>
      <c r="T1189" s="43">
        <v>5.7852279706852319E-2</v>
      </c>
      <c r="U1189" s="43">
        <v>5.7655647703250094E-2</v>
      </c>
      <c r="V1189" s="43">
        <v>5.7899445342729464E-2</v>
      </c>
      <c r="W1189" s="43">
        <v>5.6118400280918544E-2</v>
      </c>
      <c r="X1189" s="43">
        <v>5.7314417570838452E-2</v>
      </c>
      <c r="Y1189" s="43">
        <v>5.5979758852231547E-2</v>
      </c>
    </row>
    <row r="1190" spans="1:25" ht="15" hidden="1" customHeight="1">
      <c r="A1190" s="38" t="s">
        <v>64</v>
      </c>
      <c r="B1190" s="38" t="s">
        <v>526</v>
      </c>
      <c r="C1190" s="38" t="s">
        <v>628</v>
      </c>
      <c r="D1190" s="38" t="s">
        <v>659</v>
      </c>
      <c r="E1190" s="38"/>
      <c r="F1190" s="38"/>
      <c r="G1190" s="38" t="s">
        <v>654</v>
      </c>
      <c r="H1190" s="39" t="s">
        <v>73</v>
      </c>
      <c r="I1190" s="39">
        <v>298</v>
      </c>
      <c r="J1190" s="40">
        <v>1.1688440604933528E-2</v>
      </c>
      <c r="K1190" s="40">
        <v>1.2007983992372046E-2</v>
      </c>
      <c r="L1190" s="40">
        <v>1.2263186631085006E-2</v>
      </c>
      <c r="M1190" s="40">
        <v>1.2475541578088898E-2</v>
      </c>
      <c r="N1190" s="40">
        <v>1.1188688805684313E-2</v>
      </c>
      <c r="O1190" s="40">
        <v>1.1711590785829862E-2</v>
      </c>
      <c r="P1190" s="40">
        <v>1.2062690519585946E-2</v>
      </c>
      <c r="Q1190" s="40">
        <v>1.1977337146402856E-2</v>
      </c>
      <c r="R1190" s="40">
        <v>1.1651190464469141E-2</v>
      </c>
      <c r="S1190" s="40">
        <v>1.144142641121765E-2</v>
      </c>
      <c r="T1190" s="40">
        <v>1.1084327796165073E-2</v>
      </c>
      <c r="U1190" s="40">
        <v>1.1095947715874114E-2</v>
      </c>
      <c r="V1190" s="40">
        <v>1.2189108101591949E-2</v>
      </c>
      <c r="W1190" s="40">
        <v>1.1349134908717189E-2</v>
      </c>
      <c r="X1190" s="40">
        <v>1.0943399832875279E-2</v>
      </c>
      <c r="Y1190" s="40">
        <v>1.0943399832875279E-2</v>
      </c>
    </row>
    <row r="1191" spans="1:25" ht="15" hidden="1" customHeight="1">
      <c r="A1191" s="41" t="s">
        <v>64</v>
      </c>
      <c r="B1191" s="41" t="s">
        <v>526</v>
      </c>
      <c r="C1191" s="41" t="s">
        <v>628</v>
      </c>
      <c r="D1191" s="41" t="s">
        <v>659</v>
      </c>
      <c r="E1191" s="41"/>
      <c r="F1191" s="41"/>
      <c r="G1191" s="41" t="s">
        <v>655</v>
      </c>
      <c r="H1191" s="42" t="s">
        <v>73</v>
      </c>
      <c r="I1191" s="42">
        <v>298</v>
      </c>
      <c r="J1191" s="43">
        <v>3.2763746230120045E-4</v>
      </c>
      <c r="K1191" s="43">
        <v>3.3214599676405373E-4</v>
      </c>
      <c r="L1191" s="43">
        <v>3.2308295368699795E-4</v>
      </c>
      <c r="M1191" s="43">
        <v>3.0949863339070247E-4</v>
      </c>
      <c r="N1191" s="43">
        <v>2.8187516246646119E-4</v>
      </c>
      <c r="O1191" s="43">
        <v>2.5822573636481103E-4</v>
      </c>
      <c r="P1191" s="43">
        <v>2.7901511378199953E-4</v>
      </c>
      <c r="Q1191" s="43">
        <v>2.6735021356586879E-4</v>
      </c>
      <c r="R1191" s="43">
        <v>2.5427053870333478E-4</v>
      </c>
      <c r="S1191" s="43">
        <v>2.4620279564921687E-4</v>
      </c>
      <c r="T1191" s="43">
        <v>2.4948367283904256E-4</v>
      </c>
      <c r="U1191" s="43">
        <v>2.2241315445863788E-4</v>
      </c>
      <c r="V1191" s="43">
        <v>2.2255670638040483E-4</v>
      </c>
      <c r="W1191" s="43">
        <v>1.9659932105154038E-4</v>
      </c>
      <c r="X1191" s="43">
        <v>1.7565302101234338E-4</v>
      </c>
      <c r="Y1191" s="43">
        <v>1.6994319603737094E-4</v>
      </c>
    </row>
    <row r="1192" spans="1:25" ht="15" hidden="1" customHeight="1">
      <c r="A1192" s="38" t="s">
        <v>64</v>
      </c>
      <c r="B1192" s="38" t="s">
        <v>526</v>
      </c>
      <c r="C1192" s="38" t="s">
        <v>628</v>
      </c>
      <c r="D1192" s="38" t="s">
        <v>659</v>
      </c>
      <c r="E1192" s="38"/>
      <c r="F1192" s="38"/>
      <c r="G1192" s="38" t="s">
        <v>656</v>
      </c>
      <c r="H1192" s="39" t="s">
        <v>73</v>
      </c>
      <c r="I1192" s="39">
        <v>298</v>
      </c>
      <c r="J1192" s="40">
        <v>4.868766015222098E-2</v>
      </c>
      <c r="K1192" s="40">
        <v>4.9264377289257623E-2</v>
      </c>
      <c r="L1192" s="40">
        <v>5.1286752131932664E-2</v>
      </c>
      <c r="M1192" s="40">
        <v>5.656778666353527E-2</v>
      </c>
      <c r="N1192" s="40">
        <v>6.114104608600171E-2</v>
      </c>
      <c r="O1192" s="40">
        <v>6.7706696579449388E-2</v>
      </c>
      <c r="P1192" s="40">
        <v>6.7872802678593344E-2</v>
      </c>
      <c r="Q1192" s="40">
        <v>6.6238886776137651E-2</v>
      </c>
      <c r="R1192" s="40">
        <v>6.529846460610271E-2</v>
      </c>
      <c r="S1192" s="40">
        <v>6.7631027365925037E-2</v>
      </c>
      <c r="T1192" s="40">
        <v>6.8012760824440521E-2</v>
      </c>
      <c r="U1192" s="40">
        <v>6.8733043345348285E-2</v>
      </c>
      <c r="V1192" s="40">
        <v>6.8613965458544757E-2</v>
      </c>
      <c r="W1192" s="40">
        <v>6.8340303605500599E-2</v>
      </c>
      <c r="X1192" s="40">
        <v>6.8684977617419055E-2</v>
      </c>
      <c r="Y1192" s="40">
        <v>6.9142433126417505E-2</v>
      </c>
    </row>
    <row r="1193" spans="1:25" ht="15" hidden="1" customHeight="1">
      <c r="A1193" s="41" t="s">
        <v>64</v>
      </c>
      <c r="B1193" s="41" t="s">
        <v>526</v>
      </c>
      <c r="C1193" s="41" t="s">
        <v>628</v>
      </c>
      <c r="D1193" s="41" t="s">
        <v>659</v>
      </c>
      <c r="E1193" s="41"/>
      <c r="F1193" s="41"/>
      <c r="G1193" s="41" t="s">
        <v>657</v>
      </c>
      <c r="H1193" s="42" t="s">
        <v>73</v>
      </c>
      <c r="I1193" s="42">
        <v>298</v>
      </c>
      <c r="J1193" s="43">
        <v>3.254882267038191E-4</v>
      </c>
      <c r="K1193" s="43">
        <v>2.5961593228387254E-4</v>
      </c>
      <c r="L1193" s="43">
        <v>3.9879499523984356E-4</v>
      </c>
      <c r="M1193" s="43">
        <v>3.5373393602734549E-4</v>
      </c>
      <c r="N1193" s="43">
        <v>3.5577505808619976E-4</v>
      </c>
      <c r="O1193" s="43">
        <v>3.316467825532273E-4</v>
      </c>
      <c r="P1193" s="43">
        <v>3.11449165170014E-4</v>
      </c>
      <c r="Q1193" s="43">
        <v>3.2942030318833455E-4</v>
      </c>
      <c r="R1193" s="43">
        <v>1.6640981506670696E-4</v>
      </c>
      <c r="S1193" s="43">
        <v>2.3131520036902392E-4</v>
      </c>
      <c r="T1193" s="43">
        <v>2.1858913661064268E-4</v>
      </c>
      <c r="U1193" s="43">
        <v>2.3081582844840413E-4</v>
      </c>
      <c r="V1193" s="43">
        <v>2.2715680599288941E-4</v>
      </c>
      <c r="W1193" s="43">
        <v>2.0969819846603148E-4</v>
      </c>
      <c r="X1193" s="43">
        <v>2.327209578413519E-4</v>
      </c>
      <c r="Y1193" s="43">
        <v>2.0098628177207676E-4</v>
      </c>
    </row>
    <row r="1194" spans="1:25" ht="15" hidden="1" customHeight="1">
      <c r="A1194" s="38" t="s">
        <v>64</v>
      </c>
      <c r="B1194" s="38" t="s">
        <v>526</v>
      </c>
      <c r="C1194" s="38" t="s">
        <v>628</v>
      </c>
      <c r="D1194" s="38" t="s">
        <v>659</v>
      </c>
      <c r="E1194" s="38"/>
      <c r="F1194" s="38"/>
      <c r="G1194" s="38" t="s">
        <v>658</v>
      </c>
      <c r="H1194" s="39" t="s">
        <v>73</v>
      </c>
      <c r="I1194" s="39">
        <v>298</v>
      </c>
      <c r="J1194" s="40">
        <v>0.18085511182566749</v>
      </c>
      <c r="K1194" s="40">
        <v>0.18357801547580782</v>
      </c>
      <c r="L1194" s="40">
        <v>0.18584156374240798</v>
      </c>
      <c r="M1194" s="40">
        <v>0.18823856916544843</v>
      </c>
      <c r="N1194" s="40">
        <v>0.19017386814623252</v>
      </c>
      <c r="O1194" s="40">
        <v>0.19141225374970186</v>
      </c>
      <c r="P1194" s="40">
        <v>0.19280182519444242</v>
      </c>
      <c r="Q1194" s="40">
        <v>0.19442792272030804</v>
      </c>
      <c r="R1194" s="40">
        <v>0.19604330750352483</v>
      </c>
      <c r="S1194" s="40">
        <v>0.19721874111630108</v>
      </c>
      <c r="T1194" s="40">
        <v>0.19861384978303659</v>
      </c>
      <c r="U1194" s="40">
        <v>0.20040385120761023</v>
      </c>
      <c r="V1194" s="40">
        <v>0.20232860233900385</v>
      </c>
      <c r="W1194" s="40">
        <v>0.20407690172664994</v>
      </c>
      <c r="X1194" s="40">
        <v>0.20598407842819558</v>
      </c>
      <c r="Y1194" s="40">
        <v>0.20782573399570292</v>
      </c>
    </row>
    <row r="1195" spans="1:25" ht="15" customHeight="1">
      <c r="A1195" s="41" t="s">
        <v>64</v>
      </c>
      <c r="B1195" s="41" t="s">
        <v>526</v>
      </c>
      <c r="C1195" s="41" t="s">
        <v>628</v>
      </c>
      <c r="D1195" s="41" t="s">
        <v>660</v>
      </c>
      <c r="E1195" s="41"/>
      <c r="F1195" s="41"/>
      <c r="G1195" s="41" t="s">
        <v>661</v>
      </c>
      <c r="H1195" s="42" t="s">
        <v>71</v>
      </c>
      <c r="I1195" s="42">
        <v>25</v>
      </c>
      <c r="J1195" s="43">
        <v>1.1864588</v>
      </c>
      <c r="K1195" s="43">
        <v>1.0197474500000001</v>
      </c>
      <c r="L1195" s="43">
        <v>1.1503318549999999</v>
      </c>
      <c r="M1195" s="43">
        <v>1.0976916000000001</v>
      </c>
      <c r="N1195" s="43">
        <v>1.27739275</v>
      </c>
      <c r="O1195" s="43">
        <v>1.1388277499999999</v>
      </c>
      <c r="P1195" s="43">
        <v>1.1323328500000001</v>
      </c>
      <c r="Q1195" s="43">
        <v>1.1498145099999999</v>
      </c>
      <c r="R1195" s="43">
        <v>1.1193377</v>
      </c>
      <c r="S1195" s="43">
        <v>1.2037767500000001</v>
      </c>
      <c r="T1195" s="43">
        <v>1.19728185</v>
      </c>
      <c r="U1195" s="43">
        <v>1.2557412999999999</v>
      </c>
      <c r="V1195" s="43">
        <v>1.2167002099999999</v>
      </c>
      <c r="W1195" s="43">
        <v>1.216769225</v>
      </c>
      <c r="X1195" s="43">
        <v>0.95695984999999995</v>
      </c>
      <c r="Y1195" s="43">
        <v>0.91149555000000004</v>
      </c>
    </row>
    <row r="1196" spans="1:25" ht="15" hidden="1" customHeight="1">
      <c r="A1196" s="38" t="s">
        <v>64</v>
      </c>
      <c r="B1196" s="38" t="s">
        <v>662</v>
      </c>
      <c r="C1196" s="38" t="s">
        <v>663</v>
      </c>
      <c r="D1196" s="38" t="s">
        <v>664</v>
      </c>
      <c r="E1196" s="38"/>
      <c r="F1196" s="38"/>
      <c r="G1196" s="38" t="s">
        <v>665</v>
      </c>
      <c r="H1196" s="39" t="s">
        <v>71</v>
      </c>
      <c r="I1196" s="39">
        <v>25</v>
      </c>
      <c r="J1196" s="40">
        <v>7.2146322663658369</v>
      </c>
      <c r="K1196" s="40">
        <v>7.3620931225297586</v>
      </c>
      <c r="L1196" s="40">
        <v>7.3050974436930858</v>
      </c>
      <c r="M1196" s="40">
        <v>7.4249312528479123</v>
      </c>
      <c r="N1196" s="40">
        <v>7.4140761419054462</v>
      </c>
      <c r="O1196" s="40">
        <v>7.5861811294842605</v>
      </c>
      <c r="P1196" s="40">
        <v>7.6487194302695283</v>
      </c>
      <c r="Q1196" s="40">
        <v>7.7126907130151556</v>
      </c>
      <c r="R1196" s="40">
        <v>7.8753449720553688</v>
      </c>
      <c r="S1196" s="40">
        <v>8.0224036715393119</v>
      </c>
      <c r="T1196" s="40">
        <v>8.105616310912513</v>
      </c>
      <c r="U1196" s="40">
        <v>8.1933917120794302</v>
      </c>
      <c r="V1196" s="40">
        <v>8.1997346642979156</v>
      </c>
      <c r="W1196" s="40">
        <v>8.2193108259866587</v>
      </c>
      <c r="X1196" s="40">
        <v>8.2804303137728184</v>
      </c>
      <c r="Y1196" s="40">
        <v>8.4025892138572775</v>
      </c>
    </row>
    <row r="1197" spans="1:25" ht="15" hidden="1" customHeight="1">
      <c r="A1197" s="41" t="s">
        <v>64</v>
      </c>
      <c r="B1197" s="41" t="s">
        <v>662</v>
      </c>
      <c r="C1197" s="41" t="s">
        <v>663</v>
      </c>
      <c r="D1197" s="41" t="s">
        <v>664</v>
      </c>
      <c r="E1197" s="41"/>
      <c r="F1197" s="41"/>
      <c r="G1197" s="41" t="s">
        <v>665</v>
      </c>
      <c r="H1197" s="42" t="s">
        <v>73</v>
      </c>
      <c r="I1197" s="42">
        <v>298</v>
      </c>
      <c r="J1197" s="43">
        <v>1.0398592937264234E-3</v>
      </c>
      <c r="K1197" s="43">
        <v>1.112309038023018E-3</v>
      </c>
      <c r="L1197" s="43">
        <v>1.1441445773969967E-3</v>
      </c>
      <c r="M1197" s="43">
        <v>1.1669859757588836E-3</v>
      </c>
      <c r="N1197" s="43">
        <v>1.1886523433650357E-3</v>
      </c>
      <c r="O1197" s="43">
        <v>1.2449021130001212E-3</v>
      </c>
      <c r="P1197" s="43">
        <v>1.2943253347219733E-3</v>
      </c>
      <c r="Q1197" s="43">
        <v>1.3388268215986838E-3</v>
      </c>
      <c r="R1197" s="43">
        <v>1.3667928882596131E-3</v>
      </c>
      <c r="S1197" s="43">
        <v>1.3986282709366343E-3</v>
      </c>
      <c r="T1197" s="43">
        <v>1.4381368670891689E-3</v>
      </c>
      <c r="U1197" s="43">
        <v>1.4551922924317029E-3</v>
      </c>
      <c r="V1197" s="43">
        <v>1.4945282587588045E-3</v>
      </c>
      <c r="W1197" s="43">
        <v>1.5030396569853447E-3</v>
      </c>
      <c r="X1197" s="43">
        <v>1.5161730674834561E-3</v>
      </c>
      <c r="Y1197" s="43">
        <v>1.5419117360701141E-3</v>
      </c>
    </row>
    <row r="1198" spans="1:25" ht="15" hidden="1" customHeight="1">
      <c r="A1198" s="38" t="s">
        <v>64</v>
      </c>
      <c r="B1198" s="38" t="s">
        <v>662</v>
      </c>
      <c r="C1198" s="38" t="s">
        <v>666</v>
      </c>
      <c r="D1198" s="38"/>
      <c r="E1198" s="38"/>
      <c r="F1198" s="38"/>
      <c r="G1198" s="38" t="s">
        <v>667</v>
      </c>
      <c r="H1198" s="39" t="s">
        <v>71</v>
      </c>
      <c r="I1198" s="39">
        <v>25</v>
      </c>
      <c r="J1198" s="40">
        <v>9.0811475499862113E-2</v>
      </c>
      <c r="K1198" s="40">
        <v>9.9665994493801424E-2</v>
      </c>
      <c r="L1198" s="40">
        <v>0.10852051348774384</v>
      </c>
      <c r="M1198" s="40">
        <v>0.11737503248168318</v>
      </c>
      <c r="N1198" s="40">
        <v>0.1262295514756229</v>
      </c>
      <c r="O1198" s="40">
        <v>0.13508407046956492</v>
      </c>
      <c r="P1198" s="40">
        <v>0.14393858946350466</v>
      </c>
      <c r="Q1198" s="40">
        <v>0.15279310845744401</v>
      </c>
      <c r="R1198" s="40">
        <v>0.16164762745138331</v>
      </c>
      <c r="S1198" s="40">
        <v>0.17050214644532574</v>
      </c>
      <c r="T1198" s="40">
        <v>0.17935666543926507</v>
      </c>
      <c r="U1198" s="40">
        <v>0.18821118443320484</v>
      </c>
      <c r="V1198" s="40">
        <v>0.1970657034271468</v>
      </c>
      <c r="W1198" s="40">
        <v>0.20592022242108654</v>
      </c>
      <c r="X1198" s="40">
        <v>0.21477474141502592</v>
      </c>
      <c r="Y1198" s="40">
        <v>0.22362926040896522</v>
      </c>
    </row>
    <row r="1199" spans="1:25" ht="15" hidden="1" customHeight="1">
      <c r="A1199" s="41" t="s">
        <v>64</v>
      </c>
      <c r="B1199" s="41" t="s">
        <v>662</v>
      </c>
      <c r="C1199" s="41" t="s">
        <v>666</v>
      </c>
      <c r="D1199" s="41"/>
      <c r="E1199" s="41"/>
      <c r="F1199" s="41"/>
      <c r="G1199" s="41" t="s">
        <v>667</v>
      </c>
      <c r="H1199" s="42" t="s">
        <v>73</v>
      </c>
      <c r="I1199" s="42">
        <v>298</v>
      </c>
      <c r="J1199" s="43">
        <v>4.1421152600447292E-2</v>
      </c>
      <c r="K1199" s="43">
        <v>4.5459897488499296E-2</v>
      </c>
      <c r="L1199" s="43">
        <v>4.9498642376552507E-2</v>
      </c>
      <c r="M1199" s="43">
        <v>5.3537387264604497E-2</v>
      </c>
      <c r="N1199" s="43">
        <v>5.7576132152656515E-2</v>
      </c>
      <c r="O1199" s="43">
        <v>6.1614877040709726E-2</v>
      </c>
      <c r="P1199" s="43">
        <v>6.565362192876173E-2</v>
      </c>
      <c r="Q1199" s="43">
        <v>6.9692366816813719E-2</v>
      </c>
      <c r="R1199" s="43">
        <v>7.3731111704865737E-2</v>
      </c>
      <c r="S1199" s="43">
        <v>7.7769856592918934E-2</v>
      </c>
      <c r="T1199" s="43">
        <v>8.1808601480970938E-2</v>
      </c>
      <c r="U1199" s="43">
        <v>8.584734636902297E-2</v>
      </c>
      <c r="V1199" s="43">
        <v>8.9886091257076167E-2</v>
      </c>
      <c r="W1199" s="43">
        <v>9.3924836145128157E-2</v>
      </c>
      <c r="X1199" s="43">
        <v>9.7963581033180161E-2</v>
      </c>
      <c r="Y1199" s="43">
        <v>0.10200232592123219</v>
      </c>
    </row>
    <row r="1200" spans="1:25" ht="15" hidden="1" customHeight="1">
      <c r="A1200" s="38" t="s">
        <v>64</v>
      </c>
      <c r="B1200" s="38" t="s">
        <v>662</v>
      </c>
      <c r="C1200" s="38" t="s">
        <v>668</v>
      </c>
      <c r="D1200" s="38" t="s">
        <v>669</v>
      </c>
      <c r="E1200" s="38"/>
      <c r="F1200" s="38"/>
      <c r="G1200" s="38" t="s">
        <v>670</v>
      </c>
      <c r="H1200" s="39" t="s">
        <v>71</v>
      </c>
      <c r="I1200" s="39">
        <v>25</v>
      </c>
      <c r="J1200" s="40">
        <v>2.5984947656487102E-2</v>
      </c>
      <c r="K1200" s="40">
        <v>2.5959005945016461E-2</v>
      </c>
      <c r="L1200" s="40">
        <v>2.5934505439738492E-2</v>
      </c>
      <c r="M1200" s="40">
        <v>2.5910004934460641E-2</v>
      </c>
      <c r="N1200" s="40">
        <v>2.5884063222989969E-2</v>
      </c>
      <c r="O1200" s="40">
        <v>2.6116097420033488E-2</v>
      </c>
      <c r="P1200" s="40">
        <v>2.6133391894347199E-2</v>
      </c>
      <c r="Q1200" s="40">
        <v>2.6150686368661063E-2</v>
      </c>
      <c r="R1200" s="40">
        <v>2.6166539636782008E-2</v>
      </c>
      <c r="S1200" s="40">
        <v>2.6183834111095844E-2</v>
      </c>
      <c r="T1200" s="40">
        <v>2.6201128585409676E-2</v>
      </c>
      <c r="U1200" s="40">
        <v>2.6216981853530621E-2</v>
      </c>
      <c r="V1200" s="40">
        <v>2.6234276327844457E-2</v>
      </c>
      <c r="W1200" s="40">
        <v>2.6251570802158203E-2</v>
      </c>
      <c r="X1200" s="40">
        <v>2.6268061125190516E-2</v>
      </c>
      <c r="Y1200" s="40">
        <v>2.632301862403268E-2</v>
      </c>
    </row>
    <row r="1201" spans="1:25" ht="15" hidden="1" customHeight="1">
      <c r="A1201" s="41" t="s">
        <v>64</v>
      </c>
      <c r="B1201" s="41" t="s">
        <v>662</v>
      </c>
      <c r="C1201" s="41" t="s">
        <v>668</v>
      </c>
      <c r="D1201" s="41" t="s">
        <v>669</v>
      </c>
      <c r="E1201" s="41"/>
      <c r="F1201" s="41"/>
      <c r="G1201" s="41" t="s">
        <v>671</v>
      </c>
      <c r="H1201" s="42" t="s">
        <v>71</v>
      </c>
      <c r="I1201" s="42">
        <v>25</v>
      </c>
      <c r="J1201" s="43">
        <v>0</v>
      </c>
      <c r="K1201" s="43">
        <v>0</v>
      </c>
      <c r="L1201" s="43">
        <v>0</v>
      </c>
      <c r="M1201" s="43">
        <v>0</v>
      </c>
      <c r="N1201" s="43">
        <v>0</v>
      </c>
      <c r="O1201" s="43">
        <v>0</v>
      </c>
      <c r="P1201" s="43">
        <v>0</v>
      </c>
      <c r="Q1201" s="43">
        <v>0</v>
      </c>
      <c r="R1201" s="43">
        <v>0</v>
      </c>
      <c r="S1201" s="43">
        <v>0</v>
      </c>
      <c r="T1201" s="43">
        <v>0</v>
      </c>
      <c r="U1201" s="43">
        <v>0</v>
      </c>
      <c r="V1201" s="43">
        <v>0</v>
      </c>
      <c r="W1201" s="43">
        <v>0</v>
      </c>
      <c r="X1201" s="43">
        <v>0</v>
      </c>
      <c r="Y1201" s="43">
        <v>0</v>
      </c>
    </row>
    <row r="1202" spans="1:25" ht="15" hidden="1" customHeight="1">
      <c r="A1202" s="38" t="s">
        <v>64</v>
      </c>
      <c r="B1202" s="38" t="s">
        <v>662</v>
      </c>
      <c r="C1202" s="38" t="s">
        <v>668</v>
      </c>
      <c r="D1202" s="38" t="s">
        <v>669</v>
      </c>
      <c r="E1202" s="38"/>
      <c r="F1202" s="38"/>
      <c r="G1202" s="38" t="s">
        <v>672</v>
      </c>
      <c r="H1202" s="39" t="s">
        <v>71</v>
      </c>
      <c r="I1202" s="39">
        <v>25</v>
      </c>
      <c r="J1202" s="40">
        <v>0.57376701466037805</v>
      </c>
      <c r="K1202" s="40">
        <v>0.55993918501517936</v>
      </c>
      <c r="L1202" s="40">
        <v>0.54475399510007738</v>
      </c>
      <c r="M1202" s="40">
        <v>0.52845278203045165</v>
      </c>
      <c r="N1202" s="40">
        <v>0.51121462365495363</v>
      </c>
      <c r="O1202" s="40">
        <v>0.50881411314197622</v>
      </c>
      <c r="P1202" s="40">
        <v>0.49180682765276673</v>
      </c>
      <c r="Q1202" s="40">
        <v>0.48562235361756934</v>
      </c>
      <c r="R1202" s="40">
        <v>0.46862926433689411</v>
      </c>
      <c r="S1202" s="40">
        <v>0.45048621753901769</v>
      </c>
      <c r="T1202" s="40">
        <v>0.44287142730459983</v>
      </c>
      <c r="U1202" s="40">
        <v>0.42563900689667056</v>
      </c>
      <c r="V1202" s="40">
        <v>0.40812420591054654</v>
      </c>
      <c r="W1202" s="40">
        <v>0.40085161626843402</v>
      </c>
      <c r="X1202" s="40">
        <v>0.38264388185583925</v>
      </c>
      <c r="Y1202" s="40">
        <v>0.36316749207907378</v>
      </c>
    </row>
    <row r="1203" spans="1:25" ht="15" hidden="1" customHeight="1">
      <c r="A1203" s="41" t="s">
        <v>64</v>
      </c>
      <c r="B1203" s="41" t="s">
        <v>662</v>
      </c>
      <c r="C1203" s="41" t="s">
        <v>668</v>
      </c>
      <c r="D1203" s="41" t="s">
        <v>669</v>
      </c>
      <c r="E1203" s="41"/>
      <c r="F1203" s="41"/>
      <c r="G1203" s="41" t="s">
        <v>673</v>
      </c>
      <c r="H1203" s="42" t="s">
        <v>73</v>
      </c>
      <c r="I1203" s="42">
        <v>298</v>
      </c>
      <c r="J1203" s="43">
        <v>0.63042202813479808</v>
      </c>
      <c r="K1203" s="43">
        <v>0.62702382230455522</v>
      </c>
      <c r="L1203" s="43">
        <v>0.64219728700559575</v>
      </c>
      <c r="M1203" s="43">
        <v>0.65092115933095973</v>
      </c>
      <c r="N1203" s="43">
        <v>0.665101269169728</v>
      </c>
      <c r="O1203" s="43">
        <v>0.65363518845538437</v>
      </c>
      <c r="P1203" s="43">
        <v>0.67212805797055386</v>
      </c>
      <c r="Q1203" s="43">
        <v>0.68008954879308114</v>
      </c>
      <c r="R1203" s="43">
        <v>0.68542971238232364</v>
      </c>
      <c r="S1203" s="43">
        <v>0.69122813570847286</v>
      </c>
      <c r="T1203" s="43">
        <v>0.74893411133309429</v>
      </c>
      <c r="U1203" s="43">
        <v>0.78018989973745667</v>
      </c>
      <c r="V1203" s="43">
        <v>0.78776269902247387</v>
      </c>
      <c r="W1203" s="43">
        <v>0.79676555952837158</v>
      </c>
      <c r="X1203" s="43">
        <v>0.80464466845910132</v>
      </c>
      <c r="Y1203" s="43">
        <v>0.81341528562865451</v>
      </c>
    </row>
    <row r="1204" spans="1:25" ht="15" hidden="1" customHeight="1">
      <c r="A1204" s="38" t="s">
        <v>64</v>
      </c>
      <c r="B1204" s="38" t="s">
        <v>662</v>
      </c>
      <c r="C1204" s="38" t="s">
        <v>668</v>
      </c>
      <c r="D1204" s="38" t="s">
        <v>669</v>
      </c>
      <c r="E1204" s="38"/>
      <c r="F1204" s="38"/>
      <c r="G1204" s="38" t="s">
        <v>674</v>
      </c>
      <c r="H1204" s="39" t="s">
        <v>73</v>
      </c>
      <c r="I1204" s="39">
        <v>298</v>
      </c>
      <c r="J1204" s="40">
        <v>3.6919574768999999E-2</v>
      </c>
      <c r="K1204" s="40">
        <v>3.7470992166099996E-2</v>
      </c>
      <c r="L1204" s="40">
        <v>3.7911655136500001E-2</v>
      </c>
      <c r="M1204" s="40">
        <v>3.8396917084899999E-2</v>
      </c>
      <c r="N1204" s="40">
        <v>3.8770378566999997E-2</v>
      </c>
      <c r="O1204" s="40">
        <v>3.9070726121600001E-2</v>
      </c>
      <c r="P1204" s="40">
        <v>3.9367060227100001E-2</v>
      </c>
      <c r="Q1204" s="40">
        <v>3.9694487637700004E-2</v>
      </c>
      <c r="R1204" s="40">
        <v>4.0036874901599996E-2</v>
      </c>
      <c r="S1204" s="40">
        <v>4.0272560032200005E-2</v>
      </c>
      <c r="T1204" s="40">
        <v>4.05636594399E-2</v>
      </c>
      <c r="U1204" s="40">
        <v>4.0929720881700007E-2</v>
      </c>
      <c r="V1204" s="40">
        <v>4.1322605571700005E-2</v>
      </c>
      <c r="W1204" s="40">
        <v>4.1699202699200001E-2</v>
      </c>
      <c r="X1204" s="40">
        <v>4.2096148935499997E-2</v>
      </c>
      <c r="Y1204" s="40">
        <v>4.2447668141200004E-2</v>
      </c>
    </row>
    <row r="1205" spans="1:25" ht="15" hidden="1" customHeight="1">
      <c r="A1205" s="41" t="s">
        <v>64</v>
      </c>
      <c r="B1205" s="41" t="s">
        <v>662</v>
      </c>
      <c r="C1205" s="41" t="s">
        <v>668</v>
      </c>
      <c r="D1205" s="41" t="s">
        <v>669</v>
      </c>
      <c r="E1205" s="41"/>
      <c r="F1205" s="41"/>
      <c r="G1205" s="41" t="s">
        <v>675</v>
      </c>
      <c r="H1205" s="42" t="s">
        <v>71</v>
      </c>
      <c r="I1205" s="42">
        <v>25</v>
      </c>
      <c r="J1205" s="43">
        <v>0.33219621189779064</v>
      </c>
      <c r="K1205" s="43">
        <v>0.33719766454576122</v>
      </c>
      <c r="L1205" s="43">
        <v>0.34135536930744381</v>
      </c>
      <c r="M1205" s="43">
        <v>0.34575820931231999</v>
      </c>
      <c r="N1205" s="43">
        <v>0.34931298298620939</v>
      </c>
      <c r="O1205" s="43">
        <v>0.35158766022473625</v>
      </c>
      <c r="P1205" s="43">
        <v>0.35414003690596124</v>
      </c>
      <c r="Q1205" s="43">
        <v>0.35712686671030691</v>
      </c>
      <c r="R1205" s="43">
        <v>0.36009401925758622</v>
      </c>
      <c r="S1205" s="43">
        <v>0.36225306574269744</v>
      </c>
      <c r="T1205" s="43">
        <v>0.36475794930247313</v>
      </c>
      <c r="U1205" s="43">
        <v>0.36809322483472878</v>
      </c>
      <c r="V1205" s="43">
        <v>0.37167435860770692</v>
      </c>
      <c r="W1205" s="43">
        <v>0.3749175398871788</v>
      </c>
      <c r="X1205" s="43">
        <v>0.37849321209774378</v>
      </c>
      <c r="Y1205" s="43">
        <v>0.38162358622225689</v>
      </c>
    </row>
    <row r="1206" spans="1:25" ht="15" hidden="1" customHeight="1">
      <c r="A1206" s="38" t="s">
        <v>64</v>
      </c>
      <c r="B1206" s="38" t="s">
        <v>662</v>
      </c>
      <c r="C1206" s="38" t="s">
        <v>668</v>
      </c>
      <c r="D1206" s="38" t="s">
        <v>676</v>
      </c>
      <c r="E1206" s="38"/>
      <c r="F1206" s="38"/>
      <c r="G1206" s="38" t="s">
        <v>677</v>
      </c>
      <c r="H1206" s="39" t="s">
        <v>71</v>
      </c>
      <c r="I1206" s="39">
        <v>25</v>
      </c>
      <c r="J1206" s="40">
        <v>2.7675689580000001E-4</v>
      </c>
      <c r="K1206" s="40">
        <v>1.8520510680000002E-4</v>
      </c>
      <c r="L1206" s="40">
        <v>5.4074006973000015E-5</v>
      </c>
      <c r="M1206" s="40">
        <v>1.4249765181438759E-4</v>
      </c>
      <c r="N1206" s="40">
        <v>1.3449446439084618E-4</v>
      </c>
      <c r="O1206" s="40">
        <v>1.6336591440162894E-4</v>
      </c>
      <c r="P1206" s="40">
        <v>1.6329012491823501E-4</v>
      </c>
      <c r="Q1206" s="40">
        <v>1.250271921090566E-4</v>
      </c>
      <c r="R1206" s="40">
        <v>1.1639748612905658E-4</v>
      </c>
      <c r="S1206" s="40">
        <v>1.3796637024905662E-4</v>
      </c>
      <c r="T1206" s="40">
        <v>1.302880335690566E-4</v>
      </c>
      <c r="U1206" s="40">
        <v>1.4540931970837524E-4</v>
      </c>
      <c r="V1206" s="40">
        <v>1.2961488695921325E-4</v>
      </c>
      <c r="W1206" s="40">
        <v>1.7542073865260154E-4</v>
      </c>
      <c r="X1206" s="40">
        <v>4.4066284305577724E-4</v>
      </c>
      <c r="Y1206" s="40">
        <v>1.3310329229879577E-4</v>
      </c>
    </row>
    <row r="1207" spans="1:25" ht="15" hidden="1" customHeight="1">
      <c r="A1207" s="41" t="s">
        <v>64</v>
      </c>
      <c r="B1207" s="41" t="s">
        <v>662</v>
      </c>
      <c r="C1207" s="41" t="s">
        <v>668</v>
      </c>
      <c r="D1207" s="41" t="s">
        <v>676</v>
      </c>
      <c r="E1207" s="41"/>
      <c r="F1207" s="41"/>
      <c r="G1207" s="41" t="s">
        <v>678</v>
      </c>
      <c r="H1207" s="42" t="s">
        <v>71</v>
      </c>
      <c r="I1207" s="42">
        <v>25</v>
      </c>
      <c r="J1207" s="43">
        <v>1.6279513487999999E-4</v>
      </c>
      <c r="K1207" s="43">
        <v>1.5497742960000001E-4</v>
      </c>
      <c r="L1207" s="43">
        <v>1.3443474228456913E-4</v>
      </c>
      <c r="M1207" s="43">
        <v>1.2764598840000002E-4</v>
      </c>
      <c r="N1207" s="43">
        <v>1.2296164730501001E-4</v>
      </c>
      <c r="O1207" s="43">
        <v>1.0970343023807617E-4</v>
      </c>
      <c r="P1207" s="43">
        <v>1.1171469263807615E-4</v>
      </c>
      <c r="Q1207" s="43">
        <v>1.169817561739479E-4</v>
      </c>
      <c r="R1207" s="43">
        <v>1.1560349257394791E-4</v>
      </c>
      <c r="S1207" s="43">
        <v>1.2408127657394789E-4</v>
      </c>
      <c r="T1207" s="43">
        <v>1.2574147358728933E-4</v>
      </c>
      <c r="U1207" s="43">
        <v>1.0216588850358324E-2</v>
      </c>
      <c r="V1207" s="43">
        <v>1.0111169787754698E-2</v>
      </c>
      <c r="W1207" s="43">
        <v>2.6467086113282466E-4</v>
      </c>
      <c r="X1207" s="43">
        <v>1.0119957957593309E-2</v>
      </c>
      <c r="Y1207" s="43">
        <v>7.5861041985330864E-3</v>
      </c>
    </row>
    <row r="1208" spans="1:25" ht="15" hidden="1" customHeight="1">
      <c r="A1208" s="38" t="s">
        <v>64</v>
      </c>
      <c r="B1208" s="38" t="s">
        <v>662</v>
      </c>
      <c r="C1208" s="38" t="s">
        <v>668</v>
      </c>
      <c r="D1208" s="38" t="s">
        <v>676</v>
      </c>
      <c r="E1208" s="38"/>
      <c r="F1208" s="38"/>
      <c r="G1208" s="38" t="s">
        <v>679</v>
      </c>
      <c r="H1208" s="39" t="s">
        <v>71</v>
      </c>
      <c r="I1208" s="39">
        <v>25</v>
      </c>
      <c r="J1208" s="40">
        <v>5.510378160000001E-6</v>
      </c>
      <c r="K1208" s="40">
        <v>3.0255120000000003E-7</v>
      </c>
      <c r="L1208" s="40">
        <v>7.7892532199999994E-6</v>
      </c>
      <c r="M1208" s="40">
        <v>1.1287030860000001E-5</v>
      </c>
      <c r="N1208" s="40">
        <v>1.1287030860000001E-5</v>
      </c>
      <c r="O1208" s="40">
        <v>3.7957130796226417E-6</v>
      </c>
      <c r="P1208" s="40">
        <v>4.1367291792452827E-6</v>
      </c>
      <c r="Q1208" s="40">
        <v>6.6025449000000006E-6</v>
      </c>
      <c r="R1208" s="40">
        <v>6.4690277400000005E-6</v>
      </c>
      <c r="S1208" s="40">
        <v>4.1256348079245285E-6</v>
      </c>
      <c r="T1208" s="40">
        <v>5.5557139584905664E-7</v>
      </c>
      <c r="U1208" s="40">
        <v>4.3655578981132078E-7</v>
      </c>
      <c r="V1208" s="40">
        <v>4.6737348792452829E-7</v>
      </c>
      <c r="W1208" s="40">
        <v>5.0161015800000004E-6</v>
      </c>
      <c r="X1208" s="40">
        <v>4.23061630570908E-6</v>
      </c>
      <c r="Y1208" s="40">
        <v>1.08435549695508E-5</v>
      </c>
    </row>
    <row r="1209" spans="1:25" ht="15" hidden="1" customHeight="1">
      <c r="A1209" s="41" t="s">
        <v>64</v>
      </c>
      <c r="B1209" s="41" t="s">
        <v>662</v>
      </c>
      <c r="C1209" s="41" t="s">
        <v>668</v>
      </c>
      <c r="D1209" s="41" t="s">
        <v>676</v>
      </c>
      <c r="E1209" s="41"/>
      <c r="F1209" s="41"/>
      <c r="G1209" s="41" t="s">
        <v>680</v>
      </c>
      <c r="H1209" s="42" t="s">
        <v>71</v>
      </c>
      <c r="I1209" s="42">
        <v>25</v>
      </c>
      <c r="J1209" s="43">
        <v>4.8650912522999997E-4</v>
      </c>
      <c r="K1209" s="43">
        <v>4.4383222592999998E-4</v>
      </c>
      <c r="L1209" s="43">
        <v>4.0115532663E-4</v>
      </c>
      <c r="M1209" s="43">
        <v>3.840074173125E-4</v>
      </c>
      <c r="N1209" s="43">
        <v>3.0293918476875E-4</v>
      </c>
      <c r="O1209" s="43">
        <v>3.0293918476875E-4</v>
      </c>
      <c r="P1209" s="43">
        <v>3.0293918476875E-4</v>
      </c>
      <c r="Q1209" s="43">
        <v>2.944656518835859E-4</v>
      </c>
      <c r="R1209" s="43">
        <v>3.0726850631330706E-4</v>
      </c>
      <c r="S1209" s="43">
        <v>2.2618376159173987E-4</v>
      </c>
      <c r="T1209" s="43">
        <v>2.3898661602146098E-4</v>
      </c>
      <c r="U1209" s="43">
        <v>2.3898661602146098E-4</v>
      </c>
      <c r="V1209" s="43">
        <v>2.3045137973498023E-4</v>
      </c>
      <c r="W1209" s="43">
        <v>2.3045137973498023E-4</v>
      </c>
      <c r="X1209" s="43">
        <v>2.0484567087553798E-4</v>
      </c>
      <c r="Y1209" s="43">
        <v>1.2461444978261894E-4</v>
      </c>
    </row>
    <row r="1210" spans="1:25" ht="15" hidden="1" customHeight="1">
      <c r="A1210" s="38" t="s">
        <v>64</v>
      </c>
      <c r="B1210" s="38" t="s">
        <v>662</v>
      </c>
      <c r="C1210" s="38" t="s">
        <v>668</v>
      </c>
      <c r="D1210" s="38" t="s">
        <v>676</v>
      </c>
      <c r="E1210" s="38"/>
      <c r="F1210" s="38"/>
      <c r="G1210" s="38" t="s">
        <v>681</v>
      </c>
      <c r="H1210" s="39" t="s">
        <v>71</v>
      </c>
      <c r="I1210" s="39">
        <v>25</v>
      </c>
      <c r="J1210" s="40">
        <v>3.7724251554832498E-3</v>
      </c>
      <c r="K1210" s="40">
        <v>3.4877704448835001E-3</v>
      </c>
      <c r="L1210" s="40">
        <v>3.1720694374979997E-3</v>
      </c>
      <c r="M1210" s="40">
        <v>3.8177693387999997E-3</v>
      </c>
      <c r="N1210" s="40">
        <v>3.0876058097437501E-3</v>
      </c>
      <c r="O1210" s="40">
        <v>3.7974885208312496E-3</v>
      </c>
      <c r="P1210" s="40">
        <v>3.7419461206874994E-3</v>
      </c>
      <c r="Q1210" s="40">
        <v>2.9674892851875002E-3</v>
      </c>
      <c r="R1210" s="40">
        <v>3.6110021738432795E-3</v>
      </c>
      <c r="S1210" s="40">
        <v>3.2206824944242297E-3</v>
      </c>
      <c r="T1210" s="40">
        <v>3.7908981154749647E-3</v>
      </c>
      <c r="U1210" s="40">
        <v>4.2695303480586606E-3</v>
      </c>
      <c r="V1210" s="40">
        <v>4.0689191161784781E-3</v>
      </c>
      <c r="W1210" s="40">
        <v>4.0558357749689014E-3</v>
      </c>
      <c r="X1210" s="40">
        <v>3.78762728017257E-3</v>
      </c>
      <c r="Y1210" s="40">
        <v>4.0253079788132211E-3</v>
      </c>
    </row>
    <row r="1211" spans="1:25" ht="15" hidden="1" customHeight="1">
      <c r="A1211" s="41" t="s">
        <v>64</v>
      </c>
      <c r="B1211" s="41" t="s">
        <v>662</v>
      </c>
      <c r="C1211" s="41" t="s">
        <v>668</v>
      </c>
      <c r="D1211" s="41" t="s">
        <v>676</v>
      </c>
      <c r="E1211" s="41"/>
      <c r="F1211" s="41"/>
      <c r="G1211" s="41" t="s">
        <v>682</v>
      </c>
      <c r="H1211" s="42" t="s">
        <v>71</v>
      </c>
      <c r="I1211" s="42">
        <v>25</v>
      </c>
      <c r="J1211" s="43">
        <v>3.8885827991007149E-2</v>
      </c>
      <c r="K1211" s="43">
        <v>3.3297164107331981E-2</v>
      </c>
      <c r="L1211" s="43">
        <v>3.588119938348374E-2</v>
      </c>
      <c r="M1211" s="43">
        <v>3.315112083500666E-2</v>
      </c>
      <c r="N1211" s="43">
        <v>3.1814475230920639E-2</v>
      </c>
      <c r="O1211" s="43">
        <v>3.3122313259449691E-2</v>
      </c>
      <c r="P1211" s="43">
        <v>2.9798269554864268E-2</v>
      </c>
      <c r="Q1211" s="43">
        <v>3.0749026980191656E-2</v>
      </c>
      <c r="R1211" s="43">
        <v>3.292192651690766E-2</v>
      </c>
      <c r="S1211" s="43">
        <v>3.0761360718564956E-2</v>
      </c>
      <c r="T1211" s="43">
        <v>3.2641225889764217E-2</v>
      </c>
      <c r="U1211" s="43">
        <v>3.3198151395692953E-2</v>
      </c>
      <c r="V1211" s="43">
        <v>3.0988708390848194E-2</v>
      </c>
      <c r="W1211" s="43">
        <v>3.3293464491410796E-2</v>
      </c>
      <c r="X1211" s="43">
        <v>3.0367952610039044E-2</v>
      </c>
      <c r="Y1211" s="43">
        <v>3.1907889791470252E-2</v>
      </c>
    </row>
    <row r="1212" spans="1:25" ht="15" hidden="1" customHeight="1">
      <c r="A1212" s="38" t="s">
        <v>64</v>
      </c>
      <c r="B1212" s="38" t="s">
        <v>662</v>
      </c>
      <c r="C1212" s="38" t="s">
        <v>668</v>
      </c>
      <c r="D1212" s="38" t="s">
        <v>676</v>
      </c>
      <c r="E1212" s="38"/>
      <c r="F1212" s="38"/>
      <c r="G1212" s="38" t="s">
        <v>683</v>
      </c>
      <c r="H1212" s="39" t="s">
        <v>71</v>
      </c>
      <c r="I1212" s="39">
        <v>25</v>
      </c>
      <c r="J1212" s="40">
        <v>6.0272029401257581E-2</v>
      </c>
      <c r="K1212" s="40">
        <v>5.5608758303394713E-2</v>
      </c>
      <c r="L1212" s="40">
        <v>6.7845775905263667E-2</v>
      </c>
      <c r="M1212" s="40">
        <v>5.1189057641892466E-2</v>
      </c>
      <c r="N1212" s="40">
        <v>5.7415630429869711E-2</v>
      </c>
      <c r="O1212" s="40">
        <v>5.1648078729004766E-2</v>
      </c>
      <c r="P1212" s="40">
        <v>5.2854178804998687E-2</v>
      </c>
      <c r="Q1212" s="40">
        <v>5.7190872266017899E-2</v>
      </c>
      <c r="R1212" s="40">
        <v>5.6255584342763135E-2</v>
      </c>
      <c r="S1212" s="40">
        <v>5.9330104546637813E-2</v>
      </c>
      <c r="T1212" s="40">
        <v>5.7564791460898997E-2</v>
      </c>
      <c r="U1212" s="40">
        <v>5.6259479334376486E-2</v>
      </c>
      <c r="V1212" s="40">
        <v>5.8066681952560685E-2</v>
      </c>
      <c r="W1212" s="40">
        <v>5.6277851936326215E-2</v>
      </c>
      <c r="X1212" s="40">
        <v>6.0345448020788235E-2</v>
      </c>
      <c r="Y1212" s="40">
        <v>6.0453895368461096E-2</v>
      </c>
    </row>
    <row r="1213" spans="1:25" ht="15" hidden="1" customHeight="1">
      <c r="A1213" s="41" t="s">
        <v>64</v>
      </c>
      <c r="B1213" s="41" t="s">
        <v>662</v>
      </c>
      <c r="C1213" s="41" t="s">
        <v>668</v>
      </c>
      <c r="D1213" s="41" t="s">
        <v>676</v>
      </c>
      <c r="E1213" s="41"/>
      <c r="F1213" s="41"/>
      <c r="G1213" s="41" t="s">
        <v>684</v>
      </c>
      <c r="H1213" s="42" t="s">
        <v>71</v>
      </c>
      <c r="I1213" s="42">
        <v>25</v>
      </c>
      <c r="J1213" s="43">
        <v>5.1521513392731267E-3</v>
      </c>
      <c r="K1213" s="43">
        <v>4.0662221341911421E-3</v>
      </c>
      <c r="L1213" s="43">
        <v>5.2628408862988012E-3</v>
      </c>
      <c r="M1213" s="43">
        <v>5.3325228852620409E-3</v>
      </c>
      <c r="N1213" s="43">
        <v>5.240332983978818E-3</v>
      </c>
      <c r="O1213" s="43">
        <v>4.367458032364083E-3</v>
      </c>
      <c r="P1213" s="43">
        <v>4.3905825895421483E-3</v>
      </c>
      <c r="Q1213" s="43">
        <v>4.2305606538699308E-3</v>
      </c>
      <c r="R1213" s="43">
        <v>4.5336465166171177E-3</v>
      </c>
      <c r="S1213" s="43">
        <v>4.5151468708746652E-3</v>
      </c>
      <c r="T1213" s="43">
        <v>4.243510405889649E-3</v>
      </c>
      <c r="U1213" s="43">
        <v>4.6964433991507036E-3</v>
      </c>
      <c r="V1213" s="43">
        <v>4.7793834775627011E-3</v>
      </c>
      <c r="W1213" s="43">
        <v>4.4303568278884218E-3</v>
      </c>
      <c r="X1213" s="43">
        <v>4.7966498135889896E-3</v>
      </c>
      <c r="Y1213" s="43">
        <v>4.2573851401964879E-3</v>
      </c>
    </row>
    <row r="1214" spans="1:25" ht="15" hidden="1" customHeight="1">
      <c r="A1214" s="38" t="s">
        <v>64</v>
      </c>
      <c r="B1214" s="38" t="s">
        <v>662</v>
      </c>
      <c r="C1214" s="38" t="s">
        <v>668</v>
      </c>
      <c r="D1214" s="38" t="s">
        <v>676</v>
      </c>
      <c r="E1214" s="38"/>
      <c r="F1214" s="38"/>
      <c r="G1214" s="38" t="s">
        <v>685</v>
      </c>
      <c r="H1214" s="39" t="s">
        <v>71</v>
      </c>
      <c r="I1214" s="39">
        <v>25</v>
      </c>
      <c r="J1214" s="40">
        <v>4.4345402775506089E-2</v>
      </c>
      <c r="K1214" s="40">
        <v>4.5093602059202265E-2</v>
      </c>
      <c r="L1214" s="40">
        <v>4.6091046760914689E-2</v>
      </c>
      <c r="M1214" s="40">
        <v>4.6183870244646978E-2</v>
      </c>
      <c r="N1214" s="40">
        <v>4.7118206245529676E-2</v>
      </c>
      <c r="O1214" s="40">
        <v>4.8312494350319778E-2</v>
      </c>
      <c r="P1214" s="40">
        <v>4.8242715727864253E-2</v>
      </c>
      <c r="Q1214" s="40">
        <v>4.8877122078252157E-2</v>
      </c>
      <c r="R1214" s="40">
        <v>3.6608958269156402E-2</v>
      </c>
      <c r="S1214" s="40">
        <v>3.5624261935649888E-2</v>
      </c>
      <c r="T1214" s="40">
        <v>3.5543590646043483E-2</v>
      </c>
      <c r="U1214" s="40">
        <v>3.5602971897375379E-2</v>
      </c>
      <c r="V1214" s="40">
        <v>3.624208986864904E-2</v>
      </c>
      <c r="W1214" s="40">
        <v>3.7195813044063414E-2</v>
      </c>
      <c r="X1214" s="40">
        <v>3.5604029986626977E-2</v>
      </c>
      <c r="Y1214" s="40">
        <v>3.7909734719093743E-2</v>
      </c>
    </row>
    <row r="1215" spans="1:25" ht="15" hidden="1" customHeight="1">
      <c r="A1215" s="41" t="s">
        <v>64</v>
      </c>
      <c r="B1215" s="41" t="s">
        <v>662</v>
      </c>
      <c r="C1215" s="41" t="s">
        <v>668</v>
      </c>
      <c r="D1215" s="41" t="s">
        <v>676</v>
      </c>
      <c r="E1215" s="41"/>
      <c r="F1215" s="41"/>
      <c r="G1215" s="41" t="s">
        <v>686</v>
      </c>
      <c r="H1215" s="42" t="s">
        <v>71</v>
      </c>
      <c r="I1215" s="42">
        <v>25</v>
      </c>
      <c r="J1215" s="43">
        <v>6.4347146787935766E-2</v>
      </c>
      <c r="K1215" s="43">
        <v>6.211355356229574E-2</v>
      </c>
      <c r="L1215" s="43">
        <v>6.004065370609097E-2</v>
      </c>
      <c r="M1215" s="43">
        <v>5.7583205000999997E-2</v>
      </c>
      <c r="N1215" s="43">
        <v>5.4312168046499999E-2</v>
      </c>
      <c r="O1215" s="43">
        <v>5.4312168046499999E-2</v>
      </c>
      <c r="P1215" s="43">
        <v>5.4765579109499994E-2</v>
      </c>
      <c r="Q1215" s="43">
        <v>5.98178738115E-2</v>
      </c>
      <c r="R1215" s="43">
        <v>5.0328627993000002E-2</v>
      </c>
      <c r="S1215" s="43">
        <v>4.2491093904E-2</v>
      </c>
      <c r="T1215" s="43">
        <v>4.2491093904E-2</v>
      </c>
      <c r="U1215" s="43">
        <v>4.2685412930999998E-2</v>
      </c>
      <c r="V1215" s="43">
        <v>4.2264388372500003E-2</v>
      </c>
      <c r="W1215" s="43">
        <v>4.2199615363499997E-2</v>
      </c>
      <c r="X1215" s="43">
        <v>4.0515517129500002E-2</v>
      </c>
      <c r="Y1215" s="43">
        <v>4.2750173687760001E-3</v>
      </c>
    </row>
    <row r="1216" spans="1:25" ht="15" hidden="1" customHeight="1">
      <c r="A1216" s="38" t="s">
        <v>64</v>
      </c>
      <c r="B1216" s="38" t="s">
        <v>662</v>
      </c>
      <c r="C1216" s="38" t="s">
        <v>668</v>
      </c>
      <c r="D1216" s="38" t="s">
        <v>676</v>
      </c>
      <c r="E1216" s="38"/>
      <c r="F1216" s="38"/>
      <c r="G1216" s="38" t="s">
        <v>687</v>
      </c>
      <c r="H1216" s="39" t="s">
        <v>71</v>
      </c>
      <c r="I1216" s="39">
        <v>25</v>
      </c>
      <c r="J1216" s="40">
        <v>3.6076915088670308E-2</v>
      </c>
      <c r="K1216" s="40">
        <v>3.801122609035272E-2</v>
      </c>
      <c r="L1216" s="40">
        <v>4.5436159466602372E-2</v>
      </c>
      <c r="M1216" s="40">
        <v>4.7948077225731613E-2</v>
      </c>
      <c r="N1216" s="40">
        <v>4.7985017192777625E-2</v>
      </c>
      <c r="O1216" s="40">
        <v>4.9335005079368471E-2</v>
      </c>
      <c r="P1216" s="40">
        <v>5.3986082748344398E-2</v>
      </c>
      <c r="Q1216" s="40">
        <v>5.6162182625237103E-2</v>
      </c>
      <c r="R1216" s="40">
        <v>5.5819648385355851E-2</v>
      </c>
      <c r="S1216" s="40">
        <v>5.7216650775459815E-2</v>
      </c>
      <c r="T1216" s="40">
        <v>5.7891644718755235E-2</v>
      </c>
      <c r="U1216" s="40">
        <v>5.8214029885702304E-2</v>
      </c>
      <c r="V1216" s="40">
        <v>5.7995748262248563E-2</v>
      </c>
      <c r="W1216" s="40">
        <v>5.8136791772787903E-2</v>
      </c>
      <c r="X1216" s="40">
        <v>4.8693592924296709E-2</v>
      </c>
      <c r="Y1216" s="40">
        <v>4.4526093005741375E-2</v>
      </c>
    </row>
    <row r="1217" spans="1:25" ht="15" hidden="1" customHeight="1">
      <c r="A1217" s="41" t="s">
        <v>64</v>
      </c>
      <c r="B1217" s="41" t="s">
        <v>662</v>
      </c>
      <c r="C1217" s="41" t="s">
        <v>668</v>
      </c>
      <c r="D1217" s="41" t="s">
        <v>676</v>
      </c>
      <c r="E1217" s="41"/>
      <c r="F1217" s="41"/>
      <c r="G1217" s="41" t="s">
        <v>688</v>
      </c>
      <c r="H1217" s="42" t="s">
        <v>71</v>
      </c>
      <c r="I1217" s="42">
        <v>25</v>
      </c>
      <c r="J1217" s="43">
        <v>5.8315563358263753E-3</v>
      </c>
      <c r="K1217" s="43">
        <v>5.2889665269498752E-3</v>
      </c>
      <c r="L1217" s="43">
        <v>5.4588511690968752E-3</v>
      </c>
      <c r="M1217" s="43">
        <v>5.0428076187971418E-3</v>
      </c>
      <c r="N1217" s="43">
        <v>4.8798568054018408E-3</v>
      </c>
      <c r="O1217" s="43">
        <v>6.5977744232182606E-3</v>
      </c>
      <c r="P1217" s="43">
        <v>5.5056572696114562E-3</v>
      </c>
      <c r="Q1217" s="43">
        <v>5.6998114302526642E-3</v>
      </c>
      <c r="R1217" s="43">
        <v>5.2265606636897151E-3</v>
      </c>
      <c r="S1217" s="43">
        <v>6.4192219362000057E-3</v>
      </c>
      <c r="T1217" s="43">
        <v>6.2216007369759168E-3</v>
      </c>
      <c r="U1217" s="43">
        <v>5.8020890684475877E-3</v>
      </c>
      <c r="V1217" s="43">
        <v>6.9652805130034088E-3</v>
      </c>
      <c r="W1217" s="43">
        <v>7.3587893921601474E-3</v>
      </c>
      <c r="X1217" s="43">
        <v>6.752057640156366E-3</v>
      </c>
      <c r="Y1217" s="43">
        <v>6.4226889747828848E-3</v>
      </c>
    </row>
    <row r="1218" spans="1:25" ht="15" hidden="1" customHeight="1">
      <c r="A1218" s="38" t="s">
        <v>64</v>
      </c>
      <c r="B1218" s="38" t="s">
        <v>662</v>
      </c>
      <c r="C1218" s="38" t="s">
        <v>668</v>
      </c>
      <c r="D1218" s="38" t="s">
        <v>676</v>
      </c>
      <c r="E1218" s="38"/>
      <c r="F1218" s="38"/>
      <c r="G1218" s="38" t="s">
        <v>689</v>
      </c>
      <c r="H1218" s="39" t="s">
        <v>71</v>
      </c>
      <c r="I1218" s="39">
        <v>25</v>
      </c>
      <c r="J1218" s="40">
        <v>6.6795195678950911E-2</v>
      </c>
      <c r="K1218" s="40">
        <v>6.679877289309169E-2</v>
      </c>
      <c r="L1218" s="40">
        <v>6.8824705764105626E-2</v>
      </c>
      <c r="M1218" s="40">
        <v>6.936475331141384E-2</v>
      </c>
      <c r="N1218" s="40">
        <v>7.0763777168506098E-2</v>
      </c>
      <c r="O1218" s="40">
        <v>7.1930648770900218E-2</v>
      </c>
      <c r="P1218" s="40">
        <v>7.17649097324837E-2</v>
      </c>
      <c r="Q1218" s="40">
        <v>6.9754405833210548E-2</v>
      </c>
      <c r="R1218" s="40">
        <v>7.1101229192954182E-2</v>
      </c>
      <c r="S1218" s="40">
        <v>6.7876540562757937E-2</v>
      </c>
      <c r="T1218" s="40">
        <v>6.8794243549938419E-2</v>
      </c>
      <c r="U1218" s="40">
        <v>6.8765223400221703E-2</v>
      </c>
      <c r="V1218" s="40">
        <v>6.915015399935269E-2</v>
      </c>
      <c r="W1218" s="40">
        <v>6.8115947854885089E-2</v>
      </c>
      <c r="X1218" s="40">
        <v>7.1650738471664699E-2</v>
      </c>
      <c r="Y1218" s="40">
        <v>6.901512534433428E-2</v>
      </c>
    </row>
    <row r="1219" spans="1:25">
      <c r="J1219" s="44">
        <f>J1195/J2</f>
        <v>0.97817215986588479</v>
      </c>
      <c r="K1219" s="44">
        <f t="shared" ref="K1219:Y1219" si="1">K1195/K2</f>
        <v>0.97813149282016487</v>
      </c>
      <c r="L1219" s="44">
        <f t="shared" si="1"/>
        <v>0.98068924970146898</v>
      </c>
      <c r="M1219" s="44">
        <f t="shared" si="1"/>
        <v>0.97899823285762766</v>
      </c>
      <c r="N1219" s="44">
        <f t="shared" si="1"/>
        <v>0.98203404289625396</v>
      </c>
      <c r="O1219" s="44">
        <f t="shared" si="1"/>
        <v>0.98020677469146522</v>
      </c>
      <c r="P1219" s="44">
        <f t="shared" si="1"/>
        <v>0.9800450079156422</v>
      </c>
      <c r="Q1219" s="44">
        <f t="shared" si="1"/>
        <v>0.97933561351827425</v>
      </c>
      <c r="R1219" s="44">
        <f t="shared" si="1"/>
        <v>0.97656708926170088</v>
      </c>
      <c r="S1219" s="44">
        <f t="shared" si="1"/>
        <v>0.97804467534332606</v>
      </c>
      <c r="T1219" s="44">
        <f t="shared" si="1"/>
        <v>0.97758043111738469</v>
      </c>
      <c r="U1219" s="44">
        <f t="shared" si="1"/>
        <v>0.97758462016591541</v>
      </c>
      <c r="V1219" s="44">
        <f t="shared" si="1"/>
        <v>0.97718936748160357</v>
      </c>
      <c r="W1219" s="44">
        <f t="shared" si="1"/>
        <v>0.97692702215944116</v>
      </c>
      <c r="X1219" s="44">
        <f t="shared" si="1"/>
        <v>0.97242993298407487</v>
      </c>
      <c r="Y1219" s="44">
        <f t="shared" si="1"/>
        <v>0.9708146202289667</v>
      </c>
    </row>
    <row r="1225" spans="1:25"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</row>
    <row r="1227" spans="1:25">
      <c r="J1227" s="45"/>
    </row>
  </sheetData>
  <autoFilter ref="A3:I1218">
    <filterColumn colId="1">
      <filters>
        <filter val="3 - Agriculture, Forestry and Other Land Use"/>
      </filters>
    </filterColumn>
    <filterColumn colId="2">
      <filters>
        <filter val="3C - Aggregate Sources and Non-CO2 Emissions Sources on Land"/>
      </filters>
    </filterColumn>
    <filterColumn colId="3">
      <filters>
        <filter val="3C1 - Emissions from Biomass Burning"/>
        <filter val="3C7 - Rice Cultivations"/>
      </filters>
    </filterColumn>
    <filterColumn colId="7">
      <filters>
        <filter val="CH4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workbookViewId="0">
      <pane ySplit="2" topLeftCell="A3" activePane="bottomLeft" state="frozen"/>
      <selection activeCell="A30" sqref="A30"/>
      <selection pane="bottomLeft" activeCell="G35" sqref="G35"/>
    </sheetView>
  </sheetViews>
  <sheetFormatPr defaultColWidth="12.5703125" defaultRowHeight="15"/>
  <cols>
    <col min="1" max="1" width="61.28515625" style="15" customWidth="1"/>
    <col min="2" max="6" width="10.7109375" style="15" customWidth="1"/>
    <col min="7" max="15" width="12.5703125" style="15"/>
    <col min="16" max="16" width="10.28515625" style="15" customWidth="1"/>
    <col min="17" max="17" width="10.42578125" style="16" customWidth="1"/>
    <col min="18" max="16384" width="12.5703125" style="15"/>
  </cols>
  <sheetData>
    <row r="1" spans="1:42">
      <c r="A1" s="14" t="s">
        <v>29</v>
      </c>
      <c r="B1" s="14"/>
      <c r="C1" s="14"/>
      <c r="D1" s="14"/>
      <c r="E1" s="14"/>
      <c r="F1" s="14"/>
    </row>
    <row r="2" spans="1:42">
      <c r="A2" s="17"/>
      <c r="B2" s="18">
        <v>2010</v>
      </c>
      <c r="C2" s="18">
        <v>2011</v>
      </c>
      <c r="D2" s="18">
        <v>2012</v>
      </c>
      <c r="E2" s="18">
        <v>2013</v>
      </c>
      <c r="F2" s="18">
        <v>2014</v>
      </c>
      <c r="G2" s="18">
        <v>2015</v>
      </c>
      <c r="H2" s="18">
        <v>2016</v>
      </c>
      <c r="I2" s="18">
        <v>2017</v>
      </c>
      <c r="J2" s="18">
        <v>2018</v>
      </c>
      <c r="K2" s="18">
        <v>2019</v>
      </c>
      <c r="L2" s="18">
        <v>2020</v>
      </c>
      <c r="M2" s="18">
        <v>2021</v>
      </c>
      <c r="N2" s="18">
        <v>2022</v>
      </c>
      <c r="O2" s="18">
        <v>2023</v>
      </c>
      <c r="P2" s="18">
        <v>2024</v>
      </c>
      <c r="Q2" s="18">
        <v>2025</v>
      </c>
      <c r="R2" s="18">
        <v>2026</v>
      </c>
      <c r="S2" s="18">
        <v>2027</v>
      </c>
      <c r="T2" s="18">
        <v>2028</v>
      </c>
      <c r="U2" s="18">
        <v>2029</v>
      </c>
      <c r="V2" s="18">
        <v>2030</v>
      </c>
      <c r="W2" s="18">
        <v>2031</v>
      </c>
      <c r="X2" s="18">
        <v>2032</v>
      </c>
      <c r="Y2" s="18">
        <v>2033</v>
      </c>
      <c r="Z2" s="18">
        <v>2034</v>
      </c>
      <c r="AA2" s="18">
        <v>2035</v>
      </c>
      <c r="AB2" s="18">
        <v>2036</v>
      </c>
      <c r="AC2" s="18">
        <v>2037</v>
      </c>
      <c r="AD2" s="18">
        <v>2038</v>
      </c>
      <c r="AE2" s="18">
        <v>2039</v>
      </c>
      <c r="AF2" s="18">
        <v>2040</v>
      </c>
      <c r="AG2" s="18">
        <v>2041</v>
      </c>
      <c r="AH2" s="18">
        <v>2042</v>
      </c>
      <c r="AI2" s="18">
        <v>2043</v>
      </c>
      <c r="AJ2" s="18">
        <v>2044</v>
      </c>
      <c r="AK2" s="18">
        <v>2045</v>
      </c>
      <c r="AL2" s="18">
        <v>2046</v>
      </c>
      <c r="AM2" s="18">
        <v>2047</v>
      </c>
      <c r="AN2" s="18">
        <v>2048</v>
      </c>
      <c r="AO2" s="18">
        <v>2049</v>
      </c>
      <c r="AP2" s="18">
        <v>2050</v>
      </c>
    </row>
    <row r="3" spans="1:42">
      <c r="A3" s="23"/>
      <c r="B3" s="23"/>
      <c r="C3" s="23"/>
      <c r="D3" s="23"/>
      <c r="E3" s="23"/>
      <c r="F3" s="23"/>
      <c r="G3" s="21"/>
      <c r="H3" s="21"/>
      <c r="I3" s="21"/>
      <c r="J3" s="21"/>
      <c r="K3" s="21"/>
      <c r="L3" s="21"/>
      <c r="M3" s="21"/>
      <c r="N3" s="21"/>
      <c r="O3" s="21"/>
    </row>
    <row r="4" spans="1:42">
      <c r="A4" s="24" t="s">
        <v>34</v>
      </c>
      <c r="B4" s="122">
        <f t="shared" ref="B4:E4" si="0">C4</f>
        <v>1.0117385864684532</v>
      </c>
      <c r="C4" s="122">
        <f t="shared" si="0"/>
        <v>1.0117385864684532</v>
      </c>
      <c r="D4" s="122">
        <f t="shared" si="0"/>
        <v>1.0117385864684532</v>
      </c>
      <c r="E4" s="122">
        <f t="shared" si="0"/>
        <v>1.0117385864684532</v>
      </c>
      <c r="F4" s="122">
        <f>G4</f>
        <v>1.0117385864684532</v>
      </c>
      <c r="G4" s="46">
        <f>'E3 BAU Emissions'!B12*AVERAGE('CA GHG Inventory'!$J$1219:$Y$1219)/10^6</f>
        <v>1.0117385864684532</v>
      </c>
      <c r="H4" s="46">
        <f>'E3 BAU Emissions'!C12*AVERAGE('CA GHG Inventory'!$J$1219:$Y$1219)/10^6</f>
        <v>1.0117385864684532</v>
      </c>
      <c r="I4" s="46">
        <f>'E3 BAU Emissions'!D12*AVERAGE('CA GHG Inventory'!$J$1219:$Y$1219)/10^6</f>
        <v>1.0117385864684532</v>
      </c>
      <c r="J4" s="46">
        <f>'E3 BAU Emissions'!E12*AVERAGE('CA GHG Inventory'!$J$1219:$Y$1219)/10^6</f>
        <v>1.0117385864684532</v>
      </c>
      <c r="K4" s="46">
        <f>'E3 BAU Emissions'!F12*AVERAGE('CA GHG Inventory'!$J$1219:$Y$1219)/10^6</f>
        <v>1.0117385864684532</v>
      </c>
      <c r="L4" s="46">
        <f>'E3 BAU Emissions'!G12*AVERAGE('CA GHG Inventory'!$J$1219:$Y$1219)/10^6</f>
        <v>1.0117385864684532</v>
      </c>
      <c r="M4" s="46">
        <f>'E3 BAU Emissions'!H12*AVERAGE('CA GHG Inventory'!$J$1219:$Y$1219)/10^6</f>
        <v>1.0117385864684532</v>
      </c>
      <c r="N4" s="46">
        <f>'E3 BAU Emissions'!I12*AVERAGE('CA GHG Inventory'!$J$1219:$Y$1219)/10^6</f>
        <v>1.0117385864684532</v>
      </c>
      <c r="O4" s="46">
        <f>'E3 BAU Emissions'!J12*AVERAGE('CA GHG Inventory'!$J$1219:$Y$1219)/10^6</f>
        <v>1.0117385864684532</v>
      </c>
      <c r="P4" s="46">
        <f>'E3 BAU Emissions'!K12*AVERAGE('CA GHG Inventory'!$J$1219:$Y$1219)/10^6</f>
        <v>1.0117385864684532</v>
      </c>
      <c r="Q4" s="46">
        <f>'E3 BAU Emissions'!L12*AVERAGE('CA GHG Inventory'!$J$1219:$Y$1219)/10^6</f>
        <v>1.0117385864684532</v>
      </c>
      <c r="R4" s="46">
        <f>'E3 BAU Emissions'!M12*AVERAGE('CA GHG Inventory'!$J$1219:$Y$1219)/10^6</f>
        <v>1.0117385864684532</v>
      </c>
      <c r="S4" s="46">
        <f>'E3 BAU Emissions'!N12*AVERAGE('CA GHG Inventory'!$J$1219:$Y$1219)/10^6</f>
        <v>1.0117385864684532</v>
      </c>
      <c r="T4" s="46">
        <f>'E3 BAU Emissions'!O12*AVERAGE('CA GHG Inventory'!$J$1219:$Y$1219)/10^6</f>
        <v>1.0117385864684532</v>
      </c>
      <c r="U4" s="46">
        <f>'E3 BAU Emissions'!P12*AVERAGE('CA GHG Inventory'!$J$1219:$Y$1219)/10^6</f>
        <v>1.0117385864684532</v>
      </c>
      <c r="V4" s="46">
        <f>'E3 BAU Emissions'!Q12*AVERAGE('CA GHG Inventory'!$J$1219:$Y$1219)/10^6</f>
        <v>1.0117385864684532</v>
      </c>
      <c r="W4" s="46">
        <f>'E3 BAU Emissions'!R12*AVERAGE('CA GHG Inventory'!$J$1219:$Y$1219)/10^6</f>
        <v>1.0117385864684532</v>
      </c>
      <c r="X4" s="46">
        <f>'E3 BAU Emissions'!S12*AVERAGE('CA GHG Inventory'!$J$1219:$Y$1219)/10^6</f>
        <v>1.0117385864684532</v>
      </c>
      <c r="Y4" s="46">
        <f>'E3 BAU Emissions'!T12*AVERAGE('CA GHG Inventory'!$J$1219:$Y$1219)/10^6</f>
        <v>1.0117385864684532</v>
      </c>
      <c r="Z4" s="46">
        <f>'E3 BAU Emissions'!U12*AVERAGE('CA GHG Inventory'!$J$1219:$Y$1219)/10^6</f>
        <v>1.0117385864684532</v>
      </c>
      <c r="AA4" s="46">
        <f>'E3 BAU Emissions'!V12*AVERAGE('CA GHG Inventory'!$J$1219:$Y$1219)/10^6</f>
        <v>1.0117385864684532</v>
      </c>
      <c r="AB4" s="46">
        <f>'E3 BAU Emissions'!W12*AVERAGE('CA GHG Inventory'!$J$1219:$Y$1219)/10^6</f>
        <v>1.0117385864684532</v>
      </c>
      <c r="AC4" s="46">
        <f>'E3 BAU Emissions'!X12*AVERAGE('CA GHG Inventory'!$J$1219:$Y$1219)/10^6</f>
        <v>1.0117385864684532</v>
      </c>
      <c r="AD4" s="46">
        <f>'E3 BAU Emissions'!Y12*AVERAGE('CA GHG Inventory'!$J$1219:$Y$1219)/10^6</f>
        <v>1.0117385864684532</v>
      </c>
      <c r="AE4" s="46">
        <f>'E3 BAU Emissions'!Z12*AVERAGE('CA GHG Inventory'!$J$1219:$Y$1219)/10^6</f>
        <v>1.0117385864684532</v>
      </c>
      <c r="AF4" s="46">
        <f>'E3 BAU Emissions'!AA12*AVERAGE('CA GHG Inventory'!$J$1219:$Y$1219)/10^6</f>
        <v>1.0117385864684532</v>
      </c>
      <c r="AG4" s="46">
        <f>'E3 BAU Emissions'!AB12*AVERAGE('CA GHG Inventory'!$J$1219:$Y$1219)/10^6</f>
        <v>1.0117385864684532</v>
      </c>
      <c r="AH4" s="46">
        <f>'E3 BAU Emissions'!AC12*AVERAGE('CA GHG Inventory'!$J$1219:$Y$1219)/10^6</f>
        <v>1.0117385864684532</v>
      </c>
      <c r="AI4" s="46">
        <f>'E3 BAU Emissions'!AD12*AVERAGE('CA GHG Inventory'!$J$1219:$Y$1219)/10^6</f>
        <v>1.0117385864684532</v>
      </c>
      <c r="AJ4" s="46">
        <f>'E3 BAU Emissions'!AE12*AVERAGE('CA GHG Inventory'!$J$1219:$Y$1219)/10^6</f>
        <v>1.0117385864684532</v>
      </c>
      <c r="AK4" s="46">
        <f>'E3 BAU Emissions'!AF12*AVERAGE('CA GHG Inventory'!$J$1219:$Y$1219)/10^6</f>
        <v>1.0117385864684532</v>
      </c>
      <c r="AL4" s="46">
        <f>'E3 BAU Emissions'!AG12*AVERAGE('CA GHG Inventory'!$J$1219:$Y$1219)/10^6</f>
        <v>1.0117385864684532</v>
      </c>
      <c r="AM4" s="46">
        <f>'E3 BAU Emissions'!AH12*AVERAGE('CA GHG Inventory'!$J$1219:$Y$1219)/10^6</f>
        <v>1.0117385864684532</v>
      </c>
      <c r="AN4" s="46">
        <f>'E3 BAU Emissions'!AI12*AVERAGE('CA GHG Inventory'!$J$1219:$Y$1219)/10^6</f>
        <v>1.0117385864684532</v>
      </c>
      <c r="AO4" s="46">
        <f>'E3 BAU Emissions'!AJ12*AVERAGE('CA GHG Inventory'!$J$1219:$Y$1219)/10^6</f>
        <v>1.0117385864684532</v>
      </c>
      <c r="AP4" s="46">
        <f>'E3 BAU Emissions'!AK12*AVERAGE('CA GHG Inventory'!$J$1219:$Y$1219)/10^6</f>
        <v>1.0117385864684532</v>
      </c>
    </row>
    <row r="5" spans="1:42">
      <c r="A5" s="25"/>
      <c r="B5" s="25"/>
      <c r="C5" s="25"/>
      <c r="D5" s="25"/>
      <c r="E5" s="25"/>
      <c r="F5" s="25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</row>
    <row r="6" spans="1:42">
      <c r="A6" s="25"/>
      <c r="B6" s="25"/>
      <c r="C6" s="25"/>
      <c r="D6" s="25"/>
      <c r="E6" s="25"/>
      <c r="F6" s="25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</row>
    <row r="7" spans="1:42">
      <c r="A7" s="19"/>
      <c r="B7" s="19"/>
      <c r="C7" s="19"/>
      <c r="D7" s="19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 spans="1:42">
      <c r="A8" s="19"/>
      <c r="B8" s="19"/>
      <c r="C8" s="19"/>
      <c r="D8" s="19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:42">
      <c r="A9" s="19"/>
      <c r="B9" s="19"/>
      <c r="C9" s="19"/>
      <c r="D9" s="19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>
      <c r="A10" s="19"/>
      <c r="B10" s="19"/>
      <c r="C10" s="19"/>
      <c r="D10" s="19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:42">
      <c r="A11" s="19"/>
      <c r="B11" s="19"/>
      <c r="C11" s="19"/>
      <c r="D11" s="19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1:42">
      <c r="A12" s="19"/>
      <c r="B12" s="19"/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 spans="1:42">
      <c r="A13" s="19"/>
      <c r="B13" s="19"/>
      <c r="C13" s="19"/>
      <c r="D13" s="19"/>
      <c r="E13" s="19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>
      <c r="A14" s="19"/>
      <c r="B14" s="19"/>
      <c r="C14" s="19"/>
      <c r="D14" s="19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</row>
    <row r="15" spans="1:42">
      <c r="A15" s="22"/>
      <c r="B15" s="22"/>
      <c r="C15" s="22"/>
      <c r="D15" s="22"/>
      <c r="E15" s="22"/>
      <c r="F15" s="22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K23" sqref="K23"/>
    </sheetView>
  </sheetViews>
  <sheetFormatPr defaultRowHeight="15"/>
  <cols>
    <col min="1" max="2" width="20.42578125" style="11" customWidth="1"/>
    <col min="3" max="16384" width="9.140625" style="11"/>
  </cols>
  <sheetData>
    <row r="1" spans="1:6">
      <c r="A1" s="26" t="s">
        <v>31</v>
      </c>
      <c r="B1" s="26"/>
      <c r="C1" s="27"/>
      <c r="D1" s="27"/>
      <c r="E1" s="27"/>
      <c r="F1" s="27"/>
    </row>
    <row r="2" spans="1:6">
      <c r="A2" s="6" t="s">
        <v>34</v>
      </c>
      <c r="B2" s="6">
        <v>2010</v>
      </c>
      <c r="C2" s="6">
        <v>2020</v>
      </c>
      <c r="D2" s="6">
        <v>2025</v>
      </c>
      <c r="E2" s="6">
        <v>2030</v>
      </c>
      <c r="F2" s="6">
        <v>2050</v>
      </c>
    </row>
    <row r="3" spans="1:6">
      <c r="A3" s="11" t="s">
        <v>32</v>
      </c>
      <c r="B3" s="11">
        <f>INDEX('Rice Baselines'!$C$11:$G$28,MATCH('Country Selector'!$B$1,'Rice Baselines'!$B$11:$B$28,0),MATCH('Process Emissions Multipliers'!B2,'Rice Baselines'!$C$9:$G$9,0))</f>
        <v>5.730688128363977</v>
      </c>
      <c r="C3" s="11">
        <f>INDEX('Rice Baselines'!$C$11:$G$28,MATCH('Country Selector'!$B$1,'Rice Baselines'!$B$11:$B$28,0),MATCH('Process Emissions Multipliers'!C2,'Rice Baselines'!$C$9:$G$9,0))</f>
        <v>8.568580332985773</v>
      </c>
      <c r="D3" s="11">
        <f>INDEX('Rice Baselines'!$C$11:$G$28,MATCH('Country Selector'!$B$1,'Rice Baselines'!$B$11:$B$28,0),MATCH('Process Emissions Multipliers'!D2,'Rice Baselines'!$C$9:$G$9,0))</f>
        <v>8.7660921222988684</v>
      </c>
      <c r="E3" s="11">
        <f>INDEX('Rice Baselines'!$C$11:$G$28,MATCH('Country Selector'!$B$1,'Rice Baselines'!$B$11:$B$28,0),MATCH('Process Emissions Multipliers'!E2,'Rice Baselines'!$C$9:$G$9,0))</f>
        <v>8.7748891659225698</v>
      </c>
    </row>
    <row r="4" spans="1:6">
      <c r="A4" s="11" t="s">
        <v>33</v>
      </c>
      <c r="B4" s="7">
        <f>'BAU Rice Cultivation Emissions'!B4</f>
        <v>1.0117385864684532</v>
      </c>
      <c r="C4" s="7">
        <f>'BAU Rice Cultivation Emissions'!L4</f>
        <v>1.0117385864684532</v>
      </c>
      <c r="D4" s="7">
        <f>'BAU Rice Cultivation Emissions'!Q4</f>
        <v>1.0117385864684532</v>
      </c>
      <c r="E4" s="7">
        <f>'BAU Rice Cultivation Emissions'!V4</f>
        <v>1.0117385864684532</v>
      </c>
      <c r="F4" s="7">
        <f>'BAU Rice Cultivation Emissions'!AP4</f>
        <v>1.0117385864684532</v>
      </c>
    </row>
    <row r="6" spans="1:6">
      <c r="A6" s="26" t="s">
        <v>35</v>
      </c>
      <c r="B6" s="26"/>
      <c r="C6" s="26"/>
      <c r="D6" s="26"/>
      <c r="E6" s="26"/>
      <c r="F6" s="26"/>
    </row>
    <row r="7" spans="1:6">
      <c r="A7" s="6" t="s">
        <v>34</v>
      </c>
      <c r="B7" s="6">
        <v>2010</v>
      </c>
      <c r="C7" s="6">
        <v>2020</v>
      </c>
      <c r="D7" s="6">
        <v>2025</v>
      </c>
      <c r="E7" s="6">
        <v>2030</v>
      </c>
      <c r="F7" s="6">
        <v>2050</v>
      </c>
    </row>
    <row r="8" spans="1:6">
      <c r="A8" s="11" t="s">
        <v>33</v>
      </c>
      <c r="B8" s="11">
        <f>B4/B3</f>
        <v>0.17654748676007412</v>
      </c>
      <c r="C8" s="11">
        <f>C4/C3</f>
        <v>0.11807540422695749</v>
      </c>
      <c r="D8" s="11">
        <f>D4/D3</f>
        <v>0.1154150073206314</v>
      </c>
      <c r="E8" s="11">
        <f>E4/E3</f>
        <v>0.11529930091852977</v>
      </c>
      <c r="F8" s="11">
        <f>F4/E4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7"/>
  <sheetViews>
    <sheetView topLeftCell="A28" workbookViewId="0">
      <selection activeCell="S70" sqref="S70"/>
    </sheetView>
  </sheetViews>
  <sheetFormatPr defaultRowHeight="15"/>
  <cols>
    <col min="1" max="1" width="28.85546875" customWidth="1"/>
    <col min="2" max="35" width="9.5703125" bestFit="1" customWidth="1"/>
  </cols>
  <sheetData>
    <row r="1" spans="1:35">
      <c r="A1" t="s">
        <v>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>
        <v>-50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s="3">
        <v>-49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s="3">
        <v>-48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s="3">
        <v>-47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s="3">
        <v>-46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s="3">
        <v>-45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s="3">
        <v>-44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>
      <c r="A9" s="3">
        <v>-43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>
      <c r="A10" s="3">
        <v>-42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>
      <c r="A11" s="3">
        <v>-41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>
      <c r="A12" s="3">
        <v>-40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A13" s="3">
        <v>-39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>
      <c r="A14" s="3">
        <v>-38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 s="3">
        <v>-37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>
      <c r="A16" s="3">
        <v>-36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>
      <c r="A17" s="3">
        <v>-35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>
      <c r="A18" s="3">
        <v>-34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>
      <c r="A19" s="3">
        <v>-33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 s="3">
        <v>-32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>
      <c r="A21" s="3">
        <v>-31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A22" s="3">
        <v>-30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>
      <c r="A23" s="3">
        <v>-29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>
      <c r="A24" s="3">
        <v>-28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>
      <c r="A25" s="3">
        <v>-27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>
      <c r="A26" s="3">
        <v>-26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>
      <c r="A27" s="3">
        <v>-25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>
      <c r="A28" s="3">
        <v>-24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>
      <c r="A29" s="3">
        <v>-23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A30" s="3">
        <v>-22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 s="3">
        <v>-21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A32" s="3">
        <v>-20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>
      <c r="A33" s="3">
        <v>-19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 s="3">
        <v>-18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 s="3">
        <v>-17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A36" s="3">
        <v>-16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>
      <c r="A37" s="3">
        <v>-15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>
      <c r="A38" s="3">
        <v>-14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>
      <c r="A39" s="3">
        <v>-13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A40" s="3">
        <v>-12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>
      <c r="A41" s="3">
        <v>-11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>
      <c r="A42" s="3">
        <v>-10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>
      <c r="A43" s="3">
        <v>-9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>
      <c r="A44" s="3">
        <v>-8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>
      <c r="A45" s="3">
        <v>-7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>
      <c r="A46" s="3">
        <v>-6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 s="3">
        <v>-5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>
      <c r="A48" s="3">
        <v>-4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>
      <c r="A49" s="3">
        <v>-3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>
      <c r="A50" s="3">
        <v>-2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>
      <c r="A51" s="3">
        <v>-1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>
      <c r="A52" s="3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>
      <c r="A53" s="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>
      <c r="A54" s="3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>
      <c r="A55" s="3">
        <v>3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</row>
    <row r="56" spans="1:35">
      <c r="A56" s="3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A57" s="3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>
      <c r="A58" s="3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>
      <c r="A59" s="3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>
      <c r="A60" s="3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>
      <c r="A61" s="3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>
      <c r="A62" s="3">
        <v>10</v>
      </c>
      <c r="B62" s="13">
        <f>'CA Reduction Potential'!B47*Grams_per_Ton</f>
        <v>34215110916.43013</v>
      </c>
      <c r="C62" s="13">
        <f>'CA Reduction Potential'!C47*Grams_per_Ton</f>
        <v>68430221832.86026</v>
      </c>
      <c r="D62" s="13">
        <f>'CA Reduction Potential'!D47*Grams_per_Ton</f>
        <v>102645332749.29039</v>
      </c>
      <c r="E62" s="13">
        <f>'CA Reduction Potential'!E47*Grams_per_Ton</f>
        <v>136860443665.72052</v>
      </c>
      <c r="F62" s="13">
        <f>'CA Reduction Potential'!F47*Grams_per_Ton</f>
        <v>171075554582.15067</v>
      </c>
      <c r="G62" s="13">
        <f>'CA Reduction Potential'!G47*Grams_per_Ton</f>
        <v>205290665498.57986</v>
      </c>
      <c r="H62" s="13">
        <f>'CA Reduction Potential'!H47*Grams_per_Ton</f>
        <v>239505776415.00067</v>
      </c>
      <c r="I62" s="13">
        <f>'CA Reduction Potential'!I47*Grams_per_Ton</f>
        <v>273720887331.42987</v>
      </c>
      <c r="J62" s="13">
        <f>'CA Reduction Potential'!J47*Grams_per_Ton</f>
        <v>307935998247.85999</v>
      </c>
      <c r="K62" s="13">
        <f>'CA Reduction Potential'!K47*Grams_per_Ton</f>
        <v>342151109164.2901</v>
      </c>
      <c r="L62" s="13">
        <f>'CA Reduction Potential'!L47*Grams_per_Ton</f>
        <v>376366220080.72028</v>
      </c>
      <c r="M62" s="13">
        <f>'CA Reduction Potential'!M47*Grams_per_Ton</f>
        <v>410581330997.15039</v>
      </c>
      <c r="N62" s="13">
        <f>'CA Reduction Potential'!N47*Grams_per_Ton</f>
        <v>444796441913.58051</v>
      </c>
      <c r="O62" s="13">
        <f>'CA Reduction Potential'!O47*Grams_per_Ton</f>
        <v>506890532095.24042</v>
      </c>
      <c r="P62" s="13">
        <f>'CA Reduction Potential'!P47*Grams_per_Ton</f>
        <v>534769511360.48047</v>
      </c>
      <c r="Q62" s="13">
        <f>'CA Reduction Potential'!Q47*Grams_per_Ton</f>
        <v>562648490625.72046</v>
      </c>
      <c r="R62" s="13">
        <f>'CA Reduction Potential'!R47*Grams_per_Ton</f>
        <v>590527469890.96045</v>
      </c>
      <c r="S62" s="13">
        <f>'CA Reduction Potential'!S47*Grams_per_Ton</f>
        <v>618406449156.19031</v>
      </c>
      <c r="T62" s="13">
        <f>'CA Reduction Potential'!T47*Grams_per_Ton</f>
        <v>646285428421.4303</v>
      </c>
      <c r="U62" s="13">
        <f>'CA Reduction Potential'!U47*Grams_per_Ton</f>
        <v>674164407686.67029</v>
      </c>
      <c r="V62" s="13">
        <f>'CA Reduction Potential'!V47*Grams_per_Ton</f>
        <v>702043386951.91028</v>
      </c>
      <c r="W62" s="13">
        <f>'CA Reduction Potential'!W47*Grams_per_Ton</f>
        <v>729922366217.15039</v>
      </c>
      <c r="X62" s="13">
        <f>'CA Reduction Potential'!X47*Grams_per_Ton</f>
        <v>757801345482.39038</v>
      </c>
      <c r="Y62" s="13">
        <f>'CA Reduction Potential'!Y47*Grams_per_Ton</f>
        <v>785680324747.62012</v>
      </c>
      <c r="Z62" s="13">
        <f>'CA Reduction Potential'!Z47*Grams_per_Ton</f>
        <v>813559304012.86023</v>
      </c>
      <c r="AA62" s="13">
        <f>'CA Reduction Potential'!AA47*Grams_per_Ton</f>
        <v>841438283278.10022</v>
      </c>
      <c r="AB62" s="13">
        <f>'CA Reduction Potential'!AB47*Grams_per_Ton</f>
        <v>869317262543.34021</v>
      </c>
      <c r="AC62" s="13">
        <f>'CA Reduction Potential'!AC47*Grams_per_Ton</f>
        <v>897196241808.5802</v>
      </c>
      <c r="AD62" s="13">
        <f>'CA Reduction Potential'!AD47*Grams_per_Ton</f>
        <v>925075221073.81006</v>
      </c>
      <c r="AE62" s="13">
        <f>'CA Reduction Potential'!AE47*Grams_per_Ton</f>
        <v>952954200339.05005</v>
      </c>
      <c r="AF62" s="13">
        <f>'CA Reduction Potential'!AF47*Grams_per_Ton</f>
        <v>980833179604.29004</v>
      </c>
      <c r="AG62" s="13">
        <f>'CA Reduction Potential'!AG47*Grams_per_Ton</f>
        <v>1008712158869.53</v>
      </c>
      <c r="AH62" s="13">
        <f>'CA Reduction Potential'!AH47*Grams_per_Ton</f>
        <v>1036591138134.7701</v>
      </c>
      <c r="AI62" s="13">
        <f>'CA Reduction Potential'!AI47*Grams_per_Ton</f>
        <v>1064470117399.9999</v>
      </c>
    </row>
    <row r="63" spans="1:35">
      <c r="A63" s="3">
        <v>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>
      <c r="A64" s="3">
        <v>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>
      <c r="A65" s="3">
        <v>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>
      <c r="A66" s="3">
        <v>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>
      <c r="A67" s="3">
        <v>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A68" s="3">
        <v>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>
      <c r="A69" s="3">
        <v>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A70" s="3">
        <v>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>
      <c r="A71" s="3">
        <v>19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A72" s="3">
        <v>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>
      <c r="A73" s="3">
        <v>21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A74" s="3">
        <v>22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>
      <c r="A75" s="3">
        <v>23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A76" s="3">
        <v>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>
      <c r="A77" s="3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>
      <c r="A78" s="3">
        <v>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>
      <c r="A79" s="3">
        <v>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>
      <c r="A80" s="3">
        <v>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>
      <c r="A81" s="3">
        <v>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A82" s="3">
        <v>30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>
      <c r="A83" s="3">
        <v>31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>
      <c r="A84" s="3">
        <v>32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A85" s="3">
        <v>33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>
      <c r="A86" s="3">
        <v>34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>
      <c r="A87" s="3">
        <v>35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>
      <c r="A88" s="3">
        <v>36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>
      <c r="A89" s="3">
        <v>37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>
      <c r="A90" s="3">
        <v>38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>
      <c r="A91" s="3">
        <v>39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1:35">
      <c r="A92" s="3">
        <v>40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>
      <c r="A93" s="3">
        <v>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>
      <c r="A94" s="3">
        <v>42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 s="3">
        <v>43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>
      <c r="A96" s="3">
        <v>44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>
      <c r="A97" s="3">
        <v>45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>
      <c r="A98" s="3">
        <v>46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 s="3">
        <v>47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A100" s="3">
        <v>48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>
      <c r="A101" s="3">
        <v>49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>
      <c r="A102" s="3">
        <v>50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>
      <c r="A103" s="3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>
      <c r="A104" s="3">
        <v>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>
      <c r="A105" s="3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>
      <c r="A106" s="3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>
      <c r="A107" s="3">
        <v>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>
      <c r="A108" s="3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>
      <c r="A109" s="3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>
      <c r="A110" s="3">
        <v>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>
      <c r="A111" s="3">
        <v>59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5">
      <c r="A112" s="3">
        <v>60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>
      <c r="A113" s="3">
        <v>61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>
      <c r="A114" s="3">
        <v>62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>
      <c r="A115" s="3">
        <v>63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>
      <c r="A116" s="3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>
      <c r="A117" s="3">
        <v>65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>
      <c r="A118" s="3">
        <v>66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>
      <c r="A119" s="3">
        <v>67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>
      <c r="A120" s="3">
        <v>68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>
      <c r="A121" s="3">
        <v>69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>
      <c r="A122" s="3">
        <v>70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>
      <c r="A123" s="3">
        <v>71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>
      <c r="A124" s="3">
        <v>72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>
      <c r="A125" s="3">
        <v>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>
      <c r="A126" s="3">
        <v>74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>
      <c r="A127" s="3">
        <v>75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>
      <c r="A128" s="3">
        <v>76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>
      <c r="A129" s="3">
        <v>77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>
      <c r="A130" s="3">
        <v>78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>
      <c r="A131" s="3">
        <v>79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>
      <c r="A132" s="3">
        <v>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>
      <c r="A133" s="3">
        <v>81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>
      <c r="A134" s="3">
        <v>82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>
      <c r="A135" s="3">
        <v>83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>
      <c r="A136" s="3">
        <v>84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>
      <c r="A137" s="3">
        <v>85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>
      <c r="A138" s="3">
        <v>86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>
      <c r="A139" s="3">
        <v>87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>
      <c r="A140" s="3">
        <v>88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>
      <c r="A141" s="3">
        <v>89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</row>
    <row r="142" spans="1:35">
      <c r="A142" s="3">
        <v>90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>
      <c r="A143" s="3">
        <v>91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</row>
    <row r="144" spans="1:35">
      <c r="A144" s="3">
        <v>92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>
      <c r="A145" s="3">
        <v>93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>
      <c r="A146" s="3">
        <v>94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1:35">
      <c r="A147" s="3">
        <v>95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</row>
    <row r="148" spans="1:35">
      <c r="A148" s="3">
        <v>96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>
      <c r="A149" s="3">
        <v>97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>
      <c r="A150" s="3">
        <v>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1:35">
      <c r="A151" s="3">
        <v>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</row>
    <row r="152" spans="1:35">
      <c r="A152" s="3">
        <v>100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</row>
    <row r="153" spans="1:35">
      <c r="A153" s="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</row>
    <row r="154" spans="1:35">
      <c r="A154" s="3">
        <v>200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1:35">
      <c r="A155" s="3">
        <v>250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</row>
    <row r="156" spans="1:35">
      <c r="A156" s="3">
        <v>300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</row>
    <row r="157" spans="1:35">
      <c r="A157" s="3">
        <v>350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>
      <c r="A158" s="3">
        <v>400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</row>
    <row r="159" spans="1:35">
      <c r="A159" s="3">
        <v>450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</row>
    <row r="160" spans="1:35">
      <c r="A160" s="3">
        <v>500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</row>
    <row r="161" spans="1:35">
      <c r="A161" s="3">
        <v>550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>
      <c r="A162" s="3">
        <v>600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</row>
    <row r="163" spans="1:35">
      <c r="A163" s="3">
        <v>650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</row>
    <row r="164" spans="1:35">
      <c r="A164" s="3">
        <v>700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1:35">
      <c r="A165" s="3">
        <v>750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1:35">
      <c r="A166" s="3">
        <v>800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67" spans="1:35">
      <c r="A167" s="3">
        <v>850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</row>
    <row r="168" spans="1:35">
      <c r="A168" s="3">
        <v>900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>
      <c r="A169" s="3">
        <v>950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1:35">
      <c r="A170" s="3">
        <v>1000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</row>
    <row r="171" spans="1:35">
      <c r="A171" s="3">
        <v>1500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</row>
    <row r="172" spans="1:35">
      <c r="A172" s="3">
        <v>2000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</row>
    <row r="173" spans="1:35">
      <c r="A173" s="3">
        <v>3000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</row>
    <row r="174" spans="1:35">
      <c r="A174" s="3">
        <v>5000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</row>
    <row r="175" spans="1:35">
      <c r="A175" s="3">
        <v>10000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</row>
    <row r="176" spans="1:35">
      <c r="A176" s="3">
        <v>100000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</row>
    <row r="177" spans="1:35">
      <c r="A177" s="3">
        <v>1000000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7"/>
  <sheetViews>
    <sheetView topLeftCell="A145" workbookViewId="0">
      <selection activeCell="D10" sqref="D10"/>
    </sheetView>
  </sheetViews>
  <sheetFormatPr defaultRowHeight="15"/>
  <cols>
    <col min="1" max="1" width="28.85546875" customWidth="1"/>
  </cols>
  <sheetData>
    <row r="1" spans="1:35">
      <c r="A1" t="s">
        <v>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>
        <v>-50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1:35">
      <c r="A3" s="3">
        <v>-49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</row>
    <row r="4" spans="1:35">
      <c r="A4" s="3">
        <v>-48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</row>
    <row r="5" spans="1:35">
      <c r="A5" s="3">
        <v>-47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</row>
    <row r="6" spans="1:35">
      <c r="A6" s="3">
        <v>-46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5">
      <c r="A7" s="3">
        <v>-45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>
      <c r="A8" s="3">
        <v>-44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1:35">
      <c r="A9" s="3">
        <v>-43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</row>
    <row r="10" spans="1:35">
      <c r="A10" s="3">
        <v>-42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</row>
    <row r="11" spans="1:35">
      <c r="A11" s="3">
        <v>-41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</row>
    <row r="12" spans="1:35">
      <c r="A12" s="3">
        <v>-40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</row>
    <row r="13" spans="1:35">
      <c r="A13" s="3">
        <v>-39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</row>
    <row r="14" spans="1:35">
      <c r="A14" s="3">
        <v>-38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</row>
    <row r="15" spans="1:35">
      <c r="A15" s="3">
        <v>-37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5">
      <c r="A16" s="3">
        <v>-36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>
      <c r="A17" s="3">
        <v>-35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</row>
    <row r="18" spans="1:35">
      <c r="A18" s="3">
        <v>-34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</row>
    <row r="19" spans="1:35">
      <c r="A19" s="3">
        <v>-33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</row>
    <row r="20" spans="1:35">
      <c r="A20" s="3">
        <v>-32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</row>
    <row r="21" spans="1:35">
      <c r="A21" s="3">
        <v>-31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</row>
    <row r="22" spans="1:35">
      <c r="A22" s="3">
        <v>-30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</row>
    <row r="23" spans="1:35">
      <c r="A23" s="3">
        <v>-29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</row>
    <row r="24" spans="1:35">
      <c r="A24" s="3">
        <v>-28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</row>
    <row r="25" spans="1:35">
      <c r="A25" s="3">
        <v>-27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</row>
    <row r="26" spans="1:35">
      <c r="A26" s="3">
        <v>-26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</row>
    <row r="27" spans="1:35">
      <c r="A27" s="3">
        <v>-25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</row>
    <row r="28" spans="1:35">
      <c r="A28" s="3">
        <v>-24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</row>
    <row r="29" spans="1:35">
      <c r="A29" s="3">
        <v>-23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</row>
    <row r="30" spans="1:35">
      <c r="A30" s="3">
        <v>-22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</row>
    <row r="31" spans="1:35">
      <c r="A31" s="3">
        <v>-21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</row>
    <row r="32" spans="1:35">
      <c r="A32" s="3">
        <v>-20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</row>
    <row r="33" spans="1:35">
      <c r="A33" s="3">
        <v>-19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</row>
    <row r="34" spans="1:35">
      <c r="A34" s="3">
        <v>-18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</row>
    <row r="35" spans="1:35">
      <c r="A35" s="3">
        <v>-17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</row>
    <row r="36" spans="1:35">
      <c r="A36" s="3">
        <v>-16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</row>
    <row r="37" spans="1:35">
      <c r="A37" s="3">
        <v>-15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</row>
    <row r="38" spans="1:35">
      <c r="A38" s="3">
        <v>-14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</row>
    <row r="39" spans="1:35">
      <c r="A39" s="3">
        <v>-13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</row>
    <row r="40" spans="1:35">
      <c r="A40" s="3">
        <v>-12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</row>
    <row r="41" spans="1:35">
      <c r="A41" s="3">
        <v>-11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</row>
    <row r="42" spans="1:35">
      <c r="A42" s="3">
        <v>-10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</row>
    <row r="43" spans="1:35">
      <c r="A43" s="3">
        <v>-9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</row>
    <row r="44" spans="1:35">
      <c r="A44" s="3">
        <v>-8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</row>
    <row r="45" spans="1:35">
      <c r="A45" s="3">
        <v>-7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</row>
    <row r="46" spans="1:35">
      <c r="A46" s="3">
        <v>-6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</row>
    <row r="47" spans="1:35">
      <c r="A47" s="3">
        <v>-5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</row>
    <row r="48" spans="1:35">
      <c r="A48" s="3">
        <v>-4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</row>
    <row r="49" spans="1:35">
      <c r="A49" s="3">
        <v>-3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</row>
    <row r="50" spans="1:35">
      <c r="A50" s="3">
        <v>-2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</row>
    <row r="51" spans="1:35">
      <c r="A51" s="3">
        <v>-1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</row>
    <row r="52" spans="1:35">
      <c r="A52" s="3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</row>
    <row r="53" spans="1:35">
      <c r="A53" s="3">
        <v>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</row>
    <row r="54" spans="1:35">
      <c r="A54" s="3">
        <v>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</row>
    <row r="55" spans="1:35">
      <c r="A55" s="3">
        <v>3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</row>
    <row r="56" spans="1:35">
      <c r="A56" s="3">
        <v>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</row>
    <row r="57" spans="1:35">
      <c r="A57" s="3">
        <v>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</row>
    <row r="58" spans="1:35">
      <c r="A58" s="3">
        <v>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</row>
    <row r="59" spans="1:35">
      <c r="A59" s="3">
        <v>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</row>
    <row r="60" spans="1:35">
      <c r="A60" s="3">
        <v>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</row>
    <row r="61" spans="1:35">
      <c r="A61" s="3">
        <v>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</row>
    <row r="62" spans="1:35">
      <c r="A62" s="3">
        <v>10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</row>
    <row r="63" spans="1:35">
      <c r="A63" s="3">
        <v>11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</row>
    <row r="64" spans="1:35">
      <c r="A64" s="3">
        <v>12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</row>
    <row r="65" spans="1:35">
      <c r="A65" s="3">
        <v>13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</row>
    <row r="66" spans="1:35">
      <c r="A66" s="3">
        <v>14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</row>
    <row r="67" spans="1:35">
      <c r="A67" s="3">
        <v>15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</row>
    <row r="68" spans="1:35">
      <c r="A68" s="3">
        <v>16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</row>
    <row r="69" spans="1:35">
      <c r="A69" s="3">
        <v>17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</row>
    <row r="70" spans="1:35">
      <c r="A70" s="3">
        <v>18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</row>
    <row r="71" spans="1:35">
      <c r="A71" s="3">
        <v>19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</row>
    <row r="72" spans="1:35">
      <c r="A72" s="3">
        <v>20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</row>
    <row r="73" spans="1:35">
      <c r="A73" s="3">
        <v>21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</row>
    <row r="74" spans="1:35">
      <c r="A74" s="3">
        <v>22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</row>
    <row r="75" spans="1:35">
      <c r="A75" s="3">
        <v>23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</row>
    <row r="76" spans="1:35">
      <c r="A76" s="3">
        <v>24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</row>
    <row r="77" spans="1:35">
      <c r="A77" s="3">
        <v>25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</row>
    <row r="78" spans="1:35">
      <c r="A78" s="3">
        <v>26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</row>
    <row r="79" spans="1:35">
      <c r="A79" s="3">
        <v>27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</row>
    <row r="80" spans="1:35">
      <c r="A80" s="3">
        <v>28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</row>
    <row r="81" spans="1:35">
      <c r="A81" s="3">
        <v>29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</row>
    <row r="82" spans="1:35">
      <c r="A82" s="3">
        <v>30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</row>
    <row r="83" spans="1:35">
      <c r="A83" s="3">
        <v>31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</row>
    <row r="84" spans="1:35">
      <c r="A84" s="3">
        <v>32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</row>
    <row r="85" spans="1:35">
      <c r="A85" s="3">
        <v>33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</row>
    <row r="86" spans="1:35">
      <c r="A86" s="3">
        <v>34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</row>
    <row r="87" spans="1:35">
      <c r="A87" s="3">
        <v>35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</row>
    <row r="88" spans="1:35">
      <c r="A88" s="3">
        <v>36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</row>
    <row r="89" spans="1:35">
      <c r="A89" s="3">
        <v>37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</row>
    <row r="90" spans="1:35">
      <c r="A90" s="3">
        <v>38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</row>
    <row r="91" spans="1:35">
      <c r="A91" s="3">
        <v>39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</row>
    <row r="92" spans="1:35">
      <c r="A92" s="3">
        <v>40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</row>
    <row r="93" spans="1:35">
      <c r="A93" s="3">
        <v>41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</row>
    <row r="94" spans="1:35">
      <c r="A94" s="3">
        <v>42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</row>
    <row r="95" spans="1:35">
      <c r="A95" s="3">
        <v>43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</row>
    <row r="96" spans="1:35">
      <c r="A96" s="3">
        <v>44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</row>
    <row r="97" spans="1:35">
      <c r="A97" s="3">
        <v>45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</row>
    <row r="98" spans="1:35">
      <c r="A98" s="3">
        <v>46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</row>
    <row r="99" spans="1:35">
      <c r="A99" s="3">
        <v>47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</row>
    <row r="100" spans="1:35">
      <c r="A100" s="3">
        <v>48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</row>
    <row r="101" spans="1:35">
      <c r="A101" s="3">
        <v>49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</row>
    <row r="102" spans="1:35">
      <c r="A102" s="3">
        <v>50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</row>
    <row r="103" spans="1:35">
      <c r="A103" s="3">
        <v>51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</row>
    <row r="104" spans="1:35">
      <c r="A104" s="3">
        <v>52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</row>
    <row r="105" spans="1:35">
      <c r="A105" s="3">
        <v>53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</row>
    <row r="106" spans="1:35">
      <c r="A106" s="3">
        <v>54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</row>
    <row r="107" spans="1:35">
      <c r="A107" s="3">
        <v>55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</row>
    <row r="108" spans="1:35">
      <c r="A108" s="3">
        <v>56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</row>
    <row r="109" spans="1:35">
      <c r="A109" s="3">
        <v>57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</row>
    <row r="110" spans="1:35">
      <c r="A110" s="3">
        <v>58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</row>
    <row r="111" spans="1:35">
      <c r="A111" s="3">
        <v>59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</row>
    <row r="112" spans="1:35">
      <c r="A112" s="3">
        <v>60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</row>
    <row r="113" spans="1:35">
      <c r="A113" s="3">
        <v>61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</row>
    <row r="114" spans="1:35">
      <c r="A114" s="3">
        <v>62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</row>
    <row r="115" spans="1:35">
      <c r="A115" s="3">
        <v>63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</row>
    <row r="116" spans="1:35">
      <c r="A116" s="3">
        <v>64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</row>
    <row r="117" spans="1:35">
      <c r="A117" s="3">
        <v>65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</row>
    <row r="118" spans="1:35">
      <c r="A118" s="3">
        <v>66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</row>
    <row r="119" spans="1:35">
      <c r="A119" s="3">
        <v>67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</row>
    <row r="120" spans="1:35">
      <c r="A120" s="3">
        <v>68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</row>
    <row r="121" spans="1:35">
      <c r="A121" s="3">
        <v>69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</row>
    <row r="122" spans="1:35">
      <c r="A122" s="3">
        <v>70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</row>
    <row r="123" spans="1:35">
      <c r="A123" s="3">
        <v>71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</row>
    <row r="124" spans="1:35">
      <c r="A124" s="3">
        <v>72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</row>
    <row r="125" spans="1:35">
      <c r="A125" s="3">
        <v>73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</row>
    <row r="126" spans="1:35">
      <c r="A126" s="3">
        <v>74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</row>
    <row r="127" spans="1:35">
      <c r="A127" s="3">
        <v>75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</row>
    <row r="128" spans="1:35">
      <c r="A128" s="3">
        <v>76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</row>
    <row r="129" spans="1:35">
      <c r="A129" s="3">
        <v>77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</row>
    <row r="130" spans="1:35">
      <c r="A130" s="3">
        <v>78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</row>
    <row r="131" spans="1:35">
      <c r="A131" s="3">
        <v>79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</row>
    <row r="132" spans="1:35">
      <c r="A132" s="3">
        <v>80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</row>
    <row r="133" spans="1:35">
      <c r="A133" s="3">
        <v>81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</row>
    <row r="134" spans="1:35">
      <c r="A134" s="3">
        <v>82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</row>
    <row r="135" spans="1:35">
      <c r="A135" s="3">
        <v>83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</row>
    <row r="136" spans="1:35">
      <c r="A136" s="3">
        <v>84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</row>
    <row r="137" spans="1:35">
      <c r="A137" s="3">
        <v>85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</row>
    <row r="138" spans="1:35">
      <c r="A138" s="3">
        <v>86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</row>
    <row r="139" spans="1:35">
      <c r="A139" s="3">
        <v>87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</row>
    <row r="140" spans="1:35">
      <c r="A140" s="3">
        <v>88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</row>
    <row r="141" spans="1:35">
      <c r="A141" s="3">
        <v>89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</row>
    <row r="142" spans="1:35">
      <c r="A142" s="3">
        <v>90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</row>
    <row r="143" spans="1:35">
      <c r="A143" s="3">
        <v>91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</row>
    <row r="144" spans="1:35">
      <c r="A144" s="3">
        <v>92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</row>
    <row r="145" spans="1:35">
      <c r="A145" s="3">
        <v>93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</row>
    <row r="146" spans="1:35">
      <c r="A146" s="3">
        <v>94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</row>
    <row r="147" spans="1:35">
      <c r="A147" s="3">
        <v>95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</row>
    <row r="148" spans="1:35">
      <c r="A148" s="3">
        <v>96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</row>
    <row r="149" spans="1:35">
      <c r="A149" s="3">
        <v>97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</row>
    <row r="150" spans="1:35">
      <c r="A150" s="3">
        <v>98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</row>
    <row r="151" spans="1:35">
      <c r="A151" s="3">
        <v>99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</row>
    <row r="152" spans="1:35">
      <c r="A152" s="3">
        <v>100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</row>
    <row r="153" spans="1:35">
      <c r="A153" s="3">
        <v>150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</row>
    <row r="154" spans="1:35">
      <c r="A154" s="3">
        <v>200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</row>
    <row r="155" spans="1:35">
      <c r="A155" s="3">
        <v>250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</row>
    <row r="156" spans="1:35">
      <c r="A156" s="3">
        <v>300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</row>
    <row r="157" spans="1:35">
      <c r="A157" s="3">
        <v>350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</row>
    <row r="158" spans="1:35">
      <c r="A158" s="3">
        <v>400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</row>
    <row r="159" spans="1:35">
      <c r="A159" s="3">
        <v>450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</row>
    <row r="160" spans="1:35">
      <c r="A160" s="3">
        <v>500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</row>
    <row r="161" spans="1:35">
      <c r="A161" s="3">
        <v>550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</row>
    <row r="162" spans="1:35">
      <c r="A162" s="3">
        <v>600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</row>
    <row r="163" spans="1:35">
      <c r="A163" s="3">
        <v>650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</row>
    <row r="164" spans="1:35">
      <c r="A164" s="3">
        <v>700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</row>
    <row r="165" spans="1:35">
      <c r="A165" s="3">
        <v>750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</row>
    <row r="166" spans="1:35">
      <c r="A166" s="3">
        <v>800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</row>
    <row r="167" spans="1:35">
      <c r="A167" s="3">
        <v>850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</row>
    <row r="168" spans="1:35">
      <c r="A168" s="3">
        <v>900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</row>
    <row r="169" spans="1:35">
      <c r="A169" s="3">
        <v>950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</row>
    <row r="170" spans="1:35">
      <c r="A170" s="3">
        <v>1000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</row>
    <row r="171" spans="1:35">
      <c r="A171" s="3">
        <v>1500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</row>
    <row r="172" spans="1:35">
      <c r="A172" s="3">
        <v>2000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</row>
    <row r="173" spans="1:35">
      <c r="A173" s="3">
        <v>3000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</row>
    <row r="174" spans="1:35">
      <c r="A174" s="3">
        <v>5000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</row>
    <row r="175" spans="1:35">
      <c r="A175" s="3">
        <v>10000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</row>
    <row r="176" spans="1:35">
      <c r="A176" s="3">
        <v>100000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</row>
    <row r="177" spans="1:35">
      <c r="A177" s="3">
        <v>1000000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About</vt:lpstr>
      <vt:lpstr>CA Reduction Potential</vt:lpstr>
      <vt:lpstr>CA Cost Per Ton</vt:lpstr>
      <vt:lpstr>E3 BAU Emissions</vt:lpstr>
      <vt:lpstr>CA GHG Inventory</vt:lpstr>
      <vt:lpstr>BAU Rice Cultivation Emissions</vt:lpstr>
      <vt:lpstr>Process Emissions Multipliers</vt:lpstr>
      <vt:lpstr>PERAC-MCAbMC-cement-CC</vt:lpstr>
      <vt:lpstr>PERAC-MCAbMC-mining-MR</vt:lpstr>
      <vt:lpstr>PERAC-MCAbMC-mining-MD</vt:lpstr>
      <vt:lpstr>PERAC-MCAbMC-chemicals-CP</vt:lpstr>
      <vt:lpstr>PERAC-MCAbMC-ngps-WT</vt:lpstr>
      <vt:lpstr>PERAC-MCAbMC-ngps-MR</vt:lpstr>
      <vt:lpstr>PERAC-MCAbMC-waste-MR</vt:lpstr>
      <vt:lpstr>PERAC-MCAbMC-waste-MD</vt:lpstr>
      <vt:lpstr>PERAC-MCAbMC-ag-CM</vt:lpstr>
      <vt:lpstr>PERAC-MCAbMC-ag-RC</vt:lpstr>
      <vt:lpstr>PERAC-MCAbMC-ag-LM</vt:lpstr>
      <vt:lpstr>PERAC-MCAbMC-other-WT</vt:lpstr>
      <vt:lpstr>PERAC-MCAbMC-other-CP</vt:lpstr>
      <vt:lpstr>Rice Baselines</vt:lpstr>
      <vt:lpstr>Ric 2010</vt:lpstr>
      <vt:lpstr>Ric 2020</vt:lpstr>
      <vt:lpstr>Ric 2030</vt:lpstr>
      <vt:lpstr>Country Selector</vt:lpstr>
      <vt:lpstr>Grams_per_Ton</vt:lpstr>
      <vt:lpstr>GrossAndSinks</vt:lpstr>
      <vt:lpstr>'Country Selector'!Regions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2015-06-26T00:17:38Z</dcterms:created>
  <dcterms:modified xsi:type="dcterms:W3CDTF">2018-07-16T01:15:35Z</dcterms:modified>
</cp:coreProperties>
</file>