
<file path=[Content_Types].xml><?xml version="1.0" encoding="utf-8"?>
<Types xmlns="http://schemas.openxmlformats.org/package/2006/content-types">
  <Default Extension="bin" ContentType="application/vnd.openxmlformats-officedocument.spreadsheetml.printerSettings"/>
  <Default Extension="PNG" ContentType="image/png"/>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60" yWindow="90" windowWidth="15000" windowHeight="6720" tabRatio="742" firstSheet="7" activeTab="18"/>
  </bookViews>
  <sheets>
    <sheet name="About" sheetId="1" r:id="rId1"/>
    <sheet name="E3 aggregate data on VMT" sheetId="25" r:id="rId2"/>
    <sheet name="E3 detailed LDV VMT data" sheetId="39" r:id="rId3"/>
    <sheet name="E3 energy demand off road" sheetId="28" r:id="rId4"/>
    <sheet name="Passenger Rail" sheetId="31" r:id="rId5"/>
    <sheet name="State Transportation Board" sheetId="35" r:id="rId6"/>
    <sheet name="Freight Rail" sheetId="34" r:id="rId7"/>
    <sheet name="E3 Ocean Going - Harborcraft" sheetId="40" r:id="rId8"/>
    <sheet name="Ships" sheetId="43" r:id="rId9"/>
    <sheet name="Per Capita Scaling" sheetId="42" r:id="rId10"/>
    <sheet name="AEO 7" sheetId="4" r:id="rId11"/>
    <sheet name="AEO 36" sheetId="21" r:id="rId12"/>
    <sheet name="AEO 48" sheetId="16" r:id="rId13"/>
    <sheet name="Aviation" sheetId="41" r:id="rId14"/>
    <sheet name="NTS 1-40" sheetId="20" r:id="rId15"/>
    <sheet name="Vehicle Loadings" sheetId="18" r:id="rId16"/>
    <sheet name="BCDT-psgr" sheetId="23" r:id="rId17"/>
    <sheet name="BCDT-frgt" sheetId="24" r:id="rId18"/>
    <sheet name="BCDTRtSY-psgr" sheetId="36" r:id="rId19"/>
    <sheet name="BCDTRtSY-frgt" sheetId="37" r:id="rId20"/>
  </sheets>
  <externalReferences>
    <externalReference r:id="rId21"/>
  </externalReferences>
  <definedNames>
    <definedName name="Eno_TM" localSheetId="17">'[1]1997  Table 1a Modified'!#REF!</definedName>
    <definedName name="Eno_TM" localSheetId="14">'[1]1997  Table 1a Modified'!#REF!</definedName>
    <definedName name="Eno_TM">'[1]1997  Table 1a Modified'!#REF!</definedName>
    <definedName name="Eno_Tons" localSheetId="17">'[1]1997  Table 1a Modified'!#REF!</definedName>
    <definedName name="Eno_Tons" localSheetId="14">'[1]1997  Table 1a Modified'!#REF!</definedName>
    <definedName name="Eno_Tons">'[1]1997  Table 1a Modified'!#REF!</definedName>
    <definedName name="Sum_T2" localSheetId="17">'[1]1997  Table 1a Modified'!#REF!</definedName>
    <definedName name="Sum_T2" localSheetId="14">'[1]1997  Table 1a Modified'!#REF!</definedName>
    <definedName name="Sum_T2">'[1]1997  Table 1a Modified'!#REF!</definedName>
    <definedName name="Sum_TTM" localSheetId="17">'[1]1997  Table 1a Modified'!#REF!</definedName>
    <definedName name="Sum_TTM" localSheetId="14">'[1]1997  Table 1a Modified'!#REF!</definedName>
    <definedName name="Sum_TTM">'[1]1997  Table 1a Modified'!#REF!</definedName>
    <definedName name="ti_tbl_50" localSheetId="17">#REF!</definedName>
    <definedName name="ti_tbl_50" localSheetId="14">#REF!</definedName>
    <definedName name="ti_tbl_50">#REF!</definedName>
    <definedName name="ti_tbl_69" localSheetId="17">#REF!</definedName>
    <definedName name="ti_tbl_69" localSheetId="14">#REF!</definedName>
    <definedName name="ti_tbl_69">#REF!</definedName>
  </definedNames>
  <calcPr calcId="145621"/>
</workbook>
</file>

<file path=xl/calcChain.xml><?xml version="1.0" encoding="utf-8"?>
<calcChain xmlns="http://schemas.openxmlformats.org/spreadsheetml/2006/main">
  <c r="C6" i="36" l="1"/>
  <c r="D6" i="36"/>
  <c r="E6" i="36"/>
  <c r="F6" i="36"/>
  <c r="G6" i="36"/>
  <c r="H6" i="36"/>
  <c r="I6" i="36"/>
  <c r="J6" i="36"/>
  <c r="K6" i="36"/>
  <c r="L6" i="36"/>
  <c r="M6" i="36"/>
  <c r="N6" i="36"/>
  <c r="O6" i="36"/>
  <c r="P6" i="36"/>
  <c r="Q6" i="36"/>
  <c r="R6" i="36"/>
  <c r="S6" i="36"/>
  <c r="T6" i="36"/>
  <c r="U6" i="36"/>
  <c r="V6" i="36"/>
  <c r="W6" i="36"/>
  <c r="X6" i="36"/>
  <c r="Y6" i="36"/>
  <c r="Z6" i="36"/>
  <c r="AA6" i="36"/>
  <c r="AB6" i="36"/>
  <c r="AC6" i="36"/>
  <c r="AD6" i="36"/>
  <c r="AE6" i="36"/>
  <c r="AF6" i="36"/>
  <c r="AG6" i="36"/>
  <c r="AH6" i="36"/>
  <c r="AI6" i="36"/>
  <c r="B6" i="36"/>
  <c r="D6" i="24"/>
  <c r="E6" i="24"/>
  <c r="F6" i="24"/>
  <c r="G6" i="24"/>
  <c r="H6" i="24"/>
  <c r="I6" i="24"/>
  <c r="J6" i="24"/>
  <c r="K6" i="24"/>
  <c r="L6" i="24"/>
  <c r="M6" i="24"/>
  <c r="N6" i="24"/>
  <c r="O6" i="24"/>
  <c r="P6" i="24"/>
  <c r="Q6" i="24"/>
  <c r="R6" i="24"/>
  <c r="S6" i="24"/>
  <c r="T6" i="24"/>
  <c r="U6" i="24"/>
  <c r="V6" i="24"/>
  <c r="W6" i="24"/>
  <c r="X6" i="24"/>
  <c r="Y6" i="24"/>
  <c r="Z6" i="24"/>
  <c r="AA6" i="24"/>
  <c r="AB6" i="24"/>
  <c r="AC6" i="24"/>
  <c r="AD6" i="24"/>
  <c r="AE6" i="24"/>
  <c r="AF6" i="24"/>
  <c r="AG6" i="24"/>
  <c r="AH6" i="24"/>
  <c r="AI6" i="24"/>
  <c r="C6" i="24"/>
  <c r="B6" i="24"/>
  <c r="B6" i="23" l="1"/>
  <c r="C6" i="23"/>
  <c r="D6" i="23"/>
  <c r="E6" i="23"/>
  <c r="F6" i="23"/>
  <c r="G6" i="23"/>
  <c r="H6" i="23"/>
  <c r="I6" i="23"/>
  <c r="J6" i="23"/>
  <c r="K6" i="23"/>
  <c r="L6" i="23"/>
  <c r="M6" i="23"/>
  <c r="N6" i="23"/>
  <c r="O6" i="23"/>
  <c r="P6" i="23"/>
  <c r="Q6" i="23"/>
  <c r="R6" i="23"/>
  <c r="S6" i="23"/>
  <c r="T6" i="23"/>
  <c r="U6" i="23"/>
  <c r="V6" i="23"/>
  <c r="W6" i="23"/>
  <c r="X6" i="23"/>
  <c r="Y6" i="23"/>
  <c r="Z6" i="23"/>
  <c r="AA6" i="23"/>
  <c r="AB6" i="23"/>
  <c r="AC6" i="23"/>
  <c r="AD6" i="23"/>
  <c r="AE6" i="23"/>
  <c r="AF6" i="23"/>
  <c r="AG6" i="23"/>
  <c r="AH6" i="23"/>
  <c r="AI6" i="23"/>
  <c r="AJ6" i="23"/>
  <c r="C26" i="43"/>
  <c r="D26" i="43"/>
  <c r="E26" i="43"/>
  <c r="F26" i="43"/>
  <c r="G26" i="43"/>
  <c r="H26" i="43"/>
  <c r="I26" i="43"/>
  <c r="J26" i="43"/>
  <c r="K26" i="43"/>
  <c r="L26" i="43"/>
  <c r="M26" i="43"/>
  <c r="N26" i="43"/>
  <c r="O26" i="43"/>
  <c r="P26" i="43"/>
  <c r="Q26" i="43"/>
  <c r="R26" i="43"/>
  <c r="S26" i="43"/>
  <c r="T26" i="43"/>
  <c r="U26" i="43"/>
  <c r="V26" i="43"/>
  <c r="W26" i="43"/>
  <c r="X26" i="43"/>
  <c r="Y26" i="43"/>
  <c r="Z26" i="43"/>
  <c r="AA26" i="43"/>
  <c r="AB26" i="43"/>
  <c r="AC26" i="43"/>
  <c r="AD26" i="43"/>
  <c r="AE26" i="43"/>
  <c r="AF26" i="43"/>
  <c r="AG26" i="43"/>
  <c r="AH26" i="43"/>
  <c r="AI26" i="43"/>
  <c r="AJ26" i="43"/>
  <c r="B26" i="43"/>
  <c r="S29" i="43"/>
  <c r="S3" i="43" s="1"/>
  <c r="T29" i="43"/>
  <c r="T3" i="43" s="1"/>
  <c r="U29" i="43"/>
  <c r="U3" i="43" s="1"/>
  <c r="V29" i="43"/>
  <c r="V3" i="43" s="1"/>
  <c r="W29" i="43"/>
  <c r="W3" i="43" s="1"/>
  <c r="X29" i="43"/>
  <c r="X3" i="43" s="1"/>
  <c r="Y29" i="43"/>
  <c r="Y3" i="43" s="1"/>
  <c r="Z29" i="43"/>
  <c r="Z3" i="43" s="1"/>
  <c r="AA29" i="43"/>
  <c r="AA3" i="43" s="1"/>
  <c r="AB29" i="43"/>
  <c r="AB3" i="43" s="1"/>
  <c r="AC29" i="43"/>
  <c r="AC3" i="43" s="1"/>
  <c r="AD29" i="43"/>
  <c r="AD3" i="43" s="1"/>
  <c r="AE29" i="43"/>
  <c r="AE3" i="43" s="1"/>
  <c r="AF29" i="43"/>
  <c r="AF3" i="43" s="1"/>
  <c r="AG29" i="43"/>
  <c r="AG3" i="43" s="1"/>
  <c r="AH29" i="43"/>
  <c r="AH3" i="43" s="1"/>
  <c r="AI29" i="43"/>
  <c r="AI3" i="43" s="1"/>
  <c r="AJ29" i="43"/>
  <c r="AJ3" i="43" s="1"/>
  <c r="C29" i="43"/>
  <c r="C3" i="43" s="1"/>
  <c r="D29" i="43"/>
  <c r="D3" i="43" s="1"/>
  <c r="E29" i="43"/>
  <c r="E3" i="43" s="1"/>
  <c r="F29" i="43"/>
  <c r="F3" i="43" s="1"/>
  <c r="G29" i="43"/>
  <c r="G3" i="43" s="1"/>
  <c r="H29" i="43"/>
  <c r="H3" i="43" s="1"/>
  <c r="I29" i="43"/>
  <c r="I3" i="43" s="1"/>
  <c r="J29" i="43"/>
  <c r="J3" i="43" s="1"/>
  <c r="K29" i="43"/>
  <c r="K3" i="43" s="1"/>
  <c r="L29" i="43"/>
  <c r="L3" i="43" s="1"/>
  <c r="M29" i="43"/>
  <c r="M3" i="43" s="1"/>
  <c r="N29" i="43"/>
  <c r="N3" i="43" s="1"/>
  <c r="O29" i="43"/>
  <c r="O3" i="43" s="1"/>
  <c r="P29" i="43"/>
  <c r="P3" i="43" s="1"/>
  <c r="Q29" i="43"/>
  <c r="Q3" i="43" s="1"/>
  <c r="R29" i="43"/>
  <c r="R3" i="43" s="1"/>
  <c r="B29" i="43"/>
  <c r="B3" i="43" s="1"/>
  <c r="A2" i="34"/>
  <c r="B2" i="34"/>
  <c r="C2" i="34"/>
  <c r="D2" i="34"/>
  <c r="E2" i="34"/>
  <c r="F2" i="34"/>
  <c r="G2" i="34"/>
  <c r="H2" i="34"/>
  <c r="I2" i="34"/>
  <c r="J2" i="34"/>
  <c r="K2" i="34"/>
  <c r="L2" i="34"/>
  <c r="M2" i="34"/>
  <c r="N2" i="34"/>
  <c r="O2" i="34"/>
  <c r="P2" i="34"/>
  <c r="Q2" i="34"/>
  <c r="R2" i="34"/>
  <c r="S2" i="34"/>
  <c r="T2" i="34"/>
  <c r="U2" i="34"/>
  <c r="V2" i="34"/>
  <c r="W2" i="34"/>
  <c r="X2" i="34"/>
  <c r="Y2" i="34"/>
  <c r="Z2" i="34"/>
  <c r="AA2" i="34"/>
  <c r="AB2" i="34"/>
  <c r="AC2" i="34"/>
  <c r="AD2" i="34"/>
  <c r="AE2" i="34"/>
  <c r="AF2" i="34"/>
  <c r="AG2" i="34"/>
  <c r="AH2" i="34"/>
  <c r="AI2" i="34"/>
  <c r="AJ2" i="34"/>
  <c r="A3" i="34"/>
  <c r="B3" i="34"/>
  <c r="C3" i="34"/>
  <c r="D3" i="34"/>
  <c r="E3" i="34"/>
  <c r="F3" i="34"/>
  <c r="G3" i="34"/>
  <c r="H3" i="34"/>
  <c r="I3" i="34"/>
  <c r="J3" i="34"/>
  <c r="K3" i="34"/>
  <c r="L3" i="34"/>
  <c r="M3" i="34"/>
  <c r="N3" i="34"/>
  <c r="O3" i="34"/>
  <c r="P3" i="34"/>
  <c r="Q3" i="34"/>
  <c r="R3" i="34"/>
  <c r="S3" i="34"/>
  <c r="T3" i="34"/>
  <c r="U3" i="34"/>
  <c r="V3" i="34"/>
  <c r="W3" i="34"/>
  <c r="X3" i="34"/>
  <c r="Y3" i="34"/>
  <c r="Z3" i="34"/>
  <c r="AA3" i="34"/>
  <c r="AB3" i="34"/>
  <c r="AC3" i="34"/>
  <c r="AD3" i="34"/>
  <c r="AE3" i="34"/>
  <c r="AF3" i="34"/>
  <c r="AG3" i="34"/>
  <c r="AH3" i="34"/>
  <c r="AI3" i="34"/>
  <c r="AJ3" i="34"/>
  <c r="A4" i="34"/>
  <c r="B4" i="34"/>
  <c r="C4" i="34"/>
  <c r="D4" i="34"/>
  <c r="E4" i="34"/>
  <c r="F4" i="34"/>
  <c r="G4" i="34"/>
  <c r="H4" i="34"/>
  <c r="I4" i="34"/>
  <c r="J4" i="34"/>
  <c r="K4" i="34"/>
  <c r="L4" i="34"/>
  <c r="M4" i="34"/>
  <c r="N4" i="34"/>
  <c r="O4" i="34"/>
  <c r="P4" i="34"/>
  <c r="Q4" i="34"/>
  <c r="R4" i="34"/>
  <c r="S4" i="34"/>
  <c r="T4" i="34"/>
  <c r="U4" i="34"/>
  <c r="V4" i="34"/>
  <c r="W4" i="34"/>
  <c r="X4" i="34"/>
  <c r="Y4" i="34"/>
  <c r="Z4" i="34"/>
  <c r="AA4" i="34"/>
  <c r="AB4" i="34"/>
  <c r="AC4" i="34"/>
  <c r="AD4" i="34"/>
  <c r="AE4" i="34"/>
  <c r="AF4" i="34"/>
  <c r="AG4" i="34"/>
  <c r="AH4" i="34"/>
  <c r="AI4" i="34"/>
  <c r="AJ4" i="34"/>
  <c r="A5" i="34"/>
  <c r="B5" i="34"/>
  <c r="C5" i="34"/>
  <c r="D5" i="34"/>
  <c r="E5" i="34"/>
  <c r="F5" i="34"/>
  <c r="G5" i="34"/>
  <c r="H5" i="34"/>
  <c r="I5" i="34"/>
  <c r="J5" i="34"/>
  <c r="K5" i="34"/>
  <c r="L5" i="34"/>
  <c r="M5" i="34"/>
  <c r="N5" i="34"/>
  <c r="O5" i="34"/>
  <c r="P5" i="34"/>
  <c r="Q5" i="34"/>
  <c r="R5" i="34"/>
  <c r="S5" i="34"/>
  <c r="T5" i="34"/>
  <c r="U5" i="34"/>
  <c r="V5" i="34"/>
  <c r="W5" i="34"/>
  <c r="X5" i="34"/>
  <c r="Y5" i="34"/>
  <c r="Z5" i="34"/>
  <c r="AA5" i="34"/>
  <c r="AB5" i="34"/>
  <c r="AC5" i="34"/>
  <c r="AD5" i="34"/>
  <c r="AE5" i="34"/>
  <c r="AF5" i="34"/>
  <c r="AG5" i="34"/>
  <c r="AH5" i="34"/>
  <c r="AI5" i="34"/>
  <c r="AJ5" i="34"/>
  <c r="A6" i="34"/>
  <c r="B6" i="34"/>
  <c r="C6" i="34"/>
  <c r="D6" i="34"/>
  <c r="E6" i="34"/>
  <c r="F6" i="34"/>
  <c r="G6" i="34"/>
  <c r="H6" i="34"/>
  <c r="I6" i="34"/>
  <c r="J6" i="34"/>
  <c r="K6" i="34"/>
  <c r="L6" i="34"/>
  <c r="M6" i="34"/>
  <c r="N6" i="34"/>
  <c r="O6" i="34"/>
  <c r="P6" i="34"/>
  <c r="Q6" i="34"/>
  <c r="R6" i="34"/>
  <c r="S6" i="34"/>
  <c r="T6" i="34"/>
  <c r="U6" i="34"/>
  <c r="V6" i="34"/>
  <c r="W6" i="34"/>
  <c r="X6" i="34"/>
  <c r="Y6" i="34"/>
  <c r="Z6" i="34"/>
  <c r="AA6" i="34"/>
  <c r="AB6" i="34"/>
  <c r="AC6" i="34"/>
  <c r="AD6" i="34"/>
  <c r="AE6" i="34"/>
  <c r="AF6" i="34"/>
  <c r="AG6" i="34"/>
  <c r="AH6" i="34"/>
  <c r="AI6" i="34"/>
  <c r="AJ6" i="34"/>
  <c r="A7" i="34"/>
  <c r="B7" i="34"/>
  <c r="C7" i="34"/>
  <c r="D7" i="34"/>
  <c r="E7" i="34"/>
  <c r="F7" i="34"/>
  <c r="G7" i="34"/>
  <c r="H7" i="34"/>
  <c r="I7" i="34"/>
  <c r="J7" i="34"/>
  <c r="K7" i="34"/>
  <c r="L7" i="34"/>
  <c r="M7" i="34"/>
  <c r="N7" i="34"/>
  <c r="O7" i="34"/>
  <c r="P7" i="34"/>
  <c r="Q7" i="34"/>
  <c r="R7" i="34"/>
  <c r="S7" i="34"/>
  <c r="T7" i="34"/>
  <c r="U7" i="34"/>
  <c r="V7" i="34"/>
  <c r="W7" i="34"/>
  <c r="X7" i="34"/>
  <c r="Y7" i="34"/>
  <c r="Z7" i="34"/>
  <c r="AA7" i="34"/>
  <c r="AB7" i="34"/>
  <c r="AC7" i="34"/>
  <c r="AD7" i="34"/>
  <c r="AE7" i="34"/>
  <c r="AF7" i="34"/>
  <c r="AG7" i="34"/>
  <c r="AH7" i="34"/>
  <c r="AI7" i="34"/>
  <c r="AJ7" i="34"/>
  <c r="A8" i="34"/>
  <c r="B8" i="34"/>
  <c r="C8" i="34"/>
  <c r="D8" i="34"/>
  <c r="E8" i="34"/>
  <c r="F8" i="34"/>
  <c r="G8" i="34"/>
  <c r="H8" i="34"/>
  <c r="I8" i="34"/>
  <c r="J8" i="34"/>
  <c r="K8" i="34"/>
  <c r="L8" i="34"/>
  <c r="M8" i="34"/>
  <c r="N8" i="34"/>
  <c r="O8" i="34"/>
  <c r="P8" i="34"/>
  <c r="Q8" i="34"/>
  <c r="R8" i="34"/>
  <c r="S8" i="34"/>
  <c r="T8" i="34"/>
  <c r="U8" i="34"/>
  <c r="V8" i="34"/>
  <c r="W8" i="34"/>
  <c r="X8" i="34"/>
  <c r="Y8" i="34"/>
  <c r="Z8" i="34"/>
  <c r="AA8" i="34"/>
  <c r="AB8" i="34"/>
  <c r="AC8" i="34"/>
  <c r="AD8" i="34"/>
  <c r="AE8" i="34"/>
  <c r="AF8" i="34"/>
  <c r="AG8" i="34"/>
  <c r="AH8" i="34"/>
  <c r="AI8" i="34"/>
  <c r="AJ8" i="34"/>
  <c r="A9" i="34"/>
  <c r="B9" i="34"/>
  <c r="C9" i="34"/>
  <c r="D9" i="34"/>
  <c r="E9" i="34"/>
  <c r="F9" i="34"/>
  <c r="G9" i="34"/>
  <c r="H9" i="34"/>
  <c r="I9" i="34"/>
  <c r="J9" i="34"/>
  <c r="K9" i="34"/>
  <c r="L9" i="34"/>
  <c r="M9" i="34"/>
  <c r="N9" i="34"/>
  <c r="O9" i="34"/>
  <c r="P9" i="34"/>
  <c r="Q9" i="34"/>
  <c r="R9" i="34"/>
  <c r="S9" i="34"/>
  <c r="T9" i="34"/>
  <c r="U9" i="34"/>
  <c r="V9" i="34"/>
  <c r="W9" i="34"/>
  <c r="X9" i="34"/>
  <c r="Y9" i="34"/>
  <c r="Z9" i="34"/>
  <c r="AA9" i="34"/>
  <c r="AB9" i="34"/>
  <c r="AC9" i="34"/>
  <c r="AD9" i="34"/>
  <c r="AE9" i="34"/>
  <c r="AF9" i="34"/>
  <c r="AG9" i="34"/>
  <c r="AH9" i="34"/>
  <c r="AI9" i="34"/>
  <c r="AJ9" i="34"/>
  <c r="B10" i="34"/>
  <c r="C10" i="34"/>
  <c r="D10" i="34"/>
  <c r="E10" i="34"/>
  <c r="F10" i="34"/>
  <c r="G10" i="34"/>
  <c r="H10" i="34"/>
  <c r="I10" i="34"/>
  <c r="J10" i="34"/>
  <c r="K10" i="34"/>
  <c r="L10" i="34"/>
  <c r="M10" i="34"/>
  <c r="N10" i="34"/>
  <c r="O10" i="34"/>
  <c r="P10" i="34"/>
  <c r="Q10" i="34"/>
  <c r="R10" i="34"/>
  <c r="S10" i="34"/>
  <c r="T10" i="34"/>
  <c r="U10" i="34"/>
  <c r="V10" i="34"/>
  <c r="W10" i="34"/>
  <c r="X10" i="34"/>
  <c r="Y10" i="34"/>
  <c r="Z10" i="34"/>
  <c r="AA10" i="34"/>
  <c r="AB10" i="34"/>
  <c r="AC10" i="34"/>
  <c r="AD10" i="34"/>
  <c r="AE10" i="34"/>
  <c r="AF10" i="34"/>
  <c r="AG10" i="34"/>
  <c r="AH10" i="34"/>
  <c r="AI10" i="34"/>
  <c r="AJ10" i="34"/>
  <c r="A11" i="34"/>
  <c r="B11" i="34"/>
  <c r="C11" i="34"/>
  <c r="D11" i="34"/>
  <c r="E11" i="34"/>
  <c r="F11" i="34"/>
  <c r="G11" i="34"/>
  <c r="H11" i="34"/>
  <c r="I11" i="34"/>
  <c r="J11" i="34"/>
  <c r="K11" i="34"/>
  <c r="L11" i="34"/>
  <c r="M11" i="34"/>
  <c r="N11" i="34"/>
  <c r="O11" i="34"/>
  <c r="P11" i="34"/>
  <c r="Q11" i="34"/>
  <c r="R11" i="34"/>
  <c r="S11" i="34"/>
  <c r="T11" i="34"/>
  <c r="U11" i="34"/>
  <c r="V11" i="34"/>
  <c r="W11" i="34"/>
  <c r="X11" i="34"/>
  <c r="Y11" i="34"/>
  <c r="Z11" i="34"/>
  <c r="AA11" i="34"/>
  <c r="AB11" i="34"/>
  <c r="AC11" i="34"/>
  <c r="AD11" i="34"/>
  <c r="AE11" i="34"/>
  <c r="AF11" i="34"/>
  <c r="AG11" i="34"/>
  <c r="AH11" i="34"/>
  <c r="AI11" i="34"/>
  <c r="AJ11" i="34"/>
  <c r="V26" i="34"/>
  <c r="W26" i="34"/>
  <c r="X26" i="34"/>
  <c r="Y26" i="34"/>
  <c r="Z26" i="34"/>
  <c r="AA26" i="34"/>
  <c r="AB26" i="34"/>
  <c r="AC26" i="34"/>
  <c r="AD26" i="34"/>
  <c r="AE26" i="34"/>
  <c r="AF26" i="34"/>
  <c r="AG26" i="34"/>
  <c r="AH26" i="34"/>
  <c r="AI26" i="34"/>
  <c r="AJ26" i="34"/>
  <c r="C26" i="34"/>
  <c r="D26" i="34"/>
  <c r="E26" i="34"/>
  <c r="F26" i="34"/>
  <c r="G26" i="34"/>
  <c r="H26" i="34"/>
  <c r="I26" i="34"/>
  <c r="J26" i="34"/>
  <c r="K26" i="34"/>
  <c r="L26" i="34"/>
  <c r="M26" i="34"/>
  <c r="N26" i="34"/>
  <c r="O26" i="34"/>
  <c r="P26" i="34"/>
  <c r="Q26" i="34"/>
  <c r="R26" i="34"/>
  <c r="S26" i="34"/>
  <c r="T26" i="34"/>
  <c r="U26" i="34"/>
  <c r="B26" i="34"/>
  <c r="E51" i="41"/>
  <c r="F51" i="41" s="1"/>
  <c r="G51" i="41" s="1"/>
  <c r="H51" i="41" s="1"/>
  <c r="I51" i="41" s="1"/>
  <c r="J51" i="41" s="1"/>
  <c r="K51" i="41" s="1"/>
  <c r="L51" i="41" s="1"/>
  <c r="M51" i="41" s="1"/>
  <c r="N51" i="41" s="1"/>
  <c r="O51" i="41" s="1"/>
  <c r="P51" i="41" s="1"/>
  <c r="Q51" i="41" s="1"/>
  <c r="R51" i="41" s="1"/>
  <c r="S51" i="41" s="1"/>
  <c r="T51" i="41" s="1"/>
  <c r="U51" i="41" s="1"/>
  <c r="V51" i="41" s="1"/>
  <c r="W51" i="41" s="1"/>
  <c r="X51" i="41" s="1"/>
  <c r="Y51" i="41" s="1"/>
  <c r="Z51" i="41" s="1"/>
  <c r="AA51" i="41" s="1"/>
  <c r="AB51" i="41" s="1"/>
  <c r="AC51" i="41" s="1"/>
  <c r="AD51" i="41" s="1"/>
  <c r="AE51" i="41" s="1"/>
  <c r="AF51" i="41" s="1"/>
  <c r="AG51" i="41" s="1"/>
  <c r="AH51" i="41" s="1"/>
  <c r="AI51" i="41" s="1"/>
  <c r="AJ51" i="41" s="1"/>
  <c r="AK51" i="41" s="1"/>
  <c r="D51" i="41"/>
  <c r="D19" i="41"/>
  <c r="E19" i="41"/>
  <c r="F19" i="41"/>
  <c r="G19" i="41"/>
  <c r="H19" i="41"/>
  <c r="I19" i="41"/>
  <c r="J19" i="41"/>
  <c r="K19" i="41"/>
  <c r="L19" i="41"/>
  <c r="M19" i="41"/>
  <c r="N19" i="41"/>
  <c r="O19" i="41"/>
  <c r="P19" i="41"/>
  <c r="Q19" i="41"/>
  <c r="R19" i="41"/>
  <c r="S19" i="41"/>
  <c r="T19" i="41"/>
  <c r="U19" i="41"/>
  <c r="V19" i="41"/>
  <c r="W19" i="41"/>
  <c r="X19" i="41"/>
  <c r="Y19" i="41"/>
  <c r="Z19" i="41"/>
  <c r="AA19" i="41"/>
  <c r="AB19" i="41"/>
  <c r="AC19" i="41"/>
  <c r="AD19" i="41"/>
  <c r="AE19" i="41"/>
  <c r="AF19" i="41"/>
  <c r="AG19" i="41"/>
  <c r="AH19" i="41"/>
  <c r="AI19" i="41"/>
  <c r="AJ19" i="41"/>
  <c r="AK19" i="41"/>
  <c r="C19" i="41"/>
  <c r="C5" i="24" l="1"/>
  <c r="D5" i="24"/>
  <c r="E5" i="24"/>
  <c r="E12" i="24" s="1"/>
  <c r="E5" i="37" s="1"/>
  <c r="F5" i="24"/>
  <c r="G5" i="24"/>
  <c r="H5" i="24"/>
  <c r="I5" i="24"/>
  <c r="J5" i="24"/>
  <c r="K5" i="24"/>
  <c r="L5" i="24"/>
  <c r="M5" i="24"/>
  <c r="M12" i="24" s="1"/>
  <c r="M5" i="37" s="1"/>
  <c r="N5" i="24"/>
  <c r="O5" i="24"/>
  <c r="P5" i="24"/>
  <c r="Q5" i="24"/>
  <c r="R5" i="24"/>
  <c r="S5" i="24"/>
  <c r="T5" i="24"/>
  <c r="U5" i="24"/>
  <c r="U12" i="24" s="1"/>
  <c r="U5" i="37" s="1"/>
  <c r="V5" i="24"/>
  <c r="W5" i="24"/>
  <c r="X5" i="24"/>
  <c r="Y5" i="24"/>
  <c r="Z5" i="24"/>
  <c r="AA5" i="24"/>
  <c r="AB5" i="24"/>
  <c r="AC5" i="24"/>
  <c r="AC12" i="24" s="1"/>
  <c r="AC5" i="37" s="1"/>
  <c r="AD5" i="24"/>
  <c r="AE5" i="24"/>
  <c r="AF5" i="24"/>
  <c r="AG5" i="24"/>
  <c r="AH5" i="24"/>
  <c r="AI5" i="24"/>
  <c r="AI12" i="24" s="1"/>
  <c r="AI5" i="37" s="1"/>
  <c r="B5" i="24"/>
  <c r="C5" i="23"/>
  <c r="D5" i="23"/>
  <c r="E5" i="23"/>
  <c r="F5" i="23"/>
  <c r="G5" i="23"/>
  <c r="H5" i="23"/>
  <c r="I5" i="23"/>
  <c r="J5" i="23"/>
  <c r="K5" i="23"/>
  <c r="L5" i="23"/>
  <c r="M5" i="23"/>
  <c r="N5" i="23"/>
  <c r="O5" i="23"/>
  <c r="P5" i="23"/>
  <c r="Q5" i="23"/>
  <c r="R5" i="23"/>
  <c r="S5" i="23"/>
  <c r="T5" i="23"/>
  <c r="U5" i="23"/>
  <c r="V5" i="23"/>
  <c r="W5" i="23"/>
  <c r="X5" i="23"/>
  <c r="Y5" i="23"/>
  <c r="Z5" i="23"/>
  <c r="AA5" i="23"/>
  <c r="AB5" i="23"/>
  <c r="AC5" i="23"/>
  <c r="AD5" i="23"/>
  <c r="AE5" i="23"/>
  <c r="AF5" i="23"/>
  <c r="AG5" i="23"/>
  <c r="AH5" i="23"/>
  <c r="AI5" i="23"/>
  <c r="B5" i="23"/>
  <c r="E13" i="23" s="1"/>
  <c r="E5" i="36" s="1"/>
  <c r="E13" i="24"/>
  <c r="E6" i="37" s="1"/>
  <c r="Q13" i="24"/>
  <c r="Q6" i="37" s="1"/>
  <c r="G14" i="23"/>
  <c r="AK47" i="41"/>
  <c r="I26" i="41"/>
  <c r="I27" i="41" s="1"/>
  <c r="J26" i="41"/>
  <c r="J27" i="41" s="1"/>
  <c r="K26" i="41"/>
  <c r="K27" i="41" s="1"/>
  <c r="L26" i="41"/>
  <c r="L27" i="41" s="1"/>
  <c r="M26" i="41"/>
  <c r="M27" i="41" s="1"/>
  <c r="N26" i="41"/>
  <c r="N27" i="41" s="1"/>
  <c r="O26" i="41"/>
  <c r="O27" i="41" s="1"/>
  <c r="P26" i="41"/>
  <c r="P27" i="41" s="1"/>
  <c r="Q26" i="41"/>
  <c r="Q27" i="41" s="1"/>
  <c r="R26" i="41"/>
  <c r="R27" i="41" s="1"/>
  <c r="AJ47" i="41"/>
  <c r="AI47" i="41"/>
  <c r="AH47" i="41"/>
  <c r="AG47" i="41"/>
  <c r="AF47" i="41"/>
  <c r="AE47" i="41"/>
  <c r="AD47" i="41"/>
  <c r="AC47" i="41"/>
  <c r="AB47" i="41"/>
  <c r="AA47" i="41"/>
  <c r="Z47" i="41"/>
  <c r="Y47" i="41"/>
  <c r="X47" i="41"/>
  <c r="W47" i="41"/>
  <c r="V47" i="41"/>
  <c r="U47" i="41"/>
  <c r="T47" i="41"/>
  <c r="S47" i="41"/>
  <c r="R47" i="41"/>
  <c r="Q47" i="41"/>
  <c r="P47" i="41"/>
  <c r="O47" i="41"/>
  <c r="N47" i="41"/>
  <c r="M47" i="41"/>
  <c r="L47" i="41"/>
  <c r="K47" i="41"/>
  <c r="J47" i="41"/>
  <c r="I47" i="41"/>
  <c r="H47" i="41"/>
  <c r="G47" i="41"/>
  <c r="F47" i="41"/>
  <c r="E47" i="41"/>
  <c r="D47" i="41"/>
  <c r="C47" i="41"/>
  <c r="H26" i="41"/>
  <c r="H27" i="41" s="1"/>
  <c r="G26" i="41"/>
  <c r="G27" i="41" s="1"/>
  <c r="F26" i="41"/>
  <c r="F27" i="41" s="1"/>
  <c r="E26" i="41"/>
  <c r="E27" i="41" s="1"/>
  <c r="D26" i="41"/>
  <c r="D27" i="41" s="1"/>
  <c r="C26" i="41"/>
  <c r="C27" i="41" s="1"/>
  <c r="E9" i="24"/>
  <c r="F9" i="24"/>
  <c r="G9" i="24"/>
  <c r="H9" i="24"/>
  <c r="I9" i="24"/>
  <c r="J9" i="24"/>
  <c r="K9" i="24"/>
  <c r="L9" i="24"/>
  <c r="M9" i="24"/>
  <c r="N9" i="24"/>
  <c r="O9" i="24"/>
  <c r="P9" i="24"/>
  <c r="Q9" i="24"/>
  <c r="R9" i="24"/>
  <c r="S9" i="24"/>
  <c r="T9" i="24"/>
  <c r="U9" i="24"/>
  <c r="V9" i="24"/>
  <c r="W9" i="24"/>
  <c r="X9" i="24"/>
  <c r="Y9" i="24"/>
  <c r="Z9" i="24"/>
  <c r="AA9" i="24"/>
  <c r="AB9" i="24"/>
  <c r="AC9" i="24"/>
  <c r="AD9" i="24"/>
  <c r="AE9" i="24"/>
  <c r="AF9" i="24"/>
  <c r="AG9" i="24"/>
  <c r="AH9" i="24"/>
  <c r="AI9" i="24"/>
  <c r="E10" i="24"/>
  <c r="F10" i="24"/>
  <c r="G10" i="24"/>
  <c r="H10" i="24"/>
  <c r="I10" i="24"/>
  <c r="J10" i="24"/>
  <c r="K10" i="24"/>
  <c r="L10" i="24"/>
  <c r="M10" i="24"/>
  <c r="N10" i="24"/>
  <c r="O10" i="24"/>
  <c r="P10" i="24"/>
  <c r="Q10" i="24"/>
  <c r="R10" i="24"/>
  <c r="S10" i="24"/>
  <c r="T10" i="24"/>
  <c r="U10" i="24"/>
  <c r="V10" i="24"/>
  <c r="W10" i="24"/>
  <c r="X10" i="24"/>
  <c r="Y10" i="24"/>
  <c r="Z10" i="24"/>
  <c r="AA10" i="24"/>
  <c r="AB10" i="24"/>
  <c r="AC10" i="24"/>
  <c r="AD10" i="24"/>
  <c r="AE10" i="24"/>
  <c r="AF10" i="24"/>
  <c r="AG10" i="24"/>
  <c r="AH10" i="24"/>
  <c r="AI10" i="24"/>
  <c r="L12" i="24"/>
  <c r="L5" i="37" s="1"/>
  <c r="T12" i="24"/>
  <c r="T5" i="37" s="1"/>
  <c r="AB12" i="24"/>
  <c r="AB5" i="37" s="1"/>
  <c r="H13" i="24"/>
  <c r="H6" i="37" s="1"/>
  <c r="L13" i="24"/>
  <c r="L6" i="37" s="1"/>
  <c r="M13" i="24"/>
  <c r="M6" i="37" s="1"/>
  <c r="T13" i="24"/>
  <c r="T6" i="37" s="1"/>
  <c r="Y13" i="24"/>
  <c r="Y6" i="37" s="1"/>
  <c r="AA13" i="24"/>
  <c r="AA6" i="37" s="1"/>
  <c r="AF13" i="24"/>
  <c r="AF6" i="37" s="1"/>
  <c r="D9" i="24"/>
  <c r="D10" i="24"/>
  <c r="D12" i="24"/>
  <c r="D5" i="37" s="1"/>
  <c r="C10" i="24"/>
  <c r="C12" i="24"/>
  <c r="C5" i="37" s="1"/>
  <c r="C13" i="24"/>
  <c r="C6" i="37" s="1"/>
  <c r="C9" i="24"/>
  <c r="D10" i="23"/>
  <c r="E10" i="23"/>
  <c r="F10" i="23"/>
  <c r="G10" i="23"/>
  <c r="H10" i="23"/>
  <c r="I10" i="23"/>
  <c r="J10" i="23"/>
  <c r="K10" i="23"/>
  <c r="L10" i="23"/>
  <c r="M10" i="23"/>
  <c r="N10" i="23"/>
  <c r="O10" i="23"/>
  <c r="P10" i="23"/>
  <c r="Q10" i="23"/>
  <c r="R10" i="23"/>
  <c r="S10" i="23"/>
  <c r="T10" i="23"/>
  <c r="U10" i="23"/>
  <c r="V10" i="23"/>
  <c r="W10" i="23"/>
  <c r="X10" i="23"/>
  <c r="Y10" i="23"/>
  <c r="Z10" i="23"/>
  <c r="AA10" i="23"/>
  <c r="AB10" i="23"/>
  <c r="AC10" i="23"/>
  <c r="AD10" i="23"/>
  <c r="AE10" i="23"/>
  <c r="AF10" i="23"/>
  <c r="AG10" i="23"/>
  <c r="AH10" i="23"/>
  <c r="AI10" i="23"/>
  <c r="D11" i="23"/>
  <c r="E11" i="23"/>
  <c r="F11" i="23"/>
  <c r="G11" i="23"/>
  <c r="H11" i="23"/>
  <c r="I11" i="23"/>
  <c r="J11" i="23"/>
  <c r="K11" i="23"/>
  <c r="L11" i="23"/>
  <c r="M11" i="23"/>
  <c r="N11" i="23"/>
  <c r="O11" i="23"/>
  <c r="P11" i="23"/>
  <c r="Q11" i="23"/>
  <c r="R11" i="23"/>
  <c r="S11" i="23"/>
  <c r="T11" i="23"/>
  <c r="U11" i="23"/>
  <c r="V11" i="23"/>
  <c r="W11" i="23"/>
  <c r="X11" i="23"/>
  <c r="Y11" i="23"/>
  <c r="Z11" i="23"/>
  <c r="AA11" i="23"/>
  <c r="AB11" i="23"/>
  <c r="AC11" i="23"/>
  <c r="AD11" i="23"/>
  <c r="AE11" i="23"/>
  <c r="AF11" i="23"/>
  <c r="AG11" i="23"/>
  <c r="AH11" i="23"/>
  <c r="AI11" i="23"/>
  <c r="H13" i="23"/>
  <c r="H5" i="36" s="1"/>
  <c r="Z13" i="23"/>
  <c r="Z5" i="36" s="1"/>
  <c r="D15" i="23"/>
  <c r="E15" i="23"/>
  <c r="F15" i="23"/>
  <c r="G15" i="23"/>
  <c r="H15" i="23"/>
  <c r="I15" i="23"/>
  <c r="J15" i="23"/>
  <c r="K15" i="23"/>
  <c r="L15" i="23"/>
  <c r="M15" i="23"/>
  <c r="N15" i="23"/>
  <c r="O15" i="23"/>
  <c r="P15" i="23"/>
  <c r="Q15" i="23"/>
  <c r="R15" i="23"/>
  <c r="S15" i="23"/>
  <c r="T15" i="23"/>
  <c r="U15" i="23"/>
  <c r="V15" i="23"/>
  <c r="W15" i="23"/>
  <c r="X15" i="23"/>
  <c r="Y15" i="23"/>
  <c r="Z15" i="23"/>
  <c r="AA15" i="23"/>
  <c r="AB15" i="23"/>
  <c r="AC15" i="23"/>
  <c r="AD15" i="23"/>
  <c r="AE15" i="23"/>
  <c r="AF15" i="23"/>
  <c r="AG15" i="23"/>
  <c r="AH15" i="23"/>
  <c r="AI15" i="23"/>
  <c r="C11" i="23"/>
  <c r="C14" i="23"/>
  <c r="C15" i="23"/>
  <c r="C10" i="23"/>
  <c r="AZ8" i="39"/>
  <c r="AZ10" i="39"/>
  <c r="T19" i="40"/>
  <c r="T20" i="40"/>
  <c r="T21" i="40"/>
  <c r="R19" i="40"/>
  <c r="R20" i="40"/>
  <c r="R21" i="40"/>
  <c r="T22" i="40"/>
  <c r="U19" i="40"/>
  <c r="U20" i="40"/>
  <c r="U21" i="40"/>
  <c r="U22" i="40"/>
  <c r="V19" i="40"/>
  <c r="V20" i="40"/>
  <c r="V21" i="40"/>
  <c r="V22" i="40"/>
  <c r="W19" i="40"/>
  <c r="W20" i="40"/>
  <c r="W21" i="40"/>
  <c r="W22" i="40"/>
  <c r="X19" i="40"/>
  <c r="X20" i="40"/>
  <c r="X21" i="40"/>
  <c r="X22" i="40"/>
  <c r="Y19" i="40"/>
  <c r="Y20" i="40"/>
  <c r="Y21" i="40"/>
  <c r="Y22" i="40"/>
  <c r="Z19" i="40"/>
  <c r="Z20" i="40"/>
  <c r="Z21" i="40"/>
  <c r="Z22" i="40"/>
  <c r="AA19" i="40"/>
  <c r="AA20" i="40"/>
  <c r="AA21" i="40"/>
  <c r="AA22" i="40"/>
  <c r="AB19" i="40"/>
  <c r="AB20" i="40"/>
  <c r="AB21" i="40"/>
  <c r="AB22" i="40"/>
  <c r="AC19" i="40"/>
  <c r="AC20" i="40"/>
  <c r="AC21" i="40"/>
  <c r="AC22" i="40"/>
  <c r="AD19" i="40"/>
  <c r="AD20" i="40"/>
  <c r="AD21" i="40"/>
  <c r="AD22" i="40"/>
  <c r="AE19" i="40"/>
  <c r="AE20" i="40"/>
  <c r="AE21" i="40"/>
  <c r="AE22" i="40"/>
  <c r="AF19" i="40"/>
  <c r="AF20" i="40"/>
  <c r="AF21" i="40"/>
  <c r="AF22" i="40"/>
  <c r="AG19" i="40"/>
  <c r="AG20" i="40"/>
  <c r="AG21" i="40"/>
  <c r="AG22" i="40"/>
  <c r="AH19" i="40"/>
  <c r="AH20" i="40"/>
  <c r="AH21" i="40"/>
  <c r="AH22" i="40"/>
  <c r="AI19" i="40"/>
  <c r="AI20" i="40"/>
  <c r="AI21" i="40"/>
  <c r="AI22" i="40"/>
  <c r="AJ19" i="40"/>
  <c r="AJ20" i="40"/>
  <c r="AJ21" i="40"/>
  <c r="AJ22" i="40"/>
  <c r="AK19" i="40"/>
  <c r="AK20" i="40"/>
  <c r="AK21" i="40"/>
  <c r="AK22" i="40"/>
  <c r="AL19" i="40"/>
  <c r="AL20" i="40"/>
  <c r="AL21" i="40"/>
  <c r="AL22" i="40"/>
  <c r="AM19" i="40"/>
  <c r="AM20" i="40"/>
  <c r="AM21" i="40"/>
  <c r="AM22" i="40"/>
  <c r="AN19" i="40"/>
  <c r="AN20" i="40"/>
  <c r="AN21" i="40"/>
  <c r="AN22" i="40"/>
  <c r="AO19" i="40"/>
  <c r="AO20" i="40"/>
  <c r="AO21" i="40"/>
  <c r="AO22" i="40"/>
  <c r="AP19" i="40"/>
  <c r="AP20" i="40"/>
  <c r="AP21" i="40"/>
  <c r="AP22" i="40"/>
  <c r="AQ19" i="40"/>
  <c r="AQ20" i="40"/>
  <c r="AQ21" i="40"/>
  <c r="AQ22" i="40"/>
  <c r="AR19" i="40"/>
  <c r="AR20" i="40"/>
  <c r="AR21" i="40"/>
  <c r="AR22" i="40"/>
  <c r="AS19" i="40"/>
  <c r="AS20" i="40"/>
  <c r="AS21" i="40"/>
  <c r="AS22" i="40"/>
  <c r="AT19" i="40"/>
  <c r="AT20" i="40"/>
  <c r="AT21" i="40"/>
  <c r="AT22" i="40"/>
  <c r="AU19" i="40"/>
  <c r="AU20" i="40"/>
  <c r="AU21" i="40"/>
  <c r="AU22" i="40"/>
  <c r="AV19" i="40"/>
  <c r="AV20" i="40"/>
  <c r="AV21" i="40"/>
  <c r="AV22" i="40"/>
  <c r="AW19" i="40"/>
  <c r="AW20" i="40"/>
  <c r="AW21" i="40"/>
  <c r="AW22" i="40"/>
  <c r="AX19" i="40"/>
  <c r="AX20" i="40"/>
  <c r="AX21" i="40"/>
  <c r="AX22" i="40"/>
  <c r="AY19" i="40"/>
  <c r="AY20" i="40"/>
  <c r="AY21" i="40"/>
  <c r="AY22" i="40"/>
  <c r="AZ19" i="40"/>
  <c r="AZ20" i="40"/>
  <c r="AZ21" i="40"/>
  <c r="AZ22" i="40"/>
  <c r="S19" i="40"/>
  <c r="S20" i="40"/>
  <c r="S21" i="40"/>
  <c r="S22" i="40"/>
  <c r="C3" i="23"/>
  <c r="AG3" i="23"/>
  <c r="AC3" i="23"/>
  <c r="Y3" i="23"/>
  <c r="U3" i="23"/>
  <c r="Q3" i="23"/>
  <c r="M3" i="23"/>
  <c r="I3" i="23"/>
  <c r="E3" i="23"/>
  <c r="AD3" i="23"/>
  <c r="V3" i="23"/>
  <c r="R3" i="23"/>
  <c r="J3" i="23"/>
  <c r="B3" i="23"/>
  <c r="AF3" i="23"/>
  <c r="AB3" i="23"/>
  <c r="X3" i="23"/>
  <c r="T3" i="23"/>
  <c r="P3" i="23"/>
  <c r="L3" i="23"/>
  <c r="H3" i="23"/>
  <c r="D3" i="23"/>
  <c r="AH3" i="23"/>
  <c r="Z3" i="23"/>
  <c r="N3" i="23"/>
  <c r="F3" i="23"/>
  <c r="AI3" i="23"/>
  <c r="AE3" i="23"/>
  <c r="AA3" i="23"/>
  <c r="W3" i="23"/>
  <c r="S3" i="23"/>
  <c r="O3" i="23"/>
  <c r="K3" i="23"/>
  <c r="G3" i="23"/>
  <c r="B8" i="39"/>
  <c r="Q19" i="40"/>
  <c r="Q20" i="40"/>
  <c r="Q21" i="40"/>
  <c r="R24" i="40"/>
  <c r="S24" i="40"/>
  <c r="T24" i="40"/>
  <c r="U24" i="40"/>
  <c r="V24" i="40"/>
  <c r="W24" i="40"/>
  <c r="X24" i="40"/>
  <c r="Y24" i="40"/>
  <c r="Z24" i="40"/>
  <c r="AA24" i="40"/>
  <c r="AB24" i="40"/>
  <c r="AC24" i="40"/>
  <c r="AD24" i="40"/>
  <c r="AE24" i="40"/>
  <c r="AF24" i="40"/>
  <c r="AG24" i="40"/>
  <c r="AH24" i="40"/>
  <c r="AI24" i="40"/>
  <c r="AJ24" i="40"/>
  <c r="AK24" i="40"/>
  <c r="AL24" i="40"/>
  <c r="AM24" i="40"/>
  <c r="AN24" i="40"/>
  <c r="AO24" i="40"/>
  <c r="AP24" i="40"/>
  <c r="AQ24" i="40"/>
  <c r="AR24" i="40"/>
  <c r="AS24" i="40"/>
  <c r="AT24" i="40"/>
  <c r="AU24" i="40"/>
  <c r="AV24" i="40"/>
  <c r="AW24" i="40"/>
  <c r="AX24" i="40"/>
  <c r="AY24" i="40"/>
  <c r="AZ24" i="40"/>
  <c r="C19" i="40"/>
  <c r="C20" i="40"/>
  <c r="C21" i="40"/>
  <c r="D19" i="40"/>
  <c r="D20" i="40"/>
  <c r="D21" i="40"/>
  <c r="E19" i="40"/>
  <c r="E20" i="40"/>
  <c r="E21" i="40"/>
  <c r="F19" i="40"/>
  <c r="F20" i="40"/>
  <c r="F21" i="40"/>
  <c r="G19" i="40"/>
  <c r="G20" i="40"/>
  <c r="G21" i="40"/>
  <c r="H19" i="40"/>
  <c r="H20" i="40"/>
  <c r="H21" i="40"/>
  <c r="I19" i="40"/>
  <c r="I20" i="40"/>
  <c r="I21" i="40"/>
  <c r="J19" i="40"/>
  <c r="J20" i="40"/>
  <c r="J21" i="40"/>
  <c r="K19" i="40"/>
  <c r="K20" i="40"/>
  <c r="K21" i="40"/>
  <c r="L19" i="40"/>
  <c r="L20" i="40"/>
  <c r="L21" i="40"/>
  <c r="M19" i="40"/>
  <c r="M20" i="40"/>
  <c r="M21" i="40"/>
  <c r="N19" i="40"/>
  <c r="N20" i="40"/>
  <c r="N21" i="40"/>
  <c r="O19" i="40"/>
  <c r="O20" i="40"/>
  <c r="O21" i="40"/>
  <c r="P19" i="40"/>
  <c r="P20" i="40"/>
  <c r="P21" i="40"/>
  <c r="B20" i="40"/>
  <c r="B19" i="40"/>
  <c r="B21" i="40"/>
  <c r="AX23" i="40"/>
  <c r="AT23" i="40"/>
  <c r="AP23" i="40"/>
  <c r="AL23" i="40"/>
  <c r="AH23" i="40"/>
  <c r="AD23" i="40"/>
  <c r="Z23" i="40"/>
  <c r="V23" i="40"/>
  <c r="R23" i="40"/>
  <c r="N23" i="40"/>
  <c r="N24" i="40"/>
  <c r="J23" i="40"/>
  <c r="J24" i="40"/>
  <c r="F23" i="40"/>
  <c r="F24" i="40"/>
  <c r="AW23" i="40"/>
  <c r="AS23" i="40"/>
  <c r="AO23" i="40"/>
  <c r="AK23" i="40"/>
  <c r="AG23" i="40"/>
  <c r="AC23" i="40"/>
  <c r="Y23" i="40"/>
  <c r="U23" i="40"/>
  <c r="Q24" i="40"/>
  <c r="Q23" i="40"/>
  <c r="M24" i="40"/>
  <c r="M23" i="40"/>
  <c r="I24" i="40"/>
  <c r="I23" i="40"/>
  <c r="E24" i="40"/>
  <c r="E23" i="40"/>
  <c r="AZ23" i="40"/>
  <c r="AV23" i="40"/>
  <c r="AR23" i="40"/>
  <c r="AN23" i="40"/>
  <c r="AJ23" i="40"/>
  <c r="AF23" i="40"/>
  <c r="AB23" i="40"/>
  <c r="X23" i="40"/>
  <c r="T23" i="40"/>
  <c r="P24" i="40"/>
  <c r="P23" i="40"/>
  <c r="L24" i="40"/>
  <c r="L23" i="40"/>
  <c r="H24" i="40"/>
  <c r="H23" i="40"/>
  <c r="D24" i="40"/>
  <c r="D23" i="40"/>
  <c r="AY23" i="40"/>
  <c r="AU23" i="40"/>
  <c r="AQ23" i="40"/>
  <c r="AM23" i="40"/>
  <c r="AI23" i="40"/>
  <c r="AE23" i="40"/>
  <c r="AA23" i="40"/>
  <c r="W23" i="40"/>
  <c r="S23" i="40"/>
  <c r="O23" i="40"/>
  <c r="O24" i="40"/>
  <c r="K23" i="40"/>
  <c r="K24" i="40"/>
  <c r="G23" i="40"/>
  <c r="G24" i="40"/>
  <c r="C24" i="40"/>
  <c r="C23" i="40"/>
  <c r="B7" i="23"/>
  <c r="C7" i="23"/>
  <c r="D7" i="23"/>
  <c r="E7" i="23"/>
  <c r="F7" i="23"/>
  <c r="G7" i="23"/>
  <c r="H7" i="23"/>
  <c r="I7" i="23"/>
  <c r="J7" i="23"/>
  <c r="K7" i="23"/>
  <c r="L7" i="23"/>
  <c r="M7" i="23"/>
  <c r="N7" i="23"/>
  <c r="O7" i="23"/>
  <c r="P7" i="23"/>
  <c r="Q7" i="23"/>
  <c r="R7" i="23"/>
  <c r="S7" i="23"/>
  <c r="T7" i="23"/>
  <c r="U7" i="23"/>
  <c r="V7" i="23"/>
  <c r="W7" i="23"/>
  <c r="X7" i="23"/>
  <c r="Y7" i="23"/>
  <c r="Z7" i="23"/>
  <c r="AA7" i="23"/>
  <c r="AB7" i="23"/>
  <c r="AC7" i="23"/>
  <c r="AD7" i="23"/>
  <c r="AE7" i="23"/>
  <c r="AF7" i="23"/>
  <c r="AG7" i="23"/>
  <c r="AH7" i="23"/>
  <c r="AI7" i="23"/>
  <c r="C8" i="39"/>
  <c r="D8" i="39"/>
  <c r="E8" i="39"/>
  <c r="F8" i="39"/>
  <c r="G8" i="39"/>
  <c r="H8" i="39"/>
  <c r="I8" i="39"/>
  <c r="J8" i="39"/>
  <c r="K8" i="39"/>
  <c r="L8" i="39"/>
  <c r="M8" i="39"/>
  <c r="N8" i="39"/>
  <c r="O8" i="39"/>
  <c r="P8" i="39"/>
  <c r="Q8" i="39"/>
  <c r="R8" i="39"/>
  <c r="S8" i="39"/>
  <c r="T8" i="39"/>
  <c r="U8" i="39"/>
  <c r="V8" i="39"/>
  <c r="W8" i="39"/>
  <c r="X8" i="39"/>
  <c r="Y8" i="39"/>
  <c r="Z8" i="39"/>
  <c r="AA8" i="39"/>
  <c r="AB8" i="39"/>
  <c r="AC8" i="39"/>
  <c r="AD8" i="39"/>
  <c r="AE8" i="39"/>
  <c r="AF8" i="39"/>
  <c r="AG8" i="39"/>
  <c r="AH8" i="39"/>
  <c r="AI8" i="39"/>
  <c r="AJ8" i="39"/>
  <c r="AK8" i="39"/>
  <c r="AL8" i="39"/>
  <c r="AM8" i="39"/>
  <c r="AN8" i="39"/>
  <c r="AO8" i="39"/>
  <c r="AP8" i="39"/>
  <c r="AQ8" i="39"/>
  <c r="AR8" i="39"/>
  <c r="AS8" i="39"/>
  <c r="AT8" i="39"/>
  <c r="AU8" i="39"/>
  <c r="AV8" i="39"/>
  <c r="AW8" i="39"/>
  <c r="AX8" i="39"/>
  <c r="AY8" i="39"/>
  <c r="B3" i="24"/>
  <c r="C3" i="24"/>
  <c r="D3" i="24"/>
  <c r="E3" i="24"/>
  <c r="F3" i="24"/>
  <c r="G3" i="24"/>
  <c r="H3" i="24"/>
  <c r="I3" i="24"/>
  <c r="J3" i="24"/>
  <c r="K3" i="24"/>
  <c r="L3" i="24"/>
  <c r="M3" i="24"/>
  <c r="N3" i="24"/>
  <c r="O3" i="24"/>
  <c r="P3" i="24"/>
  <c r="Q3" i="24"/>
  <c r="R3" i="24"/>
  <c r="S3" i="24"/>
  <c r="T3" i="24"/>
  <c r="U3" i="24"/>
  <c r="V3" i="24"/>
  <c r="W3" i="24"/>
  <c r="X3" i="24"/>
  <c r="Y3" i="24"/>
  <c r="Z3" i="24"/>
  <c r="AA3" i="24"/>
  <c r="AB3" i="24"/>
  <c r="AC3" i="24"/>
  <c r="AD3" i="24"/>
  <c r="AE3" i="24"/>
  <c r="AF3" i="24"/>
  <c r="AG3" i="24"/>
  <c r="AH3" i="24"/>
  <c r="AI3" i="24"/>
  <c r="B2" i="24"/>
  <c r="C2" i="24"/>
  <c r="D2" i="24"/>
  <c r="E2" i="24"/>
  <c r="F2" i="24"/>
  <c r="G2" i="24"/>
  <c r="H2" i="24"/>
  <c r="I2" i="24"/>
  <c r="J2" i="24"/>
  <c r="K2" i="24"/>
  <c r="L2" i="24"/>
  <c r="M2" i="24"/>
  <c r="N2" i="24"/>
  <c r="O2" i="24"/>
  <c r="P2" i="24"/>
  <c r="Q2" i="24"/>
  <c r="R2" i="24"/>
  <c r="S2" i="24"/>
  <c r="T2" i="24"/>
  <c r="U2" i="24"/>
  <c r="V2" i="24"/>
  <c r="W2" i="24"/>
  <c r="X2" i="24"/>
  <c r="Y2" i="24"/>
  <c r="Z2" i="24"/>
  <c r="AA2" i="24"/>
  <c r="AB2" i="24"/>
  <c r="AC2" i="24"/>
  <c r="AD2" i="24"/>
  <c r="AE2" i="24"/>
  <c r="AF2" i="24"/>
  <c r="AG2" i="24"/>
  <c r="AH2" i="24"/>
  <c r="AI2" i="24"/>
  <c r="B2" i="23"/>
  <c r="C2" i="23"/>
  <c r="D2" i="23"/>
  <c r="E2" i="23"/>
  <c r="F2" i="23"/>
  <c r="G2" i="23"/>
  <c r="H2" i="23"/>
  <c r="I2" i="23"/>
  <c r="J2" i="23"/>
  <c r="K2" i="23"/>
  <c r="L2" i="23"/>
  <c r="M2" i="23"/>
  <c r="N2" i="23"/>
  <c r="O2" i="23"/>
  <c r="P2" i="23"/>
  <c r="Q2" i="23"/>
  <c r="R2" i="23"/>
  <c r="S2" i="23"/>
  <c r="T2" i="23"/>
  <c r="U2" i="23"/>
  <c r="V2" i="23"/>
  <c r="W2" i="23"/>
  <c r="X2" i="23"/>
  <c r="Y2" i="23"/>
  <c r="Z2" i="23"/>
  <c r="AA2" i="23"/>
  <c r="AB2" i="23"/>
  <c r="AC2" i="23"/>
  <c r="AD2" i="23"/>
  <c r="AE2" i="23"/>
  <c r="AF2" i="23"/>
  <c r="AG2" i="23"/>
  <c r="AH2" i="23"/>
  <c r="AI2" i="23"/>
  <c r="B4" i="37"/>
  <c r="I4" i="35"/>
  <c r="B47" i="35"/>
  <c r="D47" i="35"/>
  <c r="F47" i="35"/>
  <c r="I7" i="35"/>
  <c r="I11" i="35"/>
  <c r="B5" i="37"/>
  <c r="B7" i="37"/>
  <c r="C7" i="37"/>
  <c r="D7" i="37"/>
  <c r="E7" i="37"/>
  <c r="F7" i="37"/>
  <c r="G7" i="37"/>
  <c r="H7" i="37"/>
  <c r="I7" i="37"/>
  <c r="J7" i="37"/>
  <c r="K7" i="37"/>
  <c r="L7" i="37"/>
  <c r="M7" i="37"/>
  <c r="N7" i="37"/>
  <c r="O7" i="37"/>
  <c r="P7" i="37"/>
  <c r="Q7" i="37"/>
  <c r="R7" i="37"/>
  <c r="S7" i="37"/>
  <c r="T7" i="37"/>
  <c r="U7" i="37"/>
  <c r="V7" i="37"/>
  <c r="W7" i="37"/>
  <c r="X7" i="37"/>
  <c r="Y7" i="37"/>
  <c r="Z7" i="37"/>
  <c r="AA7" i="37"/>
  <c r="AB7" i="37"/>
  <c r="AC7" i="37"/>
  <c r="AD7" i="37"/>
  <c r="AE7" i="37"/>
  <c r="AF7" i="37"/>
  <c r="AG7" i="37"/>
  <c r="AH7" i="37"/>
  <c r="AI7" i="37"/>
  <c r="C3" i="37"/>
  <c r="D3" i="37"/>
  <c r="E3" i="37"/>
  <c r="F3" i="37"/>
  <c r="G3" i="37"/>
  <c r="H3" i="37"/>
  <c r="I3" i="37"/>
  <c r="J3" i="37"/>
  <c r="K3" i="37"/>
  <c r="L3" i="37"/>
  <c r="M3" i="37"/>
  <c r="N3" i="37"/>
  <c r="O3" i="37"/>
  <c r="P3" i="37"/>
  <c r="Q3" i="37"/>
  <c r="R3" i="37"/>
  <c r="S3" i="37"/>
  <c r="T3" i="37"/>
  <c r="U3" i="37"/>
  <c r="V3" i="37"/>
  <c r="W3" i="37"/>
  <c r="X3" i="37"/>
  <c r="Y3" i="37"/>
  <c r="Z3" i="37"/>
  <c r="AA3" i="37"/>
  <c r="AB3" i="37"/>
  <c r="AC3" i="37"/>
  <c r="AD3" i="37"/>
  <c r="AE3" i="37"/>
  <c r="AF3" i="37"/>
  <c r="AG3" i="37"/>
  <c r="AH3" i="37"/>
  <c r="AI3" i="37"/>
  <c r="B3" i="37"/>
  <c r="B1" i="36"/>
  <c r="C1" i="36"/>
  <c r="D1" i="36"/>
  <c r="E1" i="36"/>
  <c r="F1" i="36"/>
  <c r="G1" i="36"/>
  <c r="H1" i="36"/>
  <c r="I1" i="36"/>
  <c r="J1" i="36"/>
  <c r="K1" i="36"/>
  <c r="L1" i="36"/>
  <c r="M1" i="36"/>
  <c r="N1" i="36"/>
  <c r="O1" i="36"/>
  <c r="P1" i="36"/>
  <c r="Q1" i="36"/>
  <c r="R1" i="36"/>
  <c r="S1" i="36"/>
  <c r="T1" i="36"/>
  <c r="U1" i="36"/>
  <c r="V1" i="36"/>
  <c r="W1" i="36"/>
  <c r="X1" i="36"/>
  <c r="Y1" i="36"/>
  <c r="Z1" i="36"/>
  <c r="AA1" i="36"/>
  <c r="AB1" i="36"/>
  <c r="AC1" i="36"/>
  <c r="AD1" i="36"/>
  <c r="AE1" i="36"/>
  <c r="AF1" i="36"/>
  <c r="AG1" i="36"/>
  <c r="AH1" i="36"/>
  <c r="AI1" i="36"/>
  <c r="A2" i="36"/>
  <c r="A3" i="36"/>
  <c r="A4" i="36"/>
  <c r="A5" i="36"/>
  <c r="A6" i="36"/>
  <c r="A7" i="36"/>
  <c r="B4" i="36"/>
  <c r="B5" i="36"/>
  <c r="B7" i="36"/>
  <c r="C7" i="36"/>
  <c r="D7" i="36"/>
  <c r="E7" i="36"/>
  <c r="F7" i="36"/>
  <c r="G7" i="36"/>
  <c r="H7" i="36"/>
  <c r="I7" i="36"/>
  <c r="J7" i="36"/>
  <c r="K7" i="36"/>
  <c r="L7" i="36"/>
  <c r="M7" i="36"/>
  <c r="N7" i="36"/>
  <c r="O7" i="36"/>
  <c r="P7" i="36"/>
  <c r="Q7" i="36"/>
  <c r="R7" i="36"/>
  <c r="S7" i="36"/>
  <c r="T7" i="36"/>
  <c r="U7" i="36"/>
  <c r="V7" i="36"/>
  <c r="W7" i="36"/>
  <c r="X7" i="36"/>
  <c r="Y7" i="36"/>
  <c r="Z7" i="36"/>
  <c r="AA7" i="36"/>
  <c r="AB7" i="36"/>
  <c r="AC7" i="36"/>
  <c r="AD7" i="36"/>
  <c r="AE7" i="36"/>
  <c r="AF7" i="36"/>
  <c r="AG7" i="36"/>
  <c r="AH7" i="36"/>
  <c r="AI7" i="36"/>
  <c r="J4" i="35"/>
  <c r="C47" i="35"/>
  <c r="E47" i="35"/>
  <c r="G47" i="35"/>
  <c r="J7" i="35"/>
  <c r="J11" i="35"/>
  <c r="B6" i="37"/>
  <c r="E3" i="36"/>
  <c r="I3" i="36"/>
  <c r="M3" i="36"/>
  <c r="Q3" i="36"/>
  <c r="U3" i="36"/>
  <c r="Y3" i="36"/>
  <c r="AC3" i="36"/>
  <c r="AG3" i="36"/>
  <c r="AB3" i="36"/>
  <c r="X3" i="36"/>
  <c r="T3" i="36"/>
  <c r="P3" i="36"/>
  <c r="L3" i="36"/>
  <c r="H3" i="36"/>
  <c r="D3" i="36"/>
  <c r="AI3" i="36"/>
  <c r="AE3" i="36"/>
  <c r="AA3" i="36"/>
  <c r="W3" i="36"/>
  <c r="S3" i="36"/>
  <c r="O3" i="36"/>
  <c r="K3" i="36"/>
  <c r="G3" i="36"/>
  <c r="C3" i="36"/>
  <c r="AF3" i="36"/>
  <c r="AH3" i="36"/>
  <c r="AD3" i="36"/>
  <c r="Z3" i="36"/>
  <c r="V3" i="36"/>
  <c r="R3" i="36"/>
  <c r="N3" i="36"/>
  <c r="J3" i="36"/>
  <c r="F3" i="36"/>
  <c r="B3" i="36"/>
  <c r="AF2" i="37"/>
  <c r="AB2" i="37"/>
  <c r="X2" i="37"/>
  <c r="T2" i="37"/>
  <c r="P2" i="37"/>
  <c r="L2" i="37"/>
  <c r="H2" i="37"/>
  <c r="D2" i="37"/>
  <c r="AI2" i="37"/>
  <c r="AE2" i="37"/>
  <c r="AA2" i="37"/>
  <c r="W2" i="37"/>
  <c r="S2" i="37"/>
  <c r="O2" i="37"/>
  <c r="K2" i="37"/>
  <c r="G2" i="37"/>
  <c r="C2" i="37"/>
  <c r="AH2" i="37"/>
  <c r="AD2" i="37"/>
  <c r="Z2" i="37"/>
  <c r="V2" i="37"/>
  <c r="R2" i="37"/>
  <c r="N2" i="37"/>
  <c r="J2" i="37"/>
  <c r="F2" i="37"/>
  <c r="B2" i="37"/>
  <c r="AC2" i="36"/>
  <c r="U2" i="36"/>
  <c r="M2" i="36"/>
  <c r="I2" i="36"/>
  <c r="E2" i="36"/>
  <c r="AG2" i="37"/>
  <c r="AC2" i="37"/>
  <c r="Y2" i="37"/>
  <c r="U2" i="37"/>
  <c r="Q2" i="37"/>
  <c r="M2" i="37"/>
  <c r="I2" i="37"/>
  <c r="E2" i="37"/>
  <c r="D1" i="25"/>
  <c r="E1" i="25"/>
  <c r="F1" i="25"/>
  <c r="G1" i="25"/>
  <c r="H1" i="25"/>
  <c r="I1" i="25"/>
  <c r="J1" i="25"/>
  <c r="K1" i="25"/>
  <c r="L1" i="25"/>
  <c r="M1" i="25"/>
  <c r="N1" i="25"/>
  <c r="O1" i="25"/>
  <c r="P1" i="25"/>
  <c r="Q1" i="25"/>
  <c r="R1" i="25"/>
  <c r="S1" i="25"/>
  <c r="T1" i="25"/>
  <c r="U1" i="25"/>
  <c r="V1" i="25"/>
  <c r="W1" i="25"/>
  <c r="X1" i="25"/>
  <c r="Y1" i="25"/>
  <c r="Z1" i="25"/>
  <c r="AA1" i="25"/>
  <c r="AB1" i="25"/>
  <c r="AC1" i="25"/>
  <c r="AD1" i="25"/>
  <c r="AE1" i="25"/>
  <c r="AF1" i="25"/>
  <c r="AG1" i="25"/>
  <c r="AH1" i="25"/>
  <c r="AI1" i="25"/>
  <c r="AJ1" i="25"/>
  <c r="AK1" i="25"/>
  <c r="N2" i="36"/>
  <c r="AD2" i="36"/>
  <c r="G2" i="36"/>
  <c r="W2" i="36"/>
  <c r="D2" i="36"/>
  <c r="T2" i="36"/>
  <c r="Y2" i="36"/>
  <c r="B2" i="36"/>
  <c r="R2" i="36"/>
  <c r="AH2" i="36"/>
  <c r="K2" i="36"/>
  <c r="AA2" i="36"/>
  <c r="H2" i="36"/>
  <c r="X2" i="36"/>
  <c r="F2" i="36"/>
  <c r="V2" i="36"/>
  <c r="O2" i="36"/>
  <c r="AE2" i="36"/>
  <c r="L2" i="36"/>
  <c r="AB2" i="36"/>
  <c r="Q2" i="36"/>
  <c r="AG2" i="36"/>
  <c r="J2" i="36"/>
  <c r="Z2" i="36"/>
  <c r="C2" i="36"/>
  <c r="S2" i="36"/>
  <c r="AI2" i="36"/>
  <c r="P2" i="36"/>
  <c r="AF2" i="36"/>
  <c r="B5" i="20"/>
  <c r="C5" i="20"/>
  <c r="D5" i="20"/>
  <c r="E5" i="20"/>
  <c r="F5" i="20"/>
  <c r="G5" i="20"/>
  <c r="H5" i="20"/>
  <c r="I5" i="20"/>
  <c r="J5" i="20"/>
  <c r="K5" i="20"/>
  <c r="L5" i="20"/>
  <c r="M5" i="20"/>
  <c r="N5" i="20"/>
  <c r="O5" i="20"/>
  <c r="P5" i="20"/>
  <c r="Q5" i="20"/>
  <c r="R5" i="20"/>
  <c r="S5" i="20"/>
  <c r="T5" i="20"/>
  <c r="U5" i="20"/>
  <c r="V5" i="20"/>
  <c r="W5" i="20"/>
  <c r="X5" i="20"/>
  <c r="Y5" i="20"/>
  <c r="Z5" i="20"/>
  <c r="AA5" i="20"/>
  <c r="AB5" i="20"/>
  <c r="AC5" i="20"/>
  <c r="AD5" i="20"/>
  <c r="F14" i="20"/>
  <c r="G14" i="20"/>
  <c r="H14" i="20"/>
  <c r="I14" i="20"/>
  <c r="J14" i="20"/>
  <c r="K14" i="20"/>
  <c r="L14" i="20"/>
  <c r="M14" i="20"/>
  <c r="N14" i="20"/>
  <c r="O14" i="20"/>
  <c r="P14" i="20"/>
  <c r="Q14" i="20"/>
  <c r="R14" i="20"/>
  <c r="S14" i="20"/>
  <c r="T14" i="20"/>
  <c r="U14" i="20"/>
  <c r="V14" i="20"/>
  <c r="W14" i="20"/>
  <c r="X14" i="20"/>
  <c r="Y14" i="20"/>
  <c r="Z14" i="20"/>
  <c r="AA14" i="20"/>
  <c r="AB14" i="20"/>
  <c r="AC14" i="20"/>
  <c r="AD14" i="20"/>
  <c r="L13" i="23" l="1"/>
  <c r="L5" i="36" s="1"/>
  <c r="D13" i="23"/>
  <c r="D5" i="36" s="1"/>
  <c r="AD13" i="23"/>
  <c r="AD5" i="36" s="1"/>
  <c r="V13" i="23"/>
  <c r="V5" i="36" s="1"/>
  <c r="X13" i="23"/>
  <c r="X5" i="36" s="1"/>
  <c r="Q13" i="23"/>
  <c r="Q5" i="36" s="1"/>
  <c r="AB13" i="23"/>
  <c r="AB5" i="36" s="1"/>
  <c r="T13" i="23"/>
  <c r="T5" i="36" s="1"/>
  <c r="AH13" i="23"/>
  <c r="AH5" i="36" s="1"/>
  <c r="R13" i="23"/>
  <c r="R5" i="36" s="1"/>
  <c r="AF13" i="23"/>
  <c r="AF5" i="36" s="1"/>
  <c r="P13" i="23"/>
  <c r="C13" i="23"/>
  <c r="C5" i="36" s="1"/>
  <c r="AG13" i="23"/>
  <c r="AG5" i="36" s="1"/>
  <c r="AC13" i="23"/>
  <c r="AC5" i="36" s="1"/>
  <c r="Y13" i="23"/>
  <c r="Y5" i="36" s="1"/>
  <c r="U13" i="23"/>
  <c r="U5" i="36" s="1"/>
  <c r="K13" i="23"/>
  <c r="K5" i="36" s="1"/>
  <c r="G13" i="23"/>
  <c r="G5" i="36" s="1"/>
  <c r="O13" i="23"/>
  <c r="O5" i="36" s="1"/>
  <c r="P5" i="36" s="1"/>
  <c r="N13" i="23"/>
  <c r="N5" i="36" s="1"/>
  <c r="J13" i="23"/>
  <c r="J5" i="36" s="1"/>
  <c r="F13" i="23"/>
  <c r="F5" i="36" s="1"/>
  <c r="AI13" i="23"/>
  <c r="AI5" i="36" s="1"/>
  <c r="AE13" i="23"/>
  <c r="AE5" i="36" s="1"/>
  <c r="AA13" i="23"/>
  <c r="AA5" i="36" s="1"/>
  <c r="W13" i="23"/>
  <c r="W5" i="36" s="1"/>
  <c r="S13" i="23"/>
  <c r="S5" i="36" s="1"/>
  <c r="M13" i="23"/>
  <c r="M5" i="36" s="1"/>
  <c r="I13" i="23"/>
  <c r="I5" i="36" s="1"/>
  <c r="I13" i="24"/>
  <c r="I6" i="37" s="1"/>
  <c r="AE13" i="24"/>
  <c r="AE6" i="37" s="1"/>
  <c r="AD14" i="23"/>
  <c r="AB13" i="24"/>
  <c r="AB6" i="37" s="1"/>
  <c r="X13" i="24"/>
  <c r="X6" i="37" s="1"/>
  <c r="P13" i="24"/>
  <c r="P6" i="37" s="1"/>
  <c r="D13" i="24"/>
  <c r="D6" i="37" s="1"/>
  <c r="N14" i="23"/>
  <c r="AI13" i="24"/>
  <c r="AI6" i="37" s="1"/>
  <c r="W13" i="24"/>
  <c r="W6" i="37" s="1"/>
  <c r="S13" i="24"/>
  <c r="S6" i="37" s="1"/>
  <c r="O13" i="24"/>
  <c r="O6" i="37" s="1"/>
  <c r="K13" i="24"/>
  <c r="K6" i="37" s="1"/>
  <c r="AC13" i="24"/>
  <c r="AC6" i="37" s="1"/>
  <c r="AH13" i="24"/>
  <c r="AH6" i="37" s="1"/>
  <c r="AD13" i="24"/>
  <c r="AD6" i="37" s="1"/>
  <c r="Z13" i="24"/>
  <c r="Z6" i="37" s="1"/>
  <c r="V13" i="24"/>
  <c r="V6" i="37" s="1"/>
  <c r="R13" i="24"/>
  <c r="R6" i="37" s="1"/>
  <c r="N13" i="24"/>
  <c r="N6" i="37" s="1"/>
  <c r="J13" i="24"/>
  <c r="J6" i="37" s="1"/>
  <c r="F13" i="24"/>
  <c r="F6" i="37" s="1"/>
  <c r="AG13" i="24"/>
  <c r="AG6" i="37" s="1"/>
  <c r="U13" i="24"/>
  <c r="U6" i="37" s="1"/>
  <c r="G13" i="24"/>
  <c r="G6" i="37" s="1"/>
  <c r="X14" i="23"/>
  <c r="T14" i="23"/>
  <c r="L14" i="23"/>
  <c r="D14" i="23"/>
  <c r="Z14" i="23"/>
  <c r="J14" i="23"/>
  <c r="AB14" i="23"/>
  <c r="P14" i="23"/>
  <c r="H14" i="23"/>
  <c r="V14" i="23"/>
  <c r="F14" i="23"/>
  <c r="AF14" i="23"/>
  <c r="AH14" i="23"/>
  <c r="R14" i="23"/>
  <c r="AG14" i="23"/>
  <c r="AC14" i="23"/>
  <c r="Y14" i="23"/>
  <c r="U14" i="23"/>
  <c r="Q14" i="23"/>
  <c r="M14" i="23"/>
  <c r="I14" i="23"/>
  <c r="E14" i="23"/>
  <c r="AI14" i="23"/>
  <c r="AE14" i="23"/>
  <c r="AA14" i="23"/>
  <c r="W14" i="23"/>
  <c r="S14" i="23"/>
  <c r="O14" i="23"/>
  <c r="K14" i="23"/>
  <c r="F12" i="24"/>
  <c r="F5" i="37" s="1"/>
  <c r="AF12" i="24"/>
  <c r="AF5" i="37" s="1"/>
  <c r="X12" i="24"/>
  <c r="X5" i="37" s="1"/>
  <c r="P12" i="24"/>
  <c r="P5" i="37" s="1"/>
  <c r="H12" i="24"/>
  <c r="H5" i="37" s="1"/>
  <c r="AA12" i="24"/>
  <c r="AA5" i="37" s="1"/>
  <c r="W12" i="24"/>
  <c r="W5" i="37" s="1"/>
  <c r="O12" i="24"/>
  <c r="O5" i="37" s="1"/>
  <c r="AG12" i="24"/>
  <c r="AG5" i="37" s="1"/>
  <c r="Y12" i="24"/>
  <c r="Y5" i="37" s="1"/>
  <c r="Q12" i="24"/>
  <c r="Q5" i="37" s="1"/>
  <c r="I12" i="24"/>
  <c r="I5" i="37" s="1"/>
  <c r="AE12" i="24"/>
  <c r="AE5" i="37" s="1"/>
  <c r="S12" i="24"/>
  <c r="S5" i="37" s="1"/>
  <c r="G12" i="24"/>
  <c r="G5" i="37" s="1"/>
  <c r="K12" i="24"/>
  <c r="K5" i="37" s="1"/>
  <c r="AH12" i="24"/>
  <c r="AH5" i="37" s="1"/>
  <c r="AD12" i="24"/>
  <c r="AD5" i="37" s="1"/>
  <c r="Z12" i="24"/>
  <c r="Z5" i="37" s="1"/>
  <c r="V12" i="24"/>
  <c r="V5" i="37" s="1"/>
  <c r="R12" i="24"/>
  <c r="R5" i="37" s="1"/>
  <c r="N12" i="24"/>
  <c r="N5" i="37" s="1"/>
  <c r="J12" i="24"/>
  <c r="J5" i="37" s="1"/>
  <c r="T27" i="41"/>
  <c r="AJ31" i="41" s="1"/>
  <c r="G31" i="41"/>
  <c r="E31" i="41"/>
  <c r="E57" i="41" s="1"/>
  <c r="AE31" i="41"/>
  <c r="W31" i="41"/>
  <c r="W57" i="41" s="1"/>
  <c r="K31" i="41"/>
  <c r="K57" i="41" s="1"/>
  <c r="L31" i="41"/>
  <c r="J4" i="24" s="1"/>
  <c r="G57" i="41"/>
  <c r="AE57" i="41"/>
  <c r="V31" i="41" l="1"/>
  <c r="T4" i="24" s="1"/>
  <c r="AD31" i="41"/>
  <c r="AB4" i="24" s="1"/>
  <c r="AH4" i="23"/>
  <c r="AH12" i="23" s="1"/>
  <c r="AH4" i="36" s="1"/>
  <c r="AJ57" i="41"/>
  <c r="AB4" i="23"/>
  <c r="AD57" i="41"/>
  <c r="C4" i="24"/>
  <c r="R31" i="41"/>
  <c r="P4" i="23" s="1"/>
  <c r="Q31" i="41"/>
  <c r="N31" i="41"/>
  <c r="Y31" i="41"/>
  <c r="W4" i="23" s="1"/>
  <c r="W12" i="23" s="1"/>
  <c r="W4" i="36" s="1"/>
  <c r="AG31" i="41"/>
  <c r="H31" i="41"/>
  <c r="J31" i="41"/>
  <c r="X31" i="41"/>
  <c r="AF31" i="41"/>
  <c r="C4" i="23"/>
  <c r="D31" i="41"/>
  <c r="B4" i="23" s="1"/>
  <c r="C31" i="41"/>
  <c r="C57" i="41" s="1"/>
  <c r="S31" i="41"/>
  <c r="S57" i="41" s="1"/>
  <c r="AA31" i="41"/>
  <c r="AA57" i="41" s="1"/>
  <c r="AI31" i="41"/>
  <c r="AI57" i="41" s="1"/>
  <c r="M31" i="41"/>
  <c r="O31" i="41"/>
  <c r="O57" i="41" s="1"/>
  <c r="Z31" i="41"/>
  <c r="AH31" i="41"/>
  <c r="T4" i="23"/>
  <c r="T12" i="23" s="1"/>
  <c r="T4" i="36" s="1"/>
  <c r="I31" i="41"/>
  <c r="F31" i="41"/>
  <c r="U31" i="41"/>
  <c r="S4" i="24" s="1"/>
  <c r="AC31" i="41"/>
  <c r="AK31" i="41"/>
  <c r="AI4" i="24" s="1"/>
  <c r="P31" i="41"/>
  <c r="T31" i="41"/>
  <c r="R4" i="24" s="1"/>
  <c r="AB31" i="41"/>
  <c r="S4" i="23"/>
  <c r="S12" i="23" s="1"/>
  <c r="S4" i="36" s="1"/>
  <c r="AA4" i="23"/>
  <c r="AA4" i="24"/>
  <c r="H57" i="41"/>
  <c r="AH4" i="24"/>
  <c r="J4" i="23"/>
  <c r="J12" i="23" s="1"/>
  <c r="J4" i="36" s="1"/>
  <c r="L57" i="41"/>
  <c r="I4" i="24"/>
  <c r="I4" i="23"/>
  <c r="I12" i="23" s="1"/>
  <c r="I4" i="36" s="1"/>
  <c r="U4" i="24"/>
  <c r="U4" i="23"/>
  <c r="AC4" i="24"/>
  <c r="AC4" i="23"/>
  <c r="AC12" i="23" s="1"/>
  <c r="AC4" i="36" s="1"/>
  <c r="E4" i="24"/>
  <c r="E4" i="23"/>
  <c r="E12" i="23" s="1"/>
  <c r="E4" i="36" s="1"/>
  <c r="N57" i="41"/>
  <c r="P4" i="24"/>
  <c r="R57" i="41"/>
  <c r="W4" i="24"/>
  <c r="AE4" i="23"/>
  <c r="AE4" i="24"/>
  <c r="H4" i="24"/>
  <c r="J57" i="41"/>
  <c r="F57" i="41"/>
  <c r="G4" i="23"/>
  <c r="G12" i="23" s="1"/>
  <c r="G4" i="36" s="1"/>
  <c r="Z4" i="24"/>
  <c r="H4" i="23"/>
  <c r="H12" i="23" s="1"/>
  <c r="H4" i="36" s="1"/>
  <c r="AG57" i="41"/>
  <c r="AC57" i="41"/>
  <c r="U57" i="41"/>
  <c r="B4" i="24"/>
  <c r="D57" i="41"/>
  <c r="Q4" i="24"/>
  <c r="Q4" i="23"/>
  <c r="Q12" i="23" s="1"/>
  <c r="Q4" i="36" s="1"/>
  <c r="AG4" i="24"/>
  <c r="AG11" i="24" s="1"/>
  <c r="AG4" i="37" s="1"/>
  <c r="AG4" i="23"/>
  <c r="AG12" i="23" s="1"/>
  <c r="AG4" i="36" s="1"/>
  <c r="M4" i="24"/>
  <c r="M11" i="24" s="1"/>
  <c r="M4" i="37" s="1"/>
  <c r="M4" i="23"/>
  <c r="M12" i="23" s="1"/>
  <c r="M4" i="36" s="1"/>
  <c r="P57" i="41"/>
  <c r="AE12" i="23"/>
  <c r="AE4" i="36" s="1"/>
  <c r="P12" i="23"/>
  <c r="P4" i="36" s="1"/>
  <c r="AA12" i="23"/>
  <c r="AA4" i="36" s="1"/>
  <c r="U12" i="23"/>
  <c r="U4" i="36" s="1"/>
  <c r="C12" i="23" l="1"/>
  <c r="C4" i="36" s="1"/>
  <c r="AB12" i="23"/>
  <c r="AB4" i="36" s="1"/>
  <c r="AI4" i="23"/>
  <c r="AI12" i="23" s="1"/>
  <c r="AI4" i="36" s="1"/>
  <c r="V57" i="41"/>
  <c r="Y4" i="23"/>
  <c r="Y12" i="23" s="1"/>
  <c r="Y4" i="36" s="1"/>
  <c r="T11" i="24"/>
  <c r="T4" i="37" s="1"/>
  <c r="AK57" i="41"/>
  <c r="R4" i="23"/>
  <c r="R12" i="23" s="1"/>
  <c r="R4" i="36" s="1"/>
  <c r="T57" i="41"/>
  <c r="M57" i="41"/>
  <c r="K4" i="24"/>
  <c r="K4" i="23"/>
  <c r="K12" i="23" s="1"/>
  <c r="K4" i="36" s="1"/>
  <c r="V4" i="23"/>
  <c r="V12" i="23" s="1"/>
  <c r="V4" i="36" s="1"/>
  <c r="V4" i="24"/>
  <c r="V11" i="24" s="1"/>
  <c r="V4" i="37" s="1"/>
  <c r="X57" i="41"/>
  <c r="Q11" i="24"/>
  <c r="Q4" i="37" s="1"/>
  <c r="Y57" i="41"/>
  <c r="N4" i="23"/>
  <c r="N12" i="23" s="1"/>
  <c r="N4" i="36" s="1"/>
  <c r="N4" i="24"/>
  <c r="N11" i="24" s="1"/>
  <c r="N4" i="37" s="1"/>
  <c r="D4" i="24"/>
  <c r="D11" i="24" s="1"/>
  <c r="D4" i="37" s="1"/>
  <c r="D4" i="23"/>
  <c r="D12" i="23" s="1"/>
  <c r="D4" i="36" s="1"/>
  <c r="AF4" i="24"/>
  <c r="AF11" i="24" s="1"/>
  <c r="AF4" i="37" s="1"/>
  <c r="AH57" i="41"/>
  <c r="AF4" i="23"/>
  <c r="AF12" i="23" s="1"/>
  <c r="AF4" i="36" s="1"/>
  <c r="L4" i="24"/>
  <c r="L4" i="23"/>
  <c r="L12" i="23" s="1"/>
  <c r="L4" i="36" s="1"/>
  <c r="I57" i="41"/>
  <c r="G4" i="24"/>
  <c r="G11" i="24" s="1"/>
  <c r="G4" i="37" s="1"/>
  <c r="X4" i="24"/>
  <c r="X11" i="24" s="1"/>
  <c r="X4" i="37" s="1"/>
  <c r="Z57" i="41"/>
  <c r="X4" i="23"/>
  <c r="X12" i="23" s="1"/>
  <c r="X4" i="36" s="1"/>
  <c r="F4" i="23"/>
  <c r="F12" i="23" s="1"/>
  <c r="F4" i="36" s="1"/>
  <c r="F4" i="24"/>
  <c r="F11" i="24" s="1"/>
  <c r="F4" i="37" s="1"/>
  <c r="Q57" i="41"/>
  <c r="O4" i="24"/>
  <c r="O11" i="24" s="1"/>
  <c r="O4" i="37" s="1"/>
  <c r="Y4" i="24"/>
  <c r="Y11" i="24" s="1"/>
  <c r="Y4" i="37" s="1"/>
  <c r="O4" i="23"/>
  <c r="O12" i="23" s="1"/>
  <c r="O4" i="36" s="1"/>
  <c r="Z4" i="23"/>
  <c r="Z12" i="23" s="1"/>
  <c r="Z4" i="36" s="1"/>
  <c r="AB57" i="41"/>
  <c r="AD4" i="23"/>
  <c r="AD12" i="23" s="1"/>
  <c r="AD4" i="36" s="1"/>
  <c r="AF57" i="41"/>
  <c r="AD4" i="24"/>
  <c r="AD11" i="24" s="1"/>
  <c r="AD4" i="37" s="1"/>
  <c r="AC11" i="24"/>
  <c r="AC4" i="37" s="1"/>
  <c r="I11" i="24"/>
  <c r="I4" i="37" s="1"/>
  <c r="AH11" i="24"/>
  <c r="AH4" i="37" s="1"/>
  <c r="AI11" i="24"/>
  <c r="AI4" i="37" s="1"/>
  <c r="S11" i="24"/>
  <c r="S4" i="37" s="1"/>
  <c r="W11" i="24"/>
  <c r="W4" i="37" s="1"/>
  <c r="P11" i="24"/>
  <c r="P4" i="37" s="1"/>
  <c r="R11" i="24"/>
  <c r="R4" i="37" s="1"/>
  <c r="K11" i="24"/>
  <c r="K4" i="37" s="1"/>
  <c r="J11" i="24"/>
  <c r="J4" i="37" s="1"/>
  <c r="Z11" i="24"/>
  <c r="Z4" i="37" s="1"/>
  <c r="H11" i="24"/>
  <c r="H4" i="37" s="1"/>
  <c r="E11" i="24"/>
  <c r="E4" i="37" s="1"/>
  <c r="U11" i="24"/>
  <c r="U4" i="37" s="1"/>
  <c r="AA11" i="24"/>
  <c r="AA4" i="37" s="1"/>
  <c r="AE11" i="24"/>
  <c r="AE4" i="37" s="1"/>
  <c r="L11" i="24"/>
  <c r="L4" i="37" s="1"/>
  <c r="AB11" i="24"/>
  <c r="AB4" i="37" s="1"/>
  <c r="C11" i="24"/>
  <c r="C4" i="37" s="1"/>
</calcChain>
</file>

<file path=xl/sharedStrings.xml><?xml version="1.0" encoding="utf-8"?>
<sst xmlns="http://schemas.openxmlformats.org/spreadsheetml/2006/main" count="1320" uniqueCount="802">
  <si>
    <t>Sources:</t>
  </si>
  <si>
    <t>Projections:  EIA, AEO2017 National Energy Modeling System run ref2017.d120816a.</t>
  </si>
  <si>
    <t>2016:  EIA, Short-Term Energy Outlook, October 2016 and EIA, AEO2017 National Energy Modeling System run ref2017.d120816a.</t>
  </si>
  <si>
    <t>December 2010/2009; and United States Department of Defense, Defense Fuel Supply Center, Factbook, January 2010.</t>
  </si>
  <si>
    <t>U.S. Department of Transportation, Research and Special Programs Administration, Air Carrier Statistics Monthly,</t>
  </si>
  <si>
    <t>Performance, June 2015; U.S. Department of Commerce, Bureau of the Census, "Vehicle Inventory and Use Survey," EC02TV;</t>
  </si>
  <si>
    <t>Data Book:  Edition 34; National Highway Traffic and Safety Administration, Summary of Fuel Economy</t>
  </si>
  <si>
    <t>Federal Highway Administration, Highway Statistics 2014; Oak Ridge National Laboratory, Transportation Energy</t>
  </si>
  <si>
    <t>EIA, Alternatives to Traditional Transportation Fuels 2009 (Part II - User and Fuel Data); EIA, State Energy Data System 2014;</t>
  </si>
  <si>
    <t xml:space="preserve">   Sources:  2015:  U.S. Energy Information Administration (EIA), Monthly Energy Review, October 2016;</t>
  </si>
  <si>
    <t>are model results and may differ from official EIA data reports.</t>
  </si>
  <si>
    <t xml:space="preserve">   Note:  Totals may not equal sum of components due to independent rounding.  Data for 2015</t>
  </si>
  <si>
    <t xml:space="preserve">   Btu = British thermal unit.</t>
  </si>
  <si>
    <t xml:space="preserve">   CAFE = Corporate average fuel economy.</t>
  </si>
  <si>
    <t xml:space="preserve">   6/ Combined "on-the-road" estimate for all cars and light trucks.</t>
  </si>
  <si>
    <t xml:space="preserve">   5/ Tested new vehicle efficiency revised for on-road performance.</t>
  </si>
  <si>
    <t xml:space="preserve">   4/ Environmental Protection Agency rated miles per gallon.</t>
  </si>
  <si>
    <t xml:space="preserve">   3/ Includes CAFE credits for alternative fueled vehicle sales and credit banking.</t>
  </si>
  <si>
    <t xml:space="preserve">   2/ CAFE standard based on projected new vehicle sales.</t>
  </si>
  <si>
    <t xml:space="preserve">   1/ Commercial trucks 8,501 to 10,000 pounds gross vehicle weight rating.</t>
  </si>
  <si>
    <t xml:space="preserve">      Total</t>
  </si>
  <si>
    <t>TKI000:ea_Total</t>
  </si>
  <si>
    <t xml:space="preserve">    Pipeline Fuel</t>
  </si>
  <si>
    <t>TKI000:ea_PipelineFuel</t>
  </si>
  <si>
    <t xml:space="preserve">    Lubricants</t>
  </si>
  <si>
    <t>TKI000:ea_Lubricants</t>
  </si>
  <si>
    <t xml:space="preserve">    Military Use</t>
  </si>
  <si>
    <t>TKI000:ea_MilitaryUse</t>
  </si>
  <si>
    <t xml:space="preserve">    Air</t>
  </si>
  <si>
    <t>TKI000:ea_Air</t>
  </si>
  <si>
    <t xml:space="preserve">    Recreational Boats</t>
  </si>
  <si>
    <t>TKI000:ea_RecreationalB</t>
  </si>
  <si>
    <t xml:space="preserve">    Shipping, International</t>
  </si>
  <si>
    <t>TKI000:ea_Shipping,Inte</t>
  </si>
  <si>
    <t xml:space="preserve">    Shipping, Domestic</t>
  </si>
  <si>
    <t>TKI000:ea_Shipping,Dome</t>
  </si>
  <si>
    <t xml:space="preserve">    Rail, Freight</t>
  </si>
  <si>
    <t>TKI000:ea_Rail,Freight</t>
  </si>
  <si>
    <t xml:space="preserve">    Rail, Passenger</t>
  </si>
  <si>
    <t>TKI000:ea_Rail,Passenge</t>
  </si>
  <si>
    <t xml:space="preserve">    Freight Trucks</t>
  </si>
  <si>
    <t>TKI000:ea_FreightTrucks</t>
  </si>
  <si>
    <t xml:space="preserve">    Bus Transportation</t>
  </si>
  <si>
    <t>TKI000:ea_BusTransporta</t>
  </si>
  <si>
    <t xml:space="preserve">    Commercial Light Trucks 1/</t>
  </si>
  <si>
    <t>TKI000:ea_CommercialLig</t>
  </si>
  <si>
    <t xml:space="preserve">    Light-Duty Vehicles</t>
  </si>
  <si>
    <t>TKI000:ea_Light-DutyVeh</t>
  </si>
  <si>
    <t xml:space="preserve">  (million barrels per day oil equivalent)</t>
  </si>
  <si>
    <t>TKI000:da_Total</t>
  </si>
  <si>
    <t>TKI000:da_PipelineFuel</t>
  </si>
  <si>
    <t>TKI000:da_Lubricants</t>
  </si>
  <si>
    <t>TKI000:da_MilitaryUse</t>
  </si>
  <si>
    <t>TKI000:da_Air</t>
  </si>
  <si>
    <t>TKI000:da_RecreationalB</t>
  </si>
  <si>
    <t>TKI000:da_Shipping,Inte</t>
  </si>
  <si>
    <t>TKI000:da_Shipping,Dome</t>
  </si>
  <si>
    <t>TKI000:da_Rail,Freight</t>
  </si>
  <si>
    <t>TKI000:da_Rail,Passenge</t>
  </si>
  <si>
    <t>TKI000:da_FreightTrucks</t>
  </si>
  <si>
    <t>TKI000:da_BusTransporta</t>
  </si>
  <si>
    <t>TKI000:da_CommercialLig</t>
  </si>
  <si>
    <t>TKI000:da_Light-DutyVeh</t>
  </si>
  <si>
    <t xml:space="preserve">  (quadrillion Btu)</t>
  </si>
  <si>
    <t>Energy Use by Mode</t>
  </si>
  <si>
    <t xml:space="preserve">   Domestic Shipping</t>
  </si>
  <si>
    <t>TKI000:ca_DomesticShipp</t>
  </si>
  <si>
    <t xml:space="preserve">   Rail</t>
  </si>
  <si>
    <t>TKI000:ca_Rail</t>
  </si>
  <si>
    <t xml:space="preserve"> (ton miles/thousand Btu)</t>
  </si>
  <si>
    <t xml:space="preserve">   Aircraft</t>
  </si>
  <si>
    <t>TKI000:ca_Aircraft</t>
  </si>
  <si>
    <t xml:space="preserve"> (seat miles per gallon)</t>
  </si>
  <si>
    <t xml:space="preserve">   Freight Truck</t>
  </si>
  <si>
    <t>TKI000:ca_FreightTruck</t>
  </si>
  <si>
    <t xml:space="preserve">   Stock Commercial Light Truck 1/</t>
  </si>
  <si>
    <t>TKI000:ca_StockCommerci</t>
  </si>
  <si>
    <t xml:space="preserve">   New Commercial Light Truck 1/</t>
  </si>
  <si>
    <t>TKI000:ca_NewCommercial</t>
  </si>
  <si>
    <t xml:space="preserve">   Light-Duty Stock 6/</t>
  </si>
  <si>
    <t>TKI000:ca_Light-DutySto</t>
  </si>
  <si>
    <t xml:space="preserve">     New Light Truck 5/</t>
  </si>
  <si>
    <t>TKI000:ca_OnRoadNewTwuk</t>
  </si>
  <si>
    <t xml:space="preserve">     New Car 5/</t>
  </si>
  <si>
    <t>TKI000:ca_OnRoadNewCar</t>
  </si>
  <si>
    <t xml:space="preserve">   On-Road New Light-Duty Vehicle 5/</t>
  </si>
  <si>
    <t>TKI000:ca_OnRoadNewVeh</t>
  </si>
  <si>
    <t xml:space="preserve">     New Light Truck 4/</t>
  </si>
  <si>
    <t>TKI000:ca_TestedNewTwuk</t>
  </si>
  <si>
    <t xml:space="preserve">     New Car 4/</t>
  </si>
  <si>
    <t>TKI000:ca_TestedNewCar</t>
  </si>
  <si>
    <t xml:space="preserve">   Tested New Light-Duty Vehicle 4/</t>
  </si>
  <si>
    <t>TKI000:ca_TestedNewVeh</t>
  </si>
  <si>
    <t xml:space="preserve">     New Light Truck 3/</t>
  </si>
  <si>
    <t>TKI000:ca_NewTwukCred</t>
  </si>
  <si>
    <t xml:space="preserve">     New Car 3/</t>
  </si>
  <si>
    <t>TKI000:ca_NewCarCred</t>
  </si>
  <si>
    <t xml:space="preserve">   Compliance New Light-Duty Vehicle 3/</t>
  </si>
  <si>
    <t>TKI000:ca_NewVehCred</t>
  </si>
  <si>
    <t xml:space="preserve">     New Light Truck 2/</t>
  </si>
  <si>
    <t>TKI000:ca_TwukCAFEStand</t>
  </si>
  <si>
    <t xml:space="preserve">     New Car 2/</t>
  </si>
  <si>
    <t>TKI000:ca_CarCAFEStand</t>
  </si>
  <si>
    <t xml:space="preserve">   New Light-Duty Vehicle CAFE Standard 2/</t>
  </si>
  <si>
    <t>TKI000:ca_AvgCAFEStand</t>
  </si>
  <si>
    <t xml:space="preserve"> (miles per gallon)</t>
  </si>
  <si>
    <t>Energy Efficiency Indicators</t>
  </si>
  <si>
    <t>TKI000:ba_DomesticShipp</t>
  </si>
  <si>
    <t>TKI000:ba_Rail</t>
  </si>
  <si>
    <t xml:space="preserve"> (billion ton miles traveled)</t>
  </si>
  <si>
    <t xml:space="preserve">   Air</t>
  </si>
  <si>
    <t>TKI000:ba_Air</t>
  </si>
  <si>
    <t xml:space="preserve"> (billion seat miles available)</t>
  </si>
  <si>
    <t xml:space="preserve">   Freight Trucks greater than 10,000 pounds</t>
  </si>
  <si>
    <t>TKI000:ba_FreightTrucks</t>
  </si>
  <si>
    <t xml:space="preserve">   Commercial Light Trucks 1/</t>
  </si>
  <si>
    <t>TKI000:ba_CommercialLig</t>
  </si>
  <si>
    <t xml:space="preserve">   Light-Duty Vehicles less than 8,501 pounds</t>
  </si>
  <si>
    <t>TKI000:ba_Light-DutyVeh</t>
  </si>
  <si>
    <t xml:space="preserve"> (billion vehicle miles traveled)</t>
  </si>
  <si>
    <t>Travel Indicators</t>
  </si>
  <si>
    <t>Key Indicators</t>
  </si>
  <si>
    <t xml:space="preserve"> Key Indicators and Consumption</t>
  </si>
  <si>
    <t>2016-</t>
  </si>
  <si>
    <t/>
  </si>
  <si>
    <t>7. Transportation Sector Key Indicators and Delivered Energy Consumption</t>
  </si>
  <si>
    <t>TKI000</t>
  </si>
  <si>
    <t xml:space="preserve"> January 2017</t>
  </si>
  <si>
    <t>Release Date</t>
  </si>
  <si>
    <t>d120816a</t>
  </si>
  <si>
    <t>Datekey</t>
  </si>
  <si>
    <t>Reference case</t>
  </si>
  <si>
    <t>ref2017</t>
  </si>
  <si>
    <t>Scenario</t>
  </si>
  <si>
    <t>Annual Energy Outlook 2017</t>
  </si>
  <si>
    <t>Report</t>
  </si>
  <si>
    <t>ref2017.d120816a</t>
  </si>
  <si>
    <t>Notes</t>
  </si>
  <si>
    <t>Modeling System run ref2017.d120816a.  Projections:  EIA AEO2017 National Energy Modeling System run ref2017.d120816a.</t>
  </si>
  <si>
    <t>System run ref2017.d120816a.  2016:  EIA, Short-Term Energy Outlook, October 2016 and EIA, AEO2017 National Energy</t>
  </si>
  <si>
    <t>Defense Fuel Supply Center, Factbook (January 2010); and U.S. Energy Information Administration (EIA), AEO2017 National Energy Modeling</t>
  </si>
  <si>
    <t>Transportation, RSPA, Air Carrier Statistics Monthly, December 2009/2008 (Washington, DC, December 2009); U.S. Department of Defense,</t>
  </si>
  <si>
    <t xml:space="preserve">   Sources:  2015 values derived using:  U.S. Department of Transportation, Form 41, schedule T2; U.S. Department of</t>
  </si>
  <si>
    <t xml:space="preserve">   Note:  Totals may not equal sum of components due to independent rounding.</t>
  </si>
  <si>
    <t xml:space="preserve">   - - = Not applicable.</t>
  </si>
  <si>
    <t xml:space="preserve">   2/ Non-U.S. efficiency is assumed to equal U.S. efficiency.</t>
  </si>
  <si>
    <t xml:space="preserve">   1/ Assumed to be the same as International US.</t>
  </si>
  <si>
    <t xml:space="preserve">  Military Jet Fuel, U.S.</t>
  </si>
  <si>
    <t>ATE000:pa_JetFuelUS</t>
  </si>
  <si>
    <t xml:space="preserve">  Commercial Aviation Gasoline, U.S.</t>
  </si>
  <si>
    <t>ATE000:oa_AviationGasol</t>
  </si>
  <si>
    <t xml:space="preserve">      Total World</t>
  </si>
  <si>
    <t>ATE000:oa_JF_World</t>
  </si>
  <si>
    <t xml:space="preserve">    Oceania</t>
  </si>
  <si>
    <t>ATE000:oa_JF_Oceania</t>
  </si>
  <si>
    <t xml:space="preserve">    Southwest Asia</t>
  </si>
  <si>
    <t>ATE000:oa_JF_SW_Asia</t>
  </si>
  <si>
    <t xml:space="preserve">    Southeast Asia</t>
  </si>
  <si>
    <t>ATE000:oa_JF_SE_Asia</t>
  </si>
  <si>
    <t xml:space="preserve">    Northeast Asia</t>
  </si>
  <si>
    <t>ATE000:oa_JF_NE_Asia</t>
  </si>
  <si>
    <t xml:space="preserve">    China</t>
  </si>
  <si>
    <t>ATE000:oa_JF_China</t>
  </si>
  <si>
    <t xml:space="preserve">    Commonwealth of Independent States</t>
  </si>
  <si>
    <t>ATE000:oa_JF_Russia</t>
  </si>
  <si>
    <t xml:space="preserve">    Mideast</t>
  </si>
  <si>
    <t>ATE000:oa_JF_Mideast</t>
  </si>
  <si>
    <t xml:space="preserve">    Africa</t>
  </si>
  <si>
    <t>ATE000:oa_JF_Africa</t>
  </si>
  <si>
    <t xml:space="preserve">    Europe</t>
  </si>
  <si>
    <t>ATE000:oa_JF_Europe</t>
  </si>
  <si>
    <t xml:space="preserve">    South America</t>
  </si>
  <si>
    <t>ATE000:oa_JF_South_Am</t>
  </si>
  <si>
    <t xml:space="preserve">    Central America</t>
  </si>
  <si>
    <t>ATE000:oa_JF_Central_Am</t>
  </si>
  <si>
    <t xml:space="preserve">    Canada</t>
  </si>
  <si>
    <t>ATE000:oa_JF_Canada</t>
  </si>
  <si>
    <t xml:space="preserve">    United States</t>
  </si>
  <si>
    <t>ATE000:oa_JF_US</t>
  </si>
  <si>
    <t xml:space="preserve">  Commercial Jet Fuel</t>
  </si>
  <si>
    <t>Fuel Consumption (trillion Btu)</t>
  </si>
  <si>
    <t xml:space="preserve">      Average Aircraft</t>
  </si>
  <si>
    <t>ATE000:na_AverageAircra</t>
  </si>
  <si>
    <t xml:space="preserve">    Regional Jets</t>
  </si>
  <si>
    <t>ATE000:na_RegionalJets</t>
  </si>
  <si>
    <t xml:space="preserve">    Wide Body Aircraft</t>
  </si>
  <si>
    <t>ATE000:na_WideBodyAircr</t>
  </si>
  <si>
    <t xml:space="preserve">    Narrow Body Aircraft</t>
  </si>
  <si>
    <t>ATE000:na_NarrowBodyAir</t>
  </si>
  <si>
    <t xml:space="preserve">  Aircraft Stock</t>
  </si>
  <si>
    <t>ATE000:ma_AverageAircra</t>
  </si>
  <si>
    <t>ATE000:ma_RegionalJets</t>
  </si>
  <si>
    <t>ATE000:ma_WideBodyAircr</t>
  </si>
  <si>
    <t>ATE000:ma_NarrowBodyAir</t>
  </si>
  <si>
    <t xml:space="preserve">  New Aircraft</t>
  </si>
  <si>
    <t>Aircraft Efficiency (seat miles per gallon) 2/</t>
  </si>
  <si>
    <t xml:space="preserve">  Electrically Active Controls</t>
  </si>
  <si>
    <t>ATE000:la_ElectricallyA</t>
  </si>
  <si>
    <t xml:space="preserve">  Weight Reducing Materials</t>
  </si>
  <si>
    <t>ATE000:la_WeightReducin</t>
  </si>
  <si>
    <t xml:space="preserve">  Advanced Aerodynamics</t>
  </si>
  <si>
    <t>ATE000:la_Advanced Aero</t>
  </si>
  <si>
    <t xml:space="preserve">  Laminar Flow Control</t>
  </si>
  <si>
    <t>ATE000:la_LaminarFlowCo</t>
  </si>
  <si>
    <t>- -</t>
  </si>
  <si>
    <t xml:space="preserve">  General Technology 5</t>
  </si>
  <si>
    <t>ATE000:la_gen_tech_5</t>
  </si>
  <si>
    <t xml:space="preserve">  General Technology 4</t>
  </si>
  <si>
    <t>ATE000:la_gen_tech_4</t>
  </si>
  <si>
    <t xml:space="preserve">  General Technology 3</t>
  </si>
  <si>
    <t>ATE000:la_gen_tech_3</t>
  </si>
  <si>
    <t xml:space="preserve">  General Technology 2</t>
  </si>
  <si>
    <t>ATE000:la_gen_tech_2</t>
  </si>
  <si>
    <t xml:space="preserve">  General Technology 1</t>
  </si>
  <si>
    <t>ATE000:la_gen_tech_1</t>
  </si>
  <si>
    <t>Advanced Technology Penetration</t>
  </si>
  <si>
    <t>Total World</t>
  </si>
  <si>
    <t>ATE000:sal_WorldTotal</t>
  </si>
  <si>
    <t>ATE000:sal_Oceania-rj</t>
  </si>
  <si>
    <t>ATE000:sal_Oceania-wb</t>
  </si>
  <si>
    <t>ATE000:sal_Oceania-nb</t>
  </si>
  <si>
    <t xml:space="preserve">  Oceania</t>
  </si>
  <si>
    <t>ATE000:sal_Oceania</t>
  </si>
  <si>
    <t>ATE000:sal_SW_Asia-rj</t>
  </si>
  <si>
    <t>ATE000:sal_SW_Asia-wb</t>
  </si>
  <si>
    <t>ATE000:sal_SW_Asia-nb</t>
  </si>
  <si>
    <t xml:space="preserve">  Southwest Asia</t>
  </si>
  <si>
    <t>ATE000:sal_SW_Asia</t>
  </si>
  <si>
    <t>ATE000:sal_SE_Asia-rj</t>
  </si>
  <si>
    <t>ATE000:sal_SE_Asia-wb</t>
  </si>
  <si>
    <t>ATE000:sal_SE_Asia-nb</t>
  </si>
  <si>
    <t xml:space="preserve">  Southeast Asia</t>
  </si>
  <si>
    <t>ATE000:sal_SE_Asia</t>
  </si>
  <si>
    <t>ATE000:sal_NE_Asia-rj</t>
  </si>
  <si>
    <t>ATE000:sal_NE_Asia-wb</t>
  </si>
  <si>
    <t>ATE000:sal_NE_Asia-nb</t>
  </si>
  <si>
    <t xml:space="preserve">  Northeast Asia</t>
  </si>
  <si>
    <t>ATE000:sal_NE_Asia</t>
  </si>
  <si>
    <t>ATE000:sal_China-rj</t>
  </si>
  <si>
    <t>ATE000:sal_China-wb</t>
  </si>
  <si>
    <t>ATE000:sal_China-nb</t>
  </si>
  <si>
    <t xml:space="preserve">  China</t>
  </si>
  <si>
    <t>ATE000:sal_China</t>
  </si>
  <si>
    <t>ATE000:sal_Russia-rj</t>
  </si>
  <si>
    <t>ATE000:sal_Russia-wb</t>
  </si>
  <si>
    <t>ATE000:sal_Russia-nb</t>
  </si>
  <si>
    <t xml:space="preserve">  Commonwealth of Independent States</t>
  </si>
  <si>
    <t>ATE000:sal_Russia</t>
  </si>
  <si>
    <t>ATE000:sal_Mideast-rj</t>
  </si>
  <si>
    <t>ATE000:sal_Mideast-wb</t>
  </si>
  <si>
    <t>ATE000:sal_Mideast-nb</t>
  </si>
  <si>
    <t xml:space="preserve">  Mideast</t>
  </si>
  <si>
    <t>ATE000:sal_Mideast</t>
  </si>
  <si>
    <t>ATE000:sal_Africa-rj</t>
  </si>
  <si>
    <t>ATE000:sal_Africa-wb</t>
  </si>
  <si>
    <t>ATE000:sal_Africa-nb</t>
  </si>
  <si>
    <t xml:space="preserve">  Africa</t>
  </si>
  <si>
    <t>ATE000:sal_Africa</t>
  </si>
  <si>
    <t>ATE000:sal_Europe-rj</t>
  </si>
  <si>
    <t>ATE000:sal_Europe-wb</t>
  </si>
  <si>
    <t>ATE000:sal_Europe-nb</t>
  </si>
  <si>
    <t xml:space="preserve">  Europe</t>
  </si>
  <si>
    <t>ATE000:sal_Europe</t>
  </si>
  <si>
    <t>ATE000:sal_South_Am-rj</t>
  </si>
  <si>
    <t>ATE000:sal_South_Am-wb</t>
  </si>
  <si>
    <t>ATE000:sal_South_Am-nb</t>
  </si>
  <si>
    <t xml:space="preserve">  South America</t>
  </si>
  <si>
    <t>ATE000:sal_South_Am</t>
  </si>
  <si>
    <t>ATE000:sal_Central_Am-r</t>
  </si>
  <si>
    <t>ATE000:sal_Central_Am-w</t>
  </si>
  <si>
    <t>ATE000:sal_Central_Am-n</t>
  </si>
  <si>
    <t xml:space="preserve">  Central America</t>
  </si>
  <si>
    <t>ATE000:sal_Central_Am</t>
  </si>
  <si>
    <t>ATE000:sal_Canada-rj</t>
  </si>
  <si>
    <t>ATE000:sal_Canada-wb</t>
  </si>
  <si>
    <t>ATE000:sal_Canada-nb</t>
  </si>
  <si>
    <t xml:space="preserve">  Canada</t>
  </si>
  <si>
    <t>ATE000:sal_Canada</t>
  </si>
  <si>
    <t>ATE000:sal_USRegional</t>
  </si>
  <si>
    <t>ATE000:sal_USWideBody</t>
  </si>
  <si>
    <t>ATE000:sal_USNarrowBody</t>
  </si>
  <si>
    <t xml:space="preserve">  United States</t>
  </si>
  <si>
    <t>ATE000:sal_U.S.Total</t>
  </si>
  <si>
    <t>Aircraft Sales</t>
  </si>
  <si>
    <t xml:space="preserve">    Total World</t>
  </si>
  <si>
    <t>ATE000:fa_WorldTotal</t>
  </si>
  <si>
    <t>ATE000:fa_Oceania</t>
  </si>
  <si>
    <t>ATE000:fa_SW_Asia</t>
  </si>
  <si>
    <t>ATE000:fa_SE_Asia</t>
  </si>
  <si>
    <t>ATE000:fa_NE_Asia</t>
  </si>
  <si>
    <t>ATE000:fa_China</t>
  </si>
  <si>
    <t>ATE000:fa_Russia</t>
  </si>
  <si>
    <t>ATE000:fa_Mideast</t>
  </si>
  <si>
    <t>ATE000:fa_Africa</t>
  </si>
  <si>
    <t>ATE000:fa_Europe</t>
  </si>
  <si>
    <t>ATE000:fa_South_Am</t>
  </si>
  <si>
    <t>ATE000:fa_Central_Am</t>
  </si>
  <si>
    <t>ATE000:fa_Canada</t>
  </si>
  <si>
    <t>ATE000:fa_USRegional</t>
  </si>
  <si>
    <t>ATE000:fa_USWideBody</t>
  </si>
  <si>
    <t>ATE000:fa_USNarrowBody</t>
  </si>
  <si>
    <t>ATE000:fa_U.S.Total</t>
  </si>
  <si>
    <t>Seat Miles Demanded (billion miles)</t>
  </si>
  <si>
    <t>ATE000:ea_FreRevWorld</t>
  </si>
  <si>
    <t>ATE000:ea_FreRevOceania</t>
  </si>
  <si>
    <t>ATE000:ea_FreRevSWAsia</t>
  </si>
  <si>
    <t>ATE000:ea_FreRevSEAsia</t>
  </si>
  <si>
    <t>ATE000:ea_FreRevNEAsia</t>
  </si>
  <si>
    <t>ATE000:ea_FreRevChina</t>
  </si>
  <si>
    <t>ATE000:ea_FreRevRussia</t>
  </si>
  <si>
    <t>ATE000:ea_FreRevMideast</t>
  </si>
  <si>
    <t>ATE000:ea_FreRevAfrica</t>
  </si>
  <si>
    <t>ATE000:ea_FreRevEurope</t>
  </si>
  <si>
    <t>ATE000:ea_FreRevSouthAm</t>
  </si>
  <si>
    <t>ATE000:ea_FreRevCentAm</t>
  </si>
  <si>
    <t>ATE000:ea_FreRevCanada</t>
  </si>
  <si>
    <t>ATE000:ea_FreRevUnited</t>
  </si>
  <si>
    <t xml:space="preserve">  Freight Revenue Ton Miles (billion miles)</t>
  </si>
  <si>
    <t xml:space="preserve">      Oceania</t>
  </si>
  <si>
    <t>ATE000:rpm_OC_Internat</t>
  </si>
  <si>
    <t xml:space="preserve">      Southwest Asia</t>
  </si>
  <si>
    <t>ATE000:rpm_SW_Internat</t>
  </si>
  <si>
    <t xml:space="preserve">      Southeast Asia</t>
  </si>
  <si>
    <t>ATE000:rpm_SE_Internat</t>
  </si>
  <si>
    <t xml:space="preserve">      Northeast Asia</t>
  </si>
  <si>
    <t>ATE000:rpm_NE_Internat</t>
  </si>
  <si>
    <t xml:space="preserve">      China</t>
  </si>
  <si>
    <t>ATE000:rpm_CH_Internat</t>
  </si>
  <si>
    <t xml:space="preserve">      Commonwealth of Independent States</t>
  </si>
  <si>
    <t>ATE000:rpm_RU_Internat</t>
  </si>
  <si>
    <t xml:space="preserve">      Mideast</t>
  </si>
  <si>
    <t>ATE000:rpm_ME_Internat</t>
  </si>
  <si>
    <t xml:space="preserve">      Africa</t>
  </si>
  <si>
    <t>ATE000:rpm_AF_Internat</t>
  </si>
  <si>
    <t xml:space="preserve">      Europe</t>
  </si>
  <si>
    <t>ATE000:rpm_EU_Internat</t>
  </si>
  <si>
    <t xml:space="preserve">      South America</t>
  </si>
  <si>
    <t>ATE000:rpm_SA_Internat</t>
  </si>
  <si>
    <t xml:space="preserve">      Central America</t>
  </si>
  <si>
    <t>ATE000:rpm_CA_Internat</t>
  </si>
  <si>
    <t xml:space="preserve">      Canada</t>
  </si>
  <si>
    <t>ATE000:rpm_CN_Internat</t>
  </si>
  <si>
    <t xml:space="preserve">      United States</t>
  </si>
  <si>
    <t>ATE000:rpm_US_Internat</t>
  </si>
  <si>
    <t xml:space="preserve">    International</t>
  </si>
  <si>
    <t>ATE000:rpm_OC_Domestic</t>
  </si>
  <si>
    <t>ATE000:rpm_SW_Domestic</t>
  </si>
  <si>
    <t>ATE000:rpm_SE_Domestic</t>
  </si>
  <si>
    <t>ATE000:rpm_NE_Domestic</t>
  </si>
  <si>
    <t>ATE000:rpm_CH_Domestic</t>
  </si>
  <si>
    <t>ATE000:rpm_RU_Domestic</t>
  </si>
  <si>
    <t>ATE000:rpm_ME_Domestic</t>
  </si>
  <si>
    <t>ATE000:rpm_AF_Domestic</t>
  </si>
  <si>
    <t>ATE000:rpm_EU_Domestic</t>
  </si>
  <si>
    <t>ATE000:rpm_SA_Domestic</t>
  </si>
  <si>
    <t>ATE000:rpm_CA_Domestic</t>
  </si>
  <si>
    <t>ATE000:rpm_CN_Domestic</t>
  </si>
  <si>
    <t>ATE000:rpm_US_Domestic</t>
  </si>
  <si>
    <t xml:space="preserve">    Domestic</t>
  </si>
  <si>
    <t xml:space="preserve">  Revenue Passenger Miles (billion miles)</t>
  </si>
  <si>
    <t>Travel Demand</t>
  </si>
  <si>
    <t>ATE000:pop_JF_Oceania</t>
  </si>
  <si>
    <t>ATE000:pop_JF_SW_Asia</t>
  </si>
  <si>
    <t>ATE000:pop_JF_SE_Asia</t>
  </si>
  <si>
    <t>ATE000:pop_JF_NE_Asia</t>
  </si>
  <si>
    <t>ATE000:pop_JF_China</t>
  </si>
  <si>
    <t>ATE000:pop_JF_Russia</t>
  </si>
  <si>
    <t>ATE000:pop_JF_Mideast</t>
  </si>
  <si>
    <t>ATE000:pop_JF_Africa</t>
  </si>
  <si>
    <t>ATE000:pop_JF_Europe</t>
  </si>
  <si>
    <t>ATE000:pop_JF_South_Am</t>
  </si>
  <si>
    <t>ATE000:pop_JF_Central_A</t>
  </si>
  <si>
    <t>ATE000:pop_JF_Canada</t>
  </si>
  <si>
    <t>ATE000:pop_JF_US</t>
  </si>
  <si>
    <t xml:space="preserve">  Population (millions)</t>
  </si>
  <si>
    <t>Driver Variables</t>
  </si>
  <si>
    <t xml:space="preserve">  U.S. International</t>
  </si>
  <si>
    <t>ATE000:ea_LoadFactor,In</t>
  </si>
  <si>
    <t xml:space="preserve">  U.S. Domestic</t>
  </si>
  <si>
    <t>ATE000:da_LoadFactor,Do</t>
  </si>
  <si>
    <t>Load Factor (fraction of seats filled)</t>
  </si>
  <si>
    <t xml:space="preserve">  Non-U.S. 1/</t>
  </si>
  <si>
    <t>ATE000:ca_Yield-non_u.s</t>
  </si>
  <si>
    <t xml:space="preserve">  International</t>
  </si>
  <si>
    <t>ATE000:ca_Yield-interna</t>
  </si>
  <si>
    <t xml:space="preserve">  Domestic</t>
  </si>
  <si>
    <t>ATE000:ca_Yield-domesti</t>
  </si>
  <si>
    <t>Ticket Price (1996 cents per passenger mile)</t>
  </si>
  <si>
    <t>Fuel Cost (1987 dollars per million Btu)</t>
  </si>
  <si>
    <t>ATE000:ba_FuelCost(1987</t>
  </si>
  <si>
    <t xml:space="preserve"> Indicators</t>
  </si>
  <si>
    <t>48. Air Travel Energy Use</t>
  </si>
  <si>
    <t>ATE000</t>
  </si>
  <si>
    <t>aircraft</t>
  </si>
  <si>
    <t>HDVs</t>
  </si>
  <si>
    <t>freight ships</t>
  </si>
  <si>
    <t>passenger ships</t>
  </si>
  <si>
    <t>freight rail</t>
  </si>
  <si>
    <t>passenger rail</t>
  </si>
  <si>
    <t>freight and passenger aircraft</t>
  </si>
  <si>
    <t>2003-15: U.S. Department of Transportation, Federal Railroad Administration, Office of Safety Analysis, Operational Data Tables, Mar. 28, 2017.</t>
  </si>
  <si>
    <r>
      <t>1990-2002: Ibid.,</t>
    </r>
    <r>
      <rPr>
        <i/>
        <sz val="9"/>
        <rFont val="Arial"/>
        <family val="2"/>
      </rPr>
      <t xml:space="preserve"> Amtrak Annual Report </t>
    </r>
    <r>
      <rPr>
        <sz val="9"/>
        <rFont val="Arial"/>
        <family val="2"/>
      </rPr>
      <t>(Washington, DC: Annual Issues), Statistical Appendix.</t>
    </r>
  </si>
  <si>
    <r>
      <t>1985: Amtrak,</t>
    </r>
    <r>
      <rPr>
        <i/>
        <sz val="9"/>
        <rFont val="Arial"/>
        <family val="2"/>
      </rPr>
      <t xml:space="preserve"> Amtrak FY95 Annual Report </t>
    </r>
    <r>
      <rPr>
        <sz val="9"/>
        <rFont val="Arial"/>
        <family val="2"/>
      </rPr>
      <t xml:space="preserve">(Washington, DC: 1996), Statistical Appendix, page 4. </t>
    </r>
  </si>
  <si>
    <r>
      <t xml:space="preserve">1960-80: Association of American Railroads, </t>
    </r>
    <r>
      <rPr>
        <i/>
        <sz val="9"/>
        <rFont val="Arial"/>
        <family val="2"/>
      </rPr>
      <t>Railroad Facts</t>
    </r>
    <r>
      <rPr>
        <sz val="9"/>
        <rFont val="Arial"/>
        <family val="2"/>
      </rPr>
      <t xml:space="preserve"> (Washington, DC: Annual Issues).</t>
    </r>
  </si>
  <si>
    <t>Rail, Intercity / Amtrak:</t>
  </si>
  <si>
    <r>
      <t xml:space="preserve">1996-2014: U.S. Department of Transportation, Federal Transit Administration, </t>
    </r>
    <r>
      <rPr>
        <i/>
        <sz val="9"/>
        <rFont val="Arial"/>
        <family val="2"/>
      </rPr>
      <t xml:space="preserve">National Transit Database, </t>
    </r>
    <r>
      <rPr>
        <sz val="9"/>
        <rFont val="Arial"/>
        <family val="2"/>
      </rPr>
      <t>Table 19, available at http://www.ntdprogram.gov/ntdprogram/data.htm as of Apr. 26, 2016.</t>
    </r>
  </si>
  <si>
    <r>
      <t xml:space="preserve">1960-1995: American Public Transportation Association, </t>
    </r>
    <r>
      <rPr>
        <i/>
        <sz val="9"/>
        <rFont val="Arial"/>
        <family val="2"/>
      </rPr>
      <t>Public Transportation Fact Book</t>
    </r>
    <r>
      <rPr>
        <sz val="9"/>
        <rFont val="Arial"/>
        <family val="2"/>
      </rPr>
      <t xml:space="preserve"> (Washington, DC: Annual Issues), table 2 and similar tables in earlier editions.</t>
    </r>
  </si>
  <si>
    <t>All other data:</t>
  </si>
  <si>
    <t>1993-95: American Public Transit Association, personal communication, Aug. 13, 2001.</t>
  </si>
  <si>
    <t>1992: American Public Transit Association, personal communication, July 19, 2000.</t>
  </si>
  <si>
    <t>Ferryboat:</t>
  </si>
  <si>
    <t>Transit:</t>
  </si>
  <si>
    <t>1995-2015: Ibid., Highway Statistics (Washington, DC: Annual Issues), table VM-1, available at http://www.fhwa.dot.gov/policyinformation/statistics.cfm as of Mar. 28, 2017.</t>
  </si>
  <si>
    <r>
      <t xml:space="preserve">1960-94: U.S. Department of Transportation, Federal Highway Administration, </t>
    </r>
    <r>
      <rPr>
        <i/>
        <sz val="9"/>
        <rFont val="Arial"/>
        <family val="2"/>
      </rPr>
      <t>Highway Statistics Summary to 1995</t>
    </r>
    <r>
      <rPr>
        <sz val="9"/>
        <rFont val="Arial"/>
        <family val="2"/>
      </rPr>
      <t xml:space="preserve">, table VM-201A, available at http://www.fhwa.dot.gov/policyinformation/statistics.cfm as of May 6, 2011. </t>
    </r>
  </si>
  <si>
    <r>
      <t>Single-unit 2-axle 6-tires or more truck, combination truck,</t>
    </r>
    <r>
      <rPr>
        <sz val="9"/>
        <rFont val="Arial"/>
        <family val="2"/>
      </rPr>
      <t xml:space="preserve"> </t>
    </r>
    <r>
      <rPr>
        <i/>
        <sz val="9"/>
        <rFont val="Arial"/>
        <family val="2"/>
      </rPr>
      <t>and</t>
    </r>
    <r>
      <rPr>
        <sz val="9"/>
        <rFont val="Arial"/>
        <family val="2"/>
      </rPr>
      <t xml:space="preserve"> </t>
    </r>
    <r>
      <rPr>
        <i/>
        <sz val="9"/>
        <rFont val="Arial"/>
        <family val="2"/>
      </rPr>
      <t>bus:</t>
    </r>
  </si>
  <si>
    <r>
      <t xml:space="preserve">2000-15: U.S. Department of Transportation, Federal Highway Administration, </t>
    </r>
    <r>
      <rPr>
        <i/>
        <sz val="9"/>
        <rFont val="Arial"/>
        <family val="2"/>
      </rPr>
      <t xml:space="preserve">Highway Statistics </t>
    </r>
    <r>
      <rPr>
        <sz val="9"/>
        <rFont val="Arial"/>
        <family val="2"/>
      </rPr>
      <t>(Washington, DC: Annual Issues), table VM-1, available at http://www.fhwa.dot.gov/policyinformation/statistics.cfm as of Mar. 28, 2017.</t>
    </r>
  </si>
  <si>
    <t>Light duty vehicle, long wheel base:</t>
  </si>
  <si>
    <t>1995-99: Ibid., Highway Statistics (Washington, DC: Annual Issues), table VM-1, available at http://www.fhwa.dot.gov/policyinformation/statistics.cfm as of May 6, 2011.</t>
  </si>
  <si>
    <r>
      <t xml:space="preserve">1970-94: U.S. Department of Transportation, Federal Highway Administration, </t>
    </r>
    <r>
      <rPr>
        <i/>
        <sz val="9"/>
        <rFont val="Arial"/>
        <family val="2"/>
      </rPr>
      <t>Highway Statistics Summary to 1995</t>
    </r>
    <r>
      <rPr>
        <sz val="9"/>
        <rFont val="Arial"/>
        <family val="2"/>
      </rPr>
      <t xml:space="preserve">, table VM-201A, available at http://www.fhwa.dot.gov/policyinformation/statistics.cfm as of May 6, 2011. </t>
    </r>
  </si>
  <si>
    <t>Other 2-axle 4-tire vehicle:</t>
  </si>
  <si>
    <t>1985-2015:  Ibid., Highway Statistics (Washington, DC: Annual Issues), table VM-1, available at http://www.fhwa.dot.gov/policyinformation/statistics.cfm as of Mar. 28, 2017.</t>
  </si>
  <si>
    <r>
      <t xml:space="preserve">1970-80: U.S. Department of Transportation, Federal Highway Administration, </t>
    </r>
    <r>
      <rPr>
        <i/>
        <sz val="9"/>
        <rFont val="Arial"/>
        <family val="2"/>
      </rPr>
      <t>Highway Statistics Summary to 1985</t>
    </r>
    <r>
      <rPr>
        <sz val="9"/>
        <rFont val="Arial"/>
        <family val="2"/>
      </rPr>
      <t xml:space="preserve"> (Washington, DC: 1986), table VM-201A.</t>
    </r>
  </si>
  <si>
    <t>Motorcycle:</t>
  </si>
  <si>
    <r>
      <t>2000-15: U.S. Department of Transportation, Federal Highway Administration,</t>
    </r>
    <r>
      <rPr>
        <i/>
        <sz val="9"/>
        <rFont val="Arial"/>
        <family val="2"/>
      </rPr>
      <t xml:space="preserve"> Highway Statistics</t>
    </r>
    <r>
      <rPr>
        <sz val="9"/>
        <rFont val="Arial"/>
        <family val="2"/>
      </rPr>
      <t xml:space="preserve"> (Washington, DC: Annual Issues), table VM-1, available at http://www.fhwa.dot.gov/policyinformation/statistics.cfm as of Mar. 28, 2017.</t>
    </r>
  </si>
  <si>
    <t>Light duty vehicle, short wheel base:</t>
  </si>
  <si>
    <r>
      <t xml:space="preserve">1960-94: U.S. Department of Transportation, Federal Highway Administration, </t>
    </r>
    <r>
      <rPr>
        <i/>
        <sz val="9"/>
        <rFont val="Arial"/>
        <family val="2"/>
      </rPr>
      <t>Highway Statistics Summary to 1995,</t>
    </r>
    <r>
      <rPr>
        <sz val="9"/>
        <rFont val="Arial"/>
        <family val="2"/>
      </rPr>
      <t xml:space="preserve"> table VM-201A, available at http://www.fhwa.dot.gov/policyinformation/statistics.cfm as of May 6, 2011. </t>
    </r>
  </si>
  <si>
    <t>Passenger car and motorcycle:</t>
  </si>
  <si>
    <t>Highway:</t>
  </si>
  <si>
    <r>
      <t xml:space="preserve">1975-2015: U.S. Department of Transportation, Bureau of Transportation Statistics, Office of Airline Information, </t>
    </r>
    <r>
      <rPr>
        <i/>
        <sz val="9"/>
        <rFont val="Arial"/>
        <family val="2"/>
      </rPr>
      <t>Air Carrier Summary : T1: U.S. Air Carrier Traffic And Capacity Summary by Service Class</t>
    </r>
    <r>
      <rPr>
        <sz val="9"/>
        <rFont val="Arial"/>
        <family val="2"/>
      </rPr>
      <t>, available at http://www.transtats.bts.gov/Fields.asp?Table_ID=264 as of Mar. 28, 2017.</t>
    </r>
  </si>
  <si>
    <r>
      <t xml:space="preserve">1965-70: Ibid., </t>
    </r>
    <r>
      <rPr>
        <i/>
        <sz val="9"/>
        <rFont val="Arial"/>
        <family val="2"/>
      </rPr>
      <t xml:space="preserve">Handbook of Airline Statistics, 1973 </t>
    </r>
    <r>
      <rPr>
        <sz val="9"/>
        <rFont val="Arial"/>
        <family val="2"/>
      </rPr>
      <t>(Washington, DC: 1974), part III, table 2.</t>
    </r>
  </si>
  <si>
    <r>
      <t xml:space="preserve">1960: Civil Aeronautics Board, </t>
    </r>
    <r>
      <rPr>
        <i/>
        <sz val="9"/>
        <rFont val="Arial"/>
        <family val="2"/>
      </rPr>
      <t xml:space="preserve">Handbook of Airline Statistics, 1969 </t>
    </r>
    <r>
      <rPr>
        <sz val="9"/>
        <rFont val="Arial"/>
        <family val="2"/>
      </rPr>
      <t>(Washington, DC: 1970), part III, table 2.</t>
    </r>
  </si>
  <si>
    <t>Air carrier, domestic, all services:</t>
  </si>
  <si>
    <t>Air:</t>
  </si>
  <si>
    <t>SOURCES</t>
  </si>
  <si>
    <t>Numbers may not add to totals due to rounding.</t>
  </si>
  <si>
    <r>
      <t xml:space="preserve">Transit </t>
    </r>
    <r>
      <rPr>
        <sz val="9"/>
        <rFont val="Arial"/>
        <family val="2"/>
      </rPr>
      <t>data from 1996 and after are not comparable to the data for earlier years or to the data published in previous editions of the report due to different data sources used.</t>
    </r>
  </si>
  <si>
    <t>2007 data for Bus, Paratransit (Demand responsive), and Other are not comparable to earlier years due to change in the method of data collection and estimation by the American Public Transportation Association (APTA).</t>
  </si>
  <si>
    <t>The FHWA estimates national trends by using State reported Highway Performance and Monitoring System (HPMS) data, fuel consumption data, vehicle registration data, other data such as the R. L. Polk vehicle data, and a host of modeling techniques.</t>
  </si>
  <si>
    <r>
      <t xml:space="preserve">In July 1997, the U.S. Department of Transportation, Federal Highway Administration published revised passenger-miles data for the highway modes for a number of years. The major change reflected the reassignment of some vehicles from the </t>
    </r>
    <r>
      <rPr>
        <i/>
        <sz val="9"/>
        <rFont val="Arial"/>
        <family val="2"/>
      </rPr>
      <t xml:space="preserve">Passenger car </t>
    </r>
    <r>
      <rPr>
        <sz val="9"/>
        <rFont val="Arial"/>
        <family val="2"/>
      </rPr>
      <t xml:space="preserve">category to the </t>
    </r>
    <r>
      <rPr>
        <i/>
        <sz val="9"/>
        <rFont val="Arial"/>
        <family val="2"/>
      </rPr>
      <t>Other 2-axle 4-tire vehicle</t>
    </r>
    <r>
      <rPr>
        <sz val="9"/>
        <rFont val="Arial"/>
        <family val="2"/>
      </rPr>
      <t xml:space="preserve"> category. Passenger-miles for </t>
    </r>
    <r>
      <rPr>
        <i/>
        <sz val="9"/>
        <rFont val="Arial"/>
        <family val="2"/>
      </rPr>
      <t>passenger car, motorcycle, and other 2-axle 4-tire vehicles</t>
    </r>
    <r>
      <rPr>
        <sz val="9"/>
        <rFont val="Arial"/>
        <family val="2"/>
      </rPr>
      <t xml:space="preserve"> were derived by multiplying vehicle-miles for these vehicles by average vehicle occupancy rates, provided by the Nationwide Personal Transportation Survey (1977, 1983, and 1995) and the National Household Travel Survey (2001). Again in March 2011, the methodology and data categories of the Highway Statistics series were updated. The new category </t>
    </r>
    <r>
      <rPr>
        <i/>
        <sz val="9"/>
        <rFont val="Arial"/>
        <family val="2"/>
      </rPr>
      <t>Light duty vehicle, short wheel base</t>
    </r>
    <r>
      <rPr>
        <sz val="9"/>
        <rFont val="Arial"/>
        <family val="2"/>
      </rPr>
      <t xml:space="preserve"> includes passenger cars, light trucks, vans, and sport utility vehicles (SUVs) with a wheel base equal to or less than 121 inches. The new category </t>
    </r>
    <r>
      <rPr>
        <i/>
        <sz val="9"/>
        <rFont val="Arial"/>
        <family val="2"/>
      </rPr>
      <t>Light duty vehicle, long wheel base</t>
    </r>
    <r>
      <rPr>
        <sz val="9"/>
        <rFont val="Arial"/>
        <family val="2"/>
      </rPr>
      <t xml:space="preserve"> includes large passenger cars, pickup trucks, vans, and SUVs with a wheel base longer than 121 inches. The data are revised with the new methodology back to the year 2000, so the data from 1980-99 are not comparable. In addition, this edition of table 1-40 is not comparable to previous editions.</t>
    </r>
  </si>
  <si>
    <r>
      <rPr>
        <i/>
        <sz val="9"/>
        <rFont val="Arial"/>
        <family val="2"/>
      </rPr>
      <t>Air carrier</t>
    </r>
    <r>
      <rPr>
        <sz val="9"/>
        <rFont val="Arial"/>
        <family val="2"/>
      </rPr>
      <t xml:space="preserve"> passenger-miles are computed by summing the products of the aircraft-miles flown on each inter airport segment multiplied by the number of passengers carried on that segment. </t>
    </r>
    <r>
      <rPr>
        <i/>
        <sz val="9"/>
        <rFont val="Arial"/>
        <family val="2"/>
      </rPr>
      <t>Highway</t>
    </r>
    <r>
      <rPr>
        <sz val="9"/>
        <rFont val="Arial"/>
        <family val="2"/>
      </rPr>
      <t xml:space="preserve"> passenger-miles from 1960 to 1994 are calculated by multiplying vehicle-miles of travel as cited by FHWA by the average number of occupants for each vehicle type. Average vehicle occupancy rates are based on various sources, such as the National Household Travel Survey, conducted by the Federal Highway Administration, and the Vehicle Inventory and Use Survey, conducted by the Bureau of the Census. </t>
    </r>
    <r>
      <rPr>
        <i/>
        <sz val="9"/>
        <rFont val="Arial"/>
        <family val="2"/>
      </rPr>
      <t>Transit</t>
    </r>
    <r>
      <rPr>
        <sz val="9"/>
        <rFont val="Arial"/>
        <family val="2"/>
      </rPr>
      <t xml:space="preserve"> passenger-miles are the cumulative sum of the distances ridden by each passenger. </t>
    </r>
    <r>
      <rPr>
        <i/>
        <sz val="9"/>
        <rFont val="Arial"/>
        <family val="2"/>
      </rPr>
      <t>Rail</t>
    </r>
    <r>
      <rPr>
        <sz val="9"/>
        <rFont val="Arial"/>
        <family val="2"/>
      </rPr>
      <t xml:space="preserve"> passenger-miles represent the movement of 1 passenger for 1 mile. </t>
    </r>
  </si>
  <si>
    <t>NOTES</t>
  </si>
  <si>
    <r>
      <t>j</t>
    </r>
    <r>
      <rPr>
        <sz val="9"/>
        <rFont val="Arial"/>
        <family val="2"/>
      </rPr>
      <t xml:space="preserve"> National Passenger Railroad Corporation (</t>
    </r>
    <r>
      <rPr>
        <i/>
        <sz val="9"/>
        <rFont val="Arial"/>
        <family val="2"/>
      </rPr>
      <t>Amtrak</t>
    </r>
    <r>
      <rPr>
        <sz val="9"/>
        <rFont val="Arial"/>
        <family val="2"/>
      </rPr>
      <t>) began operations in 1971. Does not include contract commuter passengers.</t>
    </r>
  </si>
  <si>
    <r>
      <t>i</t>
    </r>
    <r>
      <rPr>
        <sz val="9"/>
        <rFont val="Arial"/>
        <family val="2"/>
      </rPr>
      <t xml:space="preserve"> </t>
    </r>
    <r>
      <rPr>
        <i/>
        <sz val="9"/>
        <rFont val="Arial"/>
        <family val="2"/>
      </rPr>
      <t>Other</t>
    </r>
    <r>
      <rPr>
        <sz val="9"/>
        <rFont val="Arial"/>
        <family val="2"/>
      </rPr>
      <t xml:space="preserve"> includes Aerial Tramway, Alaska Railroad, Bus Rapid Transit, Cable Car, Commuter Bus, Demand Response - Taxi, Inclined Plane, Monorail/Automated Guideway, Publico and Vanpool.</t>
    </r>
  </si>
  <si>
    <r>
      <t>h</t>
    </r>
    <r>
      <rPr>
        <sz val="9"/>
        <rFont val="Arial"/>
        <family val="2"/>
      </rPr>
      <t xml:space="preserve"> </t>
    </r>
    <r>
      <rPr>
        <i/>
        <sz val="9"/>
        <rFont val="Arial"/>
        <family val="2"/>
      </rPr>
      <t>Ferry boat</t>
    </r>
    <r>
      <rPr>
        <sz val="9"/>
        <rFont val="Arial"/>
        <family val="2"/>
      </rPr>
      <t xml:space="preserve"> included with </t>
    </r>
    <r>
      <rPr>
        <i/>
        <sz val="9"/>
        <rFont val="Arial"/>
        <family val="2"/>
      </rPr>
      <t xml:space="preserve">Other </t>
    </r>
    <r>
      <rPr>
        <sz val="9"/>
        <rFont val="Arial"/>
        <family val="2"/>
      </rPr>
      <t xml:space="preserve">under </t>
    </r>
    <r>
      <rPr>
        <i/>
        <sz val="9"/>
        <rFont val="Arial"/>
        <family val="2"/>
      </rPr>
      <t xml:space="preserve">Transit </t>
    </r>
    <r>
      <rPr>
        <sz val="9"/>
        <rFont val="Arial"/>
        <family val="2"/>
      </rPr>
      <t>for 1980 and 1985.</t>
    </r>
  </si>
  <si>
    <r>
      <t xml:space="preserve">g </t>
    </r>
    <r>
      <rPr>
        <sz val="9"/>
        <rFont val="Arial"/>
        <family val="2"/>
      </rPr>
      <t xml:space="preserve">Beginning in 2011, </t>
    </r>
    <r>
      <rPr>
        <i/>
        <sz val="9"/>
        <rFont val="Arial"/>
        <family val="2"/>
      </rPr>
      <t>Light rail</t>
    </r>
    <r>
      <rPr>
        <sz val="9"/>
        <rFont val="Arial"/>
        <family val="2"/>
      </rPr>
      <t xml:space="preserve"> includes Light Rail, Street Car Rail, and Hybrid Rail.</t>
    </r>
  </si>
  <si>
    <r>
      <t xml:space="preserve">f </t>
    </r>
    <r>
      <rPr>
        <sz val="9"/>
        <rFont val="Arial"/>
        <family val="2"/>
      </rPr>
      <t xml:space="preserve">Prior to 1985, excludes </t>
    </r>
    <r>
      <rPr>
        <i/>
        <sz val="9"/>
        <rFont val="Arial"/>
        <family val="2"/>
      </rPr>
      <t>Demand response</t>
    </r>
    <r>
      <rPr>
        <sz val="9"/>
        <rFont val="Arial"/>
        <family val="2"/>
      </rPr>
      <t xml:space="preserve"> and most rural and smaller systems funded via Sections 18 and 16(b)2, Federal Transit Act. The series is not continuous between 1980 and 1985. Transit rail modes are measured in car-miles. Car-miles measure individual vehicle-miles in a train. A 10-car train traveling 1 mile would equal 1 train-mile and 10 car-miles. </t>
    </r>
  </si>
  <si>
    <r>
      <t xml:space="preserve">e </t>
    </r>
    <r>
      <rPr>
        <i/>
        <sz val="9"/>
        <rFont val="Arial"/>
        <family val="2"/>
      </rPr>
      <t>Motor bus, intercity bus, transit</t>
    </r>
    <r>
      <rPr>
        <sz val="9"/>
        <rFont val="Arial"/>
        <family val="2"/>
      </rPr>
      <t xml:space="preserve"> and d</t>
    </r>
    <r>
      <rPr>
        <i/>
        <sz val="9"/>
        <rFont val="Arial"/>
        <family val="2"/>
      </rPr>
      <t>emand response</t>
    </r>
    <r>
      <rPr>
        <sz val="9"/>
        <rFont val="Arial"/>
        <family val="2"/>
      </rPr>
      <t xml:space="preserve"> figures are also included in the </t>
    </r>
    <r>
      <rPr>
        <i/>
        <sz val="9"/>
        <rFont val="Arial"/>
        <family val="2"/>
      </rPr>
      <t>Bus</t>
    </r>
    <r>
      <rPr>
        <sz val="9"/>
        <rFont val="Arial"/>
        <family val="2"/>
      </rPr>
      <t xml:space="preserve"> figure for highway. As of 2011, motor bus category includes motor bus, commuter bus and bus rapid transit.</t>
    </r>
  </si>
  <si>
    <r>
      <t>d</t>
    </r>
    <r>
      <rPr>
        <sz val="9"/>
        <rFont val="Arial"/>
        <family val="2"/>
      </rPr>
      <t xml:space="preserve"> In July 1997, the FHWA published revised vehicle-miles data for the highway modes for many years. The major change reflected the reassignment of some vehicles from the </t>
    </r>
    <r>
      <rPr>
        <i/>
        <sz val="9"/>
        <rFont val="Arial"/>
        <family val="2"/>
      </rPr>
      <t>Passenger cars</t>
    </r>
    <r>
      <rPr>
        <sz val="9"/>
        <rFont val="Arial"/>
        <family val="2"/>
      </rPr>
      <t xml:space="preserve"> category to the </t>
    </r>
    <r>
      <rPr>
        <i/>
        <sz val="9"/>
        <rFont val="Arial"/>
        <family val="2"/>
      </rPr>
      <t>Other 2-axle 4-tire</t>
    </r>
    <r>
      <rPr>
        <sz val="9"/>
        <rFont val="Arial"/>
        <family val="2"/>
      </rPr>
      <t xml:space="preserve"> </t>
    </r>
    <r>
      <rPr>
        <i/>
        <sz val="9"/>
        <rFont val="Arial"/>
        <family val="2"/>
      </rPr>
      <t>vehicles</t>
    </r>
    <r>
      <rPr>
        <sz val="9"/>
        <rFont val="Arial"/>
        <family val="2"/>
      </rPr>
      <t xml:space="preserve"> category.  This category was calculated prior to rounding.</t>
    </r>
  </si>
  <si>
    <r>
      <t>c</t>
    </r>
    <r>
      <rPr>
        <sz val="9"/>
        <rFont val="Arial"/>
        <family val="2"/>
      </rPr>
      <t xml:space="preserve"> 1960-65, </t>
    </r>
    <r>
      <rPr>
        <i/>
        <sz val="9"/>
        <rFont val="Arial"/>
        <family val="2"/>
      </rPr>
      <t>Motorcycle</t>
    </r>
    <r>
      <rPr>
        <sz val="9"/>
        <rFont val="Arial"/>
        <family val="2"/>
      </rPr>
      <t xml:space="preserve"> data are included in </t>
    </r>
    <r>
      <rPr>
        <i/>
        <sz val="9"/>
        <rFont val="Arial"/>
        <family val="2"/>
      </rPr>
      <t>Light duty vehicle, short wheel base</t>
    </r>
    <r>
      <rPr>
        <sz val="9"/>
        <rFont val="Arial"/>
        <family val="2"/>
      </rPr>
      <t xml:space="preserve"> (formerly </t>
    </r>
    <r>
      <rPr>
        <i/>
        <sz val="9"/>
        <rFont val="Arial"/>
        <family val="2"/>
      </rPr>
      <t>Passenger car</t>
    </r>
    <r>
      <rPr>
        <sz val="9"/>
        <rFont val="Arial"/>
        <family val="2"/>
      </rPr>
      <t xml:space="preserve">), and </t>
    </r>
    <r>
      <rPr>
        <i/>
        <sz val="9"/>
        <rFont val="Arial"/>
        <family val="2"/>
      </rPr>
      <t>Long duty vehicle, long wheel base</t>
    </r>
    <r>
      <rPr>
        <sz val="9"/>
        <rFont val="Arial"/>
        <family val="2"/>
      </rPr>
      <t xml:space="preserve"> (formerly </t>
    </r>
    <r>
      <rPr>
        <i/>
        <sz val="9"/>
        <rFont val="Arial"/>
        <family val="2"/>
      </rPr>
      <t>Other 2-axle 4-tire vehicle</t>
    </r>
    <r>
      <rPr>
        <sz val="9"/>
        <rFont val="Arial"/>
        <family val="2"/>
      </rPr>
      <t xml:space="preserve">) data are included in </t>
    </r>
    <r>
      <rPr>
        <i/>
        <sz val="9"/>
        <rFont val="Arial"/>
        <family val="2"/>
      </rPr>
      <t>Single-unit 2-axle 6-tire or more</t>
    </r>
    <r>
      <rPr>
        <sz val="9"/>
        <rFont val="Arial"/>
        <family val="2"/>
      </rPr>
      <t xml:space="preserve"> </t>
    </r>
    <r>
      <rPr>
        <i/>
        <sz val="9"/>
        <rFont val="Arial"/>
        <family val="2"/>
      </rPr>
      <t>Truck</t>
    </r>
    <r>
      <rPr>
        <sz val="9"/>
        <rFont val="Arial"/>
        <family val="2"/>
      </rPr>
      <t>.</t>
    </r>
  </si>
  <si>
    <r>
      <t>b</t>
    </r>
    <r>
      <rPr>
        <sz val="9"/>
        <rFont val="Arial"/>
        <family val="2"/>
      </rPr>
      <t xml:space="preserve"> U.S. Department of Transportation, Federal Highway Administration (FHWA), provides data separately for </t>
    </r>
    <r>
      <rPr>
        <i/>
        <sz val="9"/>
        <rFont val="Arial"/>
        <family val="2"/>
      </rPr>
      <t>Light duty vehicle, short wheel base</t>
    </r>
    <r>
      <rPr>
        <sz val="9"/>
        <rFont val="Arial"/>
        <family val="2"/>
      </rPr>
      <t xml:space="preserve"> (formerly </t>
    </r>
    <r>
      <rPr>
        <i/>
        <sz val="9"/>
        <rFont val="Arial"/>
        <family val="2"/>
      </rPr>
      <t>Passenger car</t>
    </r>
    <r>
      <rPr>
        <sz val="9"/>
        <rFont val="Arial"/>
        <family val="2"/>
      </rPr>
      <t xml:space="preserve">) and </t>
    </r>
    <r>
      <rPr>
        <i/>
        <sz val="9"/>
        <rFont val="Arial"/>
        <family val="2"/>
      </rPr>
      <t>Motorcycle</t>
    </r>
    <r>
      <rPr>
        <sz val="9"/>
        <rFont val="Arial"/>
        <family val="2"/>
      </rPr>
      <t xml:space="preserve"> in its annual </t>
    </r>
    <r>
      <rPr>
        <i/>
        <sz val="9"/>
        <rFont val="Arial"/>
        <family val="2"/>
      </rPr>
      <t>Highway Statistics</t>
    </r>
    <r>
      <rPr>
        <sz val="9"/>
        <rFont val="Arial"/>
        <family val="2"/>
      </rPr>
      <t xml:space="preserve"> series. However, the 1995 summary report provides updated data for </t>
    </r>
    <r>
      <rPr>
        <i/>
        <sz val="9"/>
        <rFont val="Arial"/>
        <family val="2"/>
      </rPr>
      <t xml:space="preserve">Light duty vehicle, short wheel base </t>
    </r>
    <r>
      <rPr>
        <sz val="9"/>
        <rFont val="Arial"/>
        <family val="2"/>
      </rPr>
      <t xml:space="preserve">(formerly </t>
    </r>
    <r>
      <rPr>
        <i/>
        <sz val="9"/>
        <rFont val="Arial"/>
        <family val="2"/>
      </rPr>
      <t>Passenger car</t>
    </r>
    <r>
      <rPr>
        <sz val="9"/>
        <rFont val="Arial"/>
        <family val="2"/>
      </rPr>
      <t xml:space="preserve">) and </t>
    </r>
    <r>
      <rPr>
        <i/>
        <sz val="9"/>
        <rFont val="Arial"/>
        <family val="2"/>
      </rPr>
      <t>Motorcycle</t>
    </r>
    <r>
      <rPr>
        <sz val="9"/>
        <rFont val="Arial"/>
        <family val="2"/>
      </rPr>
      <t xml:space="preserve"> combined. </t>
    </r>
    <r>
      <rPr>
        <i/>
        <sz val="9"/>
        <rFont val="Arial"/>
        <family val="2"/>
      </rPr>
      <t>Light duty vehicle, short wheel base</t>
    </r>
    <r>
      <rPr>
        <sz val="9"/>
        <rFont val="Arial"/>
        <family val="2"/>
      </rPr>
      <t xml:space="preserve"> (formerly </t>
    </r>
    <r>
      <rPr>
        <i/>
        <sz val="9"/>
        <rFont val="Arial"/>
        <family val="2"/>
      </rPr>
      <t>Passenger car</t>
    </r>
    <r>
      <rPr>
        <sz val="9"/>
        <rFont val="Arial"/>
        <family val="2"/>
      </rPr>
      <t>) figures in this table were computed by U.S. Department of Transportation, Bureau of Transportation Statistics, by subtracting the most current motorcycle figures from the aggregate</t>
    </r>
    <r>
      <rPr>
        <i/>
        <sz val="9"/>
        <rFont val="Arial"/>
        <family val="2"/>
      </rPr>
      <t xml:space="preserve"> Light duty vehicle, short wheel base </t>
    </r>
    <r>
      <rPr>
        <sz val="9"/>
        <rFont val="Arial"/>
        <family val="2"/>
      </rPr>
      <t xml:space="preserve">(formerly </t>
    </r>
    <r>
      <rPr>
        <i/>
        <sz val="9"/>
        <rFont val="Arial"/>
        <family val="2"/>
      </rPr>
      <t>Passenger car</t>
    </r>
    <r>
      <rPr>
        <sz val="9"/>
        <rFont val="Arial"/>
        <family val="2"/>
      </rPr>
      <t xml:space="preserve">) and </t>
    </r>
    <r>
      <rPr>
        <i/>
        <sz val="9"/>
        <rFont val="Arial"/>
        <family val="2"/>
      </rPr>
      <t>Motorcycle</t>
    </r>
    <r>
      <rPr>
        <sz val="9"/>
        <rFont val="Arial"/>
        <family val="2"/>
      </rPr>
      <t xml:space="preserve"> figures.</t>
    </r>
  </si>
  <si>
    <r>
      <t>a</t>
    </r>
    <r>
      <rPr>
        <sz val="10"/>
        <rFont val="Arial"/>
        <family val="2"/>
      </rPr>
      <t xml:space="preserve"> 1960-2006 data are for </t>
    </r>
    <r>
      <rPr>
        <i/>
        <sz val="10"/>
        <rFont val="Arial"/>
        <family val="2"/>
      </rPr>
      <t>Passenger Cars</t>
    </r>
    <r>
      <rPr>
        <sz val="10"/>
        <rFont val="Arial"/>
        <family val="2"/>
      </rPr>
      <t xml:space="preserve"> and </t>
    </r>
    <r>
      <rPr>
        <i/>
        <sz val="10"/>
        <rFont val="Arial"/>
        <family val="2"/>
      </rPr>
      <t>Other 2-axle, 4-tire vehicles</t>
    </r>
    <r>
      <rPr>
        <sz val="10"/>
        <rFont val="Arial"/>
        <family val="2"/>
      </rPr>
      <t>, respectively. Data for 1960-2006 are not comparable to data for 2007-15.</t>
    </r>
  </si>
  <si>
    <r>
      <t>KEY:</t>
    </r>
    <r>
      <rPr>
        <sz val="9"/>
        <rFont val="Arial"/>
        <family val="2"/>
      </rPr>
      <t xml:space="preserve"> N = data do not exist; R = revised; U = data are not available.</t>
    </r>
  </si>
  <si>
    <t>U</t>
  </si>
  <si>
    <t>Transit- Heavy rail</t>
  </si>
  <si>
    <r>
      <t>Transit- Light rail</t>
    </r>
    <r>
      <rPr>
        <vertAlign val="superscript"/>
        <sz val="11"/>
        <rFont val="Arial Narrow"/>
        <family val="2"/>
      </rPr>
      <t>g</t>
    </r>
  </si>
  <si>
    <t>Commuter rail</t>
  </si>
  <si>
    <r>
      <t>Intercity/Amtrak</t>
    </r>
    <r>
      <rPr>
        <vertAlign val="superscript"/>
        <sz val="11"/>
        <rFont val="Arial Narrow"/>
        <family val="2"/>
      </rPr>
      <t>j</t>
    </r>
  </si>
  <si>
    <t>Rail</t>
  </si>
  <si>
    <r>
      <t>Other</t>
    </r>
    <r>
      <rPr>
        <vertAlign val="superscript"/>
        <sz val="11"/>
        <rFont val="Arial Narrow"/>
        <family val="2"/>
      </rPr>
      <t>h,i</t>
    </r>
  </si>
  <si>
    <r>
      <t>Ferry boat</t>
    </r>
    <r>
      <rPr>
        <vertAlign val="superscript"/>
        <sz val="11"/>
        <rFont val="Arial Narrow"/>
        <family val="2"/>
      </rPr>
      <t>h</t>
    </r>
  </si>
  <si>
    <r>
      <t>Demand response</t>
    </r>
    <r>
      <rPr>
        <vertAlign val="superscript"/>
        <sz val="11"/>
        <rFont val="Arial Narrow"/>
        <family val="2"/>
      </rPr>
      <t>e</t>
    </r>
  </si>
  <si>
    <t>Trolley bus</t>
  </si>
  <si>
    <t>Heavy rail</t>
  </si>
  <si>
    <r>
      <t>Light rail</t>
    </r>
    <r>
      <rPr>
        <vertAlign val="superscript"/>
        <sz val="11"/>
        <rFont val="Arial Narrow"/>
        <family val="2"/>
      </rPr>
      <t>g</t>
    </r>
  </si>
  <si>
    <r>
      <t>Motor bus</t>
    </r>
    <r>
      <rPr>
        <vertAlign val="superscript"/>
        <sz val="11"/>
        <rFont val="Arial Narrow"/>
        <family val="2"/>
      </rPr>
      <t>e</t>
    </r>
  </si>
  <si>
    <r>
      <t>Transit</t>
    </r>
    <r>
      <rPr>
        <b/>
        <vertAlign val="superscript"/>
        <sz val="11"/>
        <rFont val="Arial Narrow"/>
        <family val="2"/>
      </rPr>
      <t>f</t>
    </r>
    <r>
      <rPr>
        <b/>
        <sz val="11"/>
        <rFont val="Arial Narrow"/>
        <family val="2"/>
      </rPr>
      <t>, total</t>
    </r>
  </si>
  <si>
    <r>
      <t>Bus</t>
    </r>
    <r>
      <rPr>
        <vertAlign val="superscript"/>
        <sz val="11"/>
        <rFont val="Arial Narrow"/>
        <family val="2"/>
      </rPr>
      <t>e</t>
    </r>
  </si>
  <si>
    <t>Truck, combination</t>
  </si>
  <si>
    <r>
      <t>Truck, single-unit 2-axle 6-tire or more</t>
    </r>
    <r>
      <rPr>
        <vertAlign val="superscript"/>
        <sz val="11"/>
        <rFont val="Arial Narrow"/>
        <family val="2"/>
      </rPr>
      <t>c</t>
    </r>
  </si>
  <si>
    <t>N</t>
  </si>
  <si>
    <r>
      <t>Other 2-axle 4-tire vehicles</t>
    </r>
    <r>
      <rPr>
        <vertAlign val="superscript"/>
        <sz val="11"/>
        <rFont val="Arial Narrow"/>
        <family val="2"/>
      </rPr>
      <t>a,d</t>
    </r>
  </si>
  <si>
    <r>
      <t>Light duty vehicle, long wheel base</t>
    </r>
    <r>
      <rPr>
        <vertAlign val="superscript"/>
        <sz val="11"/>
        <rFont val="Arial Narrow"/>
        <family val="2"/>
      </rPr>
      <t>a,b,c</t>
    </r>
  </si>
  <si>
    <r>
      <t>Motorcycle</t>
    </r>
    <r>
      <rPr>
        <vertAlign val="superscript"/>
        <sz val="11"/>
        <rFont val="Arial Narrow"/>
        <family val="2"/>
      </rPr>
      <t>b,c</t>
    </r>
  </si>
  <si>
    <r>
      <t>Passenger cars</t>
    </r>
    <r>
      <rPr>
        <vertAlign val="superscript"/>
        <sz val="11"/>
        <rFont val="Arial Narrow"/>
        <family val="2"/>
      </rPr>
      <t>a,d</t>
    </r>
  </si>
  <si>
    <r>
      <t>Light duty vehicle, short wheel base</t>
    </r>
    <r>
      <rPr>
        <vertAlign val="superscript"/>
        <sz val="11"/>
        <rFont val="Arial Narrow"/>
        <family val="2"/>
      </rPr>
      <t>a,b,c</t>
    </r>
  </si>
  <si>
    <t>Highway, total</t>
  </si>
  <si>
    <t>Air carrier, certificated, domestic, all services</t>
  </si>
  <si>
    <t>Air</t>
  </si>
  <si>
    <t xml:space="preserve">Table 1-40:  U.S. Passenger-Miles (Millions) </t>
  </si>
  <si>
    <t>passenger motorbikes</t>
  </si>
  <si>
    <t>freight motorbikes</t>
  </si>
  <si>
    <t>This vehicle type is not used in the U.S. model.</t>
  </si>
  <si>
    <t>TEU000</t>
  </si>
  <si>
    <t>36. Transportation Sector Energy Use by Mode and Type</t>
  </si>
  <si>
    <t>(trillion Btu)</t>
  </si>
  <si>
    <t xml:space="preserve"> Mode and Type</t>
  </si>
  <si>
    <t xml:space="preserve">   Highway</t>
  </si>
  <si>
    <t>TEU000:ba_Light-DutyVeh</t>
  </si>
  <si>
    <t xml:space="preserve">      Light-Duty Vehicles</t>
  </si>
  <si>
    <t>TEU000:ba_Automobiles</t>
  </si>
  <si>
    <t xml:space="preserve">         Automobiles</t>
  </si>
  <si>
    <t>TEU000:ba_LightTrucks</t>
  </si>
  <si>
    <t xml:space="preserve">         Light Trucks</t>
  </si>
  <si>
    <t>TEU000:ba_Motorcycles</t>
  </si>
  <si>
    <t xml:space="preserve">         Motorcycles</t>
  </si>
  <si>
    <t>TEU000:ba_CommercialLig</t>
  </si>
  <si>
    <t xml:space="preserve">      Commercial Light Trucks 1/</t>
  </si>
  <si>
    <t>TEU000:ba_Buses</t>
  </si>
  <si>
    <t xml:space="preserve">      Buses</t>
  </si>
  <si>
    <t>TEU000:ba_Transit</t>
  </si>
  <si>
    <t xml:space="preserve">         Transit</t>
  </si>
  <si>
    <t>TEU000:ba_Intercity</t>
  </si>
  <si>
    <t xml:space="preserve">         Intercity</t>
  </si>
  <si>
    <t>TEU000:ba_School</t>
  </si>
  <si>
    <t xml:space="preserve">         School</t>
  </si>
  <si>
    <t>TEU000:ba_FreightTrucks</t>
  </si>
  <si>
    <t xml:space="preserve">      Freight Trucks 2/</t>
  </si>
  <si>
    <t>TEU000:ba_Medium(1000-2</t>
  </si>
  <si>
    <t xml:space="preserve">         Medium (10001-26000 pounds)</t>
  </si>
  <si>
    <t>TEU000:ba_Large(&gt;26000p</t>
  </si>
  <si>
    <t xml:space="preserve">         Large  (&gt; 26000 pounds)</t>
  </si>
  <si>
    <t xml:space="preserve">   Non-Highway</t>
  </si>
  <si>
    <t>TEU000:ca_Air</t>
  </si>
  <si>
    <t xml:space="preserve">      Air 3/</t>
  </si>
  <si>
    <t>TEU000:ca_GeneralAviati</t>
  </si>
  <si>
    <t xml:space="preserve">         General Aviation</t>
  </si>
  <si>
    <t>TEU000:ca_DomesticAirCa</t>
  </si>
  <si>
    <t xml:space="preserve">         Domestic Air Carriers</t>
  </si>
  <si>
    <t>TEU000:ca_International</t>
  </si>
  <si>
    <t xml:space="preserve">         International Air Carriers</t>
  </si>
  <si>
    <t>TEU000:ca_FreightCarrie</t>
  </si>
  <si>
    <t xml:space="preserve">         Freight Carriers</t>
  </si>
  <si>
    <t>TEU000:ca_Water</t>
  </si>
  <si>
    <t xml:space="preserve">      Water 4/</t>
  </si>
  <si>
    <t>TEU000:ca_Freight</t>
  </si>
  <si>
    <t xml:space="preserve">         Freight</t>
  </si>
  <si>
    <t>TEU000:ca_DomesticShipp</t>
  </si>
  <si>
    <t xml:space="preserve">            Domestic Shipping</t>
  </si>
  <si>
    <t>TEU000:da_International</t>
  </si>
  <si>
    <t xml:space="preserve">            International Shipping</t>
  </si>
  <si>
    <t>TEU000:da_RecreationalB</t>
  </si>
  <si>
    <t xml:space="preserve">         Recreational Boats</t>
  </si>
  <si>
    <t>TEU000:da_Rail</t>
  </si>
  <si>
    <t xml:space="preserve">      Rail</t>
  </si>
  <si>
    <t>TEU000:da_Freight</t>
  </si>
  <si>
    <t>TEU000:da_Passenger</t>
  </si>
  <si>
    <t xml:space="preserve">         Passenger</t>
  </si>
  <si>
    <t>TEU000:da_Intercity</t>
  </si>
  <si>
    <t xml:space="preserve">            Intercity</t>
  </si>
  <si>
    <t>TEU000:da_Transit</t>
  </si>
  <si>
    <t xml:space="preserve">            Transit</t>
  </si>
  <si>
    <t>TEU000:da_Commuter</t>
  </si>
  <si>
    <t xml:space="preserve">            Commuter</t>
  </si>
  <si>
    <t>TEU000:da_Lubricants</t>
  </si>
  <si>
    <t xml:space="preserve">      Lubricants</t>
  </si>
  <si>
    <t>TEU000:da_PipelineFuelN</t>
  </si>
  <si>
    <t xml:space="preserve">      Pipeline Fuel Natural Gas</t>
  </si>
  <si>
    <t>TEU000:ea_MilitaryUse</t>
  </si>
  <si>
    <t xml:space="preserve">   Military Use</t>
  </si>
  <si>
    <t>TEU000:ea_Aviation</t>
  </si>
  <si>
    <t xml:space="preserve">      Jet Fuel and Aviation Gasoline</t>
  </si>
  <si>
    <t>TEU000:ea_ResidualFuelU</t>
  </si>
  <si>
    <t xml:space="preserve">      Residual Fuel Oil</t>
  </si>
  <si>
    <t>TEU000:ea_DistillateFue</t>
  </si>
  <si>
    <t xml:space="preserve">      Distillates and Diesel</t>
  </si>
  <si>
    <t>TEU000:fa_Total</t>
  </si>
  <si>
    <t>Total</t>
  </si>
  <si>
    <t>Energy Use by Type</t>
  </si>
  <si>
    <t>TEU000:ga_MotorGasoline</t>
  </si>
  <si>
    <t xml:space="preserve">      Motor Gasoline excluding E85 5/</t>
  </si>
  <si>
    <t>TEU000:ga_Ethanol</t>
  </si>
  <si>
    <t xml:space="preserve">      E85 5/</t>
  </si>
  <si>
    <t>TEU000:ga_Distillate(di</t>
  </si>
  <si>
    <t xml:space="preserve">      Diesel 6/</t>
  </si>
  <si>
    <t>TEU000:ga_JetFuel(keros</t>
  </si>
  <si>
    <t xml:space="preserve">      Jet Fuel (kerosene &amp; naphtha)</t>
  </si>
  <si>
    <t>TEU000:ga_ResidualOil</t>
  </si>
  <si>
    <t>TEU000:ga_AviationGasol</t>
  </si>
  <si>
    <t xml:space="preserve">      Aviation Gasoline</t>
  </si>
  <si>
    <t>TEU000:ga_LiquefiedPetr</t>
  </si>
  <si>
    <t xml:space="preserve">      Propane</t>
  </si>
  <si>
    <t>TEU000:ga_Lubricants</t>
  </si>
  <si>
    <t>TEU000:ga_PetroleumSubt</t>
  </si>
  <si>
    <t xml:space="preserve">   Petroleum and Other Liquids Subtotal</t>
  </si>
  <si>
    <t>TEU000:ga_Methanol</t>
  </si>
  <si>
    <t xml:space="preserve">   M85</t>
  </si>
  <si>
    <t>TEU000:ga_Electricity</t>
  </si>
  <si>
    <t xml:space="preserve">   Electricity</t>
  </si>
  <si>
    <t>TEU000:ga_CompressedNat</t>
  </si>
  <si>
    <t xml:space="preserve">   Compressed/Liquefied Natural Gas</t>
  </si>
  <si>
    <t>TEU000:ga_LiquidHydroge</t>
  </si>
  <si>
    <t xml:space="preserve">   Hydrogen</t>
  </si>
  <si>
    <t>TEU000:ga_PipelineFuelN</t>
  </si>
  <si>
    <t xml:space="preserve">   Pipeline Fuel Natural Gas</t>
  </si>
  <si>
    <t>TEU000:ha_TotalConsumpt</t>
  </si>
  <si>
    <t>Total Consumption</t>
  </si>
  <si>
    <t xml:space="preserve">   1/ Commercial light trucks from 8,501 to 10,000 pounds.</t>
  </si>
  <si>
    <t xml:space="preserve">   2/ Does not include commercial bus and military use.</t>
  </si>
  <si>
    <t xml:space="preserve">   3/ Does not include military jet fuel use.</t>
  </si>
  <si>
    <t xml:space="preserve">   4/ Does not include military residual oil.</t>
  </si>
  <si>
    <t xml:space="preserve">   5/ E85 refers to a blend of 85 percent ethanol (renewable) and 15 percent motor gasoline (nonrenewable).  To address cold starting issues,</t>
  </si>
  <si>
    <t>the percentage of ethanol varies seasonally.  The annual average ethanol content of 74 percent is used for these projections.</t>
  </si>
  <si>
    <t xml:space="preserve">   6/ Includes all military distillates.</t>
  </si>
  <si>
    <t xml:space="preserve">   Note:  Includes estimated consumption for petroleum and other liquids.  Totals may not equal sum of components due to independent rounding.</t>
  </si>
  <si>
    <t>Data for 2015 are model results and may differ from official EIA data reports.</t>
  </si>
  <si>
    <t xml:space="preserve">   Sources:  2015 values derived using:  U.S. Energy Information Administration (EIA),</t>
  </si>
  <si>
    <t>Monthly Energy Review, October 2016; EIA, Fuel Oil and Kerosene Sales 2014; EIA, State Energy Data</t>
  </si>
  <si>
    <t>System 2014; Oak Ridge National Laboratory, Transportation Energy Data Book:  Edition 34;</t>
  </si>
  <si>
    <t>Department of Defense, Defense Fuel Supply Center, Factbook (January 2010); and EIA, AEO2017 National Energy</t>
  </si>
  <si>
    <t>Modeling System run ref2017.d120816a.  2016 and projections:  EIA, AEO2017 National Energy</t>
  </si>
  <si>
    <t>Modeling System run ref2017.d120816a.</t>
  </si>
  <si>
    <t>passenger LDVs</t>
  </si>
  <si>
    <t>freight LDVs</t>
  </si>
  <si>
    <t>passenger HDVs</t>
  </si>
  <si>
    <t>freight HDVs</t>
  </si>
  <si>
    <t>For sources and calculations, see the variable AVLo.</t>
  </si>
  <si>
    <t>Source:</t>
  </si>
  <si>
    <t>Vehicle Loadings (in people or freight tons / vehicle)</t>
  </si>
  <si>
    <t>passenger and freight LDVs</t>
  </si>
  <si>
    <t>LDVs</t>
  </si>
  <si>
    <t>rail</t>
  </si>
  <si>
    <t>ships</t>
  </si>
  <si>
    <t>motorbikes</t>
  </si>
  <si>
    <t>Sources: AEO 7</t>
  </si>
  <si>
    <t>Freight ton*miles are available directly from AEO 7.</t>
  </si>
  <si>
    <t>Passenger*miles are taken for the most recently available year, which is the start</t>
  </si>
  <si>
    <t>LD VMT</t>
  </si>
  <si>
    <t>MD VMT</t>
  </si>
  <si>
    <t>HD VMT</t>
  </si>
  <si>
    <t>Bus VMT</t>
  </si>
  <si>
    <t>Source</t>
  </si>
  <si>
    <t>Light Duty Vehicles</t>
  </si>
  <si>
    <t>Medium Duty Trucking</t>
  </si>
  <si>
    <t>Heavy Duty Trucking</t>
  </si>
  <si>
    <t>Buses</t>
  </si>
  <si>
    <t>Passenger Rail</t>
  </si>
  <si>
    <t>Freight Rail</t>
  </si>
  <si>
    <t>Aviation</t>
  </si>
  <si>
    <t>Ocean Going Vessels</t>
  </si>
  <si>
    <t>Harborcraft</t>
  </si>
  <si>
    <t>Transportation Other</t>
  </si>
  <si>
    <t>Energy use by mode</t>
  </si>
  <si>
    <t xml:space="preserve">   </t>
  </si>
  <si>
    <t>annual change in energy</t>
  </si>
  <si>
    <t>Vehicle miles traveled are available directly in Pathways output.  We use passenger or freight loadings to</t>
  </si>
  <si>
    <t>Vehicle miles traveled are available directly in Pathways output and multiplied by freight loading to convert to cargo distance.</t>
  </si>
  <si>
    <r>
      <rPr>
        <sz val="11"/>
        <color theme="1"/>
        <rFont val="Calibri"/>
        <family val="2"/>
        <scheme val="minor"/>
      </rPr>
      <t xml:space="preserve">For intra-city (i.e. within a metroplitan area) rail, US Department of Transportation, </t>
    </r>
    <r>
      <rPr>
        <i/>
        <sz val="11"/>
        <color theme="1"/>
        <rFont val="Calibri"/>
        <family val="2"/>
        <scheme val="minor"/>
      </rPr>
      <t xml:space="preserve">State Transportation Statistics (2015) </t>
    </r>
  </si>
  <si>
    <t xml:space="preserve">Sources: Bus miles per year are available directly in Pathways.   </t>
  </si>
  <si>
    <t>Total Estimated and Projected Population for California and Counties: July 1, 2010 to July 1, 2060 in 1-year Increments</t>
  </si>
  <si>
    <t>Estimates</t>
  </si>
  <si>
    <t>Projections</t>
  </si>
  <si>
    <t>Population</t>
  </si>
  <si>
    <t>California</t>
  </si>
  <si>
    <t>http://www.dof.ca.gov/Forecasting/Demographics/Projections/documents/P1_County_1yr_interim.xlsx</t>
  </si>
  <si>
    <t xml:space="preserve">California Department of Finance </t>
  </si>
  <si>
    <t>Year</t>
  </si>
  <si>
    <t>Population (in thousands)</t>
  </si>
  <si>
    <t xml:space="preserve">Population   </t>
  </si>
  <si>
    <t xml:space="preserve">Table 1.  Projections of the Population and Components of Change for the United States: 2015 to 2060 </t>
  </si>
  <si>
    <t>Resulting California fraction of national population</t>
  </si>
  <si>
    <t>Shows for all energy type</t>
  </si>
  <si>
    <t>US Army Corps of Engineers: Waterborne Commerce Statistics Center, Data on 2015</t>
  </si>
  <si>
    <t>California population</t>
  </si>
  <si>
    <t>National population</t>
  </si>
  <si>
    <t>Ships</t>
  </si>
  <si>
    <t>Electricity</t>
  </si>
  <si>
    <t xml:space="preserve">Diesel </t>
  </si>
  <si>
    <t>https://www.stb.gov/stb/docs/Economic%20Data/Carloads%20and%20Tons%20Across%20States%202012-2014.xlsx</t>
  </si>
  <si>
    <t>Data are from the Confidential Waybill Samples from 2012-2014 for movements that either originate, terminate, or move through states.</t>
  </si>
  <si>
    <t>https://www.stb.gov/stb/industry/econ_reports.html</t>
  </si>
  <si>
    <t>direct link to data downlaod:</t>
  </si>
  <si>
    <t>See individual workseets for details regarding methods and sources for each data point</t>
  </si>
  <si>
    <t>Sources: Pathways, others as noted,</t>
  </si>
  <si>
    <t>National data on bus capacity factors (i.e. average vehicle loadings) used to imput passenger miles as detailed on the vehicle loading spreadsheet.</t>
  </si>
  <si>
    <t>Sources: AEO 48 plus population data.</t>
  </si>
  <si>
    <t xml:space="preserve">Passenger*miles and freight ton*miles are available directly from AEO 48.  Data are scaled down from national to California on a per capita basis. </t>
  </si>
  <si>
    <t>Sources: multiple.</t>
  </si>
  <si>
    <t>For inter-city, Amtrak travel as reported by Rail passengers Association</t>
  </si>
  <si>
    <t xml:space="preserve">For average vehicle trip length by mode, Association of Public Transit Agencies. </t>
  </si>
  <si>
    <t>Fraction of national freight attributable to California from State Transportation Board.</t>
  </si>
  <si>
    <t xml:space="preserve">National data are scaled down to approximate California using data from </t>
  </si>
  <si>
    <t>Sources: AEO 7 for national data</t>
  </si>
  <si>
    <t>Sources: Bureau of Transportation Statistics and Golden Gate Transit District.</t>
  </si>
  <si>
    <t xml:space="preserve">US Census Buereau </t>
  </si>
  <si>
    <t>https://www.census.gov/data/tables/2014/demo/popproj/2014-summary-tables.html</t>
  </si>
  <si>
    <t xml:space="preserve">Source </t>
  </si>
  <si>
    <t>State Name</t>
  </si>
  <si>
    <t>Carloads</t>
  </si>
  <si>
    <t>Tons (Millions)</t>
  </si>
  <si>
    <t>Alabama</t>
  </si>
  <si>
    <t>Arizona</t>
  </si>
  <si>
    <t>Arkansas</t>
  </si>
  <si>
    <t>Colorado</t>
  </si>
  <si>
    <t>Connecticut</t>
  </si>
  <si>
    <t>Florida</t>
  </si>
  <si>
    <t>Georgia</t>
  </si>
  <si>
    <t>Illinois</t>
  </si>
  <si>
    <t>Indiana</t>
  </si>
  <si>
    <t>Iowa</t>
  </si>
  <si>
    <t>Kansas</t>
  </si>
  <si>
    <t>Kentucky</t>
  </si>
  <si>
    <t>Louisiana</t>
  </si>
  <si>
    <t>Maine</t>
  </si>
  <si>
    <t>Maryland</t>
  </si>
  <si>
    <t>Massachusetts</t>
  </si>
  <si>
    <t>Michigan</t>
  </si>
  <si>
    <t>Minnesota</t>
  </si>
  <si>
    <t>Mississippi</t>
  </si>
  <si>
    <t>Missouri</t>
  </si>
  <si>
    <t>Montana</t>
  </si>
  <si>
    <t>Nebraska</t>
  </si>
  <si>
    <t>New Hampshire</t>
  </si>
  <si>
    <t>New Jersey</t>
  </si>
  <si>
    <t>New York</t>
  </si>
  <si>
    <t>North Carolina</t>
  </si>
  <si>
    <t>North Dakota</t>
  </si>
  <si>
    <t>Ohio</t>
  </si>
  <si>
    <t>Oklahoma</t>
  </si>
  <si>
    <t>Oregon</t>
  </si>
  <si>
    <t>Pennsylvania</t>
  </si>
  <si>
    <t>South Carolina</t>
  </si>
  <si>
    <t>South Dakota</t>
  </si>
  <si>
    <t>Tennessee</t>
  </si>
  <si>
    <t>Texas</t>
  </si>
  <si>
    <t>Utah</t>
  </si>
  <si>
    <t>Vermont</t>
  </si>
  <si>
    <t>Virginia</t>
  </si>
  <si>
    <t>Washington</t>
  </si>
  <si>
    <t>West Virginia</t>
  </si>
  <si>
    <t>Wisconsin</t>
  </si>
  <si>
    <t>Wyoming</t>
  </si>
  <si>
    <t xml:space="preserve">*Notes: </t>
  </si>
  <si>
    <t>States are redacted in years where they fail the Board's confidentiality test.</t>
  </si>
  <si>
    <t>The geographically isolated states of Alaska and Hawaii are not included.</t>
  </si>
  <si>
    <t>California carloads</t>
  </si>
  <si>
    <t>California tons</t>
  </si>
  <si>
    <t>Total cars</t>
  </si>
  <si>
    <t>Total tons</t>
  </si>
  <si>
    <t>Ca fractions</t>
  </si>
  <si>
    <t>by carloads</t>
  </si>
  <si>
    <t>by tons</t>
  </si>
  <si>
    <t>Carloads is the more appropriate value for EPS model.</t>
  </si>
  <si>
    <t>CA per capita share</t>
  </si>
  <si>
    <t xml:space="preserve">convert to cargo distance.  LDV freight data are drawn from E3 MDV data.  </t>
  </si>
  <si>
    <t xml:space="preserve">There are important differences between MDVs and HDVs that are captured through this approach. </t>
  </si>
  <si>
    <t>Also, there is relatively little research on how much cargo is carried with vehicles truly classified as light duty (i.e. under 8500 lbs).</t>
  </si>
  <si>
    <t xml:space="preserve"> </t>
  </si>
  <si>
    <t>motorcycle</t>
  </si>
  <si>
    <t>car</t>
  </si>
  <si>
    <t>truck</t>
  </si>
  <si>
    <t>BAU</t>
  </si>
  <si>
    <t>LDV (EPS def)</t>
  </si>
  <si>
    <t>Sources: E3 Pathways outputs, see "E3 detailed LDV VMT data"</t>
  </si>
  <si>
    <t>Gasoline</t>
  </si>
  <si>
    <t>Diesel</t>
  </si>
  <si>
    <t>Liquified Pipeline Gas (LNG)</t>
  </si>
  <si>
    <t>Compressed Pipeline Gas (CNG)</t>
  </si>
  <si>
    <t>Hydrogen</t>
  </si>
  <si>
    <t>Kerosene-Jet Fuel</t>
  </si>
  <si>
    <t>None</t>
  </si>
  <si>
    <t>Updated Reference</t>
  </si>
  <si>
    <t>harbor craft diesel</t>
  </si>
  <si>
    <t>Ocean Going</t>
  </si>
  <si>
    <t>EJ</t>
  </si>
  <si>
    <t>sum of energy</t>
  </si>
  <si>
    <t>annual scalar</t>
  </si>
  <si>
    <t xml:space="preserve">Calculate time series value for ships, ocean going and harbor craft </t>
  </si>
  <si>
    <t>RtSY</t>
  </si>
  <si>
    <t>Average</t>
  </si>
  <si>
    <t>Total air passenger-miles (from BCDTRtSY = BAU Cargo Dist Transported Relative to Start Yr):</t>
  </si>
  <si>
    <t>BAU Aviation energy use (EJ/yr):</t>
  </si>
  <si>
    <t>Converted to BTU:</t>
  </si>
  <si>
    <t>GHG inventory for aviation (from 2017 Edition California Greenhouse Gas Inventory for 2000-2015 — by Sector and Activity and by Category as Defined in the 2008 Scoping Plan):</t>
  </si>
  <si>
    <t>Intrastate</t>
  </si>
  <si>
    <t>Excluded (interstate/international)</t>
  </si>
  <si>
    <t>Total (calculated)</t>
  </si>
  <si>
    <t>Intrastate fraction (calculated)</t>
  </si>
  <si>
    <t>(2006-2015)</t>
  </si>
  <si>
    <t>Adjusted aviation fuel use:</t>
  </si>
  <si>
    <t>Intrastate (BTU)</t>
  </si>
  <si>
    <t>Energy efficiency of new US aviation (seat miles per gallon) (from BNVFE = BAU New Veh Fuel Economy, "AEO 48" tab):</t>
  </si>
  <si>
    <t>Calculated average fuel efficiency across all domestic and international flights (seat-miles per BTU) (from BNVFE, "BNVFE-aircraft-psgr" tab)"</t>
  </si>
  <si>
    <t>aircraft - passenger</t>
  </si>
  <si>
    <t>Correction for narrow body aircraft (regional jets are probably too small - typically less than 100 seats):</t>
  </si>
  <si>
    <t>Share of aircraft used for passengers (from BNVFE, "Calculations Etc" tab):</t>
  </si>
  <si>
    <t>% of active aircraft for passengers</t>
  </si>
  <si>
    <t>Estimated seat-miles in CA:</t>
  </si>
  <si>
    <t>Total of Ocean Going and Harbor Craft</t>
  </si>
  <si>
    <t>Ocean going</t>
  </si>
  <si>
    <t>Harbor craft</t>
  </si>
  <si>
    <t>ships (BTU)</t>
  </si>
  <si>
    <t>BAU "Updated Reference"</t>
  </si>
  <si>
    <t>rail (EJ)</t>
  </si>
  <si>
    <t xml:space="preserve">Energy + Environmental Economics, Inc.  </t>
  </si>
  <si>
    <t>California Pathways model, 2030 Scoping Plan Analysis</t>
  </si>
  <si>
    <t>September 2017 release</t>
  </si>
  <si>
    <t>Model documentation:  https://www.arb.ca.gov/cc/scopingplan/california_pathways_model_framework_jan2017.pdf</t>
  </si>
  <si>
    <t>Discussion of model application for Scoping Plan:  https://www.arb.ca.gov/cc/scopingplan/2030sp_appd_pathways_final.pdf</t>
  </si>
  <si>
    <t>Model itself downloadable (as of July 26, 2018): https://www.arb.ca.gov/cc/scopingplan/pathways_arb_2.4.1_101917.zip</t>
  </si>
  <si>
    <t>BCDT BAU Cargo Dist Transported Relative to Start Year</t>
  </si>
  <si>
    <t xml:space="preserve">E3 Output </t>
  </si>
  <si>
    <t>hold constant at 2016 levels</t>
  </si>
  <si>
    <t>total</t>
  </si>
  <si>
    <t>updated to Scoping Plan + 60% RPS</t>
  </si>
  <si>
    <t>Older Data from "Updated Reference" scenario</t>
  </si>
  <si>
    <t>Ocean Going -- SP +60% RPS</t>
  </si>
  <si>
    <t>sum</t>
  </si>
  <si>
    <t xml:space="preserve">Total </t>
  </si>
  <si>
    <t>Ships - passenger</t>
  </si>
  <si>
    <t>E3 Pathways does not include this mode.  Cargo miles travelled held constant in absence of firmer empirical basis.</t>
  </si>
  <si>
    <t>BAU "Scoping Plan plus 60%"</t>
  </si>
  <si>
    <t>Prior BAU "Updated Reference"</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</si>
</sst>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44" formatCode="_(&quot;$&quot;* #,##0.00_);_(&quot;$&quot;* \(#,##0.00\);_(&quot;$&quot;* &quot;-&quot;??_);_(@_)"/>
    <numFmt numFmtId="43" formatCode="_(* #,##0.00_);_(* \(#,##0.00\);_(* &quot;-&quot;??_);_(@_)"/>
    <numFmt numFmtId="164" formatCode="0.0%"/>
    <numFmt numFmtId="165" formatCode="#,##0.0"/>
    <numFmt numFmtId="166" formatCode="###0.00_)"/>
    <numFmt numFmtId="167" formatCode="#,##0_)"/>
    <numFmt numFmtId="168" formatCode="&quot;(R)&quot;\ #,##0;&quot;(R) -&quot;#,##0;&quot;(R) &quot;\ 0"/>
    <numFmt numFmtId="169" formatCode="0.0"/>
    <numFmt numFmtId="170" formatCode="_(* #,##0_);_(* \(#,##0\);_(* &quot;-&quot;??_);_(@_)"/>
    <numFmt numFmtId="171" formatCode="0.E+00"/>
  </numFmts>
  <fonts count="63">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i/>
      <sz val="11"/>
      <color theme="1"/>
      <name val="Calibri"/>
      <family val="2"/>
      <scheme val="minor"/>
    </font>
    <font>
      <sz val="9"/>
      <name val="Arial"/>
      <family val="2"/>
    </font>
    <font>
      <i/>
      <sz val="9"/>
      <name val="Arial"/>
      <family val="2"/>
    </font>
    <font>
      <b/>
      <sz val="9"/>
      <name val="Arial"/>
      <family val="2"/>
    </font>
    <font>
      <vertAlign val="superscript"/>
      <sz val="9"/>
      <name val="Arial"/>
      <family val="2"/>
    </font>
    <font>
      <i/>
      <sz val="10"/>
      <name val="Arial"/>
      <family val="2"/>
    </font>
    <font>
      <sz val="11"/>
      <name val="Arial Narrow"/>
      <family val="2"/>
    </font>
    <font>
      <vertAlign val="superscript"/>
      <sz val="11"/>
      <name val="Arial Narrow"/>
      <family val="2"/>
    </font>
    <font>
      <b/>
      <sz val="11"/>
      <name val="Arial Narrow"/>
      <family val="2"/>
    </font>
    <font>
      <b/>
      <vertAlign val="superscript"/>
      <sz val="11"/>
      <name val="Arial Narrow"/>
      <family val="2"/>
    </font>
    <font>
      <sz val="11"/>
      <color theme="1"/>
      <name val="Arial Narrow"/>
      <family val="2"/>
    </font>
    <font>
      <sz val="12"/>
      <name val="Arial"/>
      <family val="2"/>
    </font>
    <font>
      <b/>
      <sz val="12"/>
      <name val="Arial"/>
      <family val="2"/>
    </font>
    <font>
      <u/>
      <sz val="11"/>
      <color theme="10"/>
      <name val="Calibri"/>
      <family val="2"/>
      <scheme val="minor"/>
    </font>
    <font>
      <sz val="11"/>
      <name val="Calibri"/>
      <family val="2"/>
    </font>
    <font>
      <sz val="11"/>
      <name val="Arial"/>
      <family val="2"/>
    </font>
    <font>
      <sz val="11"/>
      <name val="Calibri"/>
      <family val="2"/>
      <scheme val="minor"/>
    </font>
    <font>
      <sz val="8"/>
      <color theme="1"/>
      <name val="Calibri"/>
      <family val="2"/>
    </font>
    <font>
      <sz val="8"/>
      <color indexed="8"/>
      <name val="Calibri"/>
      <family val="2"/>
    </font>
    <font>
      <u/>
      <sz val="11"/>
      <color theme="1"/>
      <name val="Calibri"/>
      <family val="2"/>
      <scheme val="minor"/>
    </font>
  </fonts>
  <fills count="34">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indexed="22"/>
        <bgColor indexed="0"/>
      </patternFill>
    </fill>
    <fill>
      <patternFill patternType="solid">
        <fgColor rgb="FFFFFF00"/>
        <bgColor indexed="64"/>
      </patternFill>
    </fill>
    <fill>
      <patternFill patternType="solid">
        <fgColor theme="6" tint="0.59999389629810485"/>
        <bgColor indexed="64"/>
      </patternFill>
    </fill>
    <fill>
      <patternFill patternType="solid">
        <fgColor theme="6" tint="-0.249977111117893"/>
        <bgColor indexed="64"/>
      </patternFill>
    </fill>
    <fill>
      <patternFill patternType="solid">
        <fgColor theme="8" tint="0.39997558519241921"/>
        <bgColor indexed="64"/>
      </patternFill>
    </fill>
    <fill>
      <patternFill patternType="solid">
        <fgColor theme="0" tint="-0.499984740745262"/>
        <bgColor indexed="64"/>
      </patternFill>
    </fill>
  </fills>
  <borders count="55">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style="medium">
        <color indexed="64"/>
      </top>
      <bottom/>
      <diagonal/>
    </border>
    <border>
      <left/>
      <right/>
      <top/>
      <bottom style="medium">
        <color indexed="64"/>
      </bottom>
      <diagonal/>
    </border>
    <border>
      <left/>
      <right/>
      <top style="medium">
        <color indexed="64"/>
      </top>
      <bottom style="thin">
        <color indexed="64"/>
      </bottom>
      <diagonal/>
    </border>
    <border>
      <left style="medium">
        <color indexed="64"/>
      </left>
      <right style="medium">
        <color indexed="64"/>
      </right>
      <top style="medium">
        <color indexed="64"/>
      </top>
      <bottom/>
      <diagonal/>
    </border>
    <border>
      <left/>
      <right style="thin">
        <color indexed="64"/>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medium">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medium">
        <color indexed="64"/>
      </left>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top/>
      <bottom style="medium">
        <color indexed="64"/>
      </bottom>
      <diagonal/>
    </border>
    <border>
      <left style="medium">
        <color indexed="64"/>
      </left>
      <right style="thin">
        <color indexed="8"/>
      </right>
      <top/>
      <bottom style="medium">
        <color indexed="64"/>
      </bottom>
      <diagonal/>
    </border>
    <border>
      <left style="thin">
        <color indexed="8"/>
      </left>
      <right style="medium">
        <color indexed="64"/>
      </right>
      <top/>
      <bottom style="medium">
        <color indexed="64"/>
      </bottom>
      <diagonal/>
    </border>
    <border>
      <left/>
      <right style="thin">
        <color indexed="8"/>
      </right>
      <top/>
      <bottom style="medium">
        <color indexed="64"/>
      </bottom>
      <diagonal/>
    </border>
    <border>
      <left style="thin">
        <color indexed="8"/>
      </left>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medium">
        <color indexed="64"/>
      </top>
      <bottom/>
      <diagonal/>
    </border>
  </borders>
  <cellStyleXfs count="157">
    <xf numFmtId="0" fontId="0" fillId="0" borderId="0"/>
    <xf numFmtId="0" fontId="3" fillId="0" borderId="0"/>
    <xf numFmtId="0" fontId="3" fillId="0" borderId="2" applyNumberFormat="0" applyProtection="0">
      <alignment wrapText="1"/>
    </xf>
    <xf numFmtId="0" fontId="5" fillId="0" borderId="3" applyNumberFormat="0" applyProtection="0">
      <alignment wrapText="1"/>
    </xf>
    <xf numFmtId="0" fontId="3" fillId="0" borderId="4" applyNumberFormat="0" applyFont="0" applyProtection="0">
      <alignment wrapText="1"/>
    </xf>
    <xf numFmtId="0" fontId="5" fillId="0" borderId="5" applyNumberFormat="0" applyProtection="0">
      <alignment wrapText="1"/>
    </xf>
    <xf numFmtId="0" fontId="3" fillId="0" borderId="0" applyNumberFormat="0" applyFill="0" applyBorder="0" applyAlignment="0" applyProtection="0"/>
    <xf numFmtId="0" fontId="7" fillId="0" borderId="0" applyNumberFormat="0" applyProtection="0">
      <alignment horizontal="left"/>
    </xf>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8" borderId="0" applyNumberFormat="0" applyBorder="0" applyAlignment="0" applyProtection="0"/>
    <xf numFmtId="0" fontId="9" fillId="9" borderId="0" applyNumberFormat="0" applyBorder="0" applyAlignment="0" applyProtection="0"/>
    <xf numFmtId="0" fontId="9" fillId="10"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7" borderId="0" applyNumberFormat="0" applyBorder="0" applyAlignment="0" applyProtection="0"/>
    <xf numFmtId="0" fontId="9" fillId="10" borderId="0" applyNumberFormat="0" applyBorder="0" applyAlignment="0" applyProtection="0"/>
    <xf numFmtId="0" fontId="9" fillId="13" borderId="0" applyNumberFormat="0" applyBorder="0" applyAlignment="0" applyProtection="0"/>
    <xf numFmtId="0" fontId="10" fillId="14"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17"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0"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21" borderId="0" applyNumberFormat="0" applyBorder="0" applyAlignment="0" applyProtection="0"/>
    <xf numFmtId="0" fontId="11" fillId="5" borderId="0" applyNumberFormat="0" applyBorder="0" applyAlignment="0" applyProtection="0"/>
    <xf numFmtId="0" fontId="3" fillId="0" borderId="4" applyNumberFormat="0" applyFont="0" applyProtection="0">
      <alignment wrapText="1"/>
    </xf>
    <xf numFmtId="0" fontId="12" fillId="22" borderId="6" applyNumberFormat="0" applyAlignment="0" applyProtection="0"/>
    <xf numFmtId="0" fontId="13" fillId="23" borderId="7" applyNumberFormat="0" applyAlignment="0" applyProtection="0"/>
    <xf numFmtId="0" fontId="14" fillId="0" borderId="0">
      <alignment horizontal="center" vertical="center" wrapText="1"/>
    </xf>
    <xf numFmtId="43" fontId="15" fillId="0" borderId="0" applyFont="0" applyFill="0" applyBorder="0" applyAlignment="0" applyProtection="0"/>
    <xf numFmtId="43" fontId="1" fillId="0" borderId="0" applyFont="0" applyFill="0" applyBorder="0" applyAlignment="0" applyProtection="0"/>
    <xf numFmtId="43" fontId="9" fillId="0" borderId="0" applyFont="0" applyFill="0" applyBorder="0" applyAlignment="0" applyProtection="0"/>
    <xf numFmtId="43" fontId="1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6" fillId="0" borderId="0">
      <alignment horizontal="left" vertical="center" wrapText="1"/>
    </xf>
    <xf numFmtId="44" fontId="1" fillId="0" borderId="0" applyFont="0" applyFill="0" applyBorder="0" applyAlignment="0" applyProtection="0"/>
    <xf numFmtId="44" fontId="1" fillId="0" borderId="0" applyFont="0" applyFill="0" applyBorder="0" applyAlignment="0" applyProtection="0"/>
    <xf numFmtId="44" fontId="15" fillId="0" borderId="0" applyFont="0" applyFill="0" applyBorder="0" applyAlignment="0" applyProtection="0"/>
    <xf numFmtId="166" fontId="17" fillId="0" borderId="8" applyNumberFormat="0" applyFill="0">
      <alignment horizontal="right"/>
    </xf>
    <xf numFmtId="166" fontId="18" fillId="0" borderId="8" applyNumberFormat="0" applyFill="0">
      <alignment horizontal="right"/>
    </xf>
    <xf numFmtId="167" fontId="19" fillId="0" borderId="8">
      <alignment horizontal="right" vertical="center"/>
    </xf>
    <xf numFmtId="49" fontId="20" fillId="0" borderId="8">
      <alignment horizontal="left" vertical="center"/>
    </xf>
    <xf numFmtId="166" fontId="17" fillId="0" borderId="8" applyNumberFormat="0" applyFill="0">
      <alignment horizontal="right"/>
    </xf>
    <xf numFmtId="0" fontId="21" fillId="0" borderId="0" applyNumberFormat="0" applyFill="0" applyBorder="0" applyAlignment="0" applyProtection="0"/>
    <xf numFmtId="0" fontId="3" fillId="0" borderId="0" applyNumberFormat="0" applyFill="0" applyBorder="0" applyAlignment="0" applyProtection="0"/>
    <xf numFmtId="0" fontId="3" fillId="0" borderId="2" applyNumberFormat="0" applyProtection="0">
      <alignment wrapText="1"/>
    </xf>
    <xf numFmtId="0" fontId="22" fillId="6" borderId="0" applyNumberFormat="0" applyBorder="0" applyAlignment="0" applyProtection="0"/>
    <xf numFmtId="0" fontId="5" fillId="0" borderId="5" applyNumberFormat="0" applyProtection="0">
      <alignment wrapText="1"/>
    </xf>
    <xf numFmtId="0" fontId="23" fillId="0" borderId="9" applyNumberFormat="0" applyFill="0" applyAlignment="0" applyProtection="0"/>
    <xf numFmtId="0" fontId="24" fillId="0" borderId="10" applyNumberFormat="0" applyFill="0" applyAlignment="0" applyProtection="0"/>
    <xf numFmtId="0" fontId="25" fillId="0" borderId="11" applyNumberFormat="0" applyFill="0" applyAlignment="0" applyProtection="0"/>
    <xf numFmtId="0" fontId="25" fillId="0" borderId="0" applyNumberFormat="0" applyFill="0" applyBorder="0" applyAlignment="0" applyProtection="0"/>
    <xf numFmtId="0" fontId="26" fillId="0" borderId="8">
      <alignment horizontal="left"/>
    </xf>
    <xf numFmtId="0" fontId="27" fillId="0" borderId="8">
      <alignment horizontal="left"/>
    </xf>
    <xf numFmtId="0" fontId="28" fillId="0" borderId="12">
      <alignment horizontal="right" vertical="center"/>
    </xf>
    <xf numFmtId="0" fontId="29" fillId="0" borderId="8">
      <alignment horizontal="left" vertical="center"/>
    </xf>
    <xf numFmtId="0" fontId="17" fillId="0" borderId="8">
      <alignment horizontal="left" vertical="center"/>
    </xf>
    <xf numFmtId="0" fontId="26" fillId="0" borderId="8">
      <alignment horizontal="left"/>
    </xf>
    <xf numFmtId="0" fontId="26" fillId="24" borderId="0">
      <alignment horizontal="centerContinuous" wrapText="1"/>
    </xf>
    <xf numFmtId="49" fontId="26" fillId="24" borderId="13">
      <alignment horizontal="left" vertical="center"/>
    </xf>
    <xf numFmtId="0" fontId="26" fillId="24" borderId="0">
      <alignment horizontal="centerContinuous" vertical="center" wrapText="1"/>
    </xf>
    <xf numFmtId="0" fontId="30" fillId="0" borderId="0" applyNumberFormat="0" applyFill="0" applyBorder="0" applyAlignment="0" applyProtection="0">
      <alignment vertical="top"/>
      <protection locked="0"/>
    </xf>
    <xf numFmtId="0" fontId="31" fillId="9" borderId="6" applyNumberFormat="0" applyAlignment="0" applyProtection="0"/>
    <xf numFmtId="0" fontId="32" fillId="0" borderId="14" applyNumberFormat="0" applyFill="0" applyAlignment="0" applyProtection="0"/>
    <xf numFmtId="0" fontId="33" fillId="25" borderId="0" applyNumberFormat="0" applyBorder="0" applyAlignment="0" applyProtection="0"/>
    <xf numFmtId="0" fontId="1" fillId="0" borderId="0"/>
    <xf numFmtId="0" fontId="1" fillId="0" borderId="0"/>
    <xf numFmtId="0" fontId="15" fillId="0" borderId="0"/>
    <xf numFmtId="0" fontId="34" fillId="0" borderId="0"/>
    <xf numFmtId="0" fontId="15"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5" fillId="0" borderId="0"/>
    <xf numFmtId="0" fontId="1" fillId="0" borderId="0"/>
    <xf numFmtId="0" fontId="1" fillId="0" borderId="0"/>
    <xf numFmtId="0" fontId="1" fillId="0" borderId="0"/>
    <xf numFmtId="0" fontId="15" fillId="0" borderId="0"/>
    <xf numFmtId="0" fontId="1" fillId="2" borderId="1" applyNumberFormat="0" applyFont="0" applyAlignment="0" applyProtection="0"/>
    <xf numFmtId="0" fontId="15" fillId="26" borderId="15" applyNumberFormat="0" applyFont="0" applyAlignment="0" applyProtection="0"/>
    <xf numFmtId="0" fontId="35" fillId="22" borderId="16" applyNumberFormat="0" applyAlignment="0" applyProtection="0"/>
    <xf numFmtId="0" fontId="5" fillId="0" borderId="3" applyNumberFormat="0" applyProtection="0">
      <alignment wrapText="1"/>
    </xf>
    <xf numFmtId="9" fontId="1" fillId="0" borderId="0" applyFont="0" applyFill="0" applyBorder="0" applyAlignment="0" applyProtection="0"/>
    <xf numFmtId="9" fontId="1"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 fillId="0" borderId="0" applyFont="0" applyFill="0" applyBorder="0" applyAlignment="0" applyProtection="0"/>
    <xf numFmtId="3" fontId="19" fillId="0" borderId="0">
      <alignment horizontal="left" vertical="center"/>
    </xf>
    <xf numFmtId="0" fontId="14" fillId="0" borderId="0">
      <alignment horizontal="left" vertical="center"/>
    </xf>
    <xf numFmtId="0" fontId="36" fillId="0" borderId="0">
      <alignment horizontal="right"/>
    </xf>
    <xf numFmtId="49" fontId="36" fillId="0" borderId="0">
      <alignment horizontal="center"/>
    </xf>
    <xf numFmtId="0" fontId="20" fillId="0" borderId="0">
      <alignment horizontal="right"/>
    </xf>
    <xf numFmtId="0" fontId="37" fillId="0" borderId="0">
      <alignment horizontal="right"/>
    </xf>
    <xf numFmtId="0" fontId="36" fillId="0" borderId="0">
      <alignment horizontal="left"/>
    </xf>
    <xf numFmtId="0" fontId="38" fillId="0" borderId="0">
      <alignment horizontal="left"/>
    </xf>
    <xf numFmtId="49" fontId="19" fillId="0" borderId="0">
      <alignment horizontal="left" vertical="center"/>
    </xf>
    <xf numFmtId="49" fontId="20" fillId="0" borderId="8">
      <alignment horizontal="left"/>
    </xf>
    <xf numFmtId="166" fontId="19" fillId="0" borderId="0" applyNumberFormat="0">
      <alignment horizontal="right"/>
    </xf>
    <xf numFmtId="0" fontId="28" fillId="27" borderId="0">
      <alignment horizontal="centerContinuous" vertical="center" wrapText="1"/>
    </xf>
    <xf numFmtId="0" fontId="28" fillId="0" borderId="17">
      <alignment horizontal="left" vertical="center"/>
    </xf>
    <xf numFmtId="0" fontId="7" fillId="0" borderId="0" applyNumberFormat="0" applyProtection="0">
      <alignment horizontal="left"/>
    </xf>
    <xf numFmtId="0" fontId="39" fillId="0" borderId="0" applyNumberFormat="0" applyFill="0" applyBorder="0" applyAlignment="0" applyProtection="0"/>
    <xf numFmtId="0" fontId="26" fillId="0" borderId="0">
      <alignment horizontal="left"/>
    </xf>
    <xf numFmtId="0" fontId="16" fillId="0" borderId="0">
      <alignment horizontal="left"/>
    </xf>
    <xf numFmtId="0" fontId="17" fillId="0" borderId="0">
      <alignment horizontal="left"/>
    </xf>
    <xf numFmtId="0" fontId="40" fillId="0" borderId="0">
      <alignment horizontal="left" vertical="top"/>
    </xf>
    <xf numFmtId="0" fontId="16" fillId="0" borderId="0">
      <alignment horizontal="left"/>
    </xf>
    <xf numFmtId="0" fontId="17" fillId="0" borderId="0">
      <alignment horizontal="left"/>
    </xf>
    <xf numFmtId="0" fontId="41" fillId="0" borderId="18" applyNumberFormat="0" applyFill="0" applyAlignment="0" applyProtection="0"/>
    <xf numFmtId="0" fontId="42" fillId="0" borderId="0" applyNumberFormat="0" applyFill="0" applyBorder="0" applyAlignment="0" applyProtection="0"/>
    <xf numFmtId="49" fontId="19" fillId="0" borderId="8">
      <alignment horizontal="left"/>
    </xf>
    <xf numFmtId="0" fontId="28" fillId="0" borderId="12">
      <alignment horizontal="left"/>
    </xf>
    <xf numFmtId="0" fontId="26" fillId="0" borderId="0">
      <alignment horizontal="left" vertical="center"/>
    </xf>
    <xf numFmtId="49" fontId="36" fillId="0" borderId="8">
      <alignment horizontal="left"/>
    </xf>
    <xf numFmtId="0" fontId="56" fillId="0" borderId="0" applyNumberFormat="0" applyFill="0" applyBorder="0" applyAlignment="0" applyProtection="0"/>
    <xf numFmtId="0" fontId="57" fillId="0" borderId="0"/>
    <xf numFmtId="0" fontId="8" fillId="0" borderId="0"/>
    <xf numFmtId="9" fontId="1" fillId="0" borderId="0" applyFont="0" applyFill="0" applyBorder="0" applyAlignment="0" applyProtection="0"/>
  </cellStyleXfs>
  <cellXfs count="167">
    <xf numFmtId="0" fontId="0" fillId="0" borderId="0" xfId="0"/>
    <xf numFmtId="0" fontId="2" fillId="0" borderId="0" xfId="0" applyFont="1"/>
    <xf numFmtId="0" fontId="3" fillId="0" borderId="0" xfId="1"/>
    <xf numFmtId="0" fontId="4" fillId="0" borderId="0" xfId="1" applyFont="1"/>
    <xf numFmtId="164" fontId="5" fillId="0" borderId="3" xfId="3" applyNumberFormat="1" applyFill="1" applyAlignment="1">
      <alignment horizontal="right" wrapText="1"/>
    </xf>
    <xf numFmtId="4" fontId="5" fillId="0" borderId="3" xfId="3" applyNumberFormat="1" applyFill="1" applyAlignment="1">
      <alignment horizontal="right" wrapText="1"/>
    </xf>
    <xf numFmtId="0" fontId="5" fillId="0" borderId="3" xfId="3" applyFont="1" applyFill="1" applyBorder="1" applyAlignment="1">
      <alignment wrapText="1"/>
    </xf>
    <xf numFmtId="0" fontId="6" fillId="0" borderId="0" xfId="1" applyFont="1"/>
    <xf numFmtId="164" fontId="0" fillId="0" borderId="4" xfId="4" applyNumberFormat="1" applyFont="1" applyFill="1" applyAlignment="1">
      <alignment horizontal="right" wrapText="1"/>
    </xf>
    <xf numFmtId="4" fontId="0" fillId="0" borderId="4" xfId="4" applyNumberFormat="1" applyFont="1" applyFill="1" applyAlignment="1">
      <alignment horizontal="right" wrapText="1"/>
    </xf>
    <xf numFmtId="0" fontId="0" fillId="0" borderId="4" xfId="4" applyFont="1" applyFill="1" applyBorder="1" applyAlignment="1">
      <alignment wrapText="1"/>
    </xf>
    <xf numFmtId="165" fontId="0" fillId="0" borderId="4" xfId="4" applyNumberFormat="1" applyFont="1" applyFill="1" applyAlignment="1">
      <alignment horizontal="right" wrapText="1"/>
    </xf>
    <xf numFmtId="3" fontId="0" fillId="0" borderId="4" xfId="4" applyNumberFormat="1" applyFont="1" applyFill="1" applyAlignment="1">
      <alignment horizontal="right" wrapText="1"/>
    </xf>
    <xf numFmtId="0" fontId="5" fillId="0" borderId="5" xfId="5" applyFont="1" applyFill="1" applyBorder="1" applyAlignment="1">
      <alignment wrapText="1"/>
    </xf>
    <xf numFmtId="0" fontId="3" fillId="0" borderId="0" xfId="1" applyAlignment="1" applyProtection="1">
      <alignment horizontal="left"/>
    </xf>
    <xf numFmtId="0" fontId="3" fillId="0" borderId="0" xfId="6" applyFont="1"/>
    <xf numFmtId="0" fontId="7" fillId="0" borderId="0" xfId="7" applyFont="1" applyFill="1" applyBorder="1" applyAlignment="1">
      <alignment horizontal="left"/>
    </xf>
    <xf numFmtId="0" fontId="8" fillId="0" borderId="0" xfId="1" applyFont="1"/>
    <xf numFmtId="3" fontId="5" fillId="0" borderId="3" xfId="3" applyNumberFormat="1" applyFill="1" applyAlignment="1">
      <alignment horizontal="right" wrapText="1"/>
    </xf>
    <xf numFmtId="165" fontId="5" fillId="0" borderId="3" xfId="3" applyNumberFormat="1" applyFill="1" applyAlignment="1">
      <alignment horizontal="right" wrapText="1"/>
    </xf>
    <xf numFmtId="0" fontId="2" fillId="3" borderId="0" xfId="0" applyFont="1" applyFill="1"/>
    <xf numFmtId="0" fontId="0" fillId="3" borderId="0" xfId="0" applyFill="1"/>
    <xf numFmtId="11" fontId="0" fillId="0" borderId="0" xfId="0" applyNumberFormat="1"/>
    <xf numFmtId="0" fontId="0" fillId="0" borderId="0" xfId="0" applyAlignment="1">
      <alignment horizontal="left"/>
    </xf>
    <xf numFmtId="3" fontId="0" fillId="0" borderId="0" xfId="0" applyNumberFormat="1"/>
    <xf numFmtId="0" fontId="0" fillId="0" borderId="0" xfId="0" applyFill="1"/>
    <xf numFmtId="0" fontId="43" fillId="0" borderId="0" xfId="0" applyFont="1"/>
    <xf numFmtId="0" fontId="15" fillId="0" borderId="0" xfId="78" applyFont="1" applyFill="1"/>
    <xf numFmtId="0" fontId="44" fillId="0" borderId="0" xfId="78" applyFont="1" applyFill="1"/>
    <xf numFmtId="0" fontId="44" fillId="0" borderId="0" xfId="133" applyFont="1" applyFill="1" applyAlignment="1">
      <alignment horizontal="left"/>
    </xf>
    <xf numFmtId="0" fontId="15" fillId="0" borderId="0" xfId="78" applyFont="1" applyFill="1" applyAlignment="1">
      <alignment horizontal="center"/>
    </xf>
    <xf numFmtId="0" fontId="15" fillId="0" borderId="0" xfId="78" applyFont="1" applyFill="1" applyBorder="1"/>
    <xf numFmtId="3" fontId="49" fillId="0" borderId="20" xfId="78" applyNumberFormat="1" applyFont="1" applyFill="1" applyBorder="1" applyAlignment="1">
      <alignment horizontal="right"/>
    </xf>
    <xf numFmtId="3" fontId="49" fillId="0" borderId="20" xfId="50" applyNumberFormat="1" applyFont="1" applyFill="1" applyBorder="1" applyAlignment="1">
      <alignment horizontal="right"/>
    </xf>
    <xf numFmtId="3" fontId="49" fillId="0" borderId="0" xfId="50" applyNumberFormat="1" applyFont="1" applyFill="1" applyBorder="1" applyAlignment="1">
      <alignment horizontal="right"/>
    </xf>
    <xf numFmtId="3" fontId="49" fillId="0" borderId="0" xfId="50" applyNumberFormat="1" applyFont="1" applyFill="1" applyBorder="1" applyAlignment="1">
      <alignment horizontal="left" indent="1"/>
    </xf>
    <xf numFmtId="3" fontId="49" fillId="0" borderId="0" xfId="78" applyNumberFormat="1" applyFont="1" applyFill="1" applyBorder="1" applyAlignment="1">
      <alignment horizontal="right"/>
    </xf>
    <xf numFmtId="3" fontId="49" fillId="0" borderId="0" xfId="78" applyNumberFormat="1" applyFont="1" applyFill="1" applyAlignment="1">
      <alignment horizontal="right"/>
    </xf>
    <xf numFmtId="37" fontId="49" fillId="0" borderId="0" xfId="78" applyNumberFormat="1" applyFont="1" applyFill="1" applyBorder="1" applyAlignment="1">
      <alignment horizontal="right"/>
    </xf>
    <xf numFmtId="3" fontId="49" fillId="0" borderId="0" xfId="50" applyNumberFormat="1" applyFont="1" applyFill="1" applyBorder="1" applyAlignment="1">
      <alignment horizontal="left" vertical="top" indent="1"/>
    </xf>
    <xf numFmtId="3" fontId="51" fillId="0" borderId="0" xfId="50" applyNumberFormat="1" applyFont="1" applyFill="1" applyBorder="1" applyAlignment="1">
      <alignment horizontal="left"/>
    </xf>
    <xf numFmtId="3" fontId="51" fillId="0" borderId="0" xfId="78" applyNumberFormat="1" applyFont="1" applyFill="1" applyBorder="1" applyAlignment="1">
      <alignment horizontal="right"/>
    </xf>
    <xf numFmtId="3" fontId="51" fillId="0" borderId="0" xfId="50" applyNumberFormat="1" applyFont="1" applyFill="1" applyBorder="1" applyAlignment="1">
      <alignment horizontal="right"/>
    </xf>
    <xf numFmtId="0" fontId="51" fillId="0" borderId="0" xfId="78" applyFont="1" applyFill="1" applyBorder="1" applyAlignment="1">
      <alignment horizontal="left"/>
    </xf>
    <xf numFmtId="3" fontId="53" fillId="0" borderId="0" xfId="42" applyNumberFormat="1" applyFont="1" applyFill="1" applyBorder="1" applyAlignment="1" applyProtection="1">
      <alignment horizontal="right"/>
    </xf>
    <xf numFmtId="3" fontId="53" fillId="0" borderId="0" xfId="43" applyNumberFormat="1" applyFont="1" applyFill="1" applyBorder="1" applyAlignment="1" applyProtection="1">
      <alignment horizontal="right"/>
    </xf>
    <xf numFmtId="0" fontId="49" fillId="0" borderId="0" xfId="78" applyFont="1" applyFill="1" applyBorder="1" applyAlignment="1">
      <alignment horizontal="left" indent="1"/>
    </xf>
    <xf numFmtId="0" fontId="49" fillId="0" borderId="0" xfId="78" applyFont="1" applyFill="1" applyAlignment="1">
      <alignment horizontal="right"/>
    </xf>
    <xf numFmtId="0" fontId="51" fillId="0" borderId="0" xfId="78" applyFont="1" applyFill="1" applyBorder="1"/>
    <xf numFmtId="168" fontId="51" fillId="0" borderId="0" xfId="78" applyNumberFormat="1" applyFont="1" applyFill="1" applyBorder="1" applyAlignment="1">
      <alignment horizontal="right"/>
    </xf>
    <xf numFmtId="0" fontId="51" fillId="0" borderId="21" xfId="64" applyNumberFormat="1" applyFont="1" applyFill="1" applyBorder="1" applyAlignment="1">
      <alignment horizontal="center"/>
    </xf>
    <xf numFmtId="0" fontId="51" fillId="0" borderId="21" xfId="78" applyFont="1" applyFill="1" applyBorder="1" applyAlignment="1">
      <alignment horizontal="center"/>
    </xf>
    <xf numFmtId="1" fontId="51" fillId="0" borderId="21" xfId="78" applyNumberFormat="1" applyFont="1" applyFill="1" applyBorder="1" applyAlignment="1">
      <alignment horizontal="center"/>
    </xf>
    <xf numFmtId="0" fontId="54" fillId="0" borderId="0" xfId="78" applyFont="1" applyFill="1"/>
    <xf numFmtId="0" fontId="0" fillId="0" borderId="0" xfId="0" applyNumberFormat="1"/>
    <xf numFmtId="4" fontId="0" fillId="0" borderId="0" xfId="0" applyNumberFormat="1"/>
    <xf numFmtId="169" fontId="0" fillId="0" borderId="0" xfId="0" applyNumberFormat="1"/>
    <xf numFmtId="170" fontId="0" fillId="0" borderId="0" xfId="0" applyNumberFormat="1"/>
    <xf numFmtId="0" fontId="0" fillId="0" borderId="0" xfId="0" applyAlignment="1">
      <alignment wrapText="1"/>
    </xf>
    <xf numFmtId="0" fontId="56" fillId="0" borderId="0" xfId="153"/>
    <xf numFmtId="0" fontId="0" fillId="0" borderId="0" xfId="0" applyFont="1"/>
    <xf numFmtId="0" fontId="57" fillId="0" borderId="0" xfId="154"/>
    <xf numFmtId="0" fontId="1" fillId="0" borderId="0" xfId="0" applyFont="1"/>
    <xf numFmtId="3" fontId="59" fillId="0" borderId="28" xfId="154" applyNumberFormat="1" applyFont="1" applyBorder="1"/>
    <xf numFmtId="3" fontId="59" fillId="0" borderId="26" xfId="154" applyNumberFormat="1" applyFont="1" applyBorder="1"/>
    <xf numFmtId="3" fontId="59" fillId="0" borderId="27" xfId="154" applyNumberFormat="1" applyFont="1" applyBorder="1"/>
    <xf numFmtId="0" fontId="1" fillId="0" borderId="22" xfId="154" applyFont="1" applyBorder="1" applyAlignment="1"/>
    <xf numFmtId="0" fontId="59" fillId="0" borderId="25" xfId="154" applyFont="1" applyBorder="1"/>
    <xf numFmtId="0" fontId="1" fillId="0" borderId="26" xfId="154" applyNumberFormat="1" applyFont="1" applyBorder="1"/>
    <xf numFmtId="0" fontId="1" fillId="0" borderId="27" xfId="154" applyNumberFormat="1" applyFont="1" applyBorder="1"/>
    <xf numFmtId="0" fontId="2" fillId="0" borderId="26" xfId="0" applyFont="1" applyBorder="1"/>
    <xf numFmtId="165" fontId="9" fillId="0" borderId="27" xfId="155" applyNumberFormat="1" applyFont="1" applyFill="1" applyBorder="1" applyAlignment="1">
      <alignment horizontal="right"/>
    </xf>
    <xf numFmtId="165" fontId="9" fillId="0" borderId="30" xfId="155" applyNumberFormat="1" applyFont="1" applyFill="1" applyBorder="1" applyAlignment="1">
      <alignment horizontal="right"/>
    </xf>
    <xf numFmtId="165" fontId="9" fillId="0" borderId="31" xfId="155" applyNumberFormat="1" applyFont="1" applyFill="1" applyBorder="1" applyAlignment="1">
      <alignment horizontal="right"/>
    </xf>
    <xf numFmtId="0" fontId="0" fillId="0" borderId="32" xfId="0" applyBorder="1"/>
    <xf numFmtId="0" fontId="57" fillId="28" borderId="37" xfId="155" applyFont="1" applyFill="1" applyBorder="1" applyAlignment="1">
      <alignment horizontal="center" wrapText="1"/>
    </xf>
    <xf numFmtId="3" fontId="57" fillId="28" borderId="38" xfId="155" applyNumberFormat="1" applyFont="1" applyFill="1" applyBorder="1" applyAlignment="1">
      <alignment horizontal="center" wrapText="1"/>
    </xf>
    <xf numFmtId="3" fontId="57" fillId="28" borderId="39" xfId="155" applyNumberFormat="1" applyFont="1" applyFill="1" applyBorder="1" applyAlignment="1">
      <alignment horizontal="center" wrapText="1"/>
    </xf>
    <xf numFmtId="3" fontId="57" fillId="28" borderId="40" xfId="155" applyNumberFormat="1" applyFont="1" applyFill="1" applyBorder="1" applyAlignment="1">
      <alignment horizontal="center" wrapText="1"/>
    </xf>
    <xf numFmtId="3" fontId="57" fillId="28" borderId="41" xfId="155" applyNumberFormat="1" applyFont="1" applyFill="1" applyBorder="1" applyAlignment="1">
      <alignment horizontal="center" wrapText="1"/>
    </xf>
    <xf numFmtId="0" fontId="9" fillId="0" borderId="29" xfId="155" applyFont="1" applyFill="1" applyBorder="1" applyAlignment="1"/>
    <xf numFmtId="3" fontId="9" fillId="0" borderId="42" xfId="155" applyNumberFormat="1" applyFont="1" applyFill="1" applyBorder="1" applyAlignment="1">
      <alignment horizontal="right" wrapText="1"/>
    </xf>
    <xf numFmtId="3" fontId="9" fillId="0" borderId="23" xfId="155" applyNumberFormat="1" applyFont="1" applyFill="1" applyBorder="1" applyAlignment="1">
      <alignment horizontal="right"/>
    </xf>
    <xf numFmtId="165" fontId="9" fillId="0" borderId="43" xfId="155" applyNumberFormat="1" applyFont="1" applyFill="1" applyBorder="1" applyAlignment="1">
      <alignment horizontal="right"/>
    </xf>
    <xf numFmtId="3" fontId="9" fillId="0" borderId="42" xfId="155" applyNumberFormat="1" applyFont="1" applyFill="1" applyBorder="1" applyAlignment="1">
      <alignment horizontal="right"/>
    </xf>
    <xf numFmtId="0" fontId="9" fillId="0" borderId="44" xfId="155" applyFont="1" applyFill="1" applyBorder="1" applyAlignment="1"/>
    <xf numFmtId="3" fontId="9" fillId="0" borderId="45" xfId="155" applyNumberFormat="1" applyFont="1" applyFill="1" applyBorder="1" applyAlignment="1">
      <alignment horizontal="right" wrapText="1"/>
    </xf>
    <xf numFmtId="3" fontId="9" fillId="0" borderId="46" xfId="155" applyNumberFormat="1" applyFont="1" applyFill="1" applyBorder="1" applyAlignment="1">
      <alignment horizontal="right"/>
    </xf>
    <xf numFmtId="165" fontId="9" fillId="0" borderId="47" xfId="155" applyNumberFormat="1" applyFont="1" applyFill="1" applyBorder="1" applyAlignment="1">
      <alignment horizontal="right"/>
    </xf>
    <xf numFmtId="3" fontId="9" fillId="0" borderId="45" xfId="155" applyNumberFormat="1" applyFont="1" applyFill="1" applyBorder="1" applyAlignment="1">
      <alignment horizontal="right"/>
    </xf>
    <xf numFmtId="0" fontId="9" fillId="0" borderId="50" xfId="155" applyFont="1" applyFill="1" applyBorder="1" applyAlignment="1"/>
    <xf numFmtId="3" fontId="9" fillId="0" borderId="51" xfId="155" applyNumberFormat="1" applyFont="1" applyFill="1" applyBorder="1" applyAlignment="1">
      <alignment horizontal="right" wrapText="1"/>
    </xf>
    <xf numFmtId="3" fontId="9" fillId="0" borderId="52" xfId="155" applyNumberFormat="1" applyFont="1" applyFill="1" applyBorder="1" applyAlignment="1">
      <alignment horizontal="right"/>
    </xf>
    <xf numFmtId="165" fontId="9" fillId="0" borderId="53" xfId="155" applyNumberFormat="1" applyFont="1" applyFill="1" applyBorder="1" applyAlignment="1">
      <alignment horizontal="right"/>
    </xf>
    <xf numFmtId="3" fontId="9" fillId="0" borderId="51" xfId="155" applyNumberFormat="1" applyFont="1" applyFill="1" applyBorder="1" applyAlignment="1">
      <alignment horizontal="right"/>
    </xf>
    <xf numFmtId="0" fontId="60" fillId="0" borderId="0" xfId="0" applyFont="1" applyAlignment="1">
      <alignment horizontal="left" vertical="center" indent="1"/>
    </xf>
    <xf numFmtId="0" fontId="0" fillId="29" borderId="0" xfId="0" applyFill="1"/>
    <xf numFmtId="171" fontId="0" fillId="0" borderId="0" xfId="0" applyNumberFormat="1"/>
    <xf numFmtId="2" fontId="0" fillId="0" borderId="0" xfId="0" applyNumberFormat="1"/>
    <xf numFmtId="0" fontId="0" fillId="30" borderId="0" xfId="0" applyFill="1"/>
    <xf numFmtId="0" fontId="62" fillId="0" borderId="0" xfId="0" applyFont="1" applyAlignment="1">
      <alignment horizontal="center" wrapText="1"/>
    </xf>
    <xf numFmtId="0" fontId="2" fillId="0" borderId="0" xfId="0" applyFont="1" applyAlignment="1">
      <alignment horizontal="center"/>
    </xf>
    <xf numFmtId="164" fontId="0" fillId="0" borderId="0" xfId="0" applyNumberFormat="1" applyAlignment="1">
      <alignment horizontal="center"/>
    </xf>
    <xf numFmtId="2" fontId="2" fillId="0" borderId="0" xfId="0" applyNumberFormat="1" applyFont="1" applyAlignment="1">
      <alignment horizontal="center"/>
    </xf>
    <xf numFmtId="169" fontId="2" fillId="0" borderId="0" xfId="0" applyNumberFormat="1" applyFont="1" applyAlignment="1">
      <alignment horizontal="center"/>
    </xf>
    <xf numFmtId="0" fontId="0" fillId="0" borderId="0" xfId="0" applyFont="1" applyAlignment="1">
      <alignment horizontal="left" vertical="center"/>
    </xf>
    <xf numFmtId="0" fontId="0" fillId="0" borderId="0" xfId="0" applyAlignment="1">
      <alignment horizontal="center"/>
    </xf>
    <xf numFmtId="11" fontId="0" fillId="0" borderId="0" xfId="0" applyNumberFormat="1" applyFont="1" applyAlignment="1">
      <alignment horizontal="center"/>
    </xf>
    <xf numFmtId="2" fontId="0" fillId="0" borderId="0" xfId="0" applyNumberFormat="1" applyAlignment="1">
      <alignment horizontal="center"/>
    </xf>
    <xf numFmtId="11" fontId="2" fillId="0" borderId="0" xfId="0" applyNumberFormat="1" applyFont="1" applyAlignment="1">
      <alignment horizontal="center"/>
    </xf>
    <xf numFmtId="0" fontId="0" fillId="0" borderId="0" xfId="0" applyFont="1" applyAlignment="1">
      <alignment horizontal="center"/>
    </xf>
    <xf numFmtId="11" fontId="0" fillId="0" borderId="0" xfId="0" applyNumberFormat="1" applyAlignment="1">
      <alignment horizontal="center"/>
    </xf>
    <xf numFmtId="164" fontId="0" fillId="0" borderId="0" xfId="156" applyNumberFormat="1" applyFont="1" applyAlignment="1">
      <alignment horizontal="center"/>
    </xf>
    <xf numFmtId="0" fontId="43" fillId="0" borderId="0" xfId="0" applyFont="1" applyAlignment="1">
      <alignment horizontal="center"/>
    </xf>
    <xf numFmtId="0" fontId="0" fillId="0" borderId="0" xfId="0" applyAlignment="1"/>
    <xf numFmtId="0" fontId="2" fillId="0" borderId="0" xfId="0" applyFont="1" applyAlignment="1">
      <alignment wrapText="1"/>
    </xf>
    <xf numFmtId="0" fontId="2" fillId="0" borderId="4" xfId="4" applyFont="1" applyFill="1" applyBorder="1" applyAlignment="1">
      <alignment horizontal="left" wrapText="1"/>
    </xf>
    <xf numFmtId="165" fontId="2" fillId="0" borderId="4" xfId="4" applyNumberFormat="1" applyFont="1" applyFill="1" applyAlignment="1">
      <alignment horizontal="center" wrapText="1"/>
    </xf>
    <xf numFmtId="164" fontId="2" fillId="0" borderId="4" xfId="4" applyNumberFormat="1" applyFont="1" applyFill="1" applyAlignment="1">
      <alignment horizontal="right" wrapText="1"/>
    </xf>
    <xf numFmtId="0" fontId="5" fillId="0" borderId="0" xfId="1" applyFont="1"/>
    <xf numFmtId="0" fontId="0" fillId="31" borderId="0" xfId="0" applyFill="1" applyAlignment="1">
      <alignment wrapText="1"/>
    </xf>
    <xf numFmtId="0" fontId="0" fillId="32" borderId="0" xfId="0" applyFill="1"/>
    <xf numFmtId="0" fontId="0" fillId="0" borderId="0" xfId="0"/>
    <xf numFmtId="0" fontId="0" fillId="0" borderId="0" xfId="0"/>
    <xf numFmtId="0" fontId="0" fillId="0" borderId="0" xfId="0"/>
    <xf numFmtId="0" fontId="0" fillId="0" borderId="0" xfId="0" applyFill="1" applyAlignment="1">
      <alignment wrapText="1"/>
    </xf>
    <xf numFmtId="0" fontId="0" fillId="0" borderId="0" xfId="0" applyFill="1" applyAlignment="1"/>
    <xf numFmtId="11" fontId="0" fillId="0" borderId="0" xfId="0" applyNumberFormat="1" applyFill="1"/>
    <xf numFmtId="0" fontId="0" fillId="0" borderId="0" xfId="0"/>
    <xf numFmtId="0" fontId="0" fillId="33" borderId="0" xfId="0" applyFill="1" applyAlignment="1">
      <alignment wrapText="1"/>
    </xf>
    <xf numFmtId="0" fontId="0" fillId="33" borderId="0" xfId="0" applyFill="1"/>
    <xf numFmtId="0" fontId="60" fillId="0" borderId="0" xfId="0" applyFont="1" applyAlignment="1">
      <alignment horizontal="left" vertical="center" wrapText="1" indent="1"/>
    </xf>
    <xf numFmtId="3" fontId="9" fillId="3" borderId="49" xfId="155" applyNumberFormat="1" applyFont="1" applyFill="1" applyBorder="1" applyAlignment="1">
      <alignment horizontal="center" wrapText="1"/>
    </xf>
    <xf numFmtId="3" fontId="9" fillId="3" borderId="44" xfId="155" applyNumberFormat="1" applyFont="1" applyFill="1" applyBorder="1" applyAlignment="1">
      <alignment horizontal="center" wrapText="1"/>
    </xf>
    <xf numFmtId="3" fontId="9" fillId="3" borderId="48" xfId="155" applyNumberFormat="1" applyFont="1" applyFill="1" applyBorder="1" applyAlignment="1">
      <alignment horizontal="center" wrapText="1"/>
    </xf>
    <xf numFmtId="0" fontId="61" fillId="0" borderId="54" xfId="155" applyFont="1" applyFill="1" applyBorder="1" applyAlignment="1">
      <alignment horizontal="left" wrapText="1"/>
    </xf>
    <xf numFmtId="0" fontId="61" fillId="0" borderId="19" xfId="155" applyFont="1" applyFill="1" applyBorder="1" applyAlignment="1">
      <alignment horizontal="left" wrapText="1"/>
    </xf>
    <xf numFmtId="0" fontId="2" fillId="0" borderId="33" xfId="0" applyFont="1" applyBorder="1" applyAlignment="1">
      <alignment horizontal="center"/>
    </xf>
    <xf numFmtId="0" fontId="2" fillId="0" borderId="34" xfId="0" applyFont="1" applyBorder="1" applyAlignment="1">
      <alignment horizontal="center"/>
    </xf>
    <xf numFmtId="0" fontId="2" fillId="0" borderId="35" xfId="0" applyFont="1" applyBorder="1" applyAlignment="1">
      <alignment horizontal="center"/>
    </xf>
    <xf numFmtId="0" fontId="2" fillId="0" borderId="36" xfId="0" applyFont="1" applyBorder="1" applyAlignment="1">
      <alignment horizontal="center"/>
    </xf>
    <xf numFmtId="0" fontId="0" fillId="0" borderId="0" xfId="0"/>
    <xf numFmtId="0" fontId="58" fillId="0" borderId="0" xfId="154" applyFont="1" applyAlignment="1">
      <alignment horizontal="left"/>
    </xf>
    <xf numFmtId="0" fontId="1" fillId="0" borderId="29" xfId="154" applyFont="1" applyBorder="1" applyAlignment="1">
      <alignment horizontal="center"/>
    </xf>
    <xf numFmtId="0" fontId="1" fillId="0" borderId="21" xfId="154" applyFont="1" applyBorder="1" applyAlignment="1">
      <alignment horizontal="center"/>
    </xf>
    <xf numFmtId="0" fontId="1" fillId="0" borderId="23" xfId="154" applyFont="1" applyBorder="1" applyAlignment="1">
      <alignment horizontal="center"/>
    </xf>
    <xf numFmtId="0" fontId="1" fillId="0" borderId="24" xfId="154" applyFont="1" applyBorder="1" applyAlignment="1">
      <alignment horizontal="center"/>
    </xf>
    <xf numFmtId="0" fontId="3" fillId="0" borderId="2" xfId="2" applyFont="1" applyFill="1" applyBorder="1" applyAlignment="1">
      <alignment wrapText="1"/>
    </xf>
    <xf numFmtId="0" fontId="44" fillId="0" borderId="0" xfId="78" applyFont="1" applyFill="1" applyBorder="1" applyAlignment="1">
      <alignment wrapText="1"/>
    </xf>
    <xf numFmtId="0" fontId="44" fillId="0" borderId="0" xfId="133" applyNumberFormat="1" applyFont="1" applyFill="1" applyAlignment="1">
      <alignment horizontal="left" wrapText="1"/>
    </xf>
    <xf numFmtId="0" fontId="15" fillId="0" borderId="0" xfId="78" applyFont="1" applyFill="1" applyAlignment="1">
      <alignment wrapText="1"/>
    </xf>
    <xf numFmtId="0" fontId="45" fillId="0" borderId="0" xfId="78" applyFont="1" applyFill="1" applyAlignment="1">
      <alignment wrapText="1"/>
    </xf>
    <xf numFmtId="0" fontId="44" fillId="0" borderId="0" xfId="133" applyNumberFormat="1" applyFont="1" applyFill="1" applyAlignment="1">
      <alignment wrapText="1"/>
    </xf>
    <xf numFmtId="0" fontId="44" fillId="0" borderId="0" xfId="78" applyFont="1" applyFill="1" applyAlignment="1">
      <alignment wrapText="1"/>
    </xf>
    <xf numFmtId="49" fontId="44" fillId="0" borderId="0" xfId="78" applyNumberFormat="1" applyFont="1" applyFill="1" applyAlignment="1">
      <alignment wrapText="1"/>
    </xf>
    <xf numFmtId="49" fontId="46" fillId="0" borderId="0" xfId="78" applyNumberFormat="1" applyFont="1" applyFill="1" applyAlignment="1">
      <alignment wrapText="1"/>
    </xf>
    <xf numFmtId="49" fontId="45" fillId="0" borderId="0" xfId="78" applyNumberFormat="1" applyFont="1" applyFill="1" applyAlignment="1">
      <alignment wrapText="1"/>
    </xf>
    <xf numFmtId="0" fontId="47" fillId="0" borderId="0" xfId="133" applyFont="1" applyFill="1" applyAlignment="1">
      <alignment wrapText="1"/>
    </xf>
    <xf numFmtId="0" fontId="44" fillId="0" borderId="0" xfId="78" applyFont="1" applyFill="1" applyAlignment="1"/>
    <xf numFmtId="0" fontId="46" fillId="0" borderId="0" xfId="133" applyNumberFormat="1" applyFont="1" applyFill="1" applyAlignment="1">
      <alignment wrapText="1"/>
    </xf>
    <xf numFmtId="0" fontId="44" fillId="0" borderId="0" xfId="78" applyNumberFormat="1" applyFont="1" applyFill="1" applyAlignment="1">
      <alignment wrapText="1"/>
    </xf>
    <xf numFmtId="0" fontId="55" fillId="0" borderId="20" xfId="78" applyFont="1" applyFill="1" applyBorder="1" applyAlignment="1">
      <alignment horizontal="left" wrapText="1"/>
    </xf>
    <xf numFmtId="0" fontId="46" fillId="0" borderId="19" xfId="131" applyFont="1" applyFill="1" applyBorder="1" applyAlignment="1">
      <alignment wrapText="1"/>
    </xf>
    <xf numFmtId="3" fontId="44" fillId="0" borderId="0" xfId="50" applyNumberFormat="1" applyFont="1" applyFill="1" applyBorder="1" applyAlignment="1">
      <alignment horizontal="center" wrapText="1"/>
    </xf>
    <xf numFmtId="0" fontId="47" fillId="0" borderId="0" xfId="133" applyNumberFormat="1" applyFont="1" applyFill="1" applyAlignment="1">
      <alignment wrapText="1"/>
    </xf>
    <xf numFmtId="0" fontId="47" fillId="0" borderId="0" xfId="132" applyFont="1" applyFill="1" applyAlignment="1">
      <alignment horizontal="left" wrapText="1"/>
    </xf>
    <xf numFmtId="0" fontId="46" fillId="0" borderId="0" xfId="131" applyFont="1" applyFill="1" applyAlignment="1">
      <alignment wrapText="1"/>
    </xf>
  </cellXfs>
  <cellStyles count="157">
    <cellStyle name="20% - Accent1 2" xfId="8"/>
    <cellStyle name="20% - Accent2 2" xfId="9"/>
    <cellStyle name="20% - Accent3 2" xfId="10"/>
    <cellStyle name="20% - Accent4 2" xfId="11"/>
    <cellStyle name="20% - Accent5 2" xfId="12"/>
    <cellStyle name="20% - Accent6 2" xfId="13"/>
    <cellStyle name="40% - Accent1 2" xfId="14"/>
    <cellStyle name="40% - Accent2 2" xfId="15"/>
    <cellStyle name="40% - Accent3 2" xfId="16"/>
    <cellStyle name="40% - Accent4 2" xfId="17"/>
    <cellStyle name="40% - Accent5 2" xfId="18"/>
    <cellStyle name="40% - Accent6 2" xfId="19"/>
    <cellStyle name="60% - Accent1 2" xfId="20"/>
    <cellStyle name="60% - Accent2 2" xfId="21"/>
    <cellStyle name="60% - Accent3 2" xfId="22"/>
    <cellStyle name="60% - Accent4 2" xfId="23"/>
    <cellStyle name="60% - Accent5 2" xfId="24"/>
    <cellStyle name="60% - Accent6 2" xfId="25"/>
    <cellStyle name="Accent1 2" xfId="26"/>
    <cellStyle name="Accent2 2" xfId="27"/>
    <cellStyle name="Accent3 2" xfId="28"/>
    <cellStyle name="Accent4 2" xfId="29"/>
    <cellStyle name="Accent5 2" xfId="30"/>
    <cellStyle name="Accent6 2" xfId="31"/>
    <cellStyle name="Bad 2" xfId="32"/>
    <cellStyle name="Body: normal cell" xfId="4"/>
    <cellStyle name="Body: normal cell 2" xfId="33"/>
    <cellStyle name="Calculation 2" xfId="34"/>
    <cellStyle name="Check Cell 2" xfId="35"/>
    <cellStyle name="Column heading" xfId="36"/>
    <cellStyle name="Comma 2" xfId="37"/>
    <cellStyle name="Comma 2 2" xfId="38"/>
    <cellStyle name="Comma 3" xfId="39"/>
    <cellStyle name="Comma 4" xfId="40"/>
    <cellStyle name="Comma 5" xfId="41"/>
    <cellStyle name="Comma 6" xfId="42"/>
    <cellStyle name="Comma 7" xfId="43"/>
    <cellStyle name="Comma 8" xfId="44"/>
    <cellStyle name="Corner heading" xfId="45"/>
    <cellStyle name="Currency 2" xfId="46"/>
    <cellStyle name="Currency 3" xfId="47"/>
    <cellStyle name="Currency 3 2" xfId="48"/>
    <cellStyle name="Data" xfId="49"/>
    <cellStyle name="Data 2" xfId="50"/>
    <cellStyle name="Data no deci" xfId="51"/>
    <cellStyle name="Data Superscript" xfId="52"/>
    <cellStyle name="Data_1-1A-Regular" xfId="53"/>
    <cellStyle name="Explanatory Text 2" xfId="54"/>
    <cellStyle name="Font: Calibri, 9pt regular" xfId="6"/>
    <cellStyle name="Font: Calibri, 9pt regular 2" xfId="55"/>
    <cellStyle name="Footnotes: top row" xfId="2"/>
    <cellStyle name="Footnotes: top row 2" xfId="56"/>
    <cellStyle name="Good 2" xfId="57"/>
    <cellStyle name="Header: bottom row" xfId="5"/>
    <cellStyle name="Header: bottom row 2" xfId="58"/>
    <cellStyle name="Heading 1 2" xfId="59"/>
    <cellStyle name="Heading 2 2" xfId="60"/>
    <cellStyle name="Heading 3 2" xfId="61"/>
    <cellStyle name="Heading 4 2" xfId="62"/>
    <cellStyle name="Hed Side" xfId="63"/>
    <cellStyle name="Hed Side 2" xfId="64"/>
    <cellStyle name="Hed Side bold" xfId="65"/>
    <cellStyle name="Hed Side Indent" xfId="66"/>
    <cellStyle name="Hed Side Regular" xfId="67"/>
    <cellStyle name="Hed Side_1-1A-Regular" xfId="68"/>
    <cellStyle name="Hed Top" xfId="69"/>
    <cellStyle name="Hed Top - SECTION" xfId="70"/>
    <cellStyle name="Hed Top_3-new4" xfId="71"/>
    <cellStyle name="Hyperlink" xfId="153" builtinId="8"/>
    <cellStyle name="Hyperlink 2" xfId="72"/>
    <cellStyle name="Input 2" xfId="73"/>
    <cellStyle name="Linked Cell 2" xfId="74"/>
    <cellStyle name="Neutral 2" xfId="75"/>
    <cellStyle name="Normal" xfId="0" builtinId="0"/>
    <cellStyle name="Normal 10" xfId="76"/>
    <cellStyle name="Normal 11" xfId="77"/>
    <cellStyle name="Normal 12" xfId="154"/>
    <cellStyle name="Normal 2" xfId="1"/>
    <cellStyle name="Normal 2 2" xfId="78"/>
    <cellStyle name="Normal 2 3" xfId="79"/>
    <cellStyle name="Normal 3" xfId="80"/>
    <cellStyle name="Normal 3 2" xfId="81"/>
    <cellStyle name="Normal 3 2 2" xfId="82"/>
    <cellStyle name="Normal 3 2 2 2" xfId="83"/>
    <cellStyle name="Normal 3 2 3" xfId="84"/>
    <cellStyle name="Normal 3 3" xfId="85"/>
    <cellStyle name="Normal 3 3 2" xfId="86"/>
    <cellStyle name="Normal 3 3 2 2" xfId="87"/>
    <cellStyle name="Normal 3 3 3" xfId="88"/>
    <cellStyle name="Normal 3 4" xfId="89"/>
    <cellStyle name="Normal 3 4 2" xfId="90"/>
    <cellStyle name="Normal 3 5" xfId="91"/>
    <cellStyle name="Normal 3 6" xfId="92"/>
    <cellStyle name="Normal 3 7" xfId="93"/>
    <cellStyle name="Normal 4" xfId="94"/>
    <cellStyle name="Normal 4 2" xfId="95"/>
    <cellStyle name="Normal 4 2 2" xfId="96"/>
    <cellStyle name="Normal 4 2 2 2" xfId="97"/>
    <cellStyle name="Normal 4 2 3" xfId="98"/>
    <cellStyle name="Normal 4 3" xfId="99"/>
    <cellStyle name="Normal 4 3 2" xfId="100"/>
    <cellStyle name="Normal 4 3 2 2" xfId="101"/>
    <cellStyle name="Normal 4 3 3" xfId="102"/>
    <cellStyle name="Normal 4 4" xfId="103"/>
    <cellStyle name="Normal 4 4 2" xfId="104"/>
    <cellStyle name="Normal 4 5" xfId="105"/>
    <cellStyle name="Normal 4 6" xfId="106"/>
    <cellStyle name="Normal 4 7" xfId="107"/>
    <cellStyle name="Normal 5" xfId="108"/>
    <cellStyle name="Normal 5 2" xfId="109"/>
    <cellStyle name="Normal 5 3" xfId="110"/>
    <cellStyle name="Normal 6" xfId="111"/>
    <cellStyle name="Normal 6 2" xfId="112"/>
    <cellStyle name="Normal 7" xfId="113"/>
    <cellStyle name="Normal 7 2" xfId="114"/>
    <cellStyle name="Normal 8" xfId="115"/>
    <cellStyle name="Normal 9" xfId="116"/>
    <cellStyle name="Normal_Sheet1" xfId="155"/>
    <cellStyle name="Note 2" xfId="117"/>
    <cellStyle name="Note 2 2" xfId="118"/>
    <cellStyle name="Output 2" xfId="119"/>
    <cellStyle name="Parent row" xfId="3"/>
    <cellStyle name="Parent row 2" xfId="120"/>
    <cellStyle name="Percent" xfId="156" builtinId="5"/>
    <cellStyle name="Percent 2" xfId="121"/>
    <cellStyle name="Percent 2 2" xfId="122"/>
    <cellStyle name="Percent 3" xfId="123"/>
    <cellStyle name="Percent 3 2" xfId="124"/>
    <cellStyle name="Percent 4" xfId="125"/>
    <cellStyle name="Reference" xfId="126"/>
    <cellStyle name="Row heading" xfId="127"/>
    <cellStyle name="Source Hed" xfId="128"/>
    <cellStyle name="Source Letter" xfId="129"/>
    <cellStyle name="Source Superscript" xfId="130"/>
    <cellStyle name="Source Superscript 2" xfId="131"/>
    <cellStyle name="Source Text" xfId="132"/>
    <cellStyle name="Source Text 2" xfId="133"/>
    <cellStyle name="State" xfId="134"/>
    <cellStyle name="Superscript" xfId="135"/>
    <cellStyle name="Table Data" xfId="136"/>
    <cellStyle name="Table Head Top" xfId="137"/>
    <cellStyle name="Table Hed Side" xfId="138"/>
    <cellStyle name="Table title" xfId="7"/>
    <cellStyle name="Table title 2" xfId="139"/>
    <cellStyle name="Title 2" xfId="140"/>
    <cellStyle name="Title Text" xfId="141"/>
    <cellStyle name="Title Text 1" xfId="142"/>
    <cellStyle name="Title Text 2" xfId="143"/>
    <cellStyle name="Title-1" xfId="144"/>
    <cellStyle name="Title-2" xfId="145"/>
    <cellStyle name="Title-3" xfId="146"/>
    <cellStyle name="Total 2" xfId="147"/>
    <cellStyle name="Warning Text 2" xfId="148"/>
    <cellStyle name="Wrap" xfId="149"/>
    <cellStyle name="Wrap Bold" xfId="150"/>
    <cellStyle name="Wrap Title" xfId="151"/>
    <cellStyle name="Wrap_NTS99-~11" xfId="15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externalLink" Target="externalLinks/externalLink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16</xdr:row>
      <xdr:rowOff>0</xdr:rowOff>
    </xdr:from>
    <xdr:to>
      <xdr:col>29</xdr:col>
      <xdr:colOff>462933</xdr:colOff>
      <xdr:row>38</xdr:row>
      <xdr:rowOff>4763</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2895600"/>
          <a:ext cx="19941558" cy="3986213"/>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hyperlink" Target="https://www.stb.gov/stb/docs/Economic%20Data/Carloads%20and%20Tons%20Across%20States%202012-2014.xlsx"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5"/>
  <sheetViews>
    <sheetView workbookViewId="0">
      <selection activeCell="B17" sqref="B17"/>
    </sheetView>
  </sheetViews>
  <sheetFormatPr defaultRowHeight="14.5"/>
  <cols>
    <col min="1" max="1" width="13.453125" customWidth="1"/>
    <col min="2" max="2" width="107.453125" customWidth="1"/>
  </cols>
  <sheetData>
    <row r="1" spans="1:2">
      <c r="A1" s="1" t="s">
        <v>789</v>
      </c>
    </row>
    <row r="3" spans="1:2">
      <c r="A3" s="1" t="s">
        <v>0</v>
      </c>
      <c r="B3" s="20" t="s">
        <v>661</v>
      </c>
    </row>
    <row r="4" spans="1:2">
      <c r="B4" s="114" t="s">
        <v>783</v>
      </c>
    </row>
    <row r="5" spans="1:2">
      <c r="B5" s="114" t="s">
        <v>784</v>
      </c>
    </row>
    <row r="6" spans="1:2" s="122" customFormat="1">
      <c r="B6" s="114" t="s">
        <v>785</v>
      </c>
    </row>
    <row r="7" spans="1:2" s="122" customFormat="1">
      <c r="B7" s="114" t="s">
        <v>786</v>
      </c>
    </row>
    <row r="8" spans="1:2" s="122" customFormat="1">
      <c r="B8" s="114" t="s">
        <v>787</v>
      </c>
    </row>
    <row r="9" spans="1:2" s="122" customFormat="1">
      <c r="B9" s="23" t="s">
        <v>788</v>
      </c>
    </row>
    <row r="10" spans="1:2" s="122" customFormat="1"/>
    <row r="11" spans="1:2">
      <c r="A11" s="1" t="s">
        <v>137</v>
      </c>
    </row>
    <row r="13" spans="1:2">
      <c r="A13" s="1" t="s">
        <v>608</v>
      </c>
    </row>
    <row r="14" spans="1:2">
      <c r="A14" s="60" t="s">
        <v>662</v>
      </c>
    </row>
    <row r="15" spans="1:2">
      <c r="A15" t="s">
        <v>634</v>
      </c>
    </row>
    <row r="16" spans="1:2">
      <c r="A16" t="s">
        <v>733</v>
      </c>
    </row>
    <row r="17" spans="1:1">
      <c r="A17" t="s">
        <v>734</v>
      </c>
    </row>
    <row r="18" spans="1:1">
      <c r="A18" t="s">
        <v>735</v>
      </c>
    </row>
    <row r="20" spans="1:1">
      <c r="A20" s="1" t="s">
        <v>603</v>
      </c>
    </row>
    <row r="21" spans="1:1">
      <c r="A21" t="s">
        <v>637</v>
      </c>
    </row>
    <row r="22" spans="1:1">
      <c r="A22" t="s">
        <v>663</v>
      </c>
    </row>
    <row r="24" spans="1:1">
      <c r="A24" s="1" t="s">
        <v>604</v>
      </c>
    </row>
    <row r="25" spans="1:1">
      <c r="A25" t="s">
        <v>635</v>
      </c>
    </row>
    <row r="27" spans="1:1">
      <c r="A27" s="1" t="s">
        <v>399</v>
      </c>
    </row>
    <row r="28" spans="1:1">
      <c r="A28" s="26" t="s">
        <v>664</v>
      </c>
    </row>
    <row r="29" spans="1:1">
      <c r="A29" t="s">
        <v>665</v>
      </c>
    </row>
    <row r="31" spans="1:1">
      <c r="A31" s="1" t="s">
        <v>398</v>
      </c>
    </row>
    <row r="32" spans="1:1">
      <c r="A32" s="60" t="s">
        <v>666</v>
      </c>
    </row>
    <row r="33" spans="1:2">
      <c r="A33" s="26" t="s">
        <v>636</v>
      </c>
    </row>
    <row r="34" spans="1:2">
      <c r="A34" s="60" t="s">
        <v>667</v>
      </c>
      <c r="B34" s="60"/>
    </row>
    <row r="35" spans="1:2">
      <c r="A35" s="60" t="s">
        <v>668</v>
      </c>
    </row>
    <row r="37" spans="1:2">
      <c r="A37" s="1" t="s">
        <v>397</v>
      </c>
    </row>
    <row r="38" spans="1:2">
      <c r="A38" s="26" t="s">
        <v>613</v>
      </c>
    </row>
    <row r="39" spans="1:2">
      <c r="A39" t="s">
        <v>614</v>
      </c>
    </row>
    <row r="40" spans="1:2">
      <c r="A40" t="s">
        <v>669</v>
      </c>
    </row>
    <row r="42" spans="1:2">
      <c r="A42" s="1" t="s">
        <v>396</v>
      </c>
    </row>
    <row r="43" spans="1:2">
      <c r="A43" s="26" t="s">
        <v>672</v>
      </c>
    </row>
    <row r="45" spans="1:2">
      <c r="A45" s="1" t="s">
        <v>395</v>
      </c>
    </row>
    <row r="46" spans="1:2">
      <c r="A46" s="26" t="s">
        <v>671</v>
      </c>
    </row>
    <row r="47" spans="1:2">
      <c r="A47" t="s">
        <v>670</v>
      </c>
    </row>
    <row r="48" spans="1:2">
      <c r="A48" t="s">
        <v>651</v>
      </c>
    </row>
    <row r="50" spans="1:1">
      <c r="A50" s="1" t="s">
        <v>479</v>
      </c>
    </row>
    <row r="51" spans="1:1">
      <c r="A51" s="26" t="s">
        <v>742</v>
      </c>
    </row>
    <row r="52" spans="1:1">
      <c r="A52" t="s">
        <v>615</v>
      </c>
    </row>
    <row r="54" spans="1:1">
      <c r="A54" s="1" t="s">
        <v>480</v>
      </c>
    </row>
    <row r="55" spans="1:1">
      <c r="A55" t="s">
        <v>481</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25"/>
  <sheetViews>
    <sheetView workbookViewId="0">
      <selection activeCell="A24" sqref="A24:XFD26"/>
    </sheetView>
  </sheetViews>
  <sheetFormatPr defaultRowHeight="14.5"/>
  <sheetData>
    <row r="1" spans="1:52">
      <c r="A1" s="70" t="s">
        <v>652</v>
      </c>
      <c r="M1" s="61"/>
      <c r="N1" s="61"/>
      <c r="O1" s="61"/>
      <c r="P1" s="61"/>
      <c r="Q1" s="61"/>
      <c r="R1" s="61"/>
      <c r="S1" s="61"/>
      <c r="T1" s="61"/>
      <c r="U1" s="61"/>
      <c r="V1" s="61"/>
      <c r="W1" s="61"/>
      <c r="X1" s="61"/>
      <c r="Y1" s="61"/>
      <c r="Z1" s="61"/>
      <c r="AA1" s="61"/>
      <c r="AB1" s="61"/>
      <c r="AC1" s="61"/>
      <c r="AD1" s="61"/>
      <c r="AE1" s="61"/>
      <c r="AF1" s="61"/>
      <c r="AG1" s="61"/>
      <c r="AH1" s="61"/>
      <c r="AI1" s="61"/>
      <c r="AJ1" s="61"/>
      <c r="AK1" s="61"/>
      <c r="AL1" s="61"/>
      <c r="AM1" s="61"/>
      <c r="AN1" s="61"/>
      <c r="AO1" s="61"/>
      <c r="AP1" s="61"/>
      <c r="AQ1" s="61"/>
      <c r="AR1" s="61"/>
      <c r="AS1" s="61"/>
      <c r="AT1" s="61"/>
      <c r="AU1" s="61"/>
      <c r="AV1" s="61"/>
      <c r="AW1" s="61"/>
      <c r="AX1" s="61"/>
      <c r="AY1" s="61"/>
      <c r="AZ1" s="61"/>
    </row>
    <row r="2" spans="1:52" ht="15" thickBot="1">
      <c r="A2" s="142" t="s">
        <v>638</v>
      </c>
      <c r="B2" s="142"/>
      <c r="C2" s="142"/>
      <c r="D2" s="142"/>
      <c r="E2" s="142"/>
      <c r="F2" s="142"/>
      <c r="G2" s="142"/>
      <c r="H2" s="142"/>
      <c r="I2" s="142"/>
      <c r="J2" s="142"/>
      <c r="K2" s="142"/>
      <c r="L2" s="142"/>
      <c r="M2" s="61"/>
      <c r="N2" s="61"/>
      <c r="O2" s="61"/>
      <c r="P2" s="61"/>
      <c r="Q2" s="61"/>
      <c r="R2" s="61"/>
      <c r="S2" s="61"/>
      <c r="T2" s="61"/>
      <c r="U2" s="61"/>
      <c r="V2" s="61"/>
      <c r="W2" s="61"/>
      <c r="X2" s="61"/>
      <c r="Y2" s="61"/>
      <c r="Z2" s="61"/>
      <c r="AA2" s="61"/>
      <c r="AB2" s="61"/>
      <c r="AC2" s="61"/>
      <c r="AD2" s="61"/>
      <c r="AE2" s="61"/>
      <c r="AF2" s="61"/>
      <c r="AG2" s="61"/>
      <c r="AH2" s="61"/>
      <c r="AI2" s="61"/>
      <c r="AJ2" s="61"/>
      <c r="AK2" s="61"/>
      <c r="AL2" s="61"/>
      <c r="AM2" s="61"/>
      <c r="AN2" s="61"/>
      <c r="AO2" s="61"/>
      <c r="AP2" s="61"/>
      <c r="AQ2" s="61"/>
      <c r="AR2" s="61"/>
      <c r="AS2" s="61"/>
      <c r="AT2" s="61"/>
      <c r="AU2" s="61"/>
      <c r="AV2" s="61"/>
      <c r="AW2" s="61"/>
      <c r="AX2" s="61"/>
      <c r="AY2" s="61"/>
      <c r="AZ2" s="61"/>
    </row>
    <row r="3" spans="1:52" s="60" customFormat="1">
      <c r="A3" s="66"/>
      <c r="B3" s="143" t="s">
        <v>639</v>
      </c>
      <c r="C3" s="144"/>
      <c r="D3" s="144"/>
      <c r="E3" s="144"/>
      <c r="F3" s="144"/>
      <c r="G3" s="144"/>
      <c r="H3" s="144"/>
      <c r="I3" s="145"/>
      <c r="J3" s="144" t="s">
        <v>640</v>
      </c>
      <c r="K3" s="144"/>
      <c r="L3" s="144"/>
      <c r="M3" s="144"/>
      <c r="N3" s="144"/>
      <c r="O3" s="144"/>
      <c r="P3" s="144"/>
      <c r="Q3" s="144"/>
      <c r="R3" s="144"/>
      <c r="S3" s="144"/>
      <c r="T3" s="144"/>
      <c r="U3" s="144"/>
      <c r="V3" s="144"/>
      <c r="W3" s="144"/>
      <c r="X3" s="144"/>
      <c r="Y3" s="144"/>
      <c r="Z3" s="144"/>
      <c r="AA3" s="144"/>
      <c r="AB3" s="144"/>
      <c r="AC3" s="144"/>
      <c r="AD3" s="144"/>
      <c r="AE3" s="144"/>
      <c r="AF3" s="144"/>
      <c r="AG3" s="144"/>
      <c r="AH3" s="144"/>
      <c r="AI3" s="144"/>
      <c r="AJ3" s="144"/>
      <c r="AK3" s="144"/>
      <c r="AL3" s="144"/>
      <c r="AM3" s="144"/>
      <c r="AN3" s="144"/>
      <c r="AO3" s="144"/>
      <c r="AP3" s="144"/>
      <c r="AQ3" s="144"/>
      <c r="AR3" s="144"/>
      <c r="AS3" s="144"/>
      <c r="AT3" s="144"/>
      <c r="AU3" s="144"/>
      <c r="AV3" s="144"/>
      <c r="AW3" s="144"/>
      <c r="AX3" s="144"/>
      <c r="AY3" s="144"/>
      <c r="AZ3" s="146"/>
    </row>
    <row r="4" spans="1:52" s="60" customFormat="1">
      <c r="A4" s="67" t="s">
        <v>641</v>
      </c>
      <c r="B4" s="68">
        <v>2015</v>
      </c>
      <c r="C4" s="68">
        <v>2016</v>
      </c>
      <c r="D4" s="68">
        <v>2017</v>
      </c>
      <c r="E4" s="68">
        <v>2018</v>
      </c>
      <c r="F4" s="68">
        <v>2019</v>
      </c>
      <c r="G4" s="68">
        <v>2020</v>
      </c>
      <c r="H4" s="68">
        <v>2021</v>
      </c>
      <c r="I4" s="68">
        <v>2022</v>
      </c>
      <c r="J4" s="68">
        <v>2023</v>
      </c>
      <c r="K4" s="68">
        <v>2024</v>
      </c>
      <c r="L4" s="68">
        <v>2025</v>
      </c>
      <c r="M4" s="68">
        <v>2026</v>
      </c>
      <c r="N4" s="68">
        <v>2027</v>
      </c>
      <c r="O4" s="68">
        <v>2028</v>
      </c>
      <c r="P4" s="68">
        <v>2029</v>
      </c>
      <c r="Q4" s="68">
        <v>2030</v>
      </c>
      <c r="R4" s="68">
        <v>2031</v>
      </c>
      <c r="S4" s="68">
        <v>2032</v>
      </c>
      <c r="T4" s="68">
        <v>2033</v>
      </c>
      <c r="U4" s="68">
        <v>2034</v>
      </c>
      <c r="V4" s="68">
        <v>2035</v>
      </c>
      <c r="W4" s="68">
        <v>2036</v>
      </c>
      <c r="X4" s="68">
        <v>2037</v>
      </c>
      <c r="Y4" s="68">
        <v>2038</v>
      </c>
      <c r="Z4" s="68">
        <v>2039</v>
      </c>
      <c r="AA4" s="68">
        <v>2040</v>
      </c>
      <c r="AB4" s="68">
        <v>2041</v>
      </c>
      <c r="AC4" s="68">
        <v>2042</v>
      </c>
      <c r="AD4" s="68">
        <v>2043</v>
      </c>
      <c r="AE4" s="68">
        <v>2044</v>
      </c>
      <c r="AF4" s="68">
        <v>2045</v>
      </c>
      <c r="AG4" s="68">
        <v>2046</v>
      </c>
      <c r="AH4" s="68">
        <v>2047</v>
      </c>
      <c r="AI4" s="68">
        <v>2048</v>
      </c>
      <c r="AJ4" s="68">
        <v>2049</v>
      </c>
      <c r="AK4" s="68">
        <v>2050</v>
      </c>
      <c r="AL4" s="68">
        <v>2051</v>
      </c>
      <c r="AM4" s="68">
        <v>2052</v>
      </c>
      <c r="AN4" s="68">
        <v>2053</v>
      </c>
      <c r="AO4" s="68">
        <v>2054</v>
      </c>
      <c r="AP4" s="68">
        <v>2055</v>
      </c>
      <c r="AQ4" s="68">
        <v>2056</v>
      </c>
      <c r="AR4" s="68">
        <v>2057</v>
      </c>
      <c r="AS4" s="68">
        <v>2058</v>
      </c>
      <c r="AT4" s="68">
        <v>2059</v>
      </c>
      <c r="AU4" s="69">
        <v>2060</v>
      </c>
    </row>
    <row r="5" spans="1:52" s="62" customFormat="1">
      <c r="A5" s="63" t="s">
        <v>642</v>
      </c>
      <c r="B5" s="64">
        <v>39059415</v>
      </c>
      <c r="C5" s="64">
        <v>39312207</v>
      </c>
      <c r="D5" s="64">
        <v>39613019</v>
      </c>
      <c r="E5" s="64">
        <v>39952483</v>
      </c>
      <c r="F5" s="64">
        <v>40295352</v>
      </c>
      <c r="G5" s="64">
        <v>40639392</v>
      </c>
      <c r="H5" s="64">
        <v>40980939</v>
      </c>
      <c r="I5" s="64">
        <v>41321565</v>
      </c>
      <c r="J5" s="64">
        <v>41659526</v>
      </c>
      <c r="K5" s="64">
        <v>41994283</v>
      </c>
      <c r="L5" s="64">
        <v>42326397</v>
      </c>
      <c r="M5" s="64">
        <v>42655695</v>
      </c>
      <c r="N5" s="64">
        <v>42981484</v>
      </c>
      <c r="O5" s="64">
        <v>43304691</v>
      </c>
      <c r="P5" s="64">
        <v>43624393</v>
      </c>
      <c r="Q5" s="64">
        <v>43939250</v>
      </c>
      <c r="R5" s="64">
        <v>44250503</v>
      </c>
      <c r="S5" s="64">
        <v>44556617</v>
      </c>
      <c r="T5" s="64">
        <v>44856079</v>
      </c>
      <c r="U5" s="64">
        <v>45150800</v>
      </c>
      <c r="V5" s="64">
        <v>45440735</v>
      </c>
      <c r="W5" s="64">
        <v>45726459</v>
      </c>
      <c r="X5" s="64">
        <v>46006009</v>
      </c>
      <c r="Y5" s="64">
        <v>46277743</v>
      </c>
      <c r="Z5" s="64">
        <v>46544307</v>
      </c>
      <c r="AA5" s="64">
        <v>46804202</v>
      </c>
      <c r="AB5" s="64">
        <v>47056631</v>
      </c>
      <c r="AC5" s="64">
        <v>47303447</v>
      </c>
      <c r="AD5" s="64">
        <v>47544426</v>
      </c>
      <c r="AE5" s="64">
        <v>47778649</v>
      </c>
      <c r="AF5" s="64">
        <v>48007817</v>
      </c>
      <c r="AG5" s="64">
        <v>48230450</v>
      </c>
      <c r="AH5" s="64">
        <v>48449179</v>
      </c>
      <c r="AI5" s="64">
        <v>48663583</v>
      </c>
      <c r="AJ5" s="64">
        <v>48872567</v>
      </c>
      <c r="AK5" s="64">
        <v>49077801</v>
      </c>
      <c r="AL5" s="64">
        <v>49278229</v>
      </c>
      <c r="AM5" s="64">
        <v>49473225</v>
      </c>
      <c r="AN5" s="64">
        <v>49664564</v>
      </c>
      <c r="AO5" s="64">
        <v>49855335</v>
      </c>
      <c r="AP5" s="64">
        <v>50044172</v>
      </c>
      <c r="AQ5" s="64">
        <v>50229888</v>
      </c>
      <c r="AR5" s="64">
        <v>50416346</v>
      </c>
      <c r="AS5" s="64">
        <v>50602446</v>
      </c>
      <c r="AT5" s="64">
        <v>50789873</v>
      </c>
      <c r="AU5" s="65">
        <v>50975904</v>
      </c>
    </row>
    <row r="6" spans="1:52" s="62" customFormat="1"/>
    <row r="8" spans="1:52">
      <c r="A8" t="s">
        <v>620</v>
      </c>
      <c r="B8" t="s">
        <v>644</v>
      </c>
    </row>
    <row r="9" spans="1:52">
      <c r="B9" t="s">
        <v>643</v>
      </c>
    </row>
    <row r="11" spans="1:52">
      <c r="A11" s="1" t="s">
        <v>653</v>
      </c>
    </row>
    <row r="12" spans="1:52">
      <c r="A12" t="s">
        <v>648</v>
      </c>
    </row>
    <row r="13" spans="1:52">
      <c r="A13" t="s">
        <v>645</v>
      </c>
      <c r="B13">
        <v>2015</v>
      </c>
      <c r="C13">
        <v>2016</v>
      </c>
      <c r="D13">
        <v>2017</v>
      </c>
      <c r="E13">
        <v>2018</v>
      </c>
      <c r="F13">
        <v>2019</v>
      </c>
      <c r="G13">
        <v>2020</v>
      </c>
      <c r="H13">
        <v>2021</v>
      </c>
      <c r="I13">
        <v>2022</v>
      </c>
      <c r="J13">
        <v>2023</v>
      </c>
      <c r="K13">
        <v>2024</v>
      </c>
      <c r="L13">
        <v>2025</v>
      </c>
      <c r="M13">
        <v>2026</v>
      </c>
      <c r="N13">
        <v>2027</v>
      </c>
      <c r="O13">
        <v>2028</v>
      </c>
      <c r="P13">
        <v>2029</v>
      </c>
      <c r="Q13">
        <v>2030</v>
      </c>
      <c r="R13">
        <v>2031</v>
      </c>
      <c r="S13">
        <v>2032</v>
      </c>
      <c r="T13">
        <v>2033</v>
      </c>
      <c r="U13">
        <v>2034</v>
      </c>
      <c r="V13">
        <v>2035</v>
      </c>
      <c r="W13">
        <v>2036</v>
      </c>
      <c r="X13">
        <v>2037</v>
      </c>
      <c r="Y13">
        <v>2038</v>
      </c>
      <c r="Z13">
        <v>2039</v>
      </c>
      <c r="AA13">
        <v>2040</v>
      </c>
      <c r="AB13">
        <v>2041</v>
      </c>
      <c r="AC13">
        <v>2042</v>
      </c>
      <c r="AD13">
        <v>2043</v>
      </c>
      <c r="AE13">
        <v>2044</v>
      </c>
      <c r="AF13">
        <v>2045</v>
      </c>
      <c r="AG13">
        <v>2046</v>
      </c>
      <c r="AH13">
        <v>2047</v>
      </c>
      <c r="AI13">
        <v>2048</v>
      </c>
      <c r="AJ13">
        <v>2049</v>
      </c>
      <c r="AK13">
        <v>2050</v>
      </c>
      <c r="AL13">
        <v>2051</v>
      </c>
      <c r="AM13">
        <v>2052</v>
      </c>
      <c r="AN13">
        <v>2053</v>
      </c>
      <c r="AO13">
        <v>2054</v>
      </c>
      <c r="AP13">
        <v>2055</v>
      </c>
      <c r="AQ13">
        <v>2056</v>
      </c>
      <c r="AR13">
        <v>2057</v>
      </c>
      <c r="AS13">
        <v>2058</v>
      </c>
      <c r="AT13">
        <v>2059</v>
      </c>
      <c r="AU13">
        <v>2060</v>
      </c>
    </row>
    <row r="14" spans="1:52">
      <c r="A14" t="s">
        <v>646</v>
      </c>
      <c r="B14" s="24">
        <v>321369</v>
      </c>
      <c r="C14" s="24">
        <v>323996</v>
      </c>
      <c r="D14" s="24">
        <v>326626</v>
      </c>
      <c r="E14" s="24">
        <v>329256</v>
      </c>
      <c r="F14" s="24">
        <v>331884</v>
      </c>
      <c r="G14" s="24">
        <v>334503</v>
      </c>
      <c r="H14" s="24">
        <v>337109</v>
      </c>
      <c r="I14" s="24">
        <v>339698</v>
      </c>
      <c r="J14" s="24">
        <v>342267</v>
      </c>
      <c r="K14" s="24">
        <v>344814</v>
      </c>
      <c r="L14" s="24">
        <v>347335</v>
      </c>
      <c r="M14" s="24">
        <v>349826</v>
      </c>
      <c r="N14" s="24">
        <v>352281</v>
      </c>
      <c r="O14" s="24">
        <v>354698</v>
      </c>
      <c r="P14" s="24">
        <v>357073</v>
      </c>
      <c r="Q14" s="24">
        <v>359402</v>
      </c>
      <c r="R14" s="24">
        <v>361685</v>
      </c>
      <c r="S14" s="24">
        <v>363920</v>
      </c>
      <c r="T14" s="24">
        <v>366106</v>
      </c>
      <c r="U14" s="24">
        <v>368246</v>
      </c>
      <c r="V14" s="24">
        <v>370338</v>
      </c>
      <c r="W14" s="24">
        <v>372390</v>
      </c>
      <c r="X14" s="24">
        <v>374401</v>
      </c>
      <c r="Y14" s="24">
        <v>376375</v>
      </c>
      <c r="Z14" s="24">
        <v>378313</v>
      </c>
      <c r="AA14" s="24">
        <v>380219</v>
      </c>
      <c r="AB14" s="24">
        <v>382096</v>
      </c>
      <c r="AC14" s="24">
        <v>383949</v>
      </c>
      <c r="AD14" s="24">
        <v>385779</v>
      </c>
      <c r="AE14" s="24">
        <v>387593</v>
      </c>
      <c r="AF14" s="24">
        <v>389394</v>
      </c>
      <c r="AG14" s="24">
        <v>391187</v>
      </c>
      <c r="AH14" s="24">
        <v>392973</v>
      </c>
      <c r="AI14" s="24">
        <v>394756</v>
      </c>
      <c r="AJ14" s="24">
        <v>396540</v>
      </c>
      <c r="AK14" s="24">
        <v>398328</v>
      </c>
      <c r="AL14" s="24">
        <v>400124</v>
      </c>
      <c r="AM14" s="24">
        <v>401929</v>
      </c>
      <c r="AN14" s="24">
        <v>403744</v>
      </c>
      <c r="AO14" s="24">
        <v>405572</v>
      </c>
      <c r="AP14" s="24">
        <v>407412</v>
      </c>
      <c r="AQ14" s="24">
        <v>409265</v>
      </c>
      <c r="AR14" s="24">
        <v>411130</v>
      </c>
      <c r="AS14" s="24">
        <v>413008</v>
      </c>
      <c r="AT14" s="24">
        <v>414896</v>
      </c>
      <c r="AU14" s="24">
        <v>416795</v>
      </c>
    </row>
    <row r="15" spans="1:52">
      <c r="A15" t="s">
        <v>647</v>
      </c>
      <c r="B15">
        <v>321369000</v>
      </c>
      <c r="C15">
        <v>323996000</v>
      </c>
      <c r="D15">
        <v>326626000</v>
      </c>
      <c r="E15">
        <v>329256000</v>
      </c>
      <c r="F15">
        <v>331884000</v>
      </c>
      <c r="G15">
        <v>334503000</v>
      </c>
      <c r="H15">
        <v>337109000</v>
      </c>
      <c r="I15">
        <v>339698000</v>
      </c>
      <c r="J15">
        <v>342267000</v>
      </c>
      <c r="K15">
        <v>344814000</v>
      </c>
      <c r="L15">
        <v>347335000</v>
      </c>
      <c r="M15">
        <v>349826000</v>
      </c>
      <c r="N15">
        <v>352281000</v>
      </c>
      <c r="O15">
        <v>354698000</v>
      </c>
      <c r="P15">
        <v>357073000</v>
      </c>
      <c r="Q15">
        <v>359402000</v>
      </c>
      <c r="R15">
        <v>361685000</v>
      </c>
      <c r="S15">
        <v>363920000</v>
      </c>
      <c r="T15">
        <v>366106000</v>
      </c>
      <c r="U15">
        <v>368246000</v>
      </c>
      <c r="V15">
        <v>370338000</v>
      </c>
      <c r="W15">
        <v>372390000</v>
      </c>
      <c r="X15">
        <v>374401000</v>
      </c>
      <c r="Y15">
        <v>376375000</v>
      </c>
      <c r="Z15">
        <v>378313000</v>
      </c>
      <c r="AA15">
        <v>380219000</v>
      </c>
      <c r="AB15">
        <v>382096000</v>
      </c>
      <c r="AC15">
        <v>383949000</v>
      </c>
      <c r="AD15">
        <v>385779000</v>
      </c>
      <c r="AE15">
        <v>387593000</v>
      </c>
      <c r="AF15">
        <v>389394000</v>
      </c>
      <c r="AG15">
        <v>391187000</v>
      </c>
      <c r="AH15">
        <v>392973000</v>
      </c>
      <c r="AI15">
        <v>394756000</v>
      </c>
      <c r="AJ15">
        <v>396540000</v>
      </c>
      <c r="AK15">
        <v>398328000</v>
      </c>
      <c r="AL15">
        <v>400124000</v>
      </c>
      <c r="AM15">
        <v>401929000</v>
      </c>
      <c r="AN15">
        <v>403744000</v>
      </c>
      <c r="AO15">
        <v>405572000</v>
      </c>
      <c r="AP15">
        <v>407412000</v>
      </c>
      <c r="AQ15">
        <v>409265000</v>
      </c>
      <c r="AR15">
        <v>411130000</v>
      </c>
      <c r="AS15">
        <v>413008000</v>
      </c>
      <c r="AT15">
        <v>414896000</v>
      </c>
      <c r="AU15">
        <v>416795000</v>
      </c>
    </row>
    <row r="16" spans="1:52">
      <c r="F16" s="24"/>
    </row>
    <row r="17" spans="1:37">
      <c r="A17" t="s">
        <v>675</v>
      </c>
      <c r="F17" s="24"/>
    </row>
    <row r="18" spans="1:37">
      <c r="A18" t="s">
        <v>673</v>
      </c>
      <c r="F18" s="24"/>
    </row>
    <row r="19" spans="1:37">
      <c r="A19" t="s">
        <v>674</v>
      </c>
      <c r="F19" s="24"/>
    </row>
    <row r="20" spans="1:37">
      <c r="F20" s="24"/>
    </row>
    <row r="21" spans="1:37">
      <c r="A21" t="s">
        <v>649</v>
      </c>
      <c r="F21" s="24"/>
    </row>
    <row r="22" spans="1:37">
      <c r="A22" t="s">
        <v>732</v>
      </c>
      <c r="B22">
        <v>0.12154070554409417</v>
      </c>
      <c r="C22">
        <v>0.12133547019099002</v>
      </c>
      <c r="D22">
        <v>0.12127944193052605</v>
      </c>
      <c r="E22">
        <v>0.12134170068275142</v>
      </c>
      <c r="F22">
        <v>0.12141396391510287</v>
      </c>
      <c r="G22">
        <v>0.12149186105954207</v>
      </c>
      <c r="H22">
        <v>0.12156584072214031</v>
      </c>
      <c r="I22">
        <v>0.12164206147813646</v>
      </c>
      <c r="J22">
        <v>0.12171645528198745</v>
      </c>
      <c r="K22">
        <v>0.12178821915583474</v>
      </c>
      <c r="L22">
        <v>0.121860443088085</v>
      </c>
      <c r="M22">
        <v>0.1219340329192227</v>
      </c>
      <c r="N22">
        <v>0.12200908933493433</v>
      </c>
      <c r="O22">
        <v>0.12208890661915207</v>
      </c>
      <c r="P22">
        <v>0.12217219728178831</v>
      </c>
      <c r="Q22">
        <v>0.12225655394238207</v>
      </c>
      <c r="R22">
        <v>0.12234541935662248</v>
      </c>
      <c r="S22">
        <v>0.12243519729610904</v>
      </c>
      <c r="T22">
        <v>0.12252210835113328</v>
      </c>
      <c r="U22">
        <v>0.12261042889807357</v>
      </c>
      <c r="V22">
        <v>0.12270070854192656</v>
      </c>
      <c r="W22">
        <v>0.12279185531297833</v>
      </c>
      <c r="X22">
        <v>0.12287896934035966</v>
      </c>
      <c r="Y22">
        <v>0.12295647426104284</v>
      </c>
      <c r="Z22">
        <v>0.1230312122501738</v>
      </c>
      <c r="AA22">
        <v>0.1230980093051636</v>
      </c>
      <c r="AB22">
        <v>0.12315394822243625</v>
      </c>
      <c r="AC22">
        <v>0.12320242271760051</v>
      </c>
      <c r="AD22">
        <v>0.12324264928884154</v>
      </c>
      <c r="AE22">
        <v>0.12327015451775444</v>
      </c>
      <c r="AF22">
        <v>0.12328853808738707</v>
      </c>
      <c r="AG22">
        <v>0.12329256851582492</v>
      </c>
      <c r="AH22">
        <v>0.12328882391411115</v>
      </c>
      <c r="AI22">
        <v>0.1232750939821054</v>
      </c>
      <c r="AJ22">
        <v>0.12324750844807586</v>
      </c>
      <c r="AK22">
        <v>0.12320951828643731</v>
      </c>
    </row>
    <row r="23" spans="1:37">
      <c r="F23" s="24"/>
    </row>
    <row r="24" spans="1:37">
      <c r="F24" s="24"/>
    </row>
    <row r="25" spans="1:37">
      <c r="B25" s="22"/>
      <c r="C25" s="22"/>
      <c r="D25" s="22"/>
      <c r="E25" s="22"/>
      <c r="F25" s="24"/>
      <c r="G25" s="22"/>
      <c r="H25" s="22"/>
      <c r="I25" s="22"/>
      <c r="J25" s="22"/>
      <c r="K25" s="22"/>
      <c r="L25" s="22"/>
      <c r="M25" s="22"/>
      <c r="N25" s="22"/>
      <c r="O25" s="22"/>
      <c r="P25" s="22"/>
      <c r="Q25" s="22"/>
      <c r="R25" s="22"/>
      <c r="S25" s="22"/>
      <c r="T25" s="22"/>
      <c r="U25" s="22"/>
      <c r="V25" s="22"/>
      <c r="W25" s="22"/>
      <c r="X25" s="22"/>
      <c r="Y25" s="22"/>
      <c r="Z25" s="22"/>
      <c r="AA25" s="22"/>
      <c r="AB25" s="22"/>
      <c r="AC25" s="22"/>
      <c r="AD25" s="22"/>
      <c r="AE25" s="22"/>
      <c r="AF25" s="22"/>
      <c r="AG25" s="22"/>
      <c r="AH25" s="22"/>
      <c r="AI25" s="22"/>
      <c r="AJ25" s="22"/>
      <c r="AK25" s="22"/>
    </row>
  </sheetData>
  <mergeCells count="3">
    <mergeCell ref="A2:L2"/>
    <mergeCell ref="B3:I3"/>
    <mergeCell ref="J3:AZ3"/>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102"/>
  <sheetViews>
    <sheetView workbookViewId="0">
      <pane xSplit="2" ySplit="1" topLeftCell="X23" activePane="bottomRight" state="frozen"/>
      <selection pane="topRight" activeCell="C1" sqref="C1"/>
      <selection pane="bottomLeft" activeCell="A2" sqref="A2"/>
      <selection pane="bottomRight" activeCell="D61" sqref="D61:AL61"/>
    </sheetView>
  </sheetViews>
  <sheetFormatPr defaultColWidth="9.1796875" defaultRowHeight="15" customHeight="1"/>
  <cols>
    <col min="1" max="1" width="20.81640625" style="2" hidden="1" customWidth="1"/>
    <col min="2" max="2" width="45.7265625" style="2" customWidth="1"/>
    <col min="3" max="16384" width="9.1796875" style="2"/>
  </cols>
  <sheetData>
    <row r="1" spans="1:39" ht="15" customHeight="1" thickBot="1">
      <c r="B1" s="15" t="s">
        <v>136</v>
      </c>
      <c r="C1" s="13">
        <v>2015</v>
      </c>
      <c r="D1" s="13">
        <v>2016</v>
      </c>
      <c r="E1" s="13">
        <v>2017</v>
      </c>
      <c r="F1" s="13">
        <v>2018</v>
      </c>
      <c r="G1" s="13">
        <v>2019</v>
      </c>
      <c r="H1" s="13">
        <v>2020</v>
      </c>
      <c r="I1" s="13">
        <v>2021</v>
      </c>
      <c r="J1" s="13">
        <v>2022</v>
      </c>
      <c r="K1" s="13">
        <v>2023</v>
      </c>
      <c r="L1" s="13">
        <v>2024</v>
      </c>
      <c r="M1" s="13">
        <v>2025</v>
      </c>
      <c r="N1" s="13">
        <v>2026</v>
      </c>
      <c r="O1" s="13">
        <v>2027</v>
      </c>
      <c r="P1" s="13">
        <v>2028</v>
      </c>
      <c r="Q1" s="13">
        <v>2029</v>
      </c>
      <c r="R1" s="13">
        <v>2030</v>
      </c>
      <c r="S1" s="13">
        <v>2031</v>
      </c>
      <c r="T1" s="13">
        <v>2032</v>
      </c>
      <c r="U1" s="13">
        <v>2033</v>
      </c>
      <c r="V1" s="13">
        <v>2034</v>
      </c>
      <c r="W1" s="13">
        <v>2035</v>
      </c>
      <c r="X1" s="13">
        <v>2036</v>
      </c>
      <c r="Y1" s="13">
        <v>2037</v>
      </c>
      <c r="Z1" s="13">
        <v>2038</v>
      </c>
      <c r="AA1" s="13">
        <v>2039</v>
      </c>
      <c r="AB1" s="13">
        <v>2040</v>
      </c>
      <c r="AC1" s="13">
        <v>2041</v>
      </c>
      <c r="AD1" s="13">
        <v>2042</v>
      </c>
      <c r="AE1" s="13">
        <v>2043</v>
      </c>
      <c r="AF1" s="13">
        <v>2044</v>
      </c>
      <c r="AG1" s="13">
        <v>2045</v>
      </c>
      <c r="AH1" s="13">
        <v>2046</v>
      </c>
      <c r="AI1" s="13">
        <v>2047</v>
      </c>
      <c r="AJ1" s="13">
        <v>2048</v>
      </c>
      <c r="AK1" s="13">
        <v>2049</v>
      </c>
      <c r="AL1" s="13">
        <v>2050</v>
      </c>
    </row>
    <row r="2" spans="1:39" ht="15" customHeight="1" thickTop="1"/>
    <row r="3" spans="1:39" ht="15" customHeight="1">
      <c r="C3" s="17" t="s">
        <v>135</v>
      </c>
      <c r="D3" s="17" t="s">
        <v>134</v>
      </c>
      <c r="E3" s="17"/>
      <c r="F3" s="17"/>
      <c r="G3" s="17"/>
    </row>
    <row r="4" spans="1:39" ht="15" customHeight="1">
      <c r="C4" s="17" t="s">
        <v>133</v>
      </c>
      <c r="D4" s="17" t="s">
        <v>132</v>
      </c>
      <c r="E4" s="17"/>
      <c r="F4" s="17"/>
      <c r="G4" s="17" t="s">
        <v>131</v>
      </c>
    </row>
    <row r="5" spans="1:39" ht="15" customHeight="1">
      <c r="C5" s="17" t="s">
        <v>130</v>
      </c>
      <c r="D5" s="17" t="s">
        <v>129</v>
      </c>
      <c r="E5" s="17"/>
      <c r="F5" s="17"/>
      <c r="G5" s="17"/>
    </row>
    <row r="6" spans="1:39" ht="15" customHeight="1">
      <c r="C6" s="17" t="s">
        <v>128</v>
      </c>
      <c r="D6" s="17"/>
      <c r="E6" s="17" t="s">
        <v>127</v>
      </c>
      <c r="F6" s="17"/>
      <c r="G6" s="17"/>
    </row>
    <row r="10" spans="1:39" ht="15" customHeight="1">
      <c r="A10" s="7" t="s">
        <v>126</v>
      </c>
      <c r="B10" s="16" t="s">
        <v>125</v>
      </c>
    </row>
    <row r="11" spans="1:39" ht="15" customHeight="1">
      <c r="B11" s="15" t="s">
        <v>124</v>
      </c>
    </row>
    <row r="12" spans="1:39" ht="15" customHeight="1">
      <c r="B12" s="15" t="s">
        <v>124</v>
      </c>
      <c r="C12" s="14" t="s">
        <v>124</v>
      </c>
      <c r="D12" s="14" t="s">
        <v>124</v>
      </c>
      <c r="E12" s="14" t="s">
        <v>124</v>
      </c>
      <c r="F12" s="14" t="s">
        <v>124</v>
      </c>
      <c r="G12" s="14" t="s">
        <v>124</v>
      </c>
      <c r="H12" s="14" t="s">
        <v>124</v>
      </c>
      <c r="I12" s="14" t="s">
        <v>124</v>
      </c>
      <c r="J12" s="14" t="s">
        <v>124</v>
      </c>
      <c r="K12" s="14" t="s">
        <v>124</v>
      </c>
      <c r="L12" s="14" t="s">
        <v>124</v>
      </c>
      <c r="M12" s="14" t="s">
        <v>124</v>
      </c>
      <c r="N12" s="14" t="s">
        <v>124</v>
      </c>
      <c r="O12" s="14" t="s">
        <v>124</v>
      </c>
      <c r="P12" s="14" t="s">
        <v>124</v>
      </c>
      <c r="Q12" s="14" t="s">
        <v>124</v>
      </c>
      <c r="R12" s="14" t="s">
        <v>124</v>
      </c>
      <c r="S12" s="14" t="s">
        <v>124</v>
      </c>
      <c r="T12" s="14" t="s">
        <v>124</v>
      </c>
      <c r="U12" s="14" t="s">
        <v>124</v>
      </c>
      <c r="V12" s="14" t="s">
        <v>124</v>
      </c>
      <c r="W12" s="14" t="s">
        <v>124</v>
      </c>
      <c r="X12" s="14" t="s">
        <v>124</v>
      </c>
      <c r="Y12" s="14" t="s">
        <v>124</v>
      </c>
      <c r="Z12" s="14" t="s">
        <v>124</v>
      </c>
      <c r="AA12" s="14" t="s">
        <v>124</v>
      </c>
      <c r="AB12" s="14" t="s">
        <v>124</v>
      </c>
      <c r="AC12" s="14" t="s">
        <v>124</v>
      </c>
      <c r="AD12" s="14" t="s">
        <v>124</v>
      </c>
      <c r="AE12" s="14" t="s">
        <v>124</v>
      </c>
      <c r="AF12" s="14" t="s">
        <v>124</v>
      </c>
      <c r="AG12" s="14" t="s">
        <v>124</v>
      </c>
      <c r="AH12" s="14" t="s">
        <v>124</v>
      </c>
      <c r="AI12" s="14" t="s">
        <v>124</v>
      </c>
      <c r="AJ12" s="14" t="s">
        <v>124</v>
      </c>
      <c r="AK12" s="14" t="s">
        <v>124</v>
      </c>
      <c r="AL12" s="14" t="s">
        <v>124</v>
      </c>
      <c r="AM12" s="14" t="s">
        <v>123</v>
      </c>
    </row>
    <row r="13" spans="1:39" ht="15" customHeight="1" thickBot="1">
      <c r="B13" s="13" t="s">
        <v>122</v>
      </c>
      <c r="C13" s="13">
        <v>2015</v>
      </c>
      <c r="D13" s="13">
        <v>2016</v>
      </c>
      <c r="E13" s="13">
        <v>2017</v>
      </c>
      <c r="F13" s="13">
        <v>2018</v>
      </c>
      <c r="G13" s="13">
        <v>2019</v>
      </c>
      <c r="H13" s="13">
        <v>2020</v>
      </c>
      <c r="I13" s="13">
        <v>2021</v>
      </c>
      <c r="J13" s="13">
        <v>2022</v>
      </c>
      <c r="K13" s="13">
        <v>2023</v>
      </c>
      <c r="L13" s="13">
        <v>2024</v>
      </c>
      <c r="M13" s="13">
        <v>2025</v>
      </c>
      <c r="N13" s="13">
        <v>2026</v>
      </c>
      <c r="O13" s="13">
        <v>2027</v>
      </c>
      <c r="P13" s="13">
        <v>2028</v>
      </c>
      <c r="Q13" s="13">
        <v>2029</v>
      </c>
      <c r="R13" s="13">
        <v>2030</v>
      </c>
      <c r="S13" s="13">
        <v>2031</v>
      </c>
      <c r="T13" s="13">
        <v>2032</v>
      </c>
      <c r="U13" s="13">
        <v>2033</v>
      </c>
      <c r="V13" s="13">
        <v>2034</v>
      </c>
      <c r="W13" s="13">
        <v>2035</v>
      </c>
      <c r="X13" s="13">
        <v>2036</v>
      </c>
      <c r="Y13" s="13">
        <v>2037</v>
      </c>
      <c r="Z13" s="13">
        <v>2038</v>
      </c>
      <c r="AA13" s="13">
        <v>2039</v>
      </c>
      <c r="AB13" s="13">
        <v>2040</v>
      </c>
      <c r="AC13" s="13">
        <v>2041</v>
      </c>
      <c r="AD13" s="13">
        <v>2042</v>
      </c>
      <c r="AE13" s="13">
        <v>2043</v>
      </c>
      <c r="AF13" s="13">
        <v>2044</v>
      </c>
      <c r="AG13" s="13">
        <v>2045</v>
      </c>
      <c r="AH13" s="13">
        <v>2046</v>
      </c>
      <c r="AI13" s="13">
        <v>2047</v>
      </c>
      <c r="AJ13" s="13">
        <v>2048</v>
      </c>
      <c r="AK13" s="13">
        <v>2049</v>
      </c>
      <c r="AL13" s="13">
        <v>2050</v>
      </c>
      <c r="AM13" s="13">
        <v>2050</v>
      </c>
    </row>
    <row r="14" spans="1:39" ht="15" customHeight="1" thickTop="1"/>
    <row r="15" spans="1:39" ht="15" customHeight="1">
      <c r="B15" s="6" t="s">
        <v>121</v>
      </c>
    </row>
    <row r="16" spans="1:39" ht="15" customHeight="1">
      <c r="B16" s="6" t="s">
        <v>120</v>
      </c>
    </row>
    <row r="17" spans="1:39" ht="15" customHeight="1">
      <c r="B17" s="6" t="s">
        <v>119</v>
      </c>
    </row>
    <row r="18" spans="1:39" ht="15" customHeight="1">
      <c r="A18" s="7" t="s">
        <v>118</v>
      </c>
      <c r="B18" s="10" t="s">
        <v>117</v>
      </c>
      <c r="C18" s="12">
        <v>2754.7158199999999</v>
      </c>
      <c r="D18" s="12">
        <v>2841.099365</v>
      </c>
      <c r="E18" s="12">
        <v>2906.3637699999999</v>
      </c>
      <c r="F18" s="12">
        <v>2960.2353520000001</v>
      </c>
      <c r="G18" s="12">
        <v>2991.188721</v>
      </c>
      <c r="H18" s="12">
        <v>3016.9077149999998</v>
      </c>
      <c r="I18" s="12">
        <v>3036.5541990000002</v>
      </c>
      <c r="J18" s="12">
        <v>3050.8999020000001</v>
      </c>
      <c r="K18" s="12">
        <v>3056.3759770000001</v>
      </c>
      <c r="L18" s="12">
        <v>3059.033203</v>
      </c>
      <c r="M18" s="12">
        <v>3060.4414059999999</v>
      </c>
      <c r="N18" s="12">
        <v>3069.5708009999998</v>
      </c>
      <c r="O18" s="12">
        <v>3082.5654300000001</v>
      </c>
      <c r="P18" s="12">
        <v>3100.5715329999998</v>
      </c>
      <c r="Q18" s="12">
        <v>3119.217529</v>
      </c>
      <c r="R18" s="12">
        <v>3136.4179690000001</v>
      </c>
      <c r="S18" s="12">
        <v>3151.7963869999999</v>
      </c>
      <c r="T18" s="12">
        <v>3167.8041990000002</v>
      </c>
      <c r="U18" s="12">
        <v>3186.7382809999999</v>
      </c>
      <c r="V18" s="12">
        <v>3206.476318</v>
      </c>
      <c r="W18" s="12">
        <v>3225.2102049999999</v>
      </c>
      <c r="X18" s="12">
        <v>3246.8376459999999</v>
      </c>
      <c r="Y18" s="12">
        <v>3268.7465820000002</v>
      </c>
      <c r="Z18" s="12">
        <v>3291.9289549999999</v>
      </c>
      <c r="AA18" s="12">
        <v>3312.0126949999999</v>
      </c>
      <c r="AB18" s="12">
        <v>3330.8308109999998</v>
      </c>
      <c r="AC18" s="12">
        <v>3350.0126949999999</v>
      </c>
      <c r="AD18" s="12">
        <v>3371.4733890000002</v>
      </c>
      <c r="AE18" s="12">
        <v>3393.1801759999998</v>
      </c>
      <c r="AF18" s="12">
        <v>3414.976807</v>
      </c>
      <c r="AG18" s="12">
        <v>3437.594482</v>
      </c>
      <c r="AH18" s="12">
        <v>3461.571289</v>
      </c>
      <c r="AI18" s="12">
        <v>3485.1918949999999</v>
      </c>
      <c r="AJ18" s="12">
        <v>3510.5217290000001</v>
      </c>
      <c r="AK18" s="12">
        <v>3538.9448240000002</v>
      </c>
      <c r="AL18" s="12">
        <v>3567.172607</v>
      </c>
      <c r="AM18" s="8">
        <v>6.7159999999999997E-3</v>
      </c>
    </row>
    <row r="19" spans="1:39" ht="15" customHeight="1">
      <c r="A19" s="7" t="s">
        <v>116</v>
      </c>
      <c r="B19" s="10" t="s">
        <v>115</v>
      </c>
      <c r="C19" s="12">
        <v>95.267319000000001</v>
      </c>
      <c r="D19" s="12">
        <v>97.402907999999996</v>
      </c>
      <c r="E19" s="12">
        <v>101.998131</v>
      </c>
      <c r="F19" s="12">
        <v>104.102829</v>
      </c>
      <c r="G19" s="12">
        <v>105.533676</v>
      </c>
      <c r="H19" s="12">
        <v>107.219849</v>
      </c>
      <c r="I19" s="12">
        <v>109.18032100000001</v>
      </c>
      <c r="J19" s="12">
        <v>110.982384</v>
      </c>
      <c r="K19" s="12">
        <v>112.548294</v>
      </c>
      <c r="L19" s="12">
        <v>114.004913</v>
      </c>
      <c r="M19" s="12">
        <v>114.81811500000001</v>
      </c>
      <c r="N19" s="12">
        <v>115.253754</v>
      </c>
      <c r="O19" s="12">
        <v>116.226494</v>
      </c>
      <c r="P19" s="12">
        <v>117.57854500000001</v>
      </c>
      <c r="Q19" s="12">
        <v>118.943336</v>
      </c>
      <c r="R19" s="12">
        <v>120.27786999999999</v>
      </c>
      <c r="S19" s="12">
        <v>121.62445099999999</v>
      </c>
      <c r="T19" s="12">
        <v>122.891975</v>
      </c>
      <c r="U19" s="12">
        <v>124.628998</v>
      </c>
      <c r="V19" s="12">
        <v>126.68428</v>
      </c>
      <c r="W19" s="12">
        <v>128.76664700000001</v>
      </c>
      <c r="X19" s="12">
        <v>130.686813</v>
      </c>
      <c r="Y19" s="12">
        <v>132.77589399999999</v>
      </c>
      <c r="Z19" s="12">
        <v>135.18772899999999</v>
      </c>
      <c r="AA19" s="12">
        <v>137.19120799999999</v>
      </c>
      <c r="AB19" s="12">
        <v>139.21051</v>
      </c>
      <c r="AC19" s="12">
        <v>141.35270700000001</v>
      </c>
      <c r="AD19" s="12">
        <v>143.578262</v>
      </c>
      <c r="AE19" s="12">
        <v>146.044678</v>
      </c>
      <c r="AF19" s="12">
        <v>148.436859</v>
      </c>
      <c r="AG19" s="12">
        <v>150.836929</v>
      </c>
      <c r="AH19" s="12">
        <v>153.33187899999999</v>
      </c>
      <c r="AI19" s="12">
        <v>155.65527299999999</v>
      </c>
      <c r="AJ19" s="12">
        <v>158.054947</v>
      </c>
      <c r="AK19" s="12">
        <v>160.68417400000001</v>
      </c>
      <c r="AL19" s="12">
        <v>163.39167800000001</v>
      </c>
      <c r="AM19" s="8">
        <v>1.5330999999999999E-2</v>
      </c>
    </row>
    <row r="20" spans="1:39" ht="15" customHeight="1">
      <c r="A20" s="7" t="s">
        <v>114</v>
      </c>
      <c r="B20" s="10" t="s">
        <v>113</v>
      </c>
      <c r="C20" s="12">
        <v>278.76654100000002</v>
      </c>
      <c r="D20" s="12">
        <v>276.19635</v>
      </c>
      <c r="E20" s="12">
        <v>286.33380099999999</v>
      </c>
      <c r="F20" s="12">
        <v>290.87667800000003</v>
      </c>
      <c r="G20" s="12">
        <v>294.527466</v>
      </c>
      <c r="H20" s="12">
        <v>299.24032599999998</v>
      </c>
      <c r="I20" s="12">
        <v>305.15640300000001</v>
      </c>
      <c r="J20" s="12">
        <v>310.56869499999999</v>
      </c>
      <c r="K20" s="12">
        <v>315.63772599999999</v>
      </c>
      <c r="L20" s="12">
        <v>319.98034699999999</v>
      </c>
      <c r="M20" s="12">
        <v>322.27261399999998</v>
      </c>
      <c r="N20" s="12">
        <v>323.00799599999999</v>
      </c>
      <c r="O20" s="12">
        <v>324.80233800000002</v>
      </c>
      <c r="P20" s="12">
        <v>327.04489100000001</v>
      </c>
      <c r="Q20" s="12">
        <v>329.597015</v>
      </c>
      <c r="R20" s="12">
        <v>332.22427399999998</v>
      </c>
      <c r="S20" s="12">
        <v>334.76455700000002</v>
      </c>
      <c r="T20" s="12">
        <v>337.08557100000002</v>
      </c>
      <c r="U20" s="12">
        <v>340.79324300000002</v>
      </c>
      <c r="V20" s="12">
        <v>345.35092200000003</v>
      </c>
      <c r="W20" s="12">
        <v>350.009094</v>
      </c>
      <c r="X20" s="12">
        <v>354.27090500000003</v>
      </c>
      <c r="Y20" s="12">
        <v>359.050568</v>
      </c>
      <c r="Z20" s="12">
        <v>364.578125</v>
      </c>
      <c r="AA20" s="12">
        <v>369.18002300000001</v>
      </c>
      <c r="AB20" s="12">
        <v>373.65515099999999</v>
      </c>
      <c r="AC20" s="12">
        <v>378.38580300000001</v>
      </c>
      <c r="AD20" s="12">
        <v>383.442474</v>
      </c>
      <c r="AE20" s="12">
        <v>389.153503</v>
      </c>
      <c r="AF20" s="12">
        <v>394.70049999999998</v>
      </c>
      <c r="AG20" s="12">
        <v>400.06976300000002</v>
      </c>
      <c r="AH20" s="12">
        <v>405.657623</v>
      </c>
      <c r="AI20" s="12">
        <v>410.67614700000001</v>
      </c>
      <c r="AJ20" s="12">
        <v>415.77493299999998</v>
      </c>
      <c r="AK20" s="12">
        <v>421.47631799999999</v>
      </c>
      <c r="AL20" s="12">
        <v>427.33480800000001</v>
      </c>
      <c r="AM20" s="8">
        <v>1.2919999999999999E-2</v>
      </c>
    </row>
    <row r="21" spans="1:39" ht="15" customHeight="1">
      <c r="B21" s="6" t="s">
        <v>112</v>
      </c>
    </row>
    <row r="22" spans="1:39" ht="15" customHeight="1">
      <c r="A22" s="7" t="s">
        <v>111</v>
      </c>
      <c r="B22" s="10" t="s">
        <v>110</v>
      </c>
      <c r="C22" s="12">
        <v>1089.569336</v>
      </c>
      <c r="D22" s="12">
        <v>1087.9144289999999</v>
      </c>
      <c r="E22" s="12">
        <v>1116.23999</v>
      </c>
      <c r="F22" s="12">
        <v>1147.5314940000001</v>
      </c>
      <c r="G22" s="12">
        <v>1175.0268550000001</v>
      </c>
      <c r="H22" s="12">
        <v>1204.362427</v>
      </c>
      <c r="I22" s="12">
        <v>1237.076294</v>
      </c>
      <c r="J22" s="12">
        <v>1270.0543210000001</v>
      </c>
      <c r="K22" s="12">
        <v>1301.381592</v>
      </c>
      <c r="L22" s="12">
        <v>1332.9736330000001</v>
      </c>
      <c r="M22" s="12">
        <v>1363.9456789999999</v>
      </c>
      <c r="N22" s="12">
        <v>1392.8820800000001</v>
      </c>
      <c r="O22" s="12">
        <v>1423.486572</v>
      </c>
      <c r="P22" s="12">
        <v>1457.362061</v>
      </c>
      <c r="Q22" s="12">
        <v>1489.892212</v>
      </c>
      <c r="R22" s="12">
        <v>1519.0385739999999</v>
      </c>
      <c r="S22" s="12">
        <v>1547.5423579999999</v>
      </c>
      <c r="T22" s="12">
        <v>1577.993774</v>
      </c>
      <c r="U22" s="12">
        <v>1611.3937989999999</v>
      </c>
      <c r="V22" s="12">
        <v>1646.644409</v>
      </c>
      <c r="W22" s="12">
        <v>1683.0104980000001</v>
      </c>
      <c r="X22" s="12">
        <v>1719.9383539999999</v>
      </c>
      <c r="Y22" s="12">
        <v>1756.8358149999999</v>
      </c>
      <c r="Z22" s="12">
        <v>1796.579712</v>
      </c>
      <c r="AA22" s="12">
        <v>1835.4586179999999</v>
      </c>
      <c r="AB22" s="12">
        <v>1873.126831</v>
      </c>
      <c r="AC22" s="12">
        <v>1911.270264</v>
      </c>
      <c r="AD22" s="12">
        <v>1950.940186</v>
      </c>
      <c r="AE22" s="12">
        <v>1991.517456</v>
      </c>
      <c r="AF22" s="12">
        <v>2032.1754149999999</v>
      </c>
      <c r="AG22" s="12">
        <v>2073.9284670000002</v>
      </c>
      <c r="AH22" s="12">
        <v>2115.7902829999998</v>
      </c>
      <c r="AI22" s="12">
        <v>2155.5529790000001</v>
      </c>
      <c r="AJ22" s="12">
        <v>2194.2231449999999</v>
      </c>
      <c r="AK22" s="12">
        <v>2234.5397950000001</v>
      </c>
      <c r="AL22" s="12">
        <v>2275.1591800000001</v>
      </c>
      <c r="AM22" s="8">
        <v>2.1937000000000002E-2</v>
      </c>
    </row>
    <row r="23" spans="1:39" ht="15" customHeight="1">
      <c r="B23" s="6" t="s">
        <v>109</v>
      </c>
    </row>
    <row r="24" spans="1:39" ht="15" customHeight="1">
      <c r="A24" s="7" t="s">
        <v>108</v>
      </c>
      <c r="B24" s="10" t="s">
        <v>67</v>
      </c>
      <c r="C24" s="12">
        <v>1848.8195800000001</v>
      </c>
      <c r="D24" s="12">
        <v>1804.44397</v>
      </c>
      <c r="E24" s="12">
        <v>1837.1137699999999</v>
      </c>
      <c r="F24" s="12">
        <v>1858.936768</v>
      </c>
      <c r="G24" s="12">
        <v>1924.6213379999999</v>
      </c>
      <c r="H24" s="12">
        <v>1975.1804199999999</v>
      </c>
      <c r="I24" s="12">
        <v>2013.0551760000001</v>
      </c>
      <c r="J24" s="12">
        <v>2069.4978030000002</v>
      </c>
      <c r="K24" s="12">
        <v>2104.680664</v>
      </c>
      <c r="L24" s="12">
        <v>2112.8701169999999</v>
      </c>
      <c r="M24" s="12">
        <v>2141.966797</v>
      </c>
      <c r="N24" s="12">
        <v>2137.205078</v>
      </c>
      <c r="O24" s="12">
        <v>2147.7902829999998</v>
      </c>
      <c r="P24" s="12">
        <v>2147.6865229999999</v>
      </c>
      <c r="Q24" s="12">
        <v>2152.5983890000002</v>
      </c>
      <c r="R24" s="12">
        <v>2160.179932</v>
      </c>
      <c r="S24" s="12">
        <v>2157.055664</v>
      </c>
      <c r="T24" s="12">
        <v>2145.7946780000002</v>
      </c>
      <c r="U24" s="12">
        <v>2154.0041500000002</v>
      </c>
      <c r="V24" s="12">
        <v>2155.6538089999999</v>
      </c>
      <c r="W24" s="12">
        <v>2167.7553710000002</v>
      </c>
      <c r="X24" s="12">
        <v>2171.2321780000002</v>
      </c>
      <c r="Y24" s="12">
        <v>2179.9968260000001</v>
      </c>
      <c r="Z24" s="12">
        <v>2185.4267580000001</v>
      </c>
      <c r="AA24" s="12">
        <v>2209.0668949999999</v>
      </c>
      <c r="AB24" s="12">
        <v>2205.498779</v>
      </c>
      <c r="AC24" s="12">
        <v>2218.9338379999999</v>
      </c>
      <c r="AD24" s="12">
        <v>2234.0561520000001</v>
      </c>
      <c r="AE24" s="12">
        <v>2250.758057</v>
      </c>
      <c r="AF24" s="12">
        <v>2266.4790039999998</v>
      </c>
      <c r="AG24" s="12">
        <v>2281.7192380000001</v>
      </c>
      <c r="AH24" s="12">
        <v>2297.4719239999999</v>
      </c>
      <c r="AI24" s="12">
        <v>2312.7897950000001</v>
      </c>
      <c r="AJ24" s="12">
        <v>2328.593018</v>
      </c>
      <c r="AK24" s="12">
        <v>2346.7873540000001</v>
      </c>
      <c r="AL24" s="12">
        <v>2366.3078609999998</v>
      </c>
      <c r="AM24" s="8">
        <v>8.005E-3</v>
      </c>
    </row>
    <row r="25" spans="1:39" ht="15" customHeight="1">
      <c r="A25" s="7" t="s">
        <v>107</v>
      </c>
      <c r="B25" s="10" t="s">
        <v>65</v>
      </c>
      <c r="C25" s="12">
        <v>495.38400300000001</v>
      </c>
      <c r="D25" s="12">
        <v>482.08770800000002</v>
      </c>
      <c r="E25" s="12">
        <v>484.58898900000003</v>
      </c>
      <c r="F25" s="12">
        <v>477.33242799999999</v>
      </c>
      <c r="G25" s="12">
        <v>466.46579000000003</v>
      </c>
      <c r="H25" s="12">
        <v>453.39776599999999</v>
      </c>
      <c r="I25" s="12">
        <v>447.15121499999998</v>
      </c>
      <c r="J25" s="12">
        <v>440.75106799999998</v>
      </c>
      <c r="K25" s="12">
        <v>433.81362899999999</v>
      </c>
      <c r="L25" s="12">
        <v>425.71398900000003</v>
      </c>
      <c r="M25" s="12">
        <v>415.220215</v>
      </c>
      <c r="N25" s="12">
        <v>401.66503899999998</v>
      </c>
      <c r="O25" s="12">
        <v>388.99533100000002</v>
      </c>
      <c r="P25" s="12">
        <v>376.330872</v>
      </c>
      <c r="Q25" s="12">
        <v>364.46667500000001</v>
      </c>
      <c r="R25" s="12">
        <v>352.45068400000002</v>
      </c>
      <c r="S25" s="12">
        <v>345.44073500000002</v>
      </c>
      <c r="T25" s="12">
        <v>337.801849</v>
      </c>
      <c r="U25" s="12">
        <v>330.78433200000001</v>
      </c>
      <c r="V25" s="12">
        <v>324.89080799999999</v>
      </c>
      <c r="W25" s="12">
        <v>318.94070399999998</v>
      </c>
      <c r="X25" s="12">
        <v>312.18383799999998</v>
      </c>
      <c r="Y25" s="12">
        <v>304.94003300000003</v>
      </c>
      <c r="Z25" s="12">
        <v>297.921021</v>
      </c>
      <c r="AA25" s="12">
        <v>290.30264299999999</v>
      </c>
      <c r="AB25" s="12">
        <v>282.64859000000001</v>
      </c>
      <c r="AC25" s="12">
        <v>278.19168100000002</v>
      </c>
      <c r="AD25" s="12">
        <v>274.03836100000001</v>
      </c>
      <c r="AE25" s="12">
        <v>270.96539300000001</v>
      </c>
      <c r="AF25" s="12">
        <v>267.72042800000003</v>
      </c>
      <c r="AG25" s="12">
        <v>264.35119600000002</v>
      </c>
      <c r="AH25" s="12">
        <v>261.60446200000001</v>
      </c>
      <c r="AI25" s="12">
        <v>258.67450000000002</v>
      </c>
      <c r="AJ25" s="12">
        <v>255.620499</v>
      </c>
      <c r="AK25" s="12">
        <v>253.150116</v>
      </c>
      <c r="AL25" s="12">
        <v>251.08853099999999</v>
      </c>
      <c r="AM25" s="8">
        <v>-1.9002999999999999E-2</v>
      </c>
    </row>
    <row r="27" spans="1:39" ht="15" customHeight="1">
      <c r="B27" s="6" t="s">
        <v>106</v>
      </c>
    </row>
    <row r="28" spans="1:39" ht="15" customHeight="1">
      <c r="B28" s="6" t="s">
        <v>105</v>
      </c>
    </row>
    <row r="29" spans="1:39" ht="15" customHeight="1">
      <c r="A29" s="7" t="s">
        <v>104</v>
      </c>
      <c r="B29" s="10" t="s">
        <v>103</v>
      </c>
      <c r="C29" s="11">
        <v>30.603650999999999</v>
      </c>
      <c r="D29" s="11">
        <v>31.509575000000002</v>
      </c>
      <c r="E29" s="11">
        <v>31.906033999999998</v>
      </c>
      <c r="F29" s="11">
        <v>32.246943999999999</v>
      </c>
      <c r="G29" s="11">
        <v>33.059235000000001</v>
      </c>
      <c r="H29" s="11">
        <v>34.305168000000002</v>
      </c>
      <c r="I29" s="11">
        <v>36.344261000000003</v>
      </c>
      <c r="J29" s="11">
        <v>38.065047999999997</v>
      </c>
      <c r="K29" s="11">
        <v>39.891491000000002</v>
      </c>
      <c r="L29" s="11">
        <v>41.537930000000003</v>
      </c>
      <c r="M29" s="11">
        <v>43.693077000000002</v>
      </c>
      <c r="N29" s="11">
        <v>43.727955000000001</v>
      </c>
      <c r="O29" s="11">
        <v>43.788077999999999</v>
      </c>
      <c r="P29" s="11">
        <v>43.805911999999999</v>
      </c>
      <c r="Q29" s="11">
        <v>43.835673999999997</v>
      </c>
      <c r="R29" s="11">
        <v>43.877605000000003</v>
      </c>
      <c r="S29" s="11">
        <v>43.919356999999998</v>
      </c>
      <c r="T29" s="11">
        <v>43.968491</v>
      </c>
      <c r="U29" s="11">
        <v>43.984439999999999</v>
      </c>
      <c r="V29" s="11">
        <v>44.006680000000003</v>
      </c>
      <c r="W29" s="11">
        <v>44.023136000000001</v>
      </c>
      <c r="X29" s="11">
        <v>44.067101000000001</v>
      </c>
      <c r="Y29" s="11">
        <v>44.082698999999998</v>
      </c>
      <c r="Z29" s="11">
        <v>44.093013999999997</v>
      </c>
      <c r="AA29" s="11">
        <v>44.119880999999999</v>
      </c>
      <c r="AB29" s="11">
        <v>44.135840999999999</v>
      </c>
      <c r="AC29" s="11">
        <v>44.143416999999999</v>
      </c>
      <c r="AD29" s="11">
        <v>44.145972999999998</v>
      </c>
      <c r="AE29" s="11">
        <v>44.145226000000001</v>
      </c>
      <c r="AF29" s="11">
        <v>44.143954999999998</v>
      </c>
      <c r="AG29" s="11">
        <v>44.143082</v>
      </c>
      <c r="AH29" s="11">
        <v>44.141311999999999</v>
      </c>
      <c r="AI29" s="11">
        <v>44.139552999999999</v>
      </c>
      <c r="AJ29" s="11">
        <v>44.122180999999998</v>
      </c>
      <c r="AK29" s="11">
        <v>44.117683</v>
      </c>
      <c r="AL29" s="11">
        <v>44.131473999999997</v>
      </c>
      <c r="AM29" s="8">
        <v>9.9579999999999998E-3</v>
      </c>
    </row>
    <row r="30" spans="1:39" ht="15" customHeight="1">
      <c r="A30" s="7" t="s">
        <v>102</v>
      </c>
      <c r="B30" s="10" t="s">
        <v>101</v>
      </c>
      <c r="C30" s="11">
        <v>35.451607000000003</v>
      </c>
      <c r="D30" s="11">
        <v>36.862761999999996</v>
      </c>
      <c r="E30" s="11">
        <v>38.502898999999999</v>
      </c>
      <c r="F30" s="11">
        <v>39.299244000000002</v>
      </c>
      <c r="G30" s="11">
        <v>40.98901</v>
      </c>
      <c r="H30" s="11">
        <v>42.707455000000003</v>
      </c>
      <c r="I30" s="11">
        <v>44.636696000000001</v>
      </c>
      <c r="J30" s="11">
        <v>46.742007999999998</v>
      </c>
      <c r="K30" s="11">
        <v>49.035522</v>
      </c>
      <c r="L30" s="11">
        <v>50.404778</v>
      </c>
      <c r="M30" s="11">
        <v>53.085563999999998</v>
      </c>
      <c r="N30" s="11">
        <v>53.089740999999997</v>
      </c>
      <c r="O30" s="11">
        <v>53.089740999999997</v>
      </c>
      <c r="P30" s="11">
        <v>53.089740999999997</v>
      </c>
      <c r="Q30" s="11">
        <v>53.089740999999997</v>
      </c>
      <c r="R30" s="11">
        <v>53.090854999999998</v>
      </c>
      <c r="S30" s="11">
        <v>53.090854999999998</v>
      </c>
      <c r="T30" s="11">
        <v>53.091084000000002</v>
      </c>
      <c r="U30" s="11">
        <v>53.091084000000002</v>
      </c>
      <c r="V30" s="11">
        <v>53.091084000000002</v>
      </c>
      <c r="W30" s="11">
        <v>53.091084000000002</v>
      </c>
      <c r="X30" s="11">
        <v>53.095184000000003</v>
      </c>
      <c r="Y30" s="11">
        <v>53.095184000000003</v>
      </c>
      <c r="Z30" s="11">
        <v>53.095184000000003</v>
      </c>
      <c r="AA30" s="11">
        <v>53.095184000000003</v>
      </c>
      <c r="AB30" s="11">
        <v>53.095184000000003</v>
      </c>
      <c r="AC30" s="11">
        <v>53.095184000000003</v>
      </c>
      <c r="AD30" s="11">
        <v>53.095184000000003</v>
      </c>
      <c r="AE30" s="11">
        <v>53.095184000000003</v>
      </c>
      <c r="AF30" s="11">
        <v>53.095184000000003</v>
      </c>
      <c r="AG30" s="11">
        <v>53.095184000000003</v>
      </c>
      <c r="AH30" s="11">
        <v>53.095184000000003</v>
      </c>
      <c r="AI30" s="11">
        <v>53.095184000000003</v>
      </c>
      <c r="AJ30" s="11">
        <v>53.095184000000003</v>
      </c>
      <c r="AK30" s="11">
        <v>53.095184000000003</v>
      </c>
      <c r="AL30" s="11">
        <v>53.095184000000003</v>
      </c>
      <c r="AM30" s="8">
        <v>1.0789999999999999E-2</v>
      </c>
    </row>
    <row r="31" spans="1:39" ht="15" customHeight="1">
      <c r="A31" s="7" t="s">
        <v>100</v>
      </c>
      <c r="B31" s="10" t="s">
        <v>99</v>
      </c>
      <c r="C31" s="11">
        <v>27.315633999999999</v>
      </c>
      <c r="D31" s="11">
        <v>28.508223000000001</v>
      </c>
      <c r="E31" s="11">
        <v>28.523223999999999</v>
      </c>
      <c r="F31" s="11">
        <v>28.844861999999999</v>
      </c>
      <c r="G31" s="11">
        <v>29.240245999999999</v>
      </c>
      <c r="H31" s="11">
        <v>30.148546</v>
      </c>
      <c r="I31" s="11">
        <v>32.057842000000001</v>
      </c>
      <c r="J31" s="11">
        <v>33.455624</v>
      </c>
      <c r="K31" s="11">
        <v>34.981181999999997</v>
      </c>
      <c r="L31" s="11">
        <v>36.646973000000003</v>
      </c>
      <c r="M31" s="11">
        <v>38.437145000000001</v>
      </c>
      <c r="N31" s="11">
        <v>38.437213999999997</v>
      </c>
      <c r="O31" s="11">
        <v>38.437213999999997</v>
      </c>
      <c r="P31" s="11">
        <v>38.437213999999997</v>
      </c>
      <c r="Q31" s="11">
        <v>38.437213999999997</v>
      </c>
      <c r="R31" s="11">
        <v>38.437213999999997</v>
      </c>
      <c r="S31" s="11">
        <v>38.437213999999997</v>
      </c>
      <c r="T31" s="11">
        <v>38.437213999999997</v>
      </c>
      <c r="U31" s="11">
        <v>38.437213999999997</v>
      </c>
      <c r="V31" s="11">
        <v>38.437213999999997</v>
      </c>
      <c r="W31" s="11">
        <v>38.437213999999997</v>
      </c>
      <c r="X31" s="11">
        <v>38.437213999999997</v>
      </c>
      <c r="Y31" s="11">
        <v>38.437213999999997</v>
      </c>
      <c r="Z31" s="11">
        <v>38.437213999999997</v>
      </c>
      <c r="AA31" s="11">
        <v>38.437213999999997</v>
      </c>
      <c r="AB31" s="11">
        <v>38.437213999999997</v>
      </c>
      <c r="AC31" s="11">
        <v>38.437213999999997</v>
      </c>
      <c r="AD31" s="11">
        <v>38.437213999999997</v>
      </c>
      <c r="AE31" s="11">
        <v>38.437213999999997</v>
      </c>
      <c r="AF31" s="11">
        <v>38.437213999999997</v>
      </c>
      <c r="AG31" s="11">
        <v>38.437213999999997</v>
      </c>
      <c r="AH31" s="11">
        <v>38.437213999999997</v>
      </c>
      <c r="AI31" s="11">
        <v>38.437213999999997</v>
      </c>
      <c r="AJ31" s="11">
        <v>38.437213999999997</v>
      </c>
      <c r="AK31" s="11">
        <v>38.437213999999997</v>
      </c>
      <c r="AL31" s="11">
        <v>38.437213999999997</v>
      </c>
      <c r="AM31" s="8">
        <v>8.8280000000000008E-3</v>
      </c>
    </row>
    <row r="32" spans="1:39" ht="15" customHeight="1">
      <c r="A32" s="7" t="s">
        <v>98</v>
      </c>
      <c r="B32" s="10" t="s">
        <v>97</v>
      </c>
      <c r="C32" s="11">
        <v>31.873632000000001</v>
      </c>
      <c r="D32" s="11">
        <v>31.770073</v>
      </c>
      <c r="E32" s="11">
        <v>32.214336000000003</v>
      </c>
      <c r="F32" s="11">
        <v>32.608336999999999</v>
      </c>
      <c r="G32" s="11">
        <v>33.632153000000002</v>
      </c>
      <c r="H32" s="11">
        <v>35.022728000000001</v>
      </c>
      <c r="I32" s="11">
        <v>36.935988999999999</v>
      </c>
      <c r="J32" s="11">
        <v>38.546805999999997</v>
      </c>
      <c r="K32" s="11">
        <v>40.354961000000003</v>
      </c>
      <c r="L32" s="11">
        <v>42.377895000000002</v>
      </c>
      <c r="M32" s="11">
        <v>44.355328</v>
      </c>
      <c r="N32" s="11">
        <v>44.585838000000003</v>
      </c>
      <c r="O32" s="11">
        <v>44.796729999999997</v>
      </c>
      <c r="P32" s="11">
        <v>44.824539000000001</v>
      </c>
      <c r="Q32" s="11">
        <v>44.904919</v>
      </c>
      <c r="R32" s="11">
        <v>45.033234</v>
      </c>
      <c r="S32" s="11">
        <v>45.117629999999998</v>
      </c>
      <c r="T32" s="11">
        <v>45.196052999999999</v>
      </c>
      <c r="U32" s="11">
        <v>45.232658000000001</v>
      </c>
      <c r="V32" s="11">
        <v>45.272162999999999</v>
      </c>
      <c r="W32" s="11">
        <v>45.294803999999999</v>
      </c>
      <c r="X32" s="11">
        <v>45.349525</v>
      </c>
      <c r="Y32" s="11">
        <v>45.356009999999998</v>
      </c>
      <c r="Z32" s="11">
        <v>45.345511999999999</v>
      </c>
      <c r="AA32" s="11">
        <v>45.409401000000003</v>
      </c>
      <c r="AB32" s="11">
        <v>45.437508000000001</v>
      </c>
      <c r="AC32" s="11">
        <v>45.440342000000001</v>
      </c>
      <c r="AD32" s="11">
        <v>45.434596999999997</v>
      </c>
      <c r="AE32" s="11">
        <v>45.425986999999999</v>
      </c>
      <c r="AF32" s="11">
        <v>45.399067000000002</v>
      </c>
      <c r="AG32" s="11">
        <v>45.366982</v>
      </c>
      <c r="AH32" s="11">
        <v>45.347565000000003</v>
      </c>
      <c r="AI32" s="11">
        <v>45.338551000000002</v>
      </c>
      <c r="AJ32" s="11">
        <v>45.288165999999997</v>
      </c>
      <c r="AK32" s="11">
        <v>45.262816999999998</v>
      </c>
      <c r="AL32" s="11">
        <v>45.292285999999997</v>
      </c>
      <c r="AM32" s="8">
        <v>1.0484E-2</v>
      </c>
    </row>
    <row r="33" spans="1:39" ht="15" customHeight="1">
      <c r="A33" s="7" t="s">
        <v>96</v>
      </c>
      <c r="B33" s="10" t="s">
        <v>95</v>
      </c>
      <c r="C33" s="11">
        <v>38.763267999999997</v>
      </c>
      <c r="D33" s="11">
        <v>38.296871000000003</v>
      </c>
      <c r="E33" s="11">
        <v>39.246952</v>
      </c>
      <c r="F33" s="11">
        <v>40.011124000000002</v>
      </c>
      <c r="G33" s="11">
        <v>41.606318999999999</v>
      </c>
      <c r="H33" s="11">
        <v>43.406421999999999</v>
      </c>
      <c r="I33" s="11">
        <v>45.164046999999997</v>
      </c>
      <c r="J33" s="11">
        <v>47.361373999999998</v>
      </c>
      <c r="K33" s="11">
        <v>49.720390000000002</v>
      </c>
      <c r="L33" s="11">
        <v>51.131874000000003</v>
      </c>
      <c r="M33" s="11">
        <v>54.797961999999998</v>
      </c>
      <c r="N33" s="11">
        <v>55.135773</v>
      </c>
      <c r="O33" s="11">
        <v>55.339557999999997</v>
      </c>
      <c r="P33" s="11">
        <v>55.268340999999999</v>
      </c>
      <c r="Q33" s="11">
        <v>55.279015000000001</v>
      </c>
      <c r="R33" s="11">
        <v>55.423732999999999</v>
      </c>
      <c r="S33" s="11">
        <v>55.401394000000003</v>
      </c>
      <c r="T33" s="11">
        <v>55.333210000000001</v>
      </c>
      <c r="U33" s="11">
        <v>55.323386999999997</v>
      </c>
      <c r="V33" s="11">
        <v>55.361462000000003</v>
      </c>
      <c r="W33" s="11">
        <v>55.363349999999997</v>
      </c>
      <c r="X33" s="11">
        <v>55.37368</v>
      </c>
      <c r="Y33" s="11">
        <v>55.340316999999999</v>
      </c>
      <c r="Z33" s="11">
        <v>55.296813999999998</v>
      </c>
      <c r="AA33" s="11">
        <v>55.397933999999999</v>
      </c>
      <c r="AB33" s="11">
        <v>55.464703</v>
      </c>
      <c r="AC33" s="11">
        <v>55.446869</v>
      </c>
      <c r="AD33" s="11">
        <v>55.435809999999996</v>
      </c>
      <c r="AE33" s="11">
        <v>55.430298000000001</v>
      </c>
      <c r="AF33" s="11">
        <v>55.399925000000003</v>
      </c>
      <c r="AG33" s="11">
        <v>55.334881000000003</v>
      </c>
      <c r="AH33" s="11">
        <v>55.311588</v>
      </c>
      <c r="AI33" s="11">
        <v>55.337349000000003</v>
      </c>
      <c r="AJ33" s="11">
        <v>55.285224999999997</v>
      </c>
      <c r="AK33" s="11">
        <v>55.254753000000001</v>
      </c>
      <c r="AL33" s="11">
        <v>55.313209999999998</v>
      </c>
      <c r="AM33" s="8">
        <v>1.0872E-2</v>
      </c>
    </row>
    <row r="34" spans="1:39" ht="15" customHeight="1">
      <c r="A34" s="7" t="s">
        <v>94</v>
      </c>
      <c r="B34" s="10" t="s">
        <v>93</v>
      </c>
      <c r="C34" s="11">
        <v>27.561610999999999</v>
      </c>
      <c r="D34" s="11">
        <v>28.276395999999998</v>
      </c>
      <c r="E34" s="11">
        <v>28.659534000000001</v>
      </c>
      <c r="F34" s="11">
        <v>29.072980999999999</v>
      </c>
      <c r="G34" s="11">
        <v>29.779045</v>
      </c>
      <c r="H34" s="11">
        <v>30.847487999999998</v>
      </c>
      <c r="I34" s="11">
        <v>32.654300999999997</v>
      </c>
      <c r="J34" s="11">
        <v>33.868484000000002</v>
      </c>
      <c r="K34" s="11">
        <v>35.343643</v>
      </c>
      <c r="L34" s="11">
        <v>37.506259999999997</v>
      </c>
      <c r="M34" s="11">
        <v>38.661338999999998</v>
      </c>
      <c r="N34" s="11">
        <v>38.791901000000003</v>
      </c>
      <c r="O34" s="11">
        <v>38.907291000000001</v>
      </c>
      <c r="P34" s="11">
        <v>38.946278</v>
      </c>
      <c r="Q34" s="11">
        <v>39.006644999999999</v>
      </c>
      <c r="R34" s="11">
        <v>39.060616000000003</v>
      </c>
      <c r="S34" s="11">
        <v>39.122050999999999</v>
      </c>
      <c r="T34" s="11">
        <v>39.184089999999998</v>
      </c>
      <c r="U34" s="11">
        <v>39.214694999999999</v>
      </c>
      <c r="V34" s="11">
        <v>39.219555</v>
      </c>
      <c r="W34" s="11">
        <v>39.225140000000003</v>
      </c>
      <c r="X34" s="11">
        <v>39.231808000000001</v>
      </c>
      <c r="Y34" s="11">
        <v>39.231498999999999</v>
      </c>
      <c r="Z34" s="11">
        <v>39.220066000000003</v>
      </c>
      <c r="AA34" s="11">
        <v>39.224018000000001</v>
      </c>
      <c r="AB34" s="11">
        <v>39.209476000000002</v>
      </c>
      <c r="AC34" s="11">
        <v>39.209591000000003</v>
      </c>
      <c r="AD34" s="11">
        <v>39.202472999999998</v>
      </c>
      <c r="AE34" s="11">
        <v>39.194000000000003</v>
      </c>
      <c r="AF34" s="11">
        <v>39.171635000000002</v>
      </c>
      <c r="AG34" s="11">
        <v>39.156708000000002</v>
      </c>
      <c r="AH34" s="11">
        <v>39.142498000000003</v>
      </c>
      <c r="AI34" s="11">
        <v>39.121243</v>
      </c>
      <c r="AJ34" s="11">
        <v>39.100357000000002</v>
      </c>
      <c r="AK34" s="11">
        <v>39.085163000000001</v>
      </c>
      <c r="AL34" s="11">
        <v>39.079571000000001</v>
      </c>
      <c r="AM34" s="8">
        <v>9.5619999999999993E-3</v>
      </c>
    </row>
    <row r="35" spans="1:39" ht="15" customHeight="1">
      <c r="A35" s="7" t="s">
        <v>92</v>
      </c>
      <c r="B35" s="10" t="s">
        <v>91</v>
      </c>
      <c r="C35" s="11">
        <v>31.012893999999999</v>
      </c>
      <c r="D35" s="11">
        <v>31.048470999999999</v>
      </c>
      <c r="E35" s="11">
        <v>31.635221000000001</v>
      </c>
      <c r="F35" s="11">
        <v>32.194237000000001</v>
      </c>
      <c r="G35" s="11">
        <v>33.421779999999998</v>
      </c>
      <c r="H35" s="11">
        <v>35.017223000000001</v>
      </c>
      <c r="I35" s="11">
        <v>36.929851999999997</v>
      </c>
      <c r="J35" s="11">
        <v>38.53989</v>
      </c>
      <c r="K35" s="11">
        <v>40.347304999999999</v>
      </c>
      <c r="L35" s="11">
        <v>42.369624999999999</v>
      </c>
      <c r="M35" s="11">
        <v>44.346333000000001</v>
      </c>
      <c r="N35" s="11">
        <v>44.576461999999999</v>
      </c>
      <c r="O35" s="11">
        <v>44.787284999999997</v>
      </c>
      <c r="P35" s="11">
        <v>44.815128000000001</v>
      </c>
      <c r="Q35" s="11">
        <v>44.895389999999999</v>
      </c>
      <c r="R35" s="11">
        <v>45.023482999999999</v>
      </c>
      <c r="S35" s="11">
        <v>45.107757999999997</v>
      </c>
      <c r="T35" s="11">
        <v>45.186011999999998</v>
      </c>
      <c r="U35" s="11">
        <v>45.222518999999998</v>
      </c>
      <c r="V35" s="11">
        <v>45.261898000000002</v>
      </c>
      <c r="W35" s="11">
        <v>45.284396999999998</v>
      </c>
      <c r="X35" s="11">
        <v>45.338867</v>
      </c>
      <c r="Y35" s="11">
        <v>45.345188</v>
      </c>
      <c r="Z35" s="11">
        <v>45.334567999999997</v>
      </c>
      <c r="AA35" s="11">
        <v>45.398243000000001</v>
      </c>
      <c r="AB35" s="11">
        <v>45.426124999999999</v>
      </c>
      <c r="AC35" s="11">
        <v>45.428809999999999</v>
      </c>
      <c r="AD35" s="11">
        <v>45.422913000000001</v>
      </c>
      <c r="AE35" s="11">
        <v>45.414158</v>
      </c>
      <c r="AF35" s="11">
        <v>45.387058000000003</v>
      </c>
      <c r="AG35" s="11">
        <v>45.354773999999999</v>
      </c>
      <c r="AH35" s="11">
        <v>45.335175</v>
      </c>
      <c r="AI35" s="11">
        <v>45.325943000000002</v>
      </c>
      <c r="AJ35" s="11">
        <v>45.275471000000003</v>
      </c>
      <c r="AK35" s="11">
        <v>45.249893</v>
      </c>
      <c r="AL35" s="11">
        <v>45.279045000000004</v>
      </c>
      <c r="AM35" s="8">
        <v>1.1159000000000001E-2</v>
      </c>
    </row>
    <row r="36" spans="1:39" ht="15" customHeight="1">
      <c r="A36" s="7" t="s">
        <v>90</v>
      </c>
      <c r="B36" s="10" t="s">
        <v>89</v>
      </c>
      <c r="C36" s="11">
        <v>38.319972999999997</v>
      </c>
      <c r="D36" s="11">
        <v>37.847309000000003</v>
      </c>
      <c r="E36" s="11">
        <v>38.789585000000002</v>
      </c>
      <c r="F36" s="11">
        <v>39.608497999999997</v>
      </c>
      <c r="G36" s="11">
        <v>41.403435000000002</v>
      </c>
      <c r="H36" s="11">
        <v>43.403069000000002</v>
      </c>
      <c r="I36" s="11">
        <v>45.160190999999998</v>
      </c>
      <c r="J36" s="11">
        <v>47.356869000000003</v>
      </c>
      <c r="K36" s="11">
        <v>49.714965999999997</v>
      </c>
      <c r="L36" s="11">
        <v>51.125824000000001</v>
      </c>
      <c r="M36" s="11">
        <v>54.791553</v>
      </c>
      <c r="N36" s="11">
        <v>55.129092999999997</v>
      </c>
      <c r="O36" s="11">
        <v>55.332932</v>
      </c>
      <c r="P36" s="11">
        <v>55.261845000000001</v>
      </c>
      <c r="Q36" s="11">
        <v>55.272590999999998</v>
      </c>
      <c r="R36" s="11">
        <v>55.417233000000003</v>
      </c>
      <c r="S36" s="11">
        <v>55.394871000000002</v>
      </c>
      <c r="T36" s="11">
        <v>55.326622</v>
      </c>
      <c r="U36" s="11">
        <v>55.316715000000002</v>
      </c>
      <c r="V36" s="11">
        <v>55.354782</v>
      </c>
      <c r="W36" s="11">
        <v>55.356620999999997</v>
      </c>
      <c r="X36" s="11">
        <v>55.366881999999997</v>
      </c>
      <c r="Y36" s="11">
        <v>55.333416</v>
      </c>
      <c r="Z36" s="11">
        <v>55.289893999999997</v>
      </c>
      <c r="AA36" s="11">
        <v>55.390937999999998</v>
      </c>
      <c r="AB36" s="11">
        <v>55.457572999999996</v>
      </c>
      <c r="AC36" s="11">
        <v>55.439667</v>
      </c>
      <c r="AD36" s="11">
        <v>55.428528</v>
      </c>
      <c r="AE36" s="11">
        <v>55.422939</v>
      </c>
      <c r="AF36" s="11">
        <v>55.392474999999997</v>
      </c>
      <c r="AG36" s="11">
        <v>55.327357999999997</v>
      </c>
      <c r="AH36" s="11">
        <v>55.303981999999998</v>
      </c>
      <c r="AI36" s="11">
        <v>55.329628</v>
      </c>
      <c r="AJ36" s="11">
        <v>55.277428</v>
      </c>
      <c r="AK36" s="11">
        <v>55.246876</v>
      </c>
      <c r="AL36" s="11">
        <v>55.305210000000002</v>
      </c>
      <c r="AM36" s="8">
        <v>1.1219E-2</v>
      </c>
    </row>
    <row r="37" spans="1:39" ht="15" customHeight="1">
      <c r="A37" s="7" t="s">
        <v>88</v>
      </c>
      <c r="B37" s="10" t="s">
        <v>87</v>
      </c>
      <c r="C37" s="11">
        <v>26.555567</v>
      </c>
      <c r="D37" s="11">
        <v>27.470853999999999</v>
      </c>
      <c r="E37" s="11">
        <v>28.053599999999999</v>
      </c>
      <c r="F37" s="11">
        <v>28.667314999999999</v>
      </c>
      <c r="G37" s="11">
        <v>29.572980999999999</v>
      </c>
      <c r="H37" s="11">
        <v>30.841412999999999</v>
      </c>
      <c r="I37" s="11">
        <v>32.647499000000003</v>
      </c>
      <c r="J37" s="11">
        <v>33.860897000000001</v>
      </c>
      <c r="K37" s="11">
        <v>35.335411000000001</v>
      </c>
      <c r="L37" s="11">
        <v>37.497334000000002</v>
      </c>
      <c r="M37" s="11">
        <v>38.651688</v>
      </c>
      <c r="N37" s="11">
        <v>38.781841</v>
      </c>
      <c r="O37" s="11">
        <v>38.897098999999997</v>
      </c>
      <c r="P37" s="11">
        <v>38.936073</v>
      </c>
      <c r="Q37" s="11">
        <v>38.996239000000003</v>
      </c>
      <c r="R37" s="11">
        <v>39.049934</v>
      </c>
      <c r="S37" s="11">
        <v>39.111187000000001</v>
      </c>
      <c r="T37" s="11">
        <v>39.172984999999997</v>
      </c>
      <c r="U37" s="11">
        <v>39.203484000000003</v>
      </c>
      <c r="V37" s="11">
        <v>39.208159999999999</v>
      </c>
      <c r="W37" s="11">
        <v>39.213577000000001</v>
      </c>
      <c r="X37" s="11">
        <v>39.219893999999996</v>
      </c>
      <c r="Y37" s="11">
        <v>39.219397999999998</v>
      </c>
      <c r="Z37" s="11">
        <v>39.207790000000003</v>
      </c>
      <c r="AA37" s="11">
        <v>39.211483000000001</v>
      </c>
      <c r="AB37" s="11">
        <v>39.196682000000003</v>
      </c>
      <c r="AC37" s="11">
        <v>39.196617000000003</v>
      </c>
      <c r="AD37" s="11">
        <v>39.189323000000002</v>
      </c>
      <c r="AE37" s="11">
        <v>39.180672000000001</v>
      </c>
      <c r="AF37" s="11">
        <v>39.158107999999999</v>
      </c>
      <c r="AG37" s="11">
        <v>39.142924999999998</v>
      </c>
      <c r="AH37" s="11">
        <v>39.128498</v>
      </c>
      <c r="AI37" s="11">
        <v>39.106997999999997</v>
      </c>
      <c r="AJ37" s="11">
        <v>39.086021000000002</v>
      </c>
      <c r="AK37" s="11">
        <v>39.070545000000003</v>
      </c>
      <c r="AL37" s="11">
        <v>39.064568000000001</v>
      </c>
      <c r="AM37" s="8">
        <v>1.0409E-2</v>
      </c>
    </row>
    <row r="38" spans="1:39" ht="15" customHeight="1">
      <c r="A38" s="7" t="s">
        <v>86</v>
      </c>
      <c r="B38" s="10" t="s">
        <v>85</v>
      </c>
      <c r="C38" s="11">
        <v>25.014265000000002</v>
      </c>
      <c r="D38" s="11">
        <v>25.025724</v>
      </c>
      <c r="E38" s="11">
        <v>25.492909999999998</v>
      </c>
      <c r="F38" s="11">
        <v>25.937494000000001</v>
      </c>
      <c r="G38" s="11">
        <v>26.928089</v>
      </c>
      <c r="H38" s="11">
        <v>28.217580999999999</v>
      </c>
      <c r="I38" s="11">
        <v>29.764713</v>
      </c>
      <c r="J38" s="11">
        <v>31.065165</v>
      </c>
      <c r="K38" s="11">
        <v>32.523251000000002</v>
      </c>
      <c r="L38" s="11">
        <v>34.159592000000004</v>
      </c>
      <c r="M38" s="11">
        <v>35.749889000000003</v>
      </c>
      <c r="N38" s="11">
        <v>35.936604000000003</v>
      </c>
      <c r="O38" s="11">
        <v>36.109402000000003</v>
      </c>
      <c r="P38" s="11">
        <v>36.133121000000003</v>
      </c>
      <c r="Q38" s="11">
        <v>36.199531999999998</v>
      </c>
      <c r="R38" s="11">
        <v>36.304676000000001</v>
      </c>
      <c r="S38" s="11">
        <v>36.375038000000004</v>
      </c>
      <c r="T38" s="11">
        <v>36.441077999999997</v>
      </c>
      <c r="U38" s="11">
        <v>36.471488999999998</v>
      </c>
      <c r="V38" s="11">
        <v>36.504252999999999</v>
      </c>
      <c r="W38" s="11">
        <v>36.523251000000002</v>
      </c>
      <c r="X38" s="11">
        <v>36.569313000000001</v>
      </c>
      <c r="Y38" s="11">
        <v>36.575291</v>
      </c>
      <c r="Z38" s="11">
        <v>36.567329000000001</v>
      </c>
      <c r="AA38" s="11">
        <v>36.619746999999997</v>
      </c>
      <c r="AB38" s="11">
        <v>36.642757000000003</v>
      </c>
      <c r="AC38" s="11">
        <v>36.645358999999999</v>
      </c>
      <c r="AD38" s="11">
        <v>36.640732</v>
      </c>
      <c r="AE38" s="11">
        <v>36.633609999999997</v>
      </c>
      <c r="AF38" s="11">
        <v>36.611687000000003</v>
      </c>
      <c r="AG38" s="11">
        <v>36.585735</v>
      </c>
      <c r="AH38" s="11">
        <v>36.569842999999999</v>
      </c>
      <c r="AI38" s="11">
        <v>36.562134</v>
      </c>
      <c r="AJ38" s="11">
        <v>36.520622000000003</v>
      </c>
      <c r="AK38" s="11">
        <v>36.499789999999997</v>
      </c>
      <c r="AL38" s="11">
        <v>36.523788000000003</v>
      </c>
      <c r="AM38" s="8">
        <v>1.1181E-2</v>
      </c>
    </row>
    <row r="39" spans="1:39" ht="15" customHeight="1">
      <c r="A39" s="7" t="s">
        <v>84</v>
      </c>
      <c r="B39" s="10" t="s">
        <v>83</v>
      </c>
      <c r="C39" s="11">
        <v>31.300711</v>
      </c>
      <c r="D39" s="11">
        <v>30.914626999999999</v>
      </c>
      <c r="E39" s="11">
        <v>31.684301000000001</v>
      </c>
      <c r="F39" s="11">
        <v>32.353209999999997</v>
      </c>
      <c r="G39" s="11">
        <v>33.819358999999999</v>
      </c>
      <c r="H39" s="11">
        <v>35.452708999999999</v>
      </c>
      <c r="I39" s="11">
        <v>36.887970000000003</v>
      </c>
      <c r="J39" s="11">
        <v>38.682274</v>
      </c>
      <c r="K39" s="11">
        <v>40.608424999999997</v>
      </c>
      <c r="L39" s="11">
        <v>41.760849</v>
      </c>
      <c r="M39" s="11">
        <v>44.755108</v>
      </c>
      <c r="N39" s="11">
        <v>45.030819000000001</v>
      </c>
      <c r="O39" s="11">
        <v>45.197319</v>
      </c>
      <c r="P39" s="11">
        <v>45.139256000000003</v>
      </c>
      <c r="Q39" s="11">
        <v>45.148032999999998</v>
      </c>
      <c r="R39" s="11">
        <v>45.266177999999996</v>
      </c>
      <c r="S39" s="11">
        <v>45.247912999999997</v>
      </c>
      <c r="T39" s="11">
        <v>45.192165000000003</v>
      </c>
      <c r="U39" s="11">
        <v>45.184074000000003</v>
      </c>
      <c r="V39" s="11">
        <v>45.215167999999998</v>
      </c>
      <c r="W39" s="11">
        <v>45.216670999999998</v>
      </c>
      <c r="X39" s="11">
        <v>45.225051999999998</v>
      </c>
      <c r="Y39" s="11">
        <v>45.197716</v>
      </c>
      <c r="Z39" s="11">
        <v>45.162166999999997</v>
      </c>
      <c r="AA39" s="11">
        <v>45.244700999999999</v>
      </c>
      <c r="AB39" s="11">
        <v>45.299129000000001</v>
      </c>
      <c r="AC39" s="11">
        <v>45.284503999999998</v>
      </c>
      <c r="AD39" s="11">
        <v>45.275405999999997</v>
      </c>
      <c r="AE39" s="11">
        <v>45.27084</v>
      </c>
      <c r="AF39" s="11">
        <v>45.245956</v>
      </c>
      <c r="AG39" s="11">
        <v>45.192768000000001</v>
      </c>
      <c r="AH39" s="11">
        <v>45.173672000000003</v>
      </c>
      <c r="AI39" s="11">
        <v>45.194622000000003</v>
      </c>
      <c r="AJ39" s="11">
        <v>45.151985000000003</v>
      </c>
      <c r="AK39" s="11">
        <v>45.127029</v>
      </c>
      <c r="AL39" s="11">
        <v>45.174675000000001</v>
      </c>
      <c r="AM39" s="8">
        <v>1.1219E-2</v>
      </c>
    </row>
    <row r="40" spans="1:39" ht="15" customHeight="1">
      <c r="A40" s="7" t="s">
        <v>82</v>
      </c>
      <c r="B40" s="10" t="s">
        <v>81</v>
      </c>
      <c r="C40" s="11">
        <v>21.256405000000001</v>
      </c>
      <c r="D40" s="11">
        <v>21.989045999999998</v>
      </c>
      <c r="E40" s="11">
        <v>22.455504999999999</v>
      </c>
      <c r="F40" s="11">
        <v>22.946753000000001</v>
      </c>
      <c r="G40" s="11">
        <v>23.671693999999999</v>
      </c>
      <c r="H40" s="11">
        <v>24.687010000000001</v>
      </c>
      <c r="I40" s="11">
        <v>26.132691999999999</v>
      </c>
      <c r="J40" s="11">
        <v>27.103956</v>
      </c>
      <c r="K40" s="11">
        <v>28.284230999999998</v>
      </c>
      <c r="L40" s="11">
        <v>30.014741999999998</v>
      </c>
      <c r="M40" s="11">
        <v>30.938744</v>
      </c>
      <c r="N40" s="11">
        <v>31.042926999999999</v>
      </c>
      <c r="O40" s="11">
        <v>31.135183000000001</v>
      </c>
      <c r="P40" s="11">
        <v>31.166381999999999</v>
      </c>
      <c r="Q40" s="11">
        <v>31.21454</v>
      </c>
      <c r="R40" s="11">
        <v>31.257521000000001</v>
      </c>
      <c r="S40" s="11">
        <v>31.306550999999999</v>
      </c>
      <c r="T40" s="11">
        <v>31.356016</v>
      </c>
      <c r="U40" s="11">
        <v>31.38043</v>
      </c>
      <c r="V40" s="11">
        <v>31.384172</v>
      </c>
      <c r="W40" s="11">
        <v>31.38851</v>
      </c>
      <c r="X40" s="11">
        <v>31.393566</v>
      </c>
      <c r="Y40" s="11">
        <v>31.393169</v>
      </c>
      <c r="Z40" s="11">
        <v>31.383876999999998</v>
      </c>
      <c r="AA40" s="11">
        <v>31.386832999999999</v>
      </c>
      <c r="AB40" s="11">
        <v>31.374984999999999</v>
      </c>
      <c r="AC40" s="11">
        <v>31.374932999999999</v>
      </c>
      <c r="AD40" s="11">
        <v>31.369095000000002</v>
      </c>
      <c r="AE40" s="11">
        <v>31.362169000000002</v>
      </c>
      <c r="AF40" s="11">
        <v>31.344109</v>
      </c>
      <c r="AG40" s="11">
        <v>31.331955000000001</v>
      </c>
      <c r="AH40" s="11">
        <v>31.320408</v>
      </c>
      <c r="AI40" s="11">
        <v>31.303197999999998</v>
      </c>
      <c r="AJ40" s="11">
        <v>31.286407000000001</v>
      </c>
      <c r="AK40" s="11">
        <v>31.274018999999999</v>
      </c>
      <c r="AL40" s="11">
        <v>31.269234000000001</v>
      </c>
      <c r="AM40" s="8">
        <v>1.0409E-2</v>
      </c>
    </row>
    <row r="41" spans="1:39" ht="15" customHeight="1">
      <c r="A41" s="7" t="s">
        <v>80</v>
      </c>
      <c r="B41" s="10" t="s">
        <v>79</v>
      </c>
      <c r="C41" s="11">
        <v>21.843988</v>
      </c>
      <c r="D41" s="11">
        <v>22.171402</v>
      </c>
      <c r="E41" s="11">
        <v>22.516642000000001</v>
      </c>
      <c r="F41" s="11">
        <v>22.871893</v>
      </c>
      <c r="G41" s="11">
        <v>23.258692</v>
      </c>
      <c r="H41" s="11">
        <v>23.701466</v>
      </c>
      <c r="I41" s="11">
        <v>24.220213000000001</v>
      </c>
      <c r="J41" s="11">
        <v>24.787303999999999</v>
      </c>
      <c r="K41" s="11">
        <v>25.405645</v>
      </c>
      <c r="L41" s="11">
        <v>26.097639000000001</v>
      </c>
      <c r="M41" s="11">
        <v>26.845806</v>
      </c>
      <c r="N41" s="11">
        <v>27.573623999999999</v>
      </c>
      <c r="O41" s="11">
        <v>28.287921999999998</v>
      </c>
      <c r="P41" s="11">
        <v>28.980530000000002</v>
      </c>
      <c r="Q41" s="11">
        <v>29.645053999999998</v>
      </c>
      <c r="R41" s="11">
        <v>30.278172000000001</v>
      </c>
      <c r="S41" s="11">
        <v>30.876719000000001</v>
      </c>
      <c r="T41" s="11">
        <v>31.440387999999999</v>
      </c>
      <c r="U41" s="11">
        <v>31.968554999999999</v>
      </c>
      <c r="V41" s="11">
        <v>32.460842</v>
      </c>
      <c r="W41" s="11">
        <v>32.911579000000003</v>
      </c>
      <c r="X41" s="11">
        <v>33.322673999999999</v>
      </c>
      <c r="Y41" s="11">
        <v>33.692608</v>
      </c>
      <c r="Z41" s="11">
        <v>34.022533000000003</v>
      </c>
      <c r="AA41" s="11">
        <v>34.313735999999999</v>
      </c>
      <c r="AB41" s="11">
        <v>34.569446999999997</v>
      </c>
      <c r="AC41" s="11">
        <v>34.792301000000002</v>
      </c>
      <c r="AD41" s="11">
        <v>34.984240999999997</v>
      </c>
      <c r="AE41" s="11">
        <v>35.148712000000003</v>
      </c>
      <c r="AF41" s="11">
        <v>35.289042999999999</v>
      </c>
      <c r="AG41" s="11">
        <v>35.409069000000002</v>
      </c>
      <c r="AH41" s="11">
        <v>35.511597000000002</v>
      </c>
      <c r="AI41" s="11">
        <v>35.598686000000001</v>
      </c>
      <c r="AJ41" s="11">
        <v>35.671432000000003</v>
      </c>
      <c r="AK41" s="11">
        <v>35.733756999999997</v>
      </c>
      <c r="AL41" s="11">
        <v>35.790092000000001</v>
      </c>
      <c r="AM41" s="8">
        <v>1.4184E-2</v>
      </c>
    </row>
    <row r="42" spans="1:39" ht="15" customHeight="1">
      <c r="A42" s="7" t="s">
        <v>78</v>
      </c>
      <c r="B42" s="10" t="s">
        <v>77</v>
      </c>
      <c r="C42" s="11">
        <v>12.975569</v>
      </c>
      <c r="D42" s="11">
        <v>13.111388</v>
      </c>
      <c r="E42" s="11">
        <v>13.256240999999999</v>
      </c>
      <c r="F42" s="11">
        <v>18.315954000000001</v>
      </c>
      <c r="G42" s="11">
        <v>18.350027000000001</v>
      </c>
      <c r="H42" s="11">
        <v>18.444386999999999</v>
      </c>
      <c r="I42" s="11">
        <v>18.614371999999999</v>
      </c>
      <c r="J42" s="11">
        <v>18.771469</v>
      </c>
      <c r="K42" s="11">
        <v>18.982975</v>
      </c>
      <c r="L42" s="11">
        <v>19.243134999999999</v>
      </c>
      <c r="M42" s="11">
        <v>19.530783</v>
      </c>
      <c r="N42" s="11">
        <v>19.823022999999999</v>
      </c>
      <c r="O42" s="11">
        <v>20.086855</v>
      </c>
      <c r="P42" s="11">
        <v>20.198049999999999</v>
      </c>
      <c r="Q42" s="11">
        <v>20.348365999999999</v>
      </c>
      <c r="R42" s="11">
        <v>20.460498999999999</v>
      </c>
      <c r="S42" s="11">
        <v>20.531744</v>
      </c>
      <c r="T42" s="11">
        <v>20.568021999999999</v>
      </c>
      <c r="U42" s="11">
        <v>20.528690000000001</v>
      </c>
      <c r="V42" s="11">
        <v>20.536581000000002</v>
      </c>
      <c r="W42" s="11">
        <v>20.545642999999998</v>
      </c>
      <c r="X42" s="11">
        <v>20.555440999999998</v>
      </c>
      <c r="Y42" s="11">
        <v>20.567322000000001</v>
      </c>
      <c r="Z42" s="11">
        <v>20.581375000000001</v>
      </c>
      <c r="AA42" s="11">
        <v>20.594137</v>
      </c>
      <c r="AB42" s="11">
        <v>20.608761000000001</v>
      </c>
      <c r="AC42" s="11">
        <v>20.617125000000001</v>
      </c>
      <c r="AD42" s="11">
        <v>20.616949000000002</v>
      </c>
      <c r="AE42" s="11">
        <v>20.608404</v>
      </c>
      <c r="AF42" s="11">
        <v>20.599985</v>
      </c>
      <c r="AG42" s="11">
        <v>20.590644999999999</v>
      </c>
      <c r="AH42" s="11">
        <v>20.582363000000001</v>
      </c>
      <c r="AI42" s="11">
        <v>20.579219999999999</v>
      </c>
      <c r="AJ42" s="11">
        <v>20.574770000000001</v>
      </c>
      <c r="AK42" s="11">
        <v>20.572745999999999</v>
      </c>
      <c r="AL42" s="11">
        <v>20.571159000000002</v>
      </c>
      <c r="AM42" s="8">
        <v>1.3335E-2</v>
      </c>
    </row>
    <row r="43" spans="1:39" ht="15" customHeight="1">
      <c r="A43" s="7" t="s">
        <v>76</v>
      </c>
      <c r="B43" s="10" t="s">
        <v>75</v>
      </c>
      <c r="C43" s="11">
        <v>13.874877</v>
      </c>
      <c r="D43" s="11">
        <v>13.765390999999999</v>
      </c>
      <c r="E43" s="11">
        <v>13.694302</v>
      </c>
      <c r="F43" s="11">
        <v>14.101350999999999</v>
      </c>
      <c r="G43" s="11">
        <v>14.484923999999999</v>
      </c>
      <c r="H43" s="11">
        <v>14.901259</v>
      </c>
      <c r="I43" s="11">
        <v>15.304323</v>
      </c>
      <c r="J43" s="11">
        <v>15.721138</v>
      </c>
      <c r="K43" s="11">
        <v>16.137438</v>
      </c>
      <c r="L43" s="11">
        <v>16.547498999999998</v>
      </c>
      <c r="M43" s="11">
        <v>16.797675999999999</v>
      </c>
      <c r="N43" s="11">
        <v>17.052316999999999</v>
      </c>
      <c r="O43" s="11">
        <v>17.318541</v>
      </c>
      <c r="P43" s="11">
        <v>17.584378999999998</v>
      </c>
      <c r="Q43" s="11">
        <v>17.845991000000001</v>
      </c>
      <c r="R43" s="11">
        <v>18.112867000000001</v>
      </c>
      <c r="S43" s="11">
        <v>18.344187000000002</v>
      </c>
      <c r="T43" s="11">
        <v>18.571173000000002</v>
      </c>
      <c r="U43" s="11">
        <v>18.776471999999998</v>
      </c>
      <c r="V43" s="11">
        <v>18.967039</v>
      </c>
      <c r="W43" s="11">
        <v>19.131781</v>
      </c>
      <c r="X43" s="11">
        <v>19.283145999999999</v>
      </c>
      <c r="Y43" s="11">
        <v>19.414835</v>
      </c>
      <c r="Z43" s="11">
        <v>19.530846</v>
      </c>
      <c r="AA43" s="11">
        <v>19.651968</v>
      </c>
      <c r="AB43" s="11">
        <v>19.750102999999999</v>
      </c>
      <c r="AC43" s="11">
        <v>19.848803</v>
      </c>
      <c r="AD43" s="11">
        <v>19.928238</v>
      </c>
      <c r="AE43" s="11">
        <v>19.987418999999999</v>
      </c>
      <c r="AF43" s="11">
        <v>20.042995000000001</v>
      </c>
      <c r="AG43" s="11">
        <v>20.089908999999999</v>
      </c>
      <c r="AH43" s="11">
        <v>20.116475999999999</v>
      </c>
      <c r="AI43" s="11">
        <v>20.144665</v>
      </c>
      <c r="AJ43" s="11">
        <v>20.191894999999999</v>
      </c>
      <c r="AK43" s="11">
        <v>20.239044</v>
      </c>
      <c r="AL43" s="11">
        <v>20.287987000000001</v>
      </c>
      <c r="AM43" s="8">
        <v>1.1473000000000001E-2</v>
      </c>
    </row>
    <row r="44" spans="1:39" ht="15" customHeight="1">
      <c r="A44" s="7" t="s">
        <v>74</v>
      </c>
      <c r="B44" s="10" t="s">
        <v>73</v>
      </c>
      <c r="C44" s="11">
        <v>6.9812409999999998</v>
      </c>
      <c r="D44" s="11">
        <v>7.0393140000000001</v>
      </c>
      <c r="E44" s="11">
        <v>7.1179360000000003</v>
      </c>
      <c r="F44" s="11">
        <v>7.2254969999999998</v>
      </c>
      <c r="G44" s="11">
        <v>7.3282730000000003</v>
      </c>
      <c r="H44" s="11">
        <v>7.4290880000000001</v>
      </c>
      <c r="I44" s="11">
        <v>7.5362159999999996</v>
      </c>
      <c r="J44" s="11">
        <v>7.6466399999999997</v>
      </c>
      <c r="K44" s="11">
        <v>7.7621289999999998</v>
      </c>
      <c r="L44" s="11">
        <v>7.8845229999999997</v>
      </c>
      <c r="M44" s="11">
        <v>8.0163910000000005</v>
      </c>
      <c r="N44" s="11">
        <v>8.1575349999999993</v>
      </c>
      <c r="O44" s="11">
        <v>8.3117289999999997</v>
      </c>
      <c r="P44" s="11">
        <v>8.4749230000000004</v>
      </c>
      <c r="Q44" s="11">
        <v>8.6447929999999999</v>
      </c>
      <c r="R44" s="11">
        <v>8.8166659999999997</v>
      </c>
      <c r="S44" s="11">
        <v>8.9852950000000007</v>
      </c>
      <c r="T44" s="11">
        <v>9.1473069999999996</v>
      </c>
      <c r="U44" s="11">
        <v>9.30138</v>
      </c>
      <c r="V44" s="11">
        <v>9.439743</v>
      </c>
      <c r="W44" s="11">
        <v>9.55898</v>
      </c>
      <c r="X44" s="11">
        <v>9.6642919999999997</v>
      </c>
      <c r="Y44" s="11">
        <v>9.7554599999999994</v>
      </c>
      <c r="Z44" s="11">
        <v>9.8378119999999996</v>
      </c>
      <c r="AA44" s="11">
        <v>9.9087540000000001</v>
      </c>
      <c r="AB44" s="11">
        <v>9.9841999999999995</v>
      </c>
      <c r="AC44" s="11">
        <v>10.042498999999999</v>
      </c>
      <c r="AD44" s="11">
        <v>10.094125</v>
      </c>
      <c r="AE44" s="11">
        <v>10.134669000000001</v>
      </c>
      <c r="AF44" s="11">
        <v>10.168647999999999</v>
      </c>
      <c r="AG44" s="11">
        <v>10.203753000000001</v>
      </c>
      <c r="AH44" s="11">
        <v>10.236666</v>
      </c>
      <c r="AI44" s="11">
        <v>10.264092</v>
      </c>
      <c r="AJ44" s="11">
        <v>10.294888</v>
      </c>
      <c r="AK44" s="11">
        <v>10.322232</v>
      </c>
      <c r="AL44" s="11">
        <v>10.348374</v>
      </c>
      <c r="AM44" s="8">
        <v>1.1396999999999999E-2</v>
      </c>
    </row>
    <row r="45" spans="1:39" ht="15" customHeight="1">
      <c r="B45" s="6" t="s">
        <v>72</v>
      </c>
    </row>
    <row r="46" spans="1:39" ht="15" customHeight="1">
      <c r="A46" s="7" t="s">
        <v>71</v>
      </c>
      <c r="B46" s="10" t="s">
        <v>70</v>
      </c>
      <c r="C46" s="11">
        <v>66.679198999999997</v>
      </c>
      <c r="D46" s="11">
        <v>66.679198999999997</v>
      </c>
      <c r="E46" s="11">
        <v>66.924819999999997</v>
      </c>
      <c r="F46" s="11">
        <v>67.177986000000004</v>
      </c>
      <c r="G46" s="11">
        <v>67.431572000000003</v>
      </c>
      <c r="H46" s="11">
        <v>67.672531000000006</v>
      </c>
      <c r="I46" s="11">
        <v>67.917373999999995</v>
      </c>
      <c r="J46" s="11">
        <v>68.178534999999997</v>
      </c>
      <c r="K46" s="11">
        <v>68.460944999999995</v>
      </c>
      <c r="L46" s="11">
        <v>68.750534000000002</v>
      </c>
      <c r="M46" s="11">
        <v>69.038612000000001</v>
      </c>
      <c r="N46" s="11">
        <v>69.358635000000007</v>
      </c>
      <c r="O46" s="11">
        <v>69.705237999999994</v>
      </c>
      <c r="P46" s="11">
        <v>70.077826999999999</v>
      </c>
      <c r="Q46" s="11">
        <v>70.470832999999999</v>
      </c>
      <c r="R46" s="11">
        <v>70.860847000000007</v>
      </c>
      <c r="S46" s="11">
        <v>71.252112999999994</v>
      </c>
      <c r="T46" s="11">
        <v>71.654953000000006</v>
      </c>
      <c r="U46" s="11">
        <v>72.064812000000003</v>
      </c>
      <c r="V46" s="11">
        <v>72.464607000000001</v>
      </c>
      <c r="W46" s="11">
        <v>72.861289999999997</v>
      </c>
      <c r="X46" s="11">
        <v>73.257689999999997</v>
      </c>
      <c r="Y46" s="11">
        <v>73.669623999999999</v>
      </c>
      <c r="Z46" s="11">
        <v>74.080185</v>
      </c>
      <c r="AA46" s="11">
        <v>74.499251999999998</v>
      </c>
      <c r="AB46" s="11">
        <v>74.935410000000005</v>
      </c>
      <c r="AC46" s="11">
        <v>75.382537999999997</v>
      </c>
      <c r="AD46" s="11">
        <v>75.824759999999998</v>
      </c>
      <c r="AE46" s="11">
        <v>76.267089999999996</v>
      </c>
      <c r="AF46" s="11">
        <v>76.691451999999998</v>
      </c>
      <c r="AG46" s="11">
        <v>77.105118000000004</v>
      </c>
      <c r="AH46" s="11">
        <v>77.507118000000006</v>
      </c>
      <c r="AI46" s="11">
        <v>77.902068999999997</v>
      </c>
      <c r="AJ46" s="11">
        <v>78.288666000000006</v>
      </c>
      <c r="AK46" s="11">
        <v>78.670440999999997</v>
      </c>
      <c r="AL46" s="11">
        <v>79.056579999999997</v>
      </c>
      <c r="AM46" s="8">
        <v>5.0200000000000002E-3</v>
      </c>
    </row>
    <row r="47" spans="1:39" ht="15" customHeight="1">
      <c r="B47" s="6" t="s">
        <v>69</v>
      </c>
    </row>
    <row r="48" spans="1:39" ht="15" customHeight="1">
      <c r="A48" s="7" t="s">
        <v>68</v>
      </c>
      <c r="B48" s="10" t="s">
        <v>67</v>
      </c>
      <c r="C48" s="11">
        <v>3.4293390000000001</v>
      </c>
      <c r="D48" s="11">
        <v>3.4551069999999999</v>
      </c>
      <c r="E48" s="11">
        <v>3.4810690000000002</v>
      </c>
      <c r="F48" s="11">
        <v>3.507225</v>
      </c>
      <c r="G48" s="11">
        <v>3.533579</v>
      </c>
      <c r="H48" s="11">
        <v>3.56013</v>
      </c>
      <c r="I48" s="11">
        <v>3.586881</v>
      </c>
      <c r="J48" s="11">
        <v>3.6138319999999999</v>
      </c>
      <c r="K48" s="11">
        <v>3.6409859999999998</v>
      </c>
      <c r="L48" s="11">
        <v>3.6683439999999998</v>
      </c>
      <c r="M48" s="11">
        <v>3.6959089999999999</v>
      </c>
      <c r="N48" s="11">
        <v>3.7236790000000002</v>
      </c>
      <c r="O48" s="11">
        <v>3.7516590000000001</v>
      </c>
      <c r="P48" s="11">
        <v>3.779849</v>
      </c>
      <c r="Q48" s="11">
        <v>3.8082509999999998</v>
      </c>
      <c r="R48" s="11">
        <v>3.836865</v>
      </c>
      <c r="S48" s="11">
        <v>3.8656959999999998</v>
      </c>
      <c r="T48" s="11">
        <v>3.8947419999999999</v>
      </c>
      <c r="U48" s="11">
        <v>3.9240080000000002</v>
      </c>
      <c r="V48" s="11">
        <v>3.9534919999999998</v>
      </c>
      <c r="W48" s="11">
        <v>3.9831979999999998</v>
      </c>
      <c r="X48" s="11">
        <v>4.013128</v>
      </c>
      <c r="Y48" s="11">
        <v>4.0432829999999997</v>
      </c>
      <c r="Z48" s="11">
        <v>4.073664</v>
      </c>
      <c r="AA48" s="11">
        <v>4.1042730000000001</v>
      </c>
      <c r="AB48" s="11">
        <v>4.1351129999999996</v>
      </c>
      <c r="AC48" s="11">
        <v>4.1661840000000003</v>
      </c>
      <c r="AD48" s="11">
        <v>4.1974879999999999</v>
      </c>
      <c r="AE48" s="11">
        <v>4.2290279999999996</v>
      </c>
      <c r="AF48" s="11">
        <v>4.2608050000000004</v>
      </c>
      <c r="AG48" s="11">
        <v>4.2928199999999999</v>
      </c>
      <c r="AH48" s="11">
        <v>4.3250770000000003</v>
      </c>
      <c r="AI48" s="11">
        <v>4.3575749999999998</v>
      </c>
      <c r="AJ48" s="11">
        <v>4.3903179999999997</v>
      </c>
      <c r="AK48" s="11">
        <v>4.4233060000000002</v>
      </c>
      <c r="AL48" s="11">
        <v>4.4565429999999999</v>
      </c>
      <c r="AM48" s="8">
        <v>7.5139999999999998E-3</v>
      </c>
    </row>
    <row r="49" spans="1:39" ht="15" customHeight="1">
      <c r="A49" s="7" t="s">
        <v>66</v>
      </c>
      <c r="B49" s="10" t="s">
        <v>65</v>
      </c>
      <c r="C49" s="11">
        <v>4.8962029999999999</v>
      </c>
      <c r="D49" s="11">
        <v>4.9418049999999996</v>
      </c>
      <c r="E49" s="11">
        <v>4.987832</v>
      </c>
      <c r="F49" s="11">
        <v>5.0342880000000001</v>
      </c>
      <c r="G49" s="11">
        <v>5.0811760000000001</v>
      </c>
      <c r="H49" s="11">
        <v>5.128501</v>
      </c>
      <c r="I49" s="11">
        <v>5.1762680000000003</v>
      </c>
      <c r="J49" s="11">
        <v>5.2244780000000004</v>
      </c>
      <c r="K49" s="11">
        <v>5.2731389999999996</v>
      </c>
      <c r="L49" s="11">
        <v>5.3222509999999996</v>
      </c>
      <c r="M49" s="11">
        <v>5.3718219999999999</v>
      </c>
      <c r="N49" s="11">
        <v>5.4218539999999997</v>
      </c>
      <c r="O49" s="11">
        <v>5.472353</v>
      </c>
      <c r="P49" s="11">
        <v>5.5233210000000001</v>
      </c>
      <c r="Q49" s="11">
        <v>5.5747640000000001</v>
      </c>
      <c r="R49" s="11">
        <v>5.6266870000000004</v>
      </c>
      <c r="S49" s="11">
        <v>5.6790919999999998</v>
      </c>
      <c r="T49" s="11">
        <v>5.7319870000000002</v>
      </c>
      <c r="U49" s="11">
        <v>5.785374</v>
      </c>
      <c r="V49" s="11">
        <v>5.8392580000000001</v>
      </c>
      <c r="W49" s="11">
        <v>5.893643</v>
      </c>
      <c r="X49" s="11">
        <v>5.9485359999999998</v>
      </c>
      <c r="Y49" s="11">
        <v>6.0039389999999999</v>
      </c>
      <c r="Z49" s="11">
        <v>6.0598590000000003</v>
      </c>
      <c r="AA49" s="11">
        <v>6.1162999999999998</v>
      </c>
      <c r="AB49" s="11">
        <v>6.1732649999999998</v>
      </c>
      <c r="AC49" s="11">
        <v>6.2307620000000004</v>
      </c>
      <c r="AD49" s="11">
        <v>6.2887950000000004</v>
      </c>
      <c r="AE49" s="11">
        <v>6.3473680000000003</v>
      </c>
      <c r="AF49" s="11">
        <v>6.4064860000000001</v>
      </c>
      <c r="AG49" s="11">
        <v>6.4661549999999997</v>
      </c>
      <c r="AH49" s="11">
        <v>6.5263790000000004</v>
      </c>
      <c r="AI49" s="11">
        <v>6.5871649999999997</v>
      </c>
      <c r="AJ49" s="11">
        <v>6.648517</v>
      </c>
      <c r="AK49" s="11">
        <v>6.7104400000000002</v>
      </c>
      <c r="AL49" s="11">
        <v>6.772939</v>
      </c>
      <c r="AM49" s="8">
        <v>9.3139999999999994E-3</v>
      </c>
    </row>
    <row r="51" spans="1:39" ht="15" customHeight="1">
      <c r="B51" s="6" t="s">
        <v>64</v>
      </c>
    </row>
    <row r="52" spans="1:39" ht="15" customHeight="1">
      <c r="B52" s="6" t="s">
        <v>63</v>
      </c>
    </row>
    <row r="53" spans="1:39" ht="15" customHeight="1">
      <c r="A53" s="7" t="s">
        <v>62</v>
      </c>
      <c r="B53" s="10" t="s">
        <v>46</v>
      </c>
      <c r="C53" s="9">
        <v>15.775078000000001</v>
      </c>
      <c r="D53" s="9">
        <v>16.025835000000001</v>
      </c>
      <c r="E53" s="9">
        <v>16.137191999999999</v>
      </c>
      <c r="F53" s="9">
        <v>16.178652</v>
      </c>
      <c r="G53" s="9">
        <v>16.072056</v>
      </c>
      <c r="H53" s="9">
        <v>15.903111000000001</v>
      </c>
      <c r="I53" s="9">
        <v>15.658581</v>
      </c>
      <c r="J53" s="9">
        <v>15.367635</v>
      </c>
      <c r="K53" s="9">
        <v>15.015174</v>
      </c>
      <c r="L53" s="9">
        <v>14.624805</v>
      </c>
      <c r="M53" s="9">
        <v>14.22057</v>
      </c>
      <c r="N53" s="9">
        <v>13.886381999999999</v>
      </c>
      <c r="O53" s="9">
        <v>13.594885</v>
      </c>
      <c r="P53" s="9">
        <v>13.350963999999999</v>
      </c>
      <c r="Q53" s="9">
        <v>13.134099000000001</v>
      </c>
      <c r="R53" s="9">
        <v>12.934099</v>
      </c>
      <c r="S53" s="9">
        <v>12.748799</v>
      </c>
      <c r="T53" s="9">
        <v>12.587049</v>
      </c>
      <c r="U53" s="9">
        <v>12.456303999999999</v>
      </c>
      <c r="V53" s="9">
        <v>12.346171</v>
      </c>
      <c r="W53" s="9">
        <v>12.250639</v>
      </c>
      <c r="X53" s="9">
        <v>12.183037000000001</v>
      </c>
      <c r="Y53" s="9">
        <v>12.13274</v>
      </c>
      <c r="Z53" s="9">
        <v>12.102270000000001</v>
      </c>
      <c r="AA53" s="9">
        <v>12.074341</v>
      </c>
      <c r="AB53" s="9">
        <v>12.054338</v>
      </c>
      <c r="AC53" s="9">
        <v>12.04715</v>
      </c>
      <c r="AD53" s="9">
        <v>12.058828999999999</v>
      </c>
      <c r="AE53" s="9">
        <v>12.080607000000001</v>
      </c>
      <c r="AF53" s="9">
        <v>12.110669</v>
      </c>
      <c r="AG53" s="9">
        <v>12.150600000000001</v>
      </c>
      <c r="AH53" s="9">
        <v>12.2011</v>
      </c>
      <c r="AI53" s="9">
        <v>12.255096</v>
      </c>
      <c r="AJ53" s="9">
        <v>12.319570000000001</v>
      </c>
      <c r="AK53" s="9">
        <v>12.398258999999999</v>
      </c>
      <c r="AL53" s="9">
        <v>12.478044000000001</v>
      </c>
      <c r="AM53" s="8">
        <v>-7.3330000000000001E-3</v>
      </c>
    </row>
    <row r="54" spans="1:39" ht="15" customHeight="1">
      <c r="A54" s="7" t="s">
        <v>61</v>
      </c>
      <c r="B54" s="10" t="s">
        <v>44</v>
      </c>
      <c r="C54" s="9">
        <v>0.85876300000000005</v>
      </c>
      <c r="D54" s="9">
        <v>0.884996</v>
      </c>
      <c r="E54" s="9">
        <v>0.93155900000000003</v>
      </c>
      <c r="F54" s="9">
        <v>0.92333600000000005</v>
      </c>
      <c r="G54" s="9">
        <v>0.91124000000000005</v>
      </c>
      <c r="H54" s="9">
        <v>0.89993299999999998</v>
      </c>
      <c r="I54" s="9">
        <v>0.89225399999999999</v>
      </c>
      <c r="J54" s="9">
        <v>0.882934</v>
      </c>
      <c r="K54" s="9">
        <v>0.87229299999999999</v>
      </c>
      <c r="L54" s="9">
        <v>0.86168699999999998</v>
      </c>
      <c r="M54" s="9">
        <v>0.854908</v>
      </c>
      <c r="N54" s="9">
        <v>0.84533700000000001</v>
      </c>
      <c r="O54" s="9">
        <v>0.83936699999999997</v>
      </c>
      <c r="P54" s="9">
        <v>0.83629500000000001</v>
      </c>
      <c r="Q54" s="9">
        <v>0.83360000000000001</v>
      </c>
      <c r="R54" s="9">
        <v>0.83053200000000005</v>
      </c>
      <c r="S54" s="9">
        <v>0.82924100000000001</v>
      </c>
      <c r="T54" s="9">
        <v>0.82764099999999996</v>
      </c>
      <c r="U54" s="9">
        <v>0.83016299999999998</v>
      </c>
      <c r="V54" s="9">
        <v>0.83537399999999995</v>
      </c>
      <c r="W54" s="9">
        <v>0.84179499999999996</v>
      </c>
      <c r="X54" s="9">
        <v>0.84764099999999998</v>
      </c>
      <c r="Y54" s="9">
        <v>0.85534900000000003</v>
      </c>
      <c r="Z54" s="9">
        <v>0.86571399999999998</v>
      </c>
      <c r="AA54" s="9">
        <v>0.87312900000000004</v>
      </c>
      <c r="AB54" s="9">
        <v>0.88157799999999997</v>
      </c>
      <c r="AC54" s="9">
        <v>0.89069299999999996</v>
      </c>
      <c r="AD54" s="9">
        <v>0.90110999999999997</v>
      </c>
      <c r="AE54" s="9">
        <v>0.91387600000000002</v>
      </c>
      <c r="AF54" s="9">
        <v>0.92626900000000001</v>
      </c>
      <c r="AG54" s="9">
        <v>0.93904799999999999</v>
      </c>
      <c r="AH54" s="9">
        <v>0.95331999999999995</v>
      </c>
      <c r="AI54" s="9">
        <v>0.96641100000000002</v>
      </c>
      <c r="AJ54" s="9">
        <v>0.97901499999999997</v>
      </c>
      <c r="AK54" s="9">
        <v>0.99298200000000003</v>
      </c>
      <c r="AL54" s="9">
        <v>1.0072779999999999</v>
      </c>
      <c r="AM54" s="8">
        <v>3.8140000000000001E-3</v>
      </c>
    </row>
    <row r="55" spans="1:39" ht="15" customHeight="1">
      <c r="A55" s="7" t="s">
        <v>60</v>
      </c>
      <c r="B55" s="10" t="s">
        <v>42</v>
      </c>
      <c r="C55" s="9">
        <v>0.26308500000000001</v>
      </c>
      <c r="D55" s="9">
        <v>0.264822</v>
      </c>
      <c r="E55" s="9">
        <v>0.26668799999999998</v>
      </c>
      <c r="F55" s="9">
        <v>0.26855200000000001</v>
      </c>
      <c r="G55" s="9">
        <v>0.27043200000000001</v>
      </c>
      <c r="H55" s="9">
        <v>0.27232499999999998</v>
      </c>
      <c r="I55" s="9">
        <v>0.27422400000000002</v>
      </c>
      <c r="J55" s="9">
        <v>0.27612700000000001</v>
      </c>
      <c r="K55" s="9">
        <v>0.27803299999999997</v>
      </c>
      <c r="L55" s="9">
        <v>0.27993800000000002</v>
      </c>
      <c r="M55" s="9">
        <v>0.28183900000000001</v>
      </c>
      <c r="N55" s="9">
        <v>0.28373500000000001</v>
      </c>
      <c r="O55" s="9">
        <v>0.28561700000000001</v>
      </c>
      <c r="P55" s="9">
        <v>0.28748299999999999</v>
      </c>
      <c r="Q55" s="9">
        <v>0.289329</v>
      </c>
      <c r="R55" s="9">
        <v>0.29115400000000002</v>
      </c>
      <c r="S55" s="9">
        <v>0.29295599999999999</v>
      </c>
      <c r="T55" s="9">
        <v>0.29473300000000002</v>
      </c>
      <c r="U55" s="9">
        <v>0.296487</v>
      </c>
      <c r="V55" s="9">
        <v>0.29821700000000001</v>
      </c>
      <c r="W55" s="9">
        <v>0.299925</v>
      </c>
      <c r="X55" s="9">
        <v>0.30161300000000002</v>
      </c>
      <c r="Y55" s="9">
        <v>0.30328100000000002</v>
      </c>
      <c r="Z55" s="9">
        <v>0.30492999999999998</v>
      </c>
      <c r="AA55" s="9">
        <v>0.306562</v>
      </c>
      <c r="AB55" s="9">
        <v>0.30817899999999998</v>
      </c>
      <c r="AC55" s="9">
        <v>0.30978299999999998</v>
      </c>
      <c r="AD55" s="9">
        <v>0.31137700000000001</v>
      </c>
      <c r="AE55" s="9">
        <v>0.31296400000000002</v>
      </c>
      <c r="AF55" s="9">
        <v>0.31454799999999999</v>
      </c>
      <c r="AG55" s="9">
        <v>0.31613000000000002</v>
      </c>
      <c r="AH55" s="9">
        <v>0.31771899999999997</v>
      </c>
      <c r="AI55" s="9">
        <v>0.31931900000000002</v>
      </c>
      <c r="AJ55" s="9">
        <v>0.32093100000000002</v>
      </c>
      <c r="AK55" s="9">
        <v>0.32255699999999998</v>
      </c>
      <c r="AL55" s="9">
        <v>0.32420100000000002</v>
      </c>
      <c r="AM55" s="8">
        <v>5.9680000000000002E-3</v>
      </c>
    </row>
    <row r="56" spans="1:39" ht="15" customHeight="1">
      <c r="A56" s="7" t="s">
        <v>59</v>
      </c>
      <c r="B56" s="10" t="s">
        <v>40</v>
      </c>
      <c r="C56" s="9">
        <v>5.5477470000000002</v>
      </c>
      <c r="D56" s="9">
        <v>5.4677259999999999</v>
      </c>
      <c r="E56" s="9">
        <v>5.622357</v>
      </c>
      <c r="F56" s="9">
        <v>5.6429330000000002</v>
      </c>
      <c r="G56" s="9">
        <v>5.6475330000000001</v>
      </c>
      <c r="H56" s="9">
        <v>5.6732279999999999</v>
      </c>
      <c r="I56" s="9">
        <v>5.7155940000000003</v>
      </c>
      <c r="J56" s="9">
        <v>5.7439499999999999</v>
      </c>
      <c r="K56" s="9">
        <v>5.7620139999999997</v>
      </c>
      <c r="L56" s="9">
        <v>5.7617430000000001</v>
      </c>
      <c r="M56" s="9">
        <v>5.7176989999999996</v>
      </c>
      <c r="N56" s="9">
        <v>5.6415610000000003</v>
      </c>
      <c r="O56" s="9">
        <v>5.5775649999999999</v>
      </c>
      <c r="P56" s="9">
        <v>5.5177120000000004</v>
      </c>
      <c r="Q56" s="9">
        <v>5.4606490000000001</v>
      </c>
      <c r="R56" s="9">
        <v>5.4059090000000003</v>
      </c>
      <c r="S56" s="9">
        <v>5.3544879999999999</v>
      </c>
      <c r="T56" s="9">
        <v>5.3057499999999997</v>
      </c>
      <c r="U56" s="9">
        <v>5.2850739999999998</v>
      </c>
      <c r="V56" s="9">
        <v>5.2863189999999998</v>
      </c>
      <c r="W56" s="9">
        <v>5.2995770000000002</v>
      </c>
      <c r="X56" s="9">
        <v>5.3152220000000003</v>
      </c>
      <c r="Y56" s="9">
        <v>5.346851</v>
      </c>
      <c r="Z56" s="9">
        <v>5.3945299999999996</v>
      </c>
      <c r="AA56" s="9">
        <v>5.4353389999999999</v>
      </c>
      <c r="AB56" s="9">
        <v>5.4730420000000004</v>
      </c>
      <c r="AC56" s="9">
        <v>5.5248030000000004</v>
      </c>
      <c r="AD56" s="9">
        <v>5.5855100000000002</v>
      </c>
      <c r="AE56" s="9">
        <v>5.6611710000000004</v>
      </c>
      <c r="AF56" s="9">
        <v>5.7377900000000004</v>
      </c>
      <c r="AG56" s="9">
        <v>5.8105370000000001</v>
      </c>
      <c r="AH56" s="9">
        <v>5.8872020000000003</v>
      </c>
      <c r="AI56" s="9">
        <v>5.9575389999999997</v>
      </c>
      <c r="AJ56" s="9">
        <v>6.0288950000000003</v>
      </c>
      <c r="AK56" s="9">
        <v>6.1121889999999999</v>
      </c>
      <c r="AL56" s="9">
        <v>6.1968249999999996</v>
      </c>
      <c r="AM56" s="8">
        <v>3.6879999999999999E-3</v>
      </c>
    </row>
    <row r="57" spans="1:39" ht="15" customHeight="1">
      <c r="A57" s="7" t="s">
        <v>58</v>
      </c>
      <c r="B57" s="10" t="s">
        <v>38</v>
      </c>
      <c r="C57" s="9">
        <v>4.2696999999999999E-2</v>
      </c>
      <c r="D57" s="9">
        <v>4.4561000000000003E-2</v>
      </c>
      <c r="E57" s="9">
        <v>4.5220999999999997E-2</v>
      </c>
      <c r="F57" s="9">
        <v>4.6080999999999997E-2</v>
      </c>
      <c r="G57" s="9">
        <v>4.6538999999999997E-2</v>
      </c>
      <c r="H57" s="9">
        <v>4.7101999999999998E-2</v>
      </c>
      <c r="I57" s="9">
        <v>4.7725999999999998E-2</v>
      </c>
      <c r="J57" s="9">
        <v>4.8353E-2</v>
      </c>
      <c r="K57" s="9">
        <v>4.9035000000000002E-2</v>
      </c>
      <c r="L57" s="9">
        <v>4.9707000000000001E-2</v>
      </c>
      <c r="M57" s="9">
        <v>5.0309E-2</v>
      </c>
      <c r="N57" s="9">
        <v>5.0871E-2</v>
      </c>
      <c r="O57" s="9">
        <v>5.1480999999999999E-2</v>
      </c>
      <c r="P57" s="9">
        <v>5.2144000000000003E-2</v>
      </c>
      <c r="Q57" s="9">
        <v>5.2734999999999997E-2</v>
      </c>
      <c r="R57" s="9">
        <v>5.3241999999999998E-2</v>
      </c>
      <c r="S57" s="9">
        <v>5.3724000000000001E-2</v>
      </c>
      <c r="T57" s="9">
        <v>5.4228999999999999E-2</v>
      </c>
      <c r="U57" s="9">
        <v>5.4822000000000003E-2</v>
      </c>
      <c r="V57" s="9">
        <v>5.5388E-2</v>
      </c>
      <c r="W57" s="9">
        <v>5.5966000000000002E-2</v>
      </c>
      <c r="X57" s="9">
        <v>5.6488999999999998E-2</v>
      </c>
      <c r="Y57" s="9">
        <v>5.7068000000000001E-2</v>
      </c>
      <c r="Z57" s="9">
        <v>5.7651000000000001E-2</v>
      </c>
      <c r="AA57" s="9">
        <v>5.8175999999999999E-2</v>
      </c>
      <c r="AB57" s="9">
        <v>5.8689999999999999E-2</v>
      </c>
      <c r="AC57" s="9">
        <v>5.9200000000000003E-2</v>
      </c>
      <c r="AD57" s="9">
        <v>5.9725E-2</v>
      </c>
      <c r="AE57" s="9">
        <v>6.0239000000000001E-2</v>
      </c>
      <c r="AF57" s="9">
        <v>6.0732000000000001E-2</v>
      </c>
      <c r="AG57" s="9">
        <v>6.1223E-2</v>
      </c>
      <c r="AH57" s="9">
        <v>6.1709E-2</v>
      </c>
      <c r="AI57" s="9">
        <v>6.2174E-2</v>
      </c>
      <c r="AJ57" s="9">
        <v>6.2651999999999999E-2</v>
      </c>
      <c r="AK57" s="9">
        <v>6.3125000000000001E-2</v>
      </c>
      <c r="AL57" s="9">
        <v>6.3577999999999996E-2</v>
      </c>
      <c r="AM57" s="8">
        <v>1.0508E-2</v>
      </c>
    </row>
    <row r="58" spans="1:39" ht="15" customHeight="1">
      <c r="A58" s="7" t="s">
        <v>57</v>
      </c>
      <c r="B58" s="10" t="s">
        <v>36</v>
      </c>
      <c r="C58" s="9">
        <v>0.53911799999999999</v>
      </c>
      <c r="D58" s="9">
        <v>0.522254</v>
      </c>
      <c r="E58" s="9">
        <v>0.52774399999999999</v>
      </c>
      <c r="F58" s="9">
        <v>0.53003100000000003</v>
      </c>
      <c r="G58" s="9">
        <v>0.54466599999999998</v>
      </c>
      <c r="H58" s="9">
        <v>0.55480600000000002</v>
      </c>
      <c r="I58" s="9">
        <v>0.56122700000000003</v>
      </c>
      <c r="J58" s="9">
        <v>0.57265999999999995</v>
      </c>
      <c r="K58" s="9">
        <v>0.57805200000000001</v>
      </c>
      <c r="L58" s="9">
        <v>0.57597399999999999</v>
      </c>
      <c r="M58" s="9">
        <v>0.57955100000000004</v>
      </c>
      <c r="N58" s="9">
        <v>0.57394999999999996</v>
      </c>
      <c r="O58" s="9">
        <v>0.57249099999999997</v>
      </c>
      <c r="P58" s="9">
        <v>0.56819399999999998</v>
      </c>
      <c r="Q58" s="9">
        <v>0.56524600000000003</v>
      </c>
      <c r="R58" s="9">
        <v>0.56300600000000001</v>
      </c>
      <c r="S58" s="9">
        <v>0.55799900000000002</v>
      </c>
      <c r="T58" s="9">
        <v>0.55094699999999996</v>
      </c>
      <c r="U58" s="9">
        <v>0.54893000000000003</v>
      </c>
      <c r="V58" s="9">
        <v>0.54525299999999999</v>
      </c>
      <c r="W58" s="9">
        <v>0.54422499999999996</v>
      </c>
      <c r="X58" s="9">
        <v>0.54103199999999996</v>
      </c>
      <c r="Y58" s="9">
        <v>0.53916500000000001</v>
      </c>
      <c r="Z58" s="9">
        <v>0.53647699999999998</v>
      </c>
      <c r="AA58" s="9">
        <v>0.53823600000000005</v>
      </c>
      <c r="AB58" s="9">
        <v>0.53335900000000003</v>
      </c>
      <c r="AC58" s="9">
        <v>0.53260600000000002</v>
      </c>
      <c r="AD58" s="9">
        <v>0.53223600000000004</v>
      </c>
      <c r="AE58" s="9">
        <v>0.53221600000000002</v>
      </c>
      <c r="AF58" s="9">
        <v>0.53193699999999999</v>
      </c>
      <c r="AG58" s="9">
        <v>0.53151999999999999</v>
      </c>
      <c r="AH58" s="9">
        <v>0.53119799999999995</v>
      </c>
      <c r="AI58" s="9">
        <v>0.530752</v>
      </c>
      <c r="AJ58" s="9">
        <v>0.530393</v>
      </c>
      <c r="AK58" s="9">
        <v>0.53054999999999997</v>
      </c>
      <c r="AL58" s="9">
        <v>0.53097399999999995</v>
      </c>
      <c r="AM58" s="8">
        <v>4.8700000000000002E-4</v>
      </c>
    </row>
    <row r="59" spans="1:39" ht="15" customHeight="1">
      <c r="A59" s="7" t="s">
        <v>56</v>
      </c>
      <c r="B59" s="10" t="s">
        <v>34</v>
      </c>
      <c r="C59" s="9">
        <v>0.102036</v>
      </c>
      <c r="D59" s="9">
        <v>9.9306000000000005E-2</v>
      </c>
      <c r="E59" s="9">
        <v>9.7979999999999998E-2</v>
      </c>
      <c r="F59" s="9">
        <v>9.5564999999999997E-2</v>
      </c>
      <c r="G59" s="9">
        <v>9.2473E-2</v>
      </c>
      <c r="H59" s="9">
        <v>8.9025999999999994E-2</v>
      </c>
      <c r="I59" s="9">
        <v>8.6962999999999999E-2</v>
      </c>
      <c r="J59" s="9">
        <v>8.4903000000000006E-2</v>
      </c>
      <c r="K59" s="9">
        <v>8.2770999999999997E-2</v>
      </c>
      <c r="L59" s="9">
        <v>8.0453999999999998E-2</v>
      </c>
      <c r="M59" s="9">
        <v>7.7726000000000003E-2</v>
      </c>
      <c r="N59" s="9">
        <v>7.4477000000000002E-2</v>
      </c>
      <c r="O59" s="9">
        <v>7.1443999999999994E-2</v>
      </c>
      <c r="P59" s="9">
        <v>6.8462999999999996E-2</v>
      </c>
      <c r="Q59" s="9">
        <v>6.5676999999999999E-2</v>
      </c>
      <c r="R59" s="9">
        <v>6.2909000000000007E-2</v>
      </c>
      <c r="S59" s="9">
        <v>6.1072000000000001E-2</v>
      </c>
      <c r="T59" s="9">
        <v>5.9153999999999998E-2</v>
      </c>
      <c r="U59" s="9">
        <v>5.7375000000000002E-2</v>
      </c>
      <c r="V59" s="9">
        <v>5.5818E-2</v>
      </c>
      <c r="W59" s="9">
        <v>5.4275999999999998E-2</v>
      </c>
      <c r="X59" s="9">
        <v>5.2623999999999997E-2</v>
      </c>
      <c r="Y59" s="9">
        <v>5.0916000000000003E-2</v>
      </c>
      <c r="Z59" s="9">
        <v>4.9272000000000003E-2</v>
      </c>
      <c r="AA59" s="9">
        <v>4.7553999999999999E-2</v>
      </c>
      <c r="AB59" s="9">
        <v>4.5860999999999999E-2</v>
      </c>
      <c r="AC59" s="9">
        <v>4.4720999999999997E-2</v>
      </c>
      <c r="AD59" s="9">
        <v>4.3645999999999997E-2</v>
      </c>
      <c r="AE59" s="9">
        <v>4.2757999999999997E-2</v>
      </c>
      <c r="AF59" s="9">
        <v>4.1855999999999997E-2</v>
      </c>
      <c r="AG59" s="9">
        <v>4.0946999999999997E-2</v>
      </c>
      <c r="AH59" s="9">
        <v>4.0148000000000003E-2</v>
      </c>
      <c r="AI59" s="9">
        <v>3.9331999999999999E-2</v>
      </c>
      <c r="AJ59" s="9">
        <v>3.8508000000000001E-2</v>
      </c>
      <c r="AK59" s="9">
        <v>3.7783999999999998E-2</v>
      </c>
      <c r="AL59" s="9">
        <v>3.7130000000000003E-2</v>
      </c>
      <c r="AM59" s="8">
        <v>-2.852E-2</v>
      </c>
    </row>
    <row r="60" spans="1:39" ht="15" customHeight="1">
      <c r="A60" s="7" t="s">
        <v>55</v>
      </c>
      <c r="B60" s="10" t="s">
        <v>32</v>
      </c>
      <c r="C60" s="9">
        <v>0.68296599999999996</v>
      </c>
      <c r="D60" s="9">
        <v>0.80842999999999998</v>
      </c>
      <c r="E60" s="9">
        <v>0.68206</v>
      </c>
      <c r="F60" s="9">
        <v>0.68742400000000004</v>
      </c>
      <c r="G60" s="9">
        <v>0.70188799999999996</v>
      </c>
      <c r="H60" s="9">
        <v>0.675763</v>
      </c>
      <c r="I60" s="9">
        <v>0.68438299999999996</v>
      </c>
      <c r="J60" s="9">
        <v>0.69353200000000004</v>
      </c>
      <c r="K60" s="9">
        <v>0.70374599999999998</v>
      </c>
      <c r="L60" s="9">
        <v>0.71500200000000003</v>
      </c>
      <c r="M60" s="9">
        <v>0.72545499999999996</v>
      </c>
      <c r="N60" s="9">
        <v>0.73613499999999998</v>
      </c>
      <c r="O60" s="9">
        <v>0.74669200000000002</v>
      </c>
      <c r="P60" s="9">
        <v>0.755602</v>
      </c>
      <c r="Q60" s="9">
        <v>0.76531000000000005</v>
      </c>
      <c r="R60" s="9">
        <v>0.77650300000000005</v>
      </c>
      <c r="S60" s="9">
        <v>0.78829099999999996</v>
      </c>
      <c r="T60" s="9">
        <v>0.79963399999999996</v>
      </c>
      <c r="U60" s="9">
        <v>0.812921</v>
      </c>
      <c r="V60" s="9">
        <v>0.82619399999999998</v>
      </c>
      <c r="W60" s="9">
        <v>0.84001899999999996</v>
      </c>
      <c r="X60" s="9">
        <v>0.84858699999999998</v>
      </c>
      <c r="Y60" s="9">
        <v>0.85694800000000004</v>
      </c>
      <c r="Z60" s="9">
        <v>0.86336299999999999</v>
      </c>
      <c r="AA60" s="9">
        <v>0.87206099999999998</v>
      </c>
      <c r="AB60" s="9">
        <v>0.87997000000000003</v>
      </c>
      <c r="AC60" s="9">
        <v>0.88703699999999996</v>
      </c>
      <c r="AD60" s="9">
        <v>0.89518399999999998</v>
      </c>
      <c r="AE60" s="9">
        <v>0.90332400000000002</v>
      </c>
      <c r="AF60" s="9">
        <v>0.91266000000000003</v>
      </c>
      <c r="AG60" s="9">
        <v>0.92175200000000002</v>
      </c>
      <c r="AH60" s="9">
        <v>0.92991299999999999</v>
      </c>
      <c r="AI60" s="9">
        <v>0.938809</v>
      </c>
      <c r="AJ60" s="9">
        <v>0.94630300000000001</v>
      </c>
      <c r="AK60" s="9">
        <v>0.95511999999999997</v>
      </c>
      <c r="AL60" s="9">
        <v>0.96409199999999995</v>
      </c>
      <c r="AM60" s="8">
        <v>5.1929999999999997E-3</v>
      </c>
    </row>
    <row r="61" spans="1:39" ht="15" customHeight="1">
      <c r="A61" s="7" t="s">
        <v>54</v>
      </c>
      <c r="B61" s="10" t="s">
        <v>30</v>
      </c>
      <c r="C61" s="9">
        <v>0.24691099999999999</v>
      </c>
      <c r="D61" s="9">
        <v>0.25178699999999998</v>
      </c>
      <c r="E61" s="9">
        <v>0.25580700000000001</v>
      </c>
      <c r="F61" s="9">
        <v>0.25994400000000001</v>
      </c>
      <c r="G61" s="9">
        <v>0.26342900000000002</v>
      </c>
      <c r="H61" s="9">
        <v>0.266706</v>
      </c>
      <c r="I61" s="9">
        <v>0.26980799999999999</v>
      </c>
      <c r="J61" s="9">
        <v>0.27259699999999998</v>
      </c>
      <c r="K61" s="9">
        <v>0.27527000000000001</v>
      </c>
      <c r="L61" s="9">
        <v>0.277868</v>
      </c>
      <c r="M61" s="9">
        <v>0.28026400000000001</v>
      </c>
      <c r="N61" s="9">
        <v>0.28251799999999999</v>
      </c>
      <c r="O61" s="9">
        <v>0.28479500000000002</v>
      </c>
      <c r="P61" s="9">
        <v>0.28720699999999999</v>
      </c>
      <c r="Q61" s="9">
        <v>0.28945199999999999</v>
      </c>
      <c r="R61" s="9">
        <v>0.29143200000000002</v>
      </c>
      <c r="S61" s="9">
        <v>0.29328199999999999</v>
      </c>
      <c r="T61" s="9">
        <v>0.29505799999999999</v>
      </c>
      <c r="U61" s="9">
        <v>0.29698600000000003</v>
      </c>
      <c r="V61" s="9">
        <v>0.29882999999999998</v>
      </c>
      <c r="W61" s="9">
        <v>0.30066799999999999</v>
      </c>
      <c r="X61" s="9">
        <v>0.30230499999999999</v>
      </c>
      <c r="Y61" s="9">
        <v>0.30400500000000003</v>
      </c>
      <c r="Z61" s="9">
        <v>0.30570999999999998</v>
      </c>
      <c r="AA61" s="9">
        <v>0.30725000000000002</v>
      </c>
      <c r="AB61" s="9">
        <v>0.30873200000000001</v>
      </c>
      <c r="AC61" s="9">
        <v>0.31020199999999998</v>
      </c>
      <c r="AD61" s="9">
        <v>0.311718</v>
      </c>
      <c r="AE61" s="9">
        <v>0.31323499999999999</v>
      </c>
      <c r="AF61" s="9">
        <v>0.31473000000000001</v>
      </c>
      <c r="AG61" s="9">
        <v>0.31622299999999998</v>
      </c>
      <c r="AH61" s="9">
        <v>0.317687</v>
      </c>
      <c r="AI61" s="9">
        <v>0.31906400000000001</v>
      </c>
      <c r="AJ61" s="9">
        <v>0.32049299999999997</v>
      </c>
      <c r="AK61" s="9">
        <v>0.32192900000000002</v>
      </c>
      <c r="AL61" s="9">
        <v>0.32328200000000001</v>
      </c>
      <c r="AM61" s="8">
        <v>7.378E-3</v>
      </c>
    </row>
    <row r="62" spans="1:39" ht="15" customHeight="1">
      <c r="A62" s="7" t="s">
        <v>53</v>
      </c>
      <c r="B62" s="10" t="s">
        <v>28</v>
      </c>
      <c r="C62" s="9">
        <v>2.3632040000000001</v>
      </c>
      <c r="D62" s="9">
        <v>2.3645459999999998</v>
      </c>
      <c r="E62" s="9">
        <v>2.4116200000000001</v>
      </c>
      <c r="F62" s="9">
        <v>2.4610970000000001</v>
      </c>
      <c r="G62" s="9">
        <v>2.5042770000000001</v>
      </c>
      <c r="H62" s="9">
        <v>2.5550480000000002</v>
      </c>
      <c r="I62" s="9">
        <v>2.6141540000000001</v>
      </c>
      <c r="J62" s="9">
        <v>2.6718030000000002</v>
      </c>
      <c r="K62" s="9">
        <v>2.7245360000000001</v>
      </c>
      <c r="L62" s="9">
        <v>2.7775820000000002</v>
      </c>
      <c r="M62" s="9">
        <v>2.8281520000000002</v>
      </c>
      <c r="N62" s="9">
        <v>2.8721350000000001</v>
      </c>
      <c r="O62" s="9">
        <v>2.918755</v>
      </c>
      <c r="P62" s="9">
        <v>2.970666</v>
      </c>
      <c r="Q62" s="9">
        <v>3.0178129999999999</v>
      </c>
      <c r="R62" s="9">
        <v>3.0575459999999999</v>
      </c>
      <c r="S62" s="9">
        <v>3.0959129999999999</v>
      </c>
      <c r="T62" s="9">
        <v>3.1372369999999998</v>
      </c>
      <c r="U62" s="9">
        <v>3.184453</v>
      </c>
      <c r="V62" s="9">
        <v>3.2342719999999998</v>
      </c>
      <c r="W62" s="9">
        <v>3.2854139999999998</v>
      </c>
      <c r="X62" s="9">
        <v>3.3363260000000001</v>
      </c>
      <c r="Y62" s="9">
        <v>3.3868529999999999</v>
      </c>
      <c r="Z62" s="9">
        <v>3.4421979999999999</v>
      </c>
      <c r="AA62" s="9">
        <v>3.4939900000000002</v>
      </c>
      <c r="AB62" s="9">
        <v>3.5422159999999998</v>
      </c>
      <c r="AC62" s="9">
        <v>3.5907290000000001</v>
      </c>
      <c r="AD62" s="9">
        <v>3.6416059999999999</v>
      </c>
      <c r="AE62" s="9">
        <v>3.693092</v>
      </c>
      <c r="AF62" s="9">
        <v>3.7446790000000001</v>
      </c>
      <c r="AG62" s="9">
        <v>3.798108</v>
      </c>
      <c r="AH62" s="9">
        <v>3.8516330000000001</v>
      </c>
      <c r="AI62" s="9">
        <v>3.900725</v>
      </c>
      <c r="AJ62" s="9">
        <v>3.9479389999999999</v>
      </c>
      <c r="AK62" s="9">
        <v>3.9978729999999998</v>
      </c>
      <c r="AL62" s="9">
        <v>4.0472489999999999</v>
      </c>
      <c r="AM62" s="8">
        <v>1.5932999999999999E-2</v>
      </c>
    </row>
    <row r="63" spans="1:39" ht="15" customHeight="1">
      <c r="A63" s="7" t="s">
        <v>52</v>
      </c>
      <c r="B63" s="10" t="s">
        <v>26</v>
      </c>
      <c r="C63" s="9">
        <v>0.64632199999999995</v>
      </c>
      <c r="D63" s="9">
        <v>0.65523200000000004</v>
      </c>
      <c r="E63" s="9">
        <v>0.64425100000000002</v>
      </c>
      <c r="F63" s="9">
        <v>0.63986200000000004</v>
      </c>
      <c r="G63" s="9">
        <v>0.63606799999999997</v>
      </c>
      <c r="H63" s="9">
        <v>0.63479300000000005</v>
      </c>
      <c r="I63" s="9">
        <v>0.634266</v>
      </c>
      <c r="J63" s="9">
        <v>0.63519899999999996</v>
      </c>
      <c r="K63" s="9">
        <v>0.636683</v>
      </c>
      <c r="L63" s="9">
        <v>0.63813900000000001</v>
      </c>
      <c r="M63" s="9">
        <v>0.63964500000000002</v>
      </c>
      <c r="N63" s="9">
        <v>0.64125600000000005</v>
      </c>
      <c r="O63" s="9">
        <v>0.64555899999999999</v>
      </c>
      <c r="P63" s="9">
        <v>0.65279200000000004</v>
      </c>
      <c r="Q63" s="9">
        <v>0.660304</v>
      </c>
      <c r="R63" s="9">
        <v>0.668103</v>
      </c>
      <c r="S63" s="9">
        <v>0.67613999999999996</v>
      </c>
      <c r="T63" s="9">
        <v>0.68448699999999996</v>
      </c>
      <c r="U63" s="9">
        <v>0.69309600000000005</v>
      </c>
      <c r="V63" s="9">
        <v>0.70199599999999995</v>
      </c>
      <c r="W63" s="9">
        <v>0.71118499999999996</v>
      </c>
      <c r="X63" s="9">
        <v>0.72060500000000005</v>
      </c>
      <c r="Y63" s="9">
        <v>0.73036400000000001</v>
      </c>
      <c r="Z63" s="9">
        <v>0.74036100000000005</v>
      </c>
      <c r="AA63" s="9">
        <v>0.75060199999999999</v>
      </c>
      <c r="AB63" s="9">
        <v>0.76108100000000001</v>
      </c>
      <c r="AC63" s="9">
        <v>0.77176900000000004</v>
      </c>
      <c r="AD63" s="9">
        <v>0.78263700000000003</v>
      </c>
      <c r="AE63" s="9">
        <v>0.79367500000000002</v>
      </c>
      <c r="AF63" s="9">
        <v>0.80489299999999997</v>
      </c>
      <c r="AG63" s="9">
        <v>0.81626699999999996</v>
      </c>
      <c r="AH63" s="9">
        <v>0.827708</v>
      </c>
      <c r="AI63" s="9">
        <v>0.83932899999999999</v>
      </c>
      <c r="AJ63" s="9">
        <v>0.85114000000000001</v>
      </c>
      <c r="AK63" s="9">
        <v>0.86309100000000005</v>
      </c>
      <c r="AL63" s="9">
        <v>0.87518099999999999</v>
      </c>
      <c r="AM63" s="8">
        <v>8.5489999999999993E-3</v>
      </c>
    </row>
    <row r="64" spans="1:39" ht="15" customHeight="1">
      <c r="A64" s="7" t="s">
        <v>51</v>
      </c>
      <c r="B64" s="10" t="s">
        <v>24</v>
      </c>
      <c r="C64" s="9">
        <v>0.133771</v>
      </c>
      <c r="D64" s="9">
        <v>0.13498399999999999</v>
      </c>
      <c r="E64" s="9">
        <v>0.13614200000000001</v>
      </c>
      <c r="F64" s="9">
        <v>0.136799</v>
      </c>
      <c r="G64" s="9">
        <v>0.137016</v>
      </c>
      <c r="H64" s="9">
        <v>0.13676099999999999</v>
      </c>
      <c r="I64" s="9">
        <v>0.13668</v>
      </c>
      <c r="J64" s="9">
        <v>0.13669400000000001</v>
      </c>
      <c r="K64" s="9">
        <v>0.13661000000000001</v>
      </c>
      <c r="L64" s="9">
        <v>0.13672999999999999</v>
      </c>
      <c r="M64" s="9">
        <v>0.13693</v>
      </c>
      <c r="N64" s="9">
        <v>0.13700599999999999</v>
      </c>
      <c r="O64" s="9">
        <v>0.13698199999999999</v>
      </c>
      <c r="P64" s="9">
        <v>0.13713400000000001</v>
      </c>
      <c r="Q64" s="9">
        <v>0.137373</v>
      </c>
      <c r="R64" s="9">
        <v>0.137521</v>
      </c>
      <c r="S64" s="9">
        <v>0.13761399999999999</v>
      </c>
      <c r="T64" s="9">
        <v>0.13773199999999999</v>
      </c>
      <c r="U64" s="9">
        <v>0.13788800000000001</v>
      </c>
      <c r="V64" s="9">
        <v>0.13814199999999999</v>
      </c>
      <c r="W64" s="9">
        <v>0.138402</v>
      </c>
      <c r="X64" s="9">
        <v>0.13866800000000001</v>
      </c>
      <c r="Y64" s="9">
        <v>0.13889299999999999</v>
      </c>
      <c r="Z64" s="9">
        <v>0.139177</v>
      </c>
      <c r="AA64" s="9">
        <v>0.13928699999999999</v>
      </c>
      <c r="AB64" s="9">
        <v>0.13933799999999999</v>
      </c>
      <c r="AC64" s="9">
        <v>0.139403</v>
      </c>
      <c r="AD64" s="9">
        <v>0.13952300000000001</v>
      </c>
      <c r="AE64" s="9">
        <v>0.139625</v>
      </c>
      <c r="AF64" s="9">
        <v>0.13977999999999999</v>
      </c>
      <c r="AG64" s="9">
        <v>0.140041</v>
      </c>
      <c r="AH64" s="9">
        <v>0.14032900000000001</v>
      </c>
      <c r="AI64" s="9">
        <v>0.14047000000000001</v>
      </c>
      <c r="AJ64" s="9">
        <v>0.14061000000000001</v>
      </c>
      <c r="AK64" s="9">
        <v>0.14080599999999999</v>
      </c>
      <c r="AL64" s="9">
        <v>0.14102300000000001</v>
      </c>
      <c r="AM64" s="8">
        <v>1.2880000000000001E-3</v>
      </c>
    </row>
    <row r="65" spans="1:39" ht="15" customHeight="1">
      <c r="A65" s="7" t="s">
        <v>50</v>
      </c>
      <c r="B65" s="10" t="s">
        <v>22</v>
      </c>
      <c r="C65" s="9">
        <v>0.69172100000000003</v>
      </c>
      <c r="D65" s="9">
        <v>0.68908100000000005</v>
      </c>
      <c r="E65" s="9">
        <v>0.65462799999999999</v>
      </c>
      <c r="F65" s="9">
        <v>0.67199299999999995</v>
      </c>
      <c r="G65" s="9">
        <v>0.67932499999999996</v>
      </c>
      <c r="H65" s="9">
        <v>0.68556600000000001</v>
      </c>
      <c r="I65" s="9">
        <v>0.68124600000000002</v>
      </c>
      <c r="J65" s="9">
        <v>0.68265200000000004</v>
      </c>
      <c r="K65" s="9">
        <v>0.68936299999999995</v>
      </c>
      <c r="L65" s="9">
        <v>0.70040199999999997</v>
      </c>
      <c r="M65" s="9">
        <v>0.71115700000000004</v>
      </c>
      <c r="N65" s="9">
        <v>0.71785399999999999</v>
      </c>
      <c r="O65" s="9">
        <v>0.72053500000000004</v>
      </c>
      <c r="P65" s="9">
        <v>0.72517200000000004</v>
      </c>
      <c r="Q65" s="9">
        <v>0.729487</v>
      </c>
      <c r="R65" s="9">
        <v>0.73280100000000004</v>
      </c>
      <c r="S65" s="9">
        <v>0.73160099999999995</v>
      </c>
      <c r="T65" s="9">
        <v>0.73513600000000001</v>
      </c>
      <c r="U65" s="9">
        <v>0.738174</v>
      </c>
      <c r="V65" s="9">
        <v>0.74643199999999998</v>
      </c>
      <c r="W65" s="9">
        <v>0.75612500000000005</v>
      </c>
      <c r="X65" s="9">
        <v>0.75980800000000004</v>
      </c>
      <c r="Y65" s="9">
        <v>0.766289</v>
      </c>
      <c r="Z65" s="9">
        <v>0.77251199999999998</v>
      </c>
      <c r="AA65" s="9">
        <v>0.77823799999999999</v>
      </c>
      <c r="AB65" s="9">
        <v>0.78113299999999997</v>
      </c>
      <c r="AC65" s="9">
        <v>0.78649899999999995</v>
      </c>
      <c r="AD65" s="9">
        <v>0.79083999999999999</v>
      </c>
      <c r="AE65" s="9">
        <v>0.79465699999999995</v>
      </c>
      <c r="AF65" s="9">
        <v>0.79997600000000002</v>
      </c>
      <c r="AG65" s="9">
        <v>0.80574999999999997</v>
      </c>
      <c r="AH65" s="9">
        <v>0.81116900000000003</v>
      </c>
      <c r="AI65" s="9">
        <v>0.81711699999999998</v>
      </c>
      <c r="AJ65" s="9">
        <v>0.82068799999999997</v>
      </c>
      <c r="AK65" s="9">
        <v>0.82395499999999999</v>
      </c>
      <c r="AL65" s="9">
        <v>0.83204</v>
      </c>
      <c r="AM65" s="8">
        <v>5.5599999999999998E-3</v>
      </c>
    </row>
    <row r="66" spans="1:39" ht="15" customHeight="1">
      <c r="A66" s="7" t="s">
        <v>49</v>
      </c>
      <c r="B66" s="6" t="s">
        <v>20</v>
      </c>
      <c r="C66" s="5">
        <v>27.893416999999999</v>
      </c>
      <c r="D66" s="5">
        <v>28.213564000000002</v>
      </c>
      <c r="E66" s="5">
        <v>28.413247999999999</v>
      </c>
      <c r="F66" s="5">
        <v>28.542271</v>
      </c>
      <c r="G66" s="5">
        <v>28.506943</v>
      </c>
      <c r="H66" s="5">
        <v>28.394166999999999</v>
      </c>
      <c r="I66" s="5">
        <v>28.257109</v>
      </c>
      <c r="J66" s="5">
        <v>28.069037999999999</v>
      </c>
      <c r="K66" s="5">
        <v>27.803581000000001</v>
      </c>
      <c r="L66" s="5">
        <v>27.480029999999999</v>
      </c>
      <c r="M66" s="5">
        <v>27.104203999999999</v>
      </c>
      <c r="N66" s="5">
        <v>26.743216</v>
      </c>
      <c r="O66" s="5">
        <v>26.446166999999999</v>
      </c>
      <c r="P66" s="5">
        <v>26.209827000000001</v>
      </c>
      <c r="Q66" s="5">
        <v>26.001076000000001</v>
      </c>
      <c r="R66" s="5">
        <v>25.804758</v>
      </c>
      <c r="S66" s="5">
        <v>25.621117000000002</v>
      </c>
      <c r="T66" s="5">
        <v>25.468789999999998</v>
      </c>
      <c r="U66" s="5">
        <v>25.392672000000001</v>
      </c>
      <c r="V66" s="5">
        <v>25.368407999999999</v>
      </c>
      <c r="W66" s="5">
        <v>25.378215999999998</v>
      </c>
      <c r="X66" s="5">
        <v>25.403959</v>
      </c>
      <c r="Y66" s="5">
        <v>25.468723000000001</v>
      </c>
      <c r="Z66" s="5">
        <v>25.574166999999999</v>
      </c>
      <c r="AA66" s="5">
        <v>25.674765000000001</v>
      </c>
      <c r="AB66" s="5">
        <v>25.767519</v>
      </c>
      <c r="AC66" s="5">
        <v>25.894591999999999</v>
      </c>
      <c r="AD66" s="5">
        <v>26.053940000000001</v>
      </c>
      <c r="AE66" s="5">
        <v>26.241440000000001</v>
      </c>
      <c r="AF66" s="5">
        <v>26.440517</v>
      </c>
      <c r="AG66" s="5">
        <v>26.648143999999998</v>
      </c>
      <c r="AH66" s="5">
        <v>26.870837999999999</v>
      </c>
      <c r="AI66" s="5">
        <v>27.086137999999998</v>
      </c>
      <c r="AJ66" s="5">
        <v>27.307137000000001</v>
      </c>
      <c r="AK66" s="5">
        <v>27.560219</v>
      </c>
      <c r="AL66" s="5">
        <v>27.820896000000001</v>
      </c>
      <c r="AM66" s="4">
        <v>-4.1199999999999999E-4</v>
      </c>
    </row>
    <row r="68" spans="1:39" ht="15" customHeight="1">
      <c r="B68" s="6" t="s">
        <v>48</v>
      </c>
    </row>
    <row r="69" spans="1:39" ht="15" customHeight="1">
      <c r="A69" s="7" t="s">
        <v>47</v>
      </c>
      <c r="B69" s="10" t="s">
        <v>46</v>
      </c>
      <c r="C69" s="9">
        <v>8.5481850000000001</v>
      </c>
      <c r="D69" s="9">
        <v>8.6850850000000008</v>
      </c>
      <c r="E69" s="9">
        <v>8.7440580000000008</v>
      </c>
      <c r="F69" s="9">
        <v>8.7638119999999997</v>
      </c>
      <c r="G69" s="9">
        <v>8.7054410000000004</v>
      </c>
      <c r="H69" s="9">
        <v>8.6132310000000007</v>
      </c>
      <c r="I69" s="9">
        <v>8.4800889999999995</v>
      </c>
      <c r="J69" s="9">
        <v>8.3247330000000002</v>
      </c>
      <c r="K69" s="9">
        <v>8.13612</v>
      </c>
      <c r="L69" s="9">
        <v>7.9274399999999998</v>
      </c>
      <c r="M69" s="9">
        <v>7.7122739999999999</v>
      </c>
      <c r="N69" s="9">
        <v>7.5324989999999996</v>
      </c>
      <c r="O69" s="9">
        <v>7.3766730000000003</v>
      </c>
      <c r="P69" s="9">
        <v>7.2470670000000004</v>
      </c>
      <c r="Q69" s="9">
        <v>7.1309440000000004</v>
      </c>
      <c r="R69" s="9">
        <v>7.0248759999999999</v>
      </c>
      <c r="S69" s="9">
        <v>6.9246369999999997</v>
      </c>
      <c r="T69" s="9">
        <v>6.8375969999999997</v>
      </c>
      <c r="U69" s="9">
        <v>6.7675929999999997</v>
      </c>
      <c r="V69" s="9">
        <v>6.7088469999999996</v>
      </c>
      <c r="W69" s="9">
        <v>6.6580950000000003</v>
      </c>
      <c r="X69" s="9">
        <v>6.6215510000000002</v>
      </c>
      <c r="Y69" s="9">
        <v>6.5937330000000003</v>
      </c>
      <c r="Z69" s="9">
        <v>6.5759660000000002</v>
      </c>
      <c r="AA69" s="9">
        <v>6.5594590000000004</v>
      </c>
      <c r="AB69" s="9">
        <v>6.5467890000000004</v>
      </c>
      <c r="AC69" s="9">
        <v>6.5405620000000004</v>
      </c>
      <c r="AD69" s="9">
        <v>6.5439749999999997</v>
      </c>
      <c r="AE69" s="9">
        <v>6.5536289999999999</v>
      </c>
      <c r="AF69" s="9">
        <v>6.5690049999999998</v>
      </c>
      <c r="AG69" s="9">
        <v>6.5925479999999999</v>
      </c>
      <c r="AH69" s="9">
        <v>6.6234580000000003</v>
      </c>
      <c r="AI69" s="9">
        <v>6.6587019999999999</v>
      </c>
      <c r="AJ69" s="9">
        <v>6.698639</v>
      </c>
      <c r="AK69" s="9">
        <v>6.7463150000000001</v>
      </c>
      <c r="AL69" s="9">
        <v>6.7929180000000002</v>
      </c>
      <c r="AM69" s="8">
        <v>-7.2009999999999999E-3</v>
      </c>
    </row>
    <row r="70" spans="1:39" ht="15" customHeight="1">
      <c r="A70" s="7" t="s">
        <v>45</v>
      </c>
      <c r="B70" s="10" t="s">
        <v>44</v>
      </c>
      <c r="C70" s="9">
        <v>0.44752999999999998</v>
      </c>
      <c r="D70" s="9">
        <v>0.46100099999999999</v>
      </c>
      <c r="E70" s="9">
        <v>0.484987</v>
      </c>
      <c r="F70" s="9">
        <v>0.480491</v>
      </c>
      <c r="G70" s="9">
        <v>0.474163</v>
      </c>
      <c r="H70" s="9">
        <v>0.46829399999999999</v>
      </c>
      <c r="I70" s="9">
        <v>0.464364</v>
      </c>
      <c r="J70" s="9">
        <v>0.459787</v>
      </c>
      <c r="K70" s="9">
        <v>0.45448699999999997</v>
      </c>
      <c r="L70" s="9">
        <v>0.44924900000000001</v>
      </c>
      <c r="M70" s="9">
        <v>0.446102</v>
      </c>
      <c r="N70" s="9">
        <v>0.44143100000000002</v>
      </c>
      <c r="O70" s="9">
        <v>0.43866699999999997</v>
      </c>
      <c r="P70" s="9">
        <v>0.43745800000000001</v>
      </c>
      <c r="Q70" s="9">
        <v>0.436359</v>
      </c>
      <c r="R70" s="9">
        <v>0.43528</v>
      </c>
      <c r="S70" s="9">
        <v>0.43480099999999999</v>
      </c>
      <c r="T70" s="9">
        <v>0.434332</v>
      </c>
      <c r="U70" s="9">
        <v>0.43601899999999999</v>
      </c>
      <c r="V70" s="9">
        <v>0.43916500000000003</v>
      </c>
      <c r="W70" s="9">
        <v>0.44295699999999999</v>
      </c>
      <c r="X70" s="9">
        <v>0.44634099999999999</v>
      </c>
      <c r="Y70" s="9">
        <v>0.45070100000000002</v>
      </c>
      <c r="Z70" s="9">
        <v>0.45633099999999999</v>
      </c>
      <c r="AA70" s="9">
        <v>0.46045700000000001</v>
      </c>
      <c r="AB70" s="9">
        <v>0.46496199999999999</v>
      </c>
      <c r="AC70" s="9">
        <v>0.46981000000000001</v>
      </c>
      <c r="AD70" s="9">
        <v>0.47513899999999998</v>
      </c>
      <c r="AE70" s="9">
        <v>0.48165799999999998</v>
      </c>
      <c r="AF70" s="9">
        <v>0.48813200000000001</v>
      </c>
      <c r="AG70" s="9">
        <v>0.495226</v>
      </c>
      <c r="AH70" s="9">
        <v>0.50330900000000001</v>
      </c>
      <c r="AI70" s="9">
        <v>0.51115600000000005</v>
      </c>
      <c r="AJ70" s="9">
        <v>0.51861100000000004</v>
      </c>
      <c r="AK70" s="9">
        <v>0.52676699999999999</v>
      </c>
      <c r="AL70" s="9">
        <v>0.53530100000000003</v>
      </c>
      <c r="AM70" s="8">
        <v>4.4050000000000001E-3</v>
      </c>
    </row>
    <row r="71" spans="1:39" ht="15" customHeight="1">
      <c r="A71" s="7" t="s">
        <v>43</v>
      </c>
      <c r="B71" s="10" t="s">
        <v>42</v>
      </c>
      <c r="C71" s="9">
        <v>0.12645400000000001</v>
      </c>
      <c r="D71" s="9">
        <v>0.12728500000000001</v>
      </c>
      <c r="E71" s="9">
        <v>0.12818399999999999</v>
      </c>
      <c r="F71" s="9">
        <v>0.129107</v>
      </c>
      <c r="G71" s="9">
        <v>0.13001799999999999</v>
      </c>
      <c r="H71" s="9">
        <v>0.13092799999999999</v>
      </c>
      <c r="I71" s="9">
        <v>0.13184000000000001</v>
      </c>
      <c r="J71" s="9">
        <v>0.13275400000000001</v>
      </c>
      <c r="K71" s="9">
        <v>0.13367100000000001</v>
      </c>
      <c r="L71" s="9">
        <v>0.13461999999999999</v>
      </c>
      <c r="M71" s="9">
        <v>0.13553699999999999</v>
      </c>
      <c r="N71" s="9">
        <v>0.13645299999999999</v>
      </c>
      <c r="O71" s="9">
        <v>0.137349</v>
      </c>
      <c r="P71" s="9">
        <v>0.13824500000000001</v>
      </c>
      <c r="Q71" s="9">
        <v>0.139125</v>
      </c>
      <c r="R71" s="9">
        <v>0.139983</v>
      </c>
      <c r="S71" s="9">
        <v>0.140851</v>
      </c>
      <c r="T71" s="9">
        <v>0.14169599999999999</v>
      </c>
      <c r="U71" s="9">
        <v>0.142539</v>
      </c>
      <c r="V71" s="9">
        <v>0.14336499999999999</v>
      </c>
      <c r="W71" s="9">
        <v>0.14418600000000001</v>
      </c>
      <c r="X71" s="9">
        <v>0.14499500000000001</v>
      </c>
      <c r="Y71" s="9">
        <v>0.14580000000000001</v>
      </c>
      <c r="Z71" s="9">
        <v>0.146592</v>
      </c>
      <c r="AA71" s="9">
        <v>0.147371</v>
      </c>
      <c r="AB71" s="9">
        <v>0.14813899999999999</v>
      </c>
      <c r="AC71" s="9">
        <v>0.148925</v>
      </c>
      <c r="AD71" s="9">
        <v>0.14968500000000001</v>
      </c>
      <c r="AE71" s="9">
        <v>0.15043699999999999</v>
      </c>
      <c r="AF71" s="9">
        <v>0.151199</v>
      </c>
      <c r="AG71" s="9">
        <v>0.15196799999999999</v>
      </c>
      <c r="AH71" s="9">
        <v>0.152727</v>
      </c>
      <c r="AI71" s="9">
        <v>0.153507</v>
      </c>
      <c r="AJ71" s="9">
        <v>0.15428600000000001</v>
      </c>
      <c r="AK71" s="9">
        <v>0.15506900000000001</v>
      </c>
      <c r="AL71" s="9">
        <v>0.15585499999999999</v>
      </c>
      <c r="AM71" s="8">
        <v>5.9740000000000001E-3</v>
      </c>
    </row>
    <row r="72" spans="1:39" ht="15" customHeight="1">
      <c r="A72" s="7" t="s">
        <v>41</v>
      </c>
      <c r="B72" s="10" t="s">
        <v>40</v>
      </c>
      <c r="C72" s="9">
        <v>2.6665559999999999</v>
      </c>
      <c r="D72" s="9">
        <v>2.6282209999999999</v>
      </c>
      <c r="E72" s="9">
        <v>2.7029390000000002</v>
      </c>
      <c r="F72" s="9">
        <v>2.7138239999999998</v>
      </c>
      <c r="G72" s="9">
        <v>2.7166800000000002</v>
      </c>
      <c r="H72" s="9">
        <v>2.7297169999999999</v>
      </c>
      <c r="I72" s="9">
        <v>2.7507359999999998</v>
      </c>
      <c r="J72" s="9">
        <v>2.7650250000000001</v>
      </c>
      <c r="K72" s="9">
        <v>2.7745320000000002</v>
      </c>
      <c r="L72" s="9">
        <v>2.775995</v>
      </c>
      <c r="M72" s="9">
        <v>2.7555749999999999</v>
      </c>
      <c r="N72" s="9">
        <v>2.719827</v>
      </c>
      <c r="O72" s="9">
        <v>2.689613</v>
      </c>
      <c r="P72" s="9">
        <v>2.6615150000000001</v>
      </c>
      <c r="Q72" s="9">
        <v>2.6346750000000001</v>
      </c>
      <c r="R72" s="9">
        <v>2.6084290000000001</v>
      </c>
      <c r="S72" s="9">
        <v>2.5844459999999998</v>
      </c>
      <c r="T72" s="9">
        <v>2.5613000000000001</v>
      </c>
      <c r="U72" s="9">
        <v>2.5518290000000001</v>
      </c>
      <c r="V72" s="9">
        <v>2.5527769999999999</v>
      </c>
      <c r="W72" s="9">
        <v>2.5595249999999998</v>
      </c>
      <c r="X72" s="9">
        <v>2.5674450000000002</v>
      </c>
      <c r="Y72" s="9">
        <v>2.5831369999999998</v>
      </c>
      <c r="Z72" s="9">
        <v>2.6066449999999999</v>
      </c>
      <c r="AA72" s="9">
        <v>2.6265529999999999</v>
      </c>
      <c r="AB72" s="9">
        <v>2.645232</v>
      </c>
      <c r="AC72" s="9">
        <v>2.6710669999999999</v>
      </c>
      <c r="AD72" s="9">
        <v>2.7008640000000002</v>
      </c>
      <c r="AE72" s="9">
        <v>2.7377989999999999</v>
      </c>
      <c r="AF72" s="9">
        <v>2.7753320000000001</v>
      </c>
      <c r="AG72" s="9">
        <v>2.8111100000000002</v>
      </c>
      <c r="AH72" s="9">
        <v>2.8484859999999999</v>
      </c>
      <c r="AI72" s="9">
        <v>2.8830589999999998</v>
      </c>
      <c r="AJ72" s="9">
        <v>2.9180950000000001</v>
      </c>
      <c r="AK72" s="9">
        <v>2.9588890000000001</v>
      </c>
      <c r="AL72" s="9">
        <v>3.0000179999999999</v>
      </c>
      <c r="AM72" s="8">
        <v>3.8990000000000001E-3</v>
      </c>
    </row>
    <row r="73" spans="1:39" ht="15" customHeight="1">
      <c r="A73" s="7" t="s">
        <v>39</v>
      </c>
      <c r="B73" s="10" t="s">
        <v>38</v>
      </c>
      <c r="C73" s="9">
        <v>2.0205000000000001E-2</v>
      </c>
      <c r="D73" s="9">
        <v>2.1087999999999999E-2</v>
      </c>
      <c r="E73" s="9">
        <v>2.1401E-2</v>
      </c>
      <c r="F73" s="9">
        <v>2.181E-2</v>
      </c>
      <c r="G73" s="9">
        <v>2.2027999999999999E-2</v>
      </c>
      <c r="H73" s="9">
        <v>2.2294999999999999E-2</v>
      </c>
      <c r="I73" s="9">
        <v>2.2591E-2</v>
      </c>
      <c r="J73" s="9">
        <v>2.2887999999999999E-2</v>
      </c>
      <c r="K73" s="9">
        <v>2.3210999999999999E-2</v>
      </c>
      <c r="L73" s="9">
        <v>2.3532000000000001E-2</v>
      </c>
      <c r="M73" s="9">
        <v>2.3817000000000001E-2</v>
      </c>
      <c r="N73" s="9">
        <v>2.4084000000000001E-2</v>
      </c>
      <c r="O73" s="9">
        <v>2.4372000000000001E-2</v>
      </c>
      <c r="P73" s="9">
        <v>2.4687000000000001E-2</v>
      </c>
      <c r="Q73" s="9">
        <v>2.4965999999999999E-2</v>
      </c>
      <c r="R73" s="9">
        <v>2.5205000000000002E-2</v>
      </c>
      <c r="S73" s="9">
        <v>2.5433000000000001E-2</v>
      </c>
      <c r="T73" s="9">
        <v>2.5672E-2</v>
      </c>
      <c r="U73" s="9">
        <v>2.5953E-2</v>
      </c>
      <c r="V73" s="9">
        <v>2.6221000000000001E-2</v>
      </c>
      <c r="W73" s="9">
        <v>2.6495000000000001E-2</v>
      </c>
      <c r="X73" s="9">
        <v>2.6742999999999999E-2</v>
      </c>
      <c r="Y73" s="9">
        <v>2.7018E-2</v>
      </c>
      <c r="Z73" s="9">
        <v>2.7293999999999999E-2</v>
      </c>
      <c r="AA73" s="9">
        <v>2.7542000000000001E-2</v>
      </c>
      <c r="AB73" s="9">
        <v>2.7784E-2</v>
      </c>
      <c r="AC73" s="9">
        <v>2.8028000000000001E-2</v>
      </c>
      <c r="AD73" s="9">
        <v>2.8275999999999999E-2</v>
      </c>
      <c r="AE73" s="9">
        <v>2.8518000000000002E-2</v>
      </c>
      <c r="AF73" s="9">
        <v>2.8752E-2</v>
      </c>
      <c r="AG73" s="9">
        <v>2.8985E-2</v>
      </c>
      <c r="AH73" s="9">
        <v>2.9215000000000001E-2</v>
      </c>
      <c r="AI73" s="9">
        <v>2.9436E-2</v>
      </c>
      <c r="AJ73" s="9">
        <v>2.9662999999999998E-2</v>
      </c>
      <c r="AK73" s="9">
        <v>2.9885999999999999E-2</v>
      </c>
      <c r="AL73" s="9">
        <v>3.0100999999999999E-2</v>
      </c>
      <c r="AM73" s="8">
        <v>1.0521000000000001E-2</v>
      </c>
    </row>
    <row r="74" spans="1:39" ht="15" customHeight="1">
      <c r="A74" s="7" t="s">
        <v>37</v>
      </c>
      <c r="B74" s="10" t="s">
        <v>36</v>
      </c>
      <c r="C74" s="9">
        <v>0.25564900000000002</v>
      </c>
      <c r="D74" s="9">
        <v>0.24764700000000001</v>
      </c>
      <c r="E74" s="9">
        <v>0.25025700000000001</v>
      </c>
      <c r="F74" s="9">
        <v>0.251411</v>
      </c>
      <c r="G74" s="9">
        <v>0.25838</v>
      </c>
      <c r="H74" s="9">
        <v>0.26319799999999999</v>
      </c>
      <c r="I74" s="9">
        <v>0.26624799999999998</v>
      </c>
      <c r="J74" s="9">
        <v>0.27167400000000003</v>
      </c>
      <c r="K74" s="9">
        <v>0.27422600000000003</v>
      </c>
      <c r="L74" s="9">
        <v>0.27330100000000002</v>
      </c>
      <c r="M74" s="9">
        <v>0.27498800000000001</v>
      </c>
      <c r="N74" s="9">
        <v>0.27233200000000002</v>
      </c>
      <c r="O74" s="9">
        <v>0.27160200000000001</v>
      </c>
      <c r="P74" s="9">
        <v>0.26954299999999998</v>
      </c>
      <c r="Q74" s="9">
        <v>0.26810899999999999</v>
      </c>
      <c r="R74" s="9">
        <v>0.26699400000000001</v>
      </c>
      <c r="S74" s="9">
        <v>0.26460600000000001</v>
      </c>
      <c r="T74" s="9">
        <v>0.26122800000000002</v>
      </c>
      <c r="U74" s="9">
        <v>0.26025999999999999</v>
      </c>
      <c r="V74" s="9">
        <v>0.25849</v>
      </c>
      <c r="W74" s="9">
        <v>0.25798700000000002</v>
      </c>
      <c r="X74" s="9">
        <v>0.25645400000000002</v>
      </c>
      <c r="Y74" s="9">
        <v>0.25555899999999998</v>
      </c>
      <c r="Z74" s="9">
        <v>0.25426799999999999</v>
      </c>
      <c r="AA74" s="9">
        <v>0.255077</v>
      </c>
      <c r="AB74" s="9">
        <v>0.25273600000000002</v>
      </c>
      <c r="AC74" s="9">
        <v>0.25238699999999997</v>
      </c>
      <c r="AD74" s="9">
        <v>0.25218499999999999</v>
      </c>
      <c r="AE74" s="9">
        <v>0.25214199999999998</v>
      </c>
      <c r="AF74" s="9">
        <v>0.251994</v>
      </c>
      <c r="AG74" s="9">
        <v>0.25179099999999999</v>
      </c>
      <c r="AH74" s="9">
        <v>0.25161499999999998</v>
      </c>
      <c r="AI74" s="9">
        <v>0.25139899999999998</v>
      </c>
      <c r="AJ74" s="9">
        <v>0.25121500000000002</v>
      </c>
      <c r="AK74" s="9">
        <v>0.25127100000000002</v>
      </c>
      <c r="AL74" s="9">
        <v>0.25145899999999999</v>
      </c>
      <c r="AM74" s="8">
        <v>4.4900000000000002E-4</v>
      </c>
    </row>
    <row r="75" spans="1:39" ht="15" customHeight="1">
      <c r="A75" s="7" t="s">
        <v>35</v>
      </c>
      <c r="B75" s="10" t="s">
        <v>34</v>
      </c>
      <c r="C75" s="9">
        <v>4.8252000000000003E-2</v>
      </c>
      <c r="D75" s="9">
        <v>4.6919000000000002E-2</v>
      </c>
      <c r="E75" s="9">
        <v>4.6339999999999999E-2</v>
      </c>
      <c r="F75" s="9">
        <v>4.5215999999999999E-2</v>
      </c>
      <c r="G75" s="9">
        <v>4.3763000000000003E-2</v>
      </c>
      <c r="H75" s="9">
        <v>4.2138000000000002E-2</v>
      </c>
      <c r="I75" s="9">
        <v>4.1166000000000001E-2</v>
      </c>
      <c r="J75" s="9">
        <v>4.0196000000000003E-2</v>
      </c>
      <c r="K75" s="9">
        <v>3.9190000000000003E-2</v>
      </c>
      <c r="L75" s="9">
        <v>3.8106000000000001E-2</v>
      </c>
      <c r="M75" s="9">
        <v>3.6817999999999997E-2</v>
      </c>
      <c r="N75" s="9">
        <v>3.5284000000000003E-2</v>
      </c>
      <c r="O75" s="9">
        <v>3.3848000000000003E-2</v>
      </c>
      <c r="P75" s="9">
        <v>3.2439000000000003E-2</v>
      </c>
      <c r="Q75" s="9">
        <v>3.1119999999999998E-2</v>
      </c>
      <c r="R75" s="9">
        <v>2.9808000000000001E-2</v>
      </c>
      <c r="S75" s="9">
        <v>2.8941000000000001E-2</v>
      </c>
      <c r="T75" s="9">
        <v>2.8034E-2</v>
      </c>
      <c r="U75" s="9">
        <v>2.7193999999999999E-2</v>
      </c>
      <c r="V75" s="9">
        <v>2.6457999999999999E-2</v>
      </c>
      <c r="W75" s="9">
        <v>2.5729999999999999E-2</v>
      </c>
      <c r="X75" s="9">
        <v>2.4948999999999999E-2</v>
      </c>
      <c r="Y75" s="9">
        <v>2.4142E-2</v>
      </c>
      <c r="Z75" s="9">
        <v>2.3365E-2</v>
      </c>
      <c r="AA75" s="9">
        <v>2.2551999999999999E-2</v>
      </c>
      <c r="AB75" s="9">
        <v>2.1749000000000001E-2</v>
      </c>
      <c r="AC75" s="9">
        <v>2.1212000000000002E-2</v>
      </c>
      <c r="AD75" s="9">
        <v>2.0701000000000001E-2</v>
      </c>
      <c r="AE75" s="9">
        <v>2.0278000000000001E-2</v>
      </c>
      <c r="AF75" s="9">
        <v>1.985E-2</v>
      </c>
      <c r="AG75" s="9">
        <v>1.9421000000000001E-2</v>
      </c>
      <c r="AH75" s="9">
        <v>1.9040999999999999E-2</v>
      </c>
      <c r="AI75" s="9">
        <v>1.8655000000000001E-2</v>
      </c>
      <c r="AJ75" s="9">
        <v>1.8265E-2</v>
      </c>
      <c r="AK75" s="9">
        <v>1.7920999999999999E-2</v>
      </c>
      <c r="AL75" s="9">
        <v>1.7611000000000002E-2</v>
      </c>
      <c r="AM75" s="8">
        <v>-2.8409E-2</v>
      </c>
    </row>
    <row r="76" spans="1:39" ht="15" customHeight="1">
      <c r="A76" s="7" t="s">
        <v>33</v>
      </c>
      <c r="B76" s="10" t="s">
        <v>32</v>
      </c>
      <c r="C76" s="9">
        <v>0.30763800000000002</v>
      </c>
      <c r="D76" s="9">
        <v>0.36185</v>
      </c>
      <c r="E76" s="9">
        <v>0.30743799999999999</v>
      </c>
      <c r="F76" s="9">
        <v>0.310164</v>
      </c>
      <c r="G76" s="9">
        <v>0.317193</v>
      </c>
      <c r="H76" s="9">
        <v>0.30304900000000001</v>
      </c>
      <c r="I76" s="9">
        <v>0.30684899999999998</v>
      </c>
      <c r="J76" s="9">
        <v>0.31087999999999999</v>
      </c>
      <c r="K76" s="9">
        <v>0.31537100000000001</v>
      </c>
      <c r="L76" s="9">
        <v>0.32034699999999999</v>
      </c>
      <c r="M76" s="9">
        <v>0.32494499999999998</v>
      </c>
      <c r="N76" s="9">
        <v>0.32964599999999999</v>
      </c>
      <c r="O76" s="9">
        <v>0.33427600000000002</v>
      </c>
      <c r="P76" s="9">
        <v>0.33819199999999999</v>
      </c>
      <c r="Q76" s="9">
        <v>0.34245500000000001</v>
      </c>
      <c r="R76" s="9">
        <v>0.34736400000000001</v>
      </c>
      <c r="S76" s="9">
        <v>0.352551</v>
      </c>
      <c r="T76" s="9">
        <v>0.35753499999999999</v>
      </c>
      <c r="U76" s="9">
        <v>0.36337199999999997</v>
      </c>
      <c r="V76" s="9">
        <v>0.369203</v>
      </c>
      <c r="W76" s="9">
        <v>0.37527500000000003</v>
      </c>
      <c r="X76" s="9">
        <v>0.37905100000000003</v>
      </c>
      <c r="Y76" s="9">
        <v>0.38273099999999999</v>
      </c>
      <c r="Z76" s="9">
        <v>0.38555699999999998</v>
      </c>
      <c r="AA76" s="9">
        <v>0.38938099999999998</v>
      </c>
      <c r="AB76" s="9">
        <v>0.39285399999999998</v>
      </c>
      <c r="AC76" s="9">
        <v>0.39597900000000003</v>
      </c>
      <c r="AD76" s="9">
        <v>0.39955099999999999</v>
      </c>
      <c r="AE76" s="9">
        <v>0.403115</v>
      </c>
      <c r="AF76" s="9">
        <v>0.40721600000000002</v>
      </c>
      <c r="AG76" s="9">
        <v>0.41121600000000003</v>
      </c>
      <c r="AH76" s="9">
        <v>0.41479899999999997</v>
      </c>
      <c r="AI76" s="9">
        <v>0.41872100000000001</v>
      </c>
      <c r="AJ76" s="9">
        <v>0.422012</v>
      </c>
      <c r="AK76" s="9">
        <v>0.42588500000000001</v>
      </c>
      <c r="AL76" s="9">
        <v>0.42983100000000002</v>
      </c>
      <c r="AM76" s="8">
        <v>5.0759999999999998E-3</v>
      </c>
    </row>
    <row r="77" spans="1:39" ht="15" customHeight="1">
      <c r="A77" s="7" t="s">
        <v>31</v>
      </c>
      <c r="B77" s="10" t="s">
        <v>30</v>
      </c>
      <c r="C77" s="9">
        <v>0.13377800000000001</v>
      </c>
      <c r="D77" s="9">
        <v>0.13642000000000001</v>
      </c>
      <c r="E77" s="9">
        <v>0.138598</v>
      </c>
      <c r="F77" s="9">
        <v>0.14083999999999999</v>
      </c>
      <c r="G77" s="9">
        <v>0.14272799999999999</v>
      </c>
      <c r="H77" s="9">
        <v>0.14450299999999999</v>
      </c>
      <c r="I77" s="9">
        <v>0.14618400000000001</v>
      </c>
      <c r="J77" s="9">
        <v>0.147705</v>
      </c>
      <c r="K77" s="9">
        <v>0.149205</v>
      </c>
      <c r="L77" s="9">
        <v>0.1507</v>
      </c>
      <c r="M77" s="9">
        <v>0.152064</v>
      </c>
      <c r="N77" s="9">
        <v>0.15329999999999999</v>
      </c>
      <c r="O77" s="9">
        <v>0.15454999999999999</v>
      </c>
      <c r="P77" s="9">
        <v>0.15587200000000001</v>
      </c>
      <c r="Q77" s="9">
        <v>0.15710399999999999</v>
      </c>
      <c r="R77" s="9">
        <v>0.15817600000000001</v>
      </c>
      <c r="S77" s="9">
        <v>0.15920000000000001</v>
      </c>
      <c r="T77" s="9">
        <v>0.16017200000000001</v>
      </c>
      <c r="U77" s="9">
        <v>0.16122</v>
      </c>
      <c r="V77" s="9">
        <v>0.16223899999999999</v>
      </c>
      <c r="W77" s="9">
        <v>0.16325899999999999</v>
      </c>
      <c r="X77" s="9">
        <v>0.16417200000000001</v>
      </c>
      <c r="Y77" s="9">
        <v>0.16512299999999999</v>
      </c>
      <c r="Z77" s="9">
        <v>0.166076</v>
      </c>
      <c r="AA77" s="9">
        <v>0.16694700000000001</v>
      </c>
      <c r="AB77" s="9">
        <v>0.167792</v>
      </c>
      <c r="AC77" s="9">
        <v>0.16863600000000001</v>
      </c>
      <c r="AD77" s="9">
        <v>0.16950299999999999</v>
      </c>
      <c r="AE77" s="9">
        <v>0.17038400000000001</v>
      </c>
      <c r="AF77" s="9">
        <v>0.17125899999999999</v>
      </c>
      <c r="AG77" s="9">
        <v>0.17213899999999999</v>
      </c>
      <c r="AH77" s="9">
        <v>0.17300299999999999</v>
      </c>
      <c r="AI77" s="9">
        <v>0.17383599999999999</v>
      </c>
      <c r="AJ77" s="9">
        <v>0.174706</v>
      </c>
      <c r="AK77" s="9">
        <v>0.175589</v>
      </c>
      <c r="AL77" s="9">
        <v>0.17632700000000001</v>
      </c>
      <c r="AM77" s="8">
        <v>7.5760000000000003E-3</v>
      </c>
    </row>
    <row r="78" spans="1:39" ht="15" customHeight="1">
      <c r="A78" s="7" t="s">
        <v>29</v>
      </c>
      <c r="B78" s="10" t="s">
        <v>28</v>
      </c>
      <c r="C78" s="9">
        <v>1.14313</v>
      </c>
      <c r="D78" s="9">
        <v>1.1438630000000001</v>
      </c>
      <c r="E78" s="9">
        <v>1.1666069999999999</v>
      </c>
      <c r="F78" s="9">
        <v>1.1905129999999999</v>
      </c>
      <c r="G78" s="9">
        <v>1.2113750000000001</v>
      </c>
      <c r="H78" s="9">
        <v>1.2359070000000001</v>
      </c>
      <c r="I78" s="9">
        <v>1.2644660000000001</v>
      </c>
      <c r="J78" s="9">
        <v>1.292322</v>
      </c>
      <c r="K78" s="9">
        <v>1.317806</v>
      </c>
      <c r="L78" s="9">
        <v>1.3434440000000001</v>
      </c>
      <c r="M78" s="9">
        <v>1.3678840000000001</v>
      </c>
      <c r="N78" s="9">
        <v>1.3891370000000001</v>
      </c>
      <c r="O78" s="9">
        <v>1.411664</v>
      </c>
      <c r="P78" s="9">
        <v>1.4367479999999999</v>
      </c>
      <c r="Q78" s="9">
        <v>1.45953</v>
      </c>
      <c r="R78" s="9">
        <v>1.478729</v>
      </c>
      <c r="S78" s="9">
        <v>1.497269</v>
      </c>
      <c r="T78" s="9">
        <v>1.5172369999999999</v>
      </c>
      <c r="U78" s="9">
        <v>1.540052</v>
      </c>
      <c r="V78" s="9">
        <v>1.564125</v>
      </c>
      <c r="W78" s="9">
        <v>1.5888389999999999</v>
      </c>
      <c r="X78" s="9">
        <v>1.6134409999999999</v>
      </c>
      <c r="Y78" s="9">
        <v>1.637858</v>
      </c>
      <c r="Z78" s="9">
        <v>1.6646019999999999</v>
      </c>
      <c r="AA78" s="9">
        <v>1.68963</v>
      </c>
      <c r="AB78" s="9">
        <v>1.712936</v>
      </c>
      <c r="AC78" s="9">
        <v>1.73638</v>
      </c>
      <c r="AD78" s="9">
        <v>1.7609669999999999</v>
      </c>
      <c r="AE78" s="9">
        <v>1.785849</v>
      </c>
      <c r="AF78" s="9">
        <v>1.8107800000000001</v>
      </c>
      <c r="AG78" s="9">
        <v>1.8366009999999999</v>
      </c>
      <c r="AH78" s="9">
        <v>1.8624689999999999</v>
      </c>
      <c r="AI78" s="9">
        <v>1.886196</v>
      </c>
      <c r="AJ78" s="9">
        <v>1.909016</v>
      </c>
      <c r="AK78" s="9">
        <v>1.9331510000000001</v>
      </c>
      <c r="AL78" s="9">
        <v>1.957009</v>
      </c>
      <c r="AM78" s="8">
        <v>1.592E-2</v>
      </c>
    </row>
    <row r="79" spans="1:39" ht="15" customHeight="1">
      <c r="A79" s="7" t="s">
        <v>27</v>
      </c>
      <c r="B79" s="10" t="s">
        <v>26</v>
      </c>
      <c r="C79" s="9">
        <v>0.30960300000000002</v>
      </c>
      <c r="D79" s="9">
        <v>0.31334299999999998</v>
      </c>
      <c r="E79" s="9">
        <v>0.30858200000000002</v>
      </c>
      <c r="F79" s="9">
        <v>0.30651099999999998</v>
      </c>
      <c r="G79" s="9">
        <v>0.30471399999999998</v>
      </c>
      <c r="H79" s="9">
        <v>0.30411899999999997</v>
      </c>
      <c r="I79" s="9">
        <v>0.303869</v>
      </c>
      <c r="J79" s="9">
        <v>0.30431799999999998</v>
      </c>
      <c r="K79" s="9">
        <v>0.30503000000000002</v>
      </c>
      <c r="L79" s="9">
        <v>0.30574400000000002</v>
      </c>
      <c r="M79" s="9">
        <v>0.30646800000000002</v>
      </c>
      <c r="N79" s="9">
        <v>0.30724499999999999</v>
      </c>
      <c r="O79" s="9">
        <v>0.30930299999999999</v>
      </c>
      <c r="P79" s="9">
        <v>0.31277100000000002</v>
      </c>
      <c r="Q79" s="9">
        <v>0.31636900000000001</v>
      </c>
      <c r="R79" s="9">
        <v>0.32009799999999999</v>
      </c>
      <c r="S79" s="9">
        <v>0.32395299999999999</v>
      </c>
      <c r="T79" s="9">
        <v>0.32794899999999999</v>
      </c>
      <c r="U79" s="9">
        <v>0.33207799999999998</v>
      </c>
      <c r="V79" s="9">
        <v>0.336341</v>
      </c>
      <c r="W79" s="9">
        <v>0.34074599999999999</v>
      </c>
      <c r="X79" s="9">
        <v>0.34526099999999998</v>
      </c>
      <c r="Y79" s="9">
        <v>0.349941</v>
      </c>
      <c r="Z79" s="9">
        <v>0.35473300000000002</v>
      </c>
      <c r="AA79" s="9">
        <v>0.35963800000000001</v>
      </c>
      <c r="AB79" s="9">
        <v>0.36465599999999998</v>
      </c>
      <c r="AC79" s="9">
        <v>0.36978800000000001</v>
      </c>
      <c r="AD79" s="9">
        <v>0.37499199999999999</v>
      </c>
      <c r="AE79" s="9">
        <v>0.380274</v>
      </c>
      <c r="AF79" s="9">
        <v>0.38564999999999999</v>
      </c>
      <c r="AG79" s="9">
        <v>0.39110600000000001</v>
      </c>
      <c r="AH79" s="9">
        <v>0.39658500000000002</v>
      </c>
      <c r="AI79" s="9">
        <v>0.40216000000000002</v>
      </c>
      <c r="AJ79" s="9">
        <v>0.40782099999999999</v>
      </c>
      <c r="AK79" s="9">
        <v>0.41354600000000002</v>
      </c>
      <c r="AL79" s="9">
        <v>0.41933999999999999</v>
      </c>
      <c r="AM79" s="8">
        <v>8.6070000000000001E-3</v>
      </c>
    </row>
    <row r="80" spans="1:39" ht="15" customHeight="1">
      <c r="A80" s="7" t="s">
        <v>25</v>
      </c>
      <c r="B80" s="10" t="s">
        <v>24</v>
      </c>
      <c r="C80" s="9">
        <v>6.3188999999999995E-2</v>
      </c>
      <c r="D80" s="9">
        <v>6.3761999999999999E-2</v>
      </c>
      <c r="E80" s="9">
        <v>6.4309000000000005E-2</v>
      </c>
      <c r="F80" s="9">
        <v>6.4618999999999996E-2</v>
      </c>
      <c r="G80" s="9">
        <v>6.4722000000000002E-2</v>
      </c>
      <c r="H80" s="9">
        <v>6.4601000000000006E-2</v>
      </c>
      <c r="I80" s="9">
        <v>6.4562999999999995E-2</v>
      </c>
      <c r="J80" s="9">
        <v>6.4570000000000002E-2</v>
      </c>
      <c r="K80" s="9">
        <v>6.4530000000000004E-2</v>
      </c>
      <c r="L80" s="9">
        <v>6.4587000000000006E-2</v>
      </c>
      <c r="M80" s="9">
        <v>6.4681000000000002E-2</v>
      </c>
      <c r="N80" s="9">
        <v>6.4716999999999997E-2</v>
      </c>
      <c r="O80" s="9">
        <v>6.4706E-2</v>
      </c>
      <c r="P80" s="9">
        <v>6.4778000000000002E-2</v>
      </c>
      <c r="Q80" s="9">
        <v>6.4890000000000003E-2</v>
      </c>
      <c r="R80" s="9">
        <v>6.4960000000000004E-2</v>
      </c>
      <c r="S80" s="9">
        <v>6.5004000000000006E-2</v>
      </c>
      <c r="T80" s="9">
        <v>6.5060000000000007E-2</v>
      </c>
      <c r="U80" s="9">
        <v>6.5132999999999996E-2</v>
      </c>
      <c r="V80" s="9">
        <v>6.5254000000000006E-2</v>
      </c>
      <c r="W80" s="9">
        <v>6.5376000000000004E-2</v>
      </c>
      <c r="X80" s="9">
        <v>6.5502000000000005E-2</v>
      </c>
      <c r="Y80" s="9">
        <v>6.5609000000000001E-2</v>
      </c>
      <c r="Z80" s="9">
        <v>6.5742999999999996E-2</v>
      </c>
      <c r="AA80" s="9">
        <v>6.5794000000000005E-2</v>
      </c>
      <c r="AB80" s="9">
        <v>6.5819000000000003E-2</v>
      </c>
      <c r="AC80" s="9">
        <v>6.5849000000000005E-2</v>
      </c>
      <c r="AD80" s="9">
        <v>6.5906000000000006E-2</v>
      </c>
      <c r="AE80" s="9">
        <v>6.5953999999999999E-2</v>
      </c>
      <c r="AF80" s="9">
        <v>6.6027000000000002E-2</v>
      </c>
      <c r="AG80" s="9">
        <v>6.6151000000000001E-2</v>
      </c>
      <c r="AH80" s="9">
        <v>6.6286999999999999E-2</v>
      </c>
      <c r="AI80" s="9">
        <v>6.6352999999999995E-2</v>
      </c>
      <c r="AJ80" s="9">
        <v>6.6419000000000006E-2</v>
      </c>
      <c r="AK80" s="9">
        <v>6.6512000000000002E-2</v>
      </c>
      <c r="AL80" s="9">
        <v>6.6614000000000007E-2</v>
      </c>
      <c r="AM80" s="8">
        <v>1.2880000000000001E-3</v>
      </c>
    </row>
    <row r="81" spans="1:39" ht="15" customHeight="1">
      <c r="A81" s="7" t="s">
        <v>23</v>
      </c>
      <c r="B81" s="10" t="s">
        <v>22</v>
      </c>
      <c r="C81" s="9">
        <v>0.32674599999999998</v>
      </c>
      <c r="D81" s="9">
        <v>0.32549899999999998</v>
      </c>
      <c r="E81" s="9">
        <v>0.309224</v>
      </c>
      <c r="F81" s="9">
        <v>0.31742700000000001</v>
      </c>
      <c r="G81" s="9">
        <v>0.32089000000000001</v>
      </c>
      <c r="H81" s="9">
        <v>0.32383800000000001</v>
      </c>
      <c r="I81" s="9">
        <v>0.32179799999999997</v>
      </c>
      <c r="J81" s="9">
        <v>0.32246200000000003</v>
      </c>
      <c r="K81" s="9">
        <v>0.32563199999999998</v>
      </c>
      <c r="L81" s="9">
        <v>0.330847</v>
      </c>
      <c r="M81" s="9">
        <v>0.33592699999999998</v>
      </c>
      <c r="N81" s="9">
        <v>0.33909</v>
      </c>
      <c r="O81" s="9">
        <v>0.34035700000000002</v>
      </c>
      <c r="P81" s="9">
        <v>0.34254699999999999</v>
      </c>
      <c r="Q81" s="9">
        <v>0.34458499999999997</v>
      </c>
      <c r="R81" s="9">
        <v>0.34615099999999999</v>
      </c>
      <c r="S81" s="9">
        <v>0.345584</v>
      </c>
      <c r="T81" s="9">
        <v>0.34725400000000001</v>
      </c>
      <c r="U81" s="9">
        <v>0.34868900000000003</v>
      </c>
      <c r="V81" s="9">
        <v>0.35259000000000001</v>
      </c>
      <c r="W81" s="9">
        <v>0.35716799999999999</v>
      </c>
      <c r="X81" s="9">
        <v>0.358908</v>
      </c>
      <c r="Y81" s="9">
        <v>0.36196899999999999</v>
      </c>
      <c r="Z81" s="9">
        <v>0.36490899999999998</v>
      </c>
      <c r="AA81" s="9">
        <v>0.367614</v>
      </c>
      <c r="AB81" s="9">
        <v>0.368981</v>
      </c>
      <c r="AC81" s="9">
        <v>0.37151600000000001</v>
      </c>
      <c r="AD81" s="9">
        <v>0.37356699999999998</v>
      </c>
      <c r="AE81" s="9">
        <v>0.37536999999999998</v>
      </c>
      <c r="AF81" s="9">
        <v>0.377882</v>
      </c>
      <c r="AG81" s="9">
        <v>0.38061</v>
      </c>
      <c r="AH81" s="9">
        <v>0.38316899999999998</v>
      </c>
      <c r="AI81" s="9">
        <v>0.38597900000000002</v>
      </c>
      <c r="AJ81" s="9">
        <v>0.38766600000000001</v>
      </c>
      <c r="AK81" s="9">
        <v>0.38920900000000003</v>
      </c>
      <c r="AL81" s="9">
        <v>0.39302799999999999</v>
      </c>
      <c r="AM81" s="8">
        <v>5.5599999999999998E-3</v>
      </c>
    </row>
    <row r="82" spans="1:39" ht="15" customHeight="1">
      <c r="A82" s="7" t="s">
        <v>21</v>
      </c>
      <c r="B82" s="6" t="s">
        <v>20</v>
      </c>
      <c r="C82" s="5">
        <v>14.396914000000001</v>
      </c>
      <c r="D82" s="5">
        <v>14.561980999999999</v>
      </c>
      <c r="E82" s="5">
        <v>14.672924</v>
      </c>
      <c r="F82" s="5">
        <v>14.735742999999999</v>
      </c>
      <c r="G82" s="5">
        <v>14.712095</v>
      </c>
      <c r="H82" s="5">
        <v>14.645818</v>
      </c>
      <c r="I82" s="5">
        <v>14.564762999999999</v>
      </c>
      <c r="J82" s="5">
        <v>14.459313</v>
      </c>
      <c r="K82" s="5">
        <v>14.313008</v>
      </c>
      <c r="L82" s="5">
        <v>14.137912</v>
      </c>
      <c r="M82" s="5">
        <v>13.937079000000001</v>
      </c>
      <c r="N82" s="5">
        <v>13.745049</v>
      </c>
      <c r="O82" s="5">
        <v>13.586978999999999</v>
      </c>
      <c r="P82" s="5">
        <v>13.461861000000001</v>
      </c>
      <c r="Q82" s="5">
        <v>13.350231000000001</v>
      </c>
      <c r="R82" s="5">
        <v>13.246051</v>
      </c>
      <c r="S82" s="5">
        <v>13.147278</v>
      </c>
      <c r="T82" s="5">
        <v>13.065066</v>
      </c>
      <c r="U82" s="5">
        <v>13.021933000000001</v>
      </c>
      <c r="V82" s="5">
        <v>13.005074</v>
      </c>
      <c r="W82" s="5">
        <v>13.005641000000001</v>
      </c>
      <c r="X82" s="5">
        <v>13.014811999999999</v>
      </c>
      <c r="Y82" s="5">
        <v>13.04332</v>
      </c>
      <c r="Z82" s="5">
        <v>13.092081</v>
      </c>
      <c r="AA82" s="5">
        <v>13.138014</v>
      </c>
      <c r="AB82" s="5">
        <v>13.180429999999999</v>
      </c>
      <c r="AC82" s="5">
        <v>13.240138999999999</v>
      </c>
      <c r="AD82" s="5">
        <v>13.315310999999999</v>
      </c>
      <c r="AE82" s="5">
        <v>13.405405999999999</v>
      </c>
      <c r="AF82" s="5">
        <v>13.503080000000001</v>
      </c>
      <c r="AG82" s="5">
        <v>13.608871000000001</v>
      </c>
      <c r="AH82" s="5">
        <v>13.724164</v>
      </c>
      <c r="AI82" s="5">
        <v>13.839159</v>
      </c>
      <c r="AJ82" s="5">
        <v>13.956413</v>
      </c>
      <c r="AK82" s="5">
        <v>14.090011000000001</v>
      </c>
      <c r="AL82" s="5">
        <v>14.225410999999999</v>
      </c>
      <c r="AM82" s="4">
        <v>-6.8800000000000003E-4</v>
      </c>
    </row>
    <row r="83" spans="1:39" ht="15" customHeight="1" thickBot="1"/>
    <row r="84" spans="1:39" ht="15" customHeight="1">
      <c r="B84" s="147" t="s">
        <v>19</v>
      </c>
      <c r="C84" s="147"/>
      <c r="D84" s="147"/>
      <c r="E84" s="147"/>
      <c r="F84" s="147"/>
      <c r="G84" s="147"/>
      <c r="H84" s="147"/>
      <c r="I84" s="147"/>
      <c r="J84" s="147"/>
      <c r="K84" s="147"/>
      <c r="L84" s="147"/>
      <c r="M84" s="147"/>
      <c r="N84" s="147"/>
      <c r="O84" s="147"/>
      <c r="P84" s="147"/>
      <c r="Q84" s="147"/>
      <c r="R84" s="147"/>
      <c r="S84" s="147"/>
      <c r="T84" s="147"/>
      <c r="U84" s="147"/>
      <c r="V84" s="147"/>
      <c r="W84" s="147"/>
      <c r="X84" s="147"/>
      <c r="Y84" s="147"/>
      <c r="Z84" s="147"/>
      <c r="AA84" s="147"/>
      <c r="AB84" s="147"/>
      <c r="AC84" s="147"/>
      <c r="AD84" s="147"/>
      <c r="AE84" s="147"/>
      <c r="AF84" s="147"/>
      <c r="AG84" s="147"/>
      <c r="AH84" s="147"/>
      <c r="AI84" s="147"/>
      <c r="AJ84" s="147"/>
      <c r="AK84" s="147"/>
      <c r="AL84" s="147"/>
      <c r="AM84" s="147"/>
    </row>
    <row r="85" spans="1:39" ht="15" customHeight="1">
      <c r="B85" s="3" t="s">
        <v>18</v>
      </c>
    </row>
    <row r="86" spans="1:39" ht="15" customHeight="1">
      <c r="B86" s="3" t="s">
        <v>17</v>
      </c>
    </row>
    <row r="87" spans="1:39" ht="15" customHeight="1">
      <c r="B87" s="3" t="s">
        <v>16</v>
      </c>
    </row>
    <row r="88" spans="1:39" ht="15" customHeight="1">
      <c r="B88" s="3" t="s">
        <v>15</v>
      </c>
    </row>
    <row r="89" spans="1:39" ht="15" customHeight="1">
      <c r="B89" s="3" t="s">
        <v>14</v>
      </c>
    </row>
    <row r="90" spans="1:39" ht="15" customHeight="1">
      <c r="B90" s="3" t="s">
        <v>13</v>
      </c>
    </row>
    <row r="91" spans="1:39" ht="15" customHeight="1">
      <c r="B91" s="3" t="s">
        <v>12</v>
      </c>
    </row>
    <row r="92" spans="1:39" ht="15" customHeight="1">
      <c r="B92" s="3" t="s">
        <v>11</v>
      </c>
    </row>
    <row r="93" spans="1:39" ht="15" customHeight="1">
      <c r="B93" s="3" t="s">
        <v>10</v>
      </c>
    </row>
    <row r="94" spans="1:39" ht="15" customHeight="1">
      <c r="B94" s="3" t="s">
        <v>9</v>
      </c>
    </row>
    <row r="95" spans="1:39" ht="15" customHeight="1">
      <c r="B95" s="3" t="s">
        <v>8</v>
      </c>
    </row>
    <row r="96" spans="1:39" ht="15" customHeight="1">
      <c r="B96" s="3" t="s">
        <v>7</v>
      </c>
    </row>
    <row r="97" spans="2:2" ht="15" customHeight="1">
      <c r="B97" s="3" t="s">
        <v>6</v>
      </c>
    </row>
    <row r="98" spans="2:2" ht="15" customHeight="1">
      <c r="B98" s="3" t="s">
        <v>5</v>
      </c>
    </row>
    <row r="99" spans="2:2" ht="15" customHeight="1">
      <c r="B99" s="3" t="s">
        <v>4</v>
      </c>
    </row>
    <row r="100" spans="2:2" ht="15" customHeight="1">
      <c r="B100" s="3" t="s">
        <v>3</v>
      </c>
    </row>
    <row r="101" spans="2:2" ht="15" customHeight="1">
      <c r="B101" s="3" t="s">
        <v>2</v>
      </c>
    </row>
    <row r="102" spans="2:2" ht="15" customHeight="1">
      <c r="B102" s="3" t="s">
        <v>1</v>
      </c>
    </row>
  </sheetData>
  <mergeCells count="1">
    <mergeCell ref="B84:AM84"/>
  </mergeCells>
  <pageMargins left="0.75" right="0.75" top="1" bottom="1" header="0.5" footer="0.5"/>
  <pageSetup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90"/>
  <sheetViews>
    <sheetView workbookViewId="0">
      <pane xSplit="2" ySplit="1" topLeftCell="C2" activePane="bottomRight" state="frozen"/>
      <selection pane="topRight" activeCell="C1" sqref="C1"/>
      <selection pane="bottomLeft" activeCell="A2" sqref="A2"/>
      <selection pane="bottomRight" activeCell="C27" sqref="C27"/>
    </sheetView>
  </sheetViews>
  <sheetFormatPr defaultColWidth="9.1796875" defaultRowHeight="15" customHeight="1"/>
  <cols>
    <col min="1" max="1" width="20.81640625" style="2" hidden="1" customWidth="1"/>
    <col min="2" max="2" width="45.7265625" style="2" customWidth="1"/>
    <col min="3" max="16384" width="9.1796875" style="2"/>
  </cols>
  <sheetData>
    <row r="1" spans="1:39" ht="15" customHeight="1" thickBot="1">
      <c r="B1" s="15" t="s">
        <v>136</v>
      </c>
      <c r="C1" s="13">
        <v>2015</v>
      </c>
      <c r="D1" s="13">
        <v>2016</v>
      </c>
      <c r="E1" s="13">
        <v>2017</v>
      </c>
      <c r="F1" s="13">
        <v>2018</v>
      </c>
      <c r="G1" s="13">
        <v>2019</v>
      </c>
      <c r="H1" s="13">
        <v>2020</v>
      </c>
      <c r="I1" s="13">
        <v>2021</v>
      </c>
      <c r="J1" s="13">
        <v>2022</v>
      </c>
      <c r="K1" s="13">
        <v>2023</v>
      </c>
      <c r="L1" s="13">
        <v>2024</v>
      </c>
      <c r="M1" s="13">
        <v>2025</v>
      </c>
      <c r="N1" s="13">
        <v>2026</v>
      </c>
      <c r="O1" s="13">
        <v>2027</v>
      </c>
      <c r="P1" s="13">
        <v>2028</v>
      </c>
      <c r="Q1" s="13">
        <v>2029</v>
      </c>
      <c r="R1" s="13">
        <v>2030</v>
      </c>
      <c r="S1" s="13">
        <v>2031</v>
      </c>
      <c r="T1" s="13">
        <v>2032</v>
      </c>
      <c r="U1" s="13">
        <v>2033</v>
      </c>
      <c r="V1" s="13">
        <v>2034</v>
      </c>
      <c r="W1" s="13">
        <v>2035</v>
      </c>
      <c r="X1" s="13">
        <v>2036</v>
      </c>
      <c r="Y1" s="13">
        <v>2037</v>
      </c>
      <c r="Z1" s="13">
        <v>2038</v>
      </c>
      <c r="AA1" s="13">
        <v>2039</v>
      </c>
      <c r="AB1" s="13">
        <v>2040</v>
      </c>
      <c r="AC1" s="13">
        <v>2041</v>
      </c>
      <c r="AD1" s="13">
        <v>2042</v>
      </c>
      <c r="AE1" s="13">
        <v>2043</v>
      </c>
      <c r="AF1" s="13">
        <v>2044</v>
      </c>
      <c r="AG1" s="13">
        <v>2045</v>
      </c>
      <c r="AH1" s="13">
        <v>2046</v>
      </c>
      <c r="AI1" s="13">
        <v>2047</v>
      </c>
      <c r="AJ1" s="13">
        <v>2048</v>
      </c>
      <c r="AK1" s="13">
        <v>2049</v>
      </c>
      <c r="AL1" s="13">
        <v>2050</v>
      </c>
    </row>
    <row r="2" spans="1:39" ht="15" customHeight="1" thickTop="1"/>
    <row r="3" spans="1:39" ht="15" customHeight="1">
      <c r="C3" s="17" t="s">
        <v>135</v>
      </c>
      <c r="D3" s="17" t="s">
        <v>134</v>
      </c>
      <c r="E3" s="17"/>
      <c r="F3" s="17"/>
      <c r="G3" s="17"/>
    </row>
    <row r="4" spans="1:39" ht="15" customHeight="1">
      <c r="C4" s="17" t="s">
        <v>133</v>
      </c>
      <c r="D4" s="17" t="s">
        <v>132</v>
      </c>
      <c r="E4" s="17"/>
      <c r="F4" s="17"/>
      <c r="G4" s="17" t="s">
        <v>131</v>
      </c>
    </row>
    <row r="5" spans="1:39" ht="15" customHeight="1">
      <c r="C5" s="17" t="s">
        <v>130</v>
      </c>
      <c r="D5" s="17" t="s">
        <v>129</v>
      </c>
      <c r="E5" s="17"/>
      <c r="F5" s="17"/>
      <c r="G5" s="17"/>
    </row>
    <row r="6" spans="1:39" ht="15" customHeight="1">
      <c r="C6" s="17" t="s">
        <v>128</v>
      </c>
      <c r="D6" s="17"/>
      <c r="E6" s="17" t="s">
        <v>127</v>
      </c>
      <c r="F6" s="17"/>
      <c r="G6" s="17"/>
    </row>
    <row r="10" spans="1:39" ht="15" customHeight="1">
      <c r="A10" s="7" t="s">
        <v>482</v>
      </c>
      <c r="B10" s="16" t="s">
        <v>483</v>
      </c>
    </row>
    <row r="11" spans="1:39" ht="15" customHeight="1">
      <c r="B11" s="15" t="s">
        <v>484</v>
      </c>
    </row>
    <row r="12" spans="1:39" ht="15" customHeight="1">
      <c r="B12" s="15" t="s">
        <v>124</v>
      </c>
      <c r="C12" s="14" t="s">
        <v>124</v>
      </c>
      <c r="D12" s="14" t="s">
        <v>124</v>
      </c>
      <c r="E12" s="14" t="s">
        <v>124</v>
      </c>
      <c r="F12" s="14" t="s">
        <v>124</v>
      </c>
      <c r="G12" s="14" t="s">
        <v>124</v>
      </c>
      <c r="H12" s="14" t="s">
        <v>124</v>
      </c>
      <c r="I12" s="14" t="s">
        <v>124</v>
      </c>
      <c r="J12" s="14" t="s">
        <v>124</v>
      </c>
      <c r="K12" s="14" t="s">
        <v>124</v>
      </c>
      <c r="L12" s="14" t="s">
        <v>124</v>
      </c>
      <c r="M12" s="14" t="s">
        <v>124</v>
      </c>
      <c r="N12" s="14" t="s">
        <v>124</v>
      </c>
      <c r="O12" s="14" t="s">
        <v>124</v>
      </c>
      <c r="P12" s="14" t="s">
        <v>124</v>
      </c>
      <c r="Q12" s="14" t="s">
        <v>124</v>
      </c>
      <c r="R12" s="14" t="s">
        <v>124</v>
      </c>
      <c r="S12" s="14" t="s">
        <v>124</v>
      </c>
      <c r="T12" s="14" t="s">
        <v>124</v>
      </c>
      <c r="U12" s="14" t="s">
        <v>124</v>
      </c>
      <c r="V12" s="14" t="s">
        <v>124</v>
      </c>
      <c r="W12" s="14" t="s">
        <v>124</v>
      </c>
      <c r="X12" s="14" t="s">
        <v>124</v>
      </c>
      <c r="Y12" s="14" t="s">
        <v>124</v>
      </c>
      <c r="Z12" s="14" t="s">
        <v>124</v>
      </c>
      <c r="AA12" s="14" t="s">
        <v>124</v>
      </c>
      <c r="AB12" s="14" t="s">
        <v>124</v>
      </c>
      <c r="AC12" s="14" t="s">
        <v>124</v>
      </c>
      <c r="AD12" s="14" t="s">
        <v>124</v>
      </c>
      <c r="AE12" s="14" t="s">
        <v>124</v>
      </c>
      <c r="AF12" s="14" t="s">
        <v>124</v>
      </c>
      <c r="AG12" s="14" t="s">
        <v>124</v>
      </c>
      <c r="AH12" s="14" t="s">
        <v>124</v>
      </c>
      <c r="AI12" s="14" t="s">
        <v>124</v>
      </c>
      <c r="AJ12" s="14" t="s">
        <v>124</v>
      </c>
      <c r="AK12" s="14" t="s">
        <v>124</v>
      </c>
      <c r="AL12" s="14" t="s">
        <v>124</v>
      </c>
      <c r="AM12" s="14" t="s">
        <v>123</v>
      </c>
    </row>
    <row r="13" spans="1:39" ht="15" customHeight="1" thickBot="1">
      <c r="B13" s="13" t="s">
        <v>485</v>
      </c>
      <c r="C13" s="13">
        <v>2015</v>
      </c>
      <c r="D13" s="13">
        <v>2016</v>
      </c>
      <c r="E13" s="13">
        <v>2017</v>
      </c>
      <c r="F13" s="13">
        <v>2018</v>
      </c>
      <c r="G13" s="13">
        <v>2019</v>
      </c>
      <c r="H13" s="13">
        <v>2020</v>
      </c>
      <c r="I13" s="13">
        <v>2021</v>
      </c>
      <c r="J13" s="13">
        <v>2022</v>
      </c>
      <c r="K13" s="13">
        <v>2023</v>
      </c>
      <c r="L13" s="13">
        <v>2024</v>
      </c>
      <c r="M13" s="13">
        <v>2025</v>
      </c>
      <c r="N13" s="13">
        <v>2026</v>
      </c>
      <c r="O13" s="13">
        <v>2027</v>
      </c>
      <c r="P13" s="13">
        <v>2028</v>
      </c>
      <c r="Q13" s="13">
        <v>2029</v>
      </c>
      <c r="R13" s="13">
        <v>2030</v>
      </c>
      <c r="S13" s="13">
        <v>2031</v>
      </c>
      <c r="T13" s="13">
        <v>2032</v>
      </c>
      <c r="U13" s="13">
        <v>2033</v>
      </c>
      <c r="V13" s="13">
        <v>2034</v>
      </c>
      <c r="W13" s="13">
        <v>2035</v>
      </c>
      <c r="X13" s="13">
        <v>2036</v>
      </c>
      <c r="Y13" s="13">
        <v>2037</v>
      </c>
      <c r="Z13" s="13">
        <v>2038</v>
      </c>
      <c r="AA13" s="13">
        <v>2039</v>
      </c>
      <c r="AB13" s="13">
        <v>2040</v>
      </c>
      <c r="AC13" s="13">
        <v>2041</v>
      </c>
      <c r="AD13" s="13">
        <v>2042</v>
      </c>
      <c r="AE13" s="13">
        <v>2043</v>
      </c>
      <c r="AF13" s="13">
        <v>2044</v>
      </c>
      <c r="AG13" s="13">
        <v>2045</v>
      </c>
      <c r="AH13" s="13">
        <v>2046</v>
      </c>
      <c r="AI13" s="13">
        <v>2047</v>
      </c>
      <c r="AJ13" s="13">
        <v>2048</v>
      </c>
      <c r="AK13" s="13">
        <v>2049</v>
      </c>
      <c r="AL13" s="13">
        <v>2050</v>
      </c>
      <c r="AM13" s="13">
        <v>2050</v>
      </c>
    </row>
    <row r="14" spans="1:39" ht="15" customHeight="1" thickTop="1"/>
    <row r="15" spans="1:39" ht="15" customHeight="1">
      <c r="B15" s="6" t="s">
        <v>64</v>
      </c>
    </row>
    <row r="16" spans="1:39" ht="15" customHeight="1">
      <c r="B16" s="6" t="s">
        <v>486</v>
      </c>
    </row>
    <row r="17" spans="1:39" ht="15" customHeight="1">
      <c r="A17" s="7" t="s">
        <v>487</v>
      </c>
      <c r="B17" s="10" t="s">
        <v>488</v>
      </c>
      <c r="C17" s="12">
        <v>15775.077148</v>
      </c>
      <c r="D17" s="12">
        <v>16025.834961</v>
      </c>
      <c r="E17" s="12">
        <v>16137.192383</v>
      </c>
      <c r="F17" s="12">
        <v>16178.654296999999</v>
      </c>
      <c r="G17" s="12">
        <v>16072.060546999999</v>
      </c>
      <c r="H17" s="12">
        <v>15903.120117</v>
      </c>
      <c r="I17" s="12">
        <v>15658.59375</v>
      </c>
      <c r="J17" s="12">
        <v>15367.652344</v>
      </c>
      <c r="K17" s="12">
        <v>15015.197265999999</v>
      </c>
      <c r="L17" s="12">
        <v>14624.833984000001</v>
      </c>
      <c r="M17" s="12">
        <v>14220.605469</v>
      </c>
      <c r="N17" s="12">
        <v>13886.424805000001</v>
      </c>
      <c r="O17" s="12">
        <v>13594.931640999999</v>
      </c>
      <c r="P17" s="12">
        <v>13351.015625</v>
      </c>
      <c r="Q17" s="12">
        <v>13134.155273</v>
      </c>
      <c r="R17" s="12">
        <v>12934.160156</v>
      </c>
      <c r="S17" s="12">
        <v>12748.863281</v>
      </c>
      <c r="T17" s="12">
        <v>12587.117188</v>
      </c>
      <c r="U17" s="12">
        <v>12456.375</v>
      </c>
      <c r="V17" s="12">
        <v>12346.246094</v>
      </c>
      <c r="W17" s="12">
        <v>12250.716796999999</v>
      </c>
      <c r="X17" s="12">
        <v>12183.117188</v>
      </c>
      <c r="Y17" s="12">
        <v>12132.822265999999</v>
      </c>
      <c r="Z17" s="12">
        <v>12102.355469</v>
      </c>
      <c r="AA17" s="12">
        <v>12074.427734000001</v>
      </c>
      <c r="AB17" s="12">
        <v>12054.428711</v>
      </c>
      <c r="AC17" s="12">
        <v>12047.242188</v>
      </c>
      <c r="AD17" s="12">
        <v>12058.923828000001</v>
      </c>
      <c r="AE17" s="12">
        <v>12080.703125</v>
      </c>
      <c r="AF17" s="12">
        <v>12110.767578000001</v>
      </c>
      <c r="AG17" s="12">
        <v>12150.702148</v>
      </c>
      <c r="AH17" s="12">
        <v>12201.202148</v>
      </c>
      <c r="AI17" s="12">
        <v>12255.201171999999</v>
      </c>
      <c r="AJ17" s="12">
        <v>12319.674805000001</v>
      </c>
      <c r="AK17" s="12">
        <v>12398.368164</v>
      </c>
      <c r="AL17" s="12">
        <v>12478.154296999999</v>
      </c>
      <c r="AM17" s="8">
        <v>-7.3330000000000001E-3</v>
      </c>
    </row>
    <row r="18" spans="1:39" ht="15" customHeight="1">
      <c r="A18" s="7" t="s">
        <v>489</v>
      </c>
      <c r="B18" s="10" t="s">
        <v>490</v>
      </c>
      <c r="C18" s="12">
        <v>6476.6181640000004</v>
      </c>
      <c r="D18" s="12">
        <v>6474.6918949999999</v>
      </c>
      <c r="E18" s="12">
        <v>6407.1865230000003</v>
      </c>
      <c r="F18" s="12">
        <v>6308.5043949999999</v>
      </c>
      <c r="G18" s="12">
        <v>6168.0336909999996</v>
      </c>
      <c r="H18" s="12">
        <v>6019.5239259999998</v>
      </c>
      <c r="I18" s="12">
        <v>5860.763672</v>
      </c>
      <c r="J18" s="12">
        <v>5696.263672</v>
      </c>
      <c r="K18" s="12">
        <v>5516.361328</v>
      </c>
      <c r="L18" s="12">
        <v>5335.4106449999999</v>
      </c>
      <c r="M18" s="12">
        <v>5150.6303710000002</v>
      </c>
      <c r="N18" s="12">
        <v>4997.0576170000004</v>
      </c>
      <c r="O18" s="12">
        <v>4865.3623049999997</v>
      </c>
      <c r="P18" s="12">
        <v>4755.7573240000002</v>
      </c>
      <c r="Q18" s="12">
        <v>4661.0571289999998</v>
      </c>
      <c r="R18" s="12">
        <v>4577.4287109999996</v>
      </c>
      <c r="S18" s="12">
        <v>4505.0688479999999</v>
      </c>
      <c r="T18" s="12">
        <v>4447.2871089999999</v>
      </c>
      <c r="U18" s="12">
        <v>4404.7773440000001</v>
      </c>
      <c r="V18" s="12">
        <v>4372.9838870000003</v>
      </c>
      <c r="W18" s="12">
        <v>4348.3188479999999</v>
      </c>
      <c r="X18" s="12">
        <v>4337.123047</v>
      </c>
      <c r="Y18" s="12">
        <v>4333.1030270000001</v>
      </c>
      <c r="Z18" s="12">
        <v>4336.7666019999997</v>
      </c>
      <c r="AA18" s="12">
        <v>4341.8813479999999</v>
      </c>
      <c r="AB18" s="12">
        <v>4349.6333009999998</v>
      </c>
      <c r="AC18" s="12">
        <v>4361.6132809999999</v>
      </c>
      <c r="AD18" s="12">
        <v>4379.4555659999996</v>
      </c>
      <c r="AE18" s="12">
        <v>4399.8496089999999</v>
      </c>
      <c r="AF18" s="12">
        <v>4422.4130859999996</v>
      </c>
      <c r="AG18" s="12">
        <v>4448.2036129999997</v>
      </c>
      <c r="AH18" s="12">
        <v>4477.1904299999997</v>
      </c>
      <c r="AI18" s="12">
        <v>4506.3935549999997</v>
      </c>
      <c r="AJ18" s="12">
        <v>4537.8515619999998</v>
      </c>
      <c r="AK18" s="12">
        <v>4573.9677730000003</v>
      </c>
      <c r="AL18" s="12">
        <v>4610.8725590000004</v>
      </c>
      <c r="AM18" s="8">
        <v>-9.9349999999999994E-3</v>
      </c>
    </row>
    <row r="19" spans="1:39" ht="15" customHeight="1">
      <c r="A19" s="7" t="s">
        <v>491</v>
      </c>
      <c r="B19" s="10" t="s">
        <v>492</v>
      </c>
      <c r="C19" s="12">
        <v>9279.8583980000003</v>
      </c>
      <c r="D19" s="12">
        <v>9532.5488280000009</v>
      </c>
      <c r="E19" s="12">
        <v>9711.6064449999994</v>
      </c>
      <c r="F19" s="12">
        <v>9852.0341800000006</v>
      </c>
      <c r="G19" s="12">
        <v>9886.3164059999999</v>
      </c>
      <c r="H19" s="12">
        <v>9866.3134769999997</v>
      </c>
      <c r="I19" s="12">
        <v>9781.0068360000005</v>
      </c>
      <c r="J19" s="12">
        <v>9655.0400389999995</v>
      </c>
      <c r="K19" s="12">
        <v>9483.0068360000005</v>
      </c>
      <c r="L19" s="12">
        <v>9274.1162110000005</v>
      </c>
      <c r="M19" s="12">
        <v>9055.2021480000003</v>
      </c>
      <c r="N19" s="12">
        <v>8875.0361329999996</v>
      </c>
      <c r="O19" s="12">
        <v>8715.6181639999995</v>
      </c>
      <c r="P19" s="12">
        <v>8581.6210940000001</v>
      </c>
      <c r="Q19" s="12">
        <v>8459.734375</v>
      </c>
      <c r="R19" s="12">
        <v>8343.6074219999991</v>
      </c>
      <c r="S19" s="12">
        <v>8230.8789059999999</v>
      </c>
      <c r="T19" s="12">
        <v>8127.0805659999996</v>
      </c>
      <c r="U19" s="12">
        <v>8038.9697269999997</v>
      </c>
      <c r="V19" s="12">
        <v>7960.7260740000002</v>
      </c>
      <c r="W19" s="12">
        <v>7889.9331050000001</v>
      </c>
      <c r="X19" s="12">
        <v>7833.5615230000003</v>
      </c>
      <c r="Y19" s="12">
        <v>7787.2983400000003</v>
      </c>
      <c r="Z19" s="12">
        <v>7753.1567379999997</v>
      </c>
      <c r="AA19" s="12">
        <v>7720.1000979999999</v>
      </c>
      <c r="AB19" s="12">
        <v>7692.3276370000003</v>
      </c>
      <c r="AC19" s="12">
        <v>7673.1259769999997</v>
      </c>
      <c r="AD19" s="12">
        <v>7666.9145509999998</v>
      </c>
      <c r="AE19" s="12">
        <v>7668.2412109999996</v>
      </c>
      <c r="AF19" s="12">
        <v>7675.6777339999999</v>
      </c>
      <c r="AG19" s="12">
        <v>7689.7470700000003</v>
      </c>
      <c r="AH19" s="12">
        <v>7711.1777339999999</v>
      </c>
      <c r="AI19" s="12">
        <v>7735.8896480000003</v>
      </c>
      <c r="AJ19" s="12">
        <v>7768.8149409999996</v>
      </c>
      <c r="AK19" s="12">
        <v>7811.2885740000002</v>
      </c>
      <c r="AL19" s="12">
        <v>7854.0629879999997</v>
      </c>
      <c r="AM19" s="8">
        <v>-5.6800000000000002E-3</v>
      </c>
    </row>
    <row r="20" spans="1:39" ht="15" customHeight="1">
      <c r="A20" s="7" t="s">
        <v>493</v>
      </c>
      <c r="B20" s="10" t="s">
        <v>494</v>
      </c>
      <c r="C20" s="12">
        <v>18.600467999999999</v>
      </c>
      <c r="D20" s="12">
        <v>18.594349000000001</v>
      </c>
      <c r="E20" s="12">
        <v>18.399861999999999</v>
      </c>
      <c r="F20" s="12">
        <v>18.115686</v>
      </c>
      <c r="G20" s="12">
        <v>17.710706999999999</v>
      </c>
      <c r="H20" s="12">
        <v>17.282112000000001</v>
      </c>
      <c r="I20" s="12">
        <v>16.82338</v>
      </c>
      <c r="J20" s="12">
        <v>16.348322</v>
      </c>
      <c r="K20" s="12">
        <v>15.828972</v>
      </c>
      <c r="L20" s="12">
        <v>15.3066</v>
      </c>
      <c r="M20" s="12">
        <v>14.773444</v>
      </c>
      <c r="N20" s="12">
        <v>14.330783</v>
      </c>
      <c r="O20" s="12">
        <v>13.951461</v>
      </c>
      <c r="P20" s="12">
        <v>13.636367999999999</v>
      </c>
      <c r="Q20" s="12">
        <v>13.364281</v>
      </c>
      <c r="R20" s="12">
        <v>13.123892</v>
      </c>
      <c r="S20" s="12">
        <v>12.915938000000001</v>
      </c>
      <c r="T20" s="12">
        <v>12.749832</v>
      </c>
      <c r="U20" s="12">
        <v>12.627746999999999</v>
      </c>
      <c r="V20" s="12">
        <v>12.536263</v>
      </c>
      <c r="W20" s="12">
        <v>12.465052</v>
      </c>
      <c r="X20" s="12">
        <v>12.432624000000001</v>
      </c>
      <c r="Y20" s="12">
        <v>12.420825000000001</v>
      </c>
      <c r="Z20" s="12">
        <v>12.431234</v>
      </c>
      <c r="AA20" s="12">
        <v>12.445911000000001</v>
      </c>
      <c r="AB20" s="12">
        <v>12.468126</v>
      </c>
      <c r="AC20" s="12">
        <v>12.502481</v>
      </c>
      <c r="AD20" s="12">
        <v>12.553697</v>
      </c>
      <c r="AE20" s="12">
        <v>12.612252</v>
      </c>
      <c r="AF20" s="12">
        <v>12.676990999999999</v>
      </c>
      <c r="AG20" s="12">
        <v>12.751096</v>
      </c>
      <c r="AH20" s="12">
        <v>12.834424</v>
      </c>
      <c r="AI20" s="12">
        <v>12.918331999999999</v>
      </c>
      <c r="AJ20" s="12">
        <v>13.008673</v>
      </c>
      <c r="AK20" s="12">
        <v>13.112384</v>
      </c>
      <c r="AL20" s="12">
        <v>13.218317000000001</v>
      </c>
      <c r="AM20" s="8">
        <v>-9.9869999999999994E-3</v>
      </c>
    </row>
    <row r="21" spans="1:39" ht="15" customHeight="1">
      <c r="A21" s="7" t="s">
        <v>495</v>
      </c>
      <c r="B21" s="10" t="s">
        <v>496</v>
      </c>
      <c r="C21" s="12">
        <v>858.76245100000006</v>
      </c>
      <c r="D21" s="12">
        <v>884.99597200000005</v>
      </c>
      <c r="E21" s="12">
        <v>931.558899</v>
      </c>
      <c r="F21" s="12">
        <v>923.336365</v>
      </c>
      <c r="G21" s="12">
        <v>911.23999000000003</v>
      </c>
      <c r="H21" s="12">
        <v>899.93328899999995</v>
      </c>
      <c r="I21" s="12">
        <v>892.25372300000004</v>
      </c>
      <c r="J21" s="12">
        <v>882.93359399999997</v>
      </c>
      <c r="K21" s="12">
        <v>872.29284700000005</v>
      </c>
      <c r="L21" s="12">
        <v>861.68658400000004</v>
      </c>
      <c r="M21" s="12">
        <v>854.90777600000001</v>
      </c>
      <c r="N21" s="12">
        <v>845.33654799999999</v>
      </c>
      <c r="O21" s="12">
        <v>839.36694299999999</v>
      </c>
      <c r="P21" s="12">
        <v>836.29461700000002</v>
      </c>
      <c r="Q21" s="12">
        <v>833.59966999999995</v>
      </c>
      <c r="R21" s="12">
        <v>830.53216599999996</v>
      </c>
      <c r="S21" s="12">
        <v>829.24066200000004</v>
      </c>
      <c r="T21" s="12">
        <v>827.64141800000004</v>
      </c>
      <c r="U21" s="12">
        <v>830.16253700000004</v>
      </c>
      <c r="V21" s="12">
        <v>835.37432899999999</v>
      </c>
      <c r="W21" s="12">
        <v>841.79461700000002</v>
      </c>
      <c r="X21" s="12">
        <v>847.64086899999995</v>
      </c>
      <c r="Y21" s="12">
        <v>855.34942599999999</v>
      </c>
      <c r="Z21" s="12">
        <v>865.71374500000002</v>
      </c>
      <c r="AA21" s="12">
        <v>873.12884499999996</v>
      </c>
      <c r="AB21" s="12">
        <v>881.57800299999997</v>
      </c>
      <c r="AC21" s="12">
        <v>890.69293200000004</v>
      </c>
      <c r="AD21" s="12">
        <v>901.11004600000001</v>
      </c>
      <c r="AE21" s="12">
        <v>913.87567100000001</v>
      </c>
      <c r="AF21" s="12">
        <v>926.26898200000005</v>
      </c>
      <c r="AG21" s="12">
        <v>939.04803500000003</v>
      </c>
      <c r="AH21" s="12">
        <v>953.32006799999999</v>
      </c>
      <c r="AI21" s="12">
        <v>966.41076699999996</v>
      </c>
      <c r="AJ21" s="12">
        <v>979.01452600000005</v>
      </c>
      <c r="AK21" s="12">
        <v>992.98168899999996</v>
      </c>
      <c r="AL21" s="12">
        <v>1007.277832</v>
      </c>
      <c r="AM21" s="8">
        <v>3.8140000000000001E-3</v>
      </c>
    </row>
    <row r="22" spans="1:39" ht="15" customHeight="1">
      <c r="A22" s="7" t="s">
        <v>497</v>
      </c>
      <c r="B22" s="10" t="s">
        <v>498</v>
      </c>
      <c r="C22" s="12">
        <v>263.085083</v>
      </c>
      <c r="D22" s="12">
        <v>264.82205199999999</v>
      </c>
      <c r="E22" s="12">
        <v>266.68804899999998</v>
      </c>
      <c r="F22" s="12">
        <v>268.55209400000001</v>
      </c>
      <c r="G22" s="12">
        <v>270.432434</v>
      </c>
      <c r="H22" s="12">
        <v>272.32449300000002</v>
      </c>
      <c r="I22" s="12">
        <v>274.22351099999997</v>
      </c>
      <c r="J22" s="12">
        <v>276.12719700000002</v>
      </c>
      <c r="K22" s="12">
        <v>278.03277600000001</v>
      </c>
      <c r="L22" s="12">
        <v>279.93795799999998</v>
      </c>
      <c r="M22" s="12">
        <v>281.83902</v>
      </c>
      <c r="N22" s="12">
        <v>283.73468000000003</v>
      </c>
      <c r="O22" s="12">
        <v>285.61679099999998</v>
      </c>
      <c r="P22" s="12">
        <v>287.48272700000001</v>
      </c>
      <c r="Q22" s="12">
        <v>289.329407</v>
      </c>
      <c r="R22" s="12">
        <v>291.15420499999999</v>
      </c>
      <c r="S22" s="12">
        <v>292.95565800000003</v>
      </c>
      <c r="T22" s="12">
        <v>294.73318499999999</v>
      </c>
      <c r="U22" s="12">
        <v>296.48681599999998</v>
      </c>
      <c r="V22" s="12">
        <v>298.216949</v>
      </c>
      <c r="W22" s="12">
        <v>299.92465199999998</v>
      </c>
      <c r="X22" s="12">
        <v>301.61279300000001</v>
      </c>
      <c r="Y22" s="12">
        <v>303.280914</v>
      </c>
      <c r="Z22" s="12">
        <v>304.93023699999998</v>
      </c>
      <c r="AA22" s="12">
        <v>306.56222500000001</v>
      </c>
      <c r="AB22" s="12">
        <v>308.178833</v>
      </c>
      <c r="AC22" s="12">
        <v>309.78308099999998</v>
      </c>
      <c r="AD22" s="12">
        <v>311.37734999999998</v>
      </c>
      <c r="AE22" s="12">
        <v>312.96447799999999</v>
      </c>
      <c r="AF22" s="12">
        <v>314.54757699999999</v>
      </c>
      <c r="AG22" s="12">
        <v>316.12994400000002</v>
      </c>
      <c r="AH22" s="12">
        <v>317.71890300000001</v>
      </c>
      <c r="AI22" s="12">
        <v>319.31869499999999</v>
      </c>
      <c r="AJ22" s="12">
        <v>320.930634</v>
      </c>
      <c r="AK22" s="12">
        <v>322.55746499999998</v>
      </c>
      <c r="AL22" s="12">
        <v>324.20114100000001</v>
      </c>
      <c r="AM22" s="8">
        <v>5.9680000000000002E-3</v>
      </c>
    </row>
    <row r="23" spans="1:39" ht="15" customHeight="1">
      <c r="A23" s="7" t="s">
        <v>499</v>
      </c>
      <c r="B23" s="10" t="s">
        <v>500</v>
      </c>
      <c r="C23" s="12">
        <v>107.60051</v>
      </c>
      <c r="D23" s="12">
        <v>107.764145</v>
      </c>
      <c r="E23" s="12">
        <v>107.984909</v>
      </c>
      <c r="F23" s="12">
        <v>108.207764</v>
      </c>
      <c r="G23" s="12">
        <v>108.441704</v>
      </c>
      <c r="H23" s="12">
        <v>108.684692</v>
      </c>
      <c r="I23" s="12">
        <v>108.934776</v>
      </c>
      <c r="J23" s="12">
        <v>109.19091</v>
      </c>
      <c r="K23" s="12">
        <v>109.451973</v>
      </c>
      <c r="L23" s="12">
        <v>109.717117</v>
      </c>
      <c r="M23" s="12">
        <v>109.98468</v>
      </c>
      <c r="N23" s="12">
        <v>110.253845</v>
      </c>
      <c r="O23" s="12">
        <v>110.521111</v>
      </c>
      <c r="P23" s="12">
        <v>110.78529399999999</v>
      </c>
      <c r="Q23" s="12">
        <v>111.044884</v>
      </c>
      <c r="R23" s="12">
        <v>111.298683</v>
      </c>
      <c r="S23" s="12">
        <v>111.545998</v>
      </c>
      <c r="T23" s="12">
        <v>111.786652</v>
      </c>
      <c r="U23" s="12">
        <v>112.020996</v>
      </c>
      <c r="V23" s="12">
        <v>112.249184</v>
      </c>
      <c r="W23" s="12">
        <v>112.47148900000001</v>
      </c>
      <c r="X23" s="12">
        <v>112.688416</v>
      </c>
      <c r="Y23" s="12">
        <v>112.899162</v>
      </c>
      <c r="Z23" s="12">
        <v>113.104004</v>
      </c>
      <c r="AA23" s="12">
        <v>113.303307</v>
      </c>
      <c r="AB23" s="12">
        <v>113.497711</v>
      </c>
      <c r="AC23" s="12">
        <v>113.68804900000001</v>
      </c>
      <c r="AD23" s="12">
        <v>113.875175</v>
      </c>
      <c r="AE23" s="12">
        <v>114.059853</v>
      </c>
      <c r="AF23" s="12">
        <v>114.243217</v>
      </c>
      <c r="AG23" s="12">
        <v>114.426529</v>
      </c>
      <c r="AH23" s="12">
        <v>114.61412799999999</v>
      </c>
      <c r="AI23" s="12">
        <v>114.810417</v>
      </c>
      <c r="AJ23" s="12">
        <v>115.015198</v>
      </c>
      <c r="AK23" s="12">
        <v>115.228447</v>
      </c>
      <c r="AL23" s="12">
        <v>115.450417</v>
      </c>
      <c r="AM23" s="8">
        <v>2.0279999999999999E-3</v>
      </c>
    </row>
    <row r="24" spans="1:39" ht="15" customHeight="1">
      <c r="A24" s="7" t="s">
        <v>501</v>
      </c>
      <c r="B24" s="10" t="s">
        <v>502</v>
      </c>
      <c r="C24" s="12">
        <v>31.639206000000001</v>
      </c>
      <c r="D24" s="12">
        <v>31.885719000000002</v>
      </c>
      <c r="E24" s="12">
        <v>32.145325</v>
      </c>
      <c r="F24" s="12">
        <v>32.402500000000003</v>
      </c>
      <c r="G24" s="12">
        <v>32.659354999999998</v>
      </c>
      <c r="H24" s="12">
        <v>32.915359000000002</v>
      </c>
      <c r="I24" s="12">
        <v>33.169891</v>
      </c>
      <c r="J24" s="12">
        <v>33.422733000000001</v>
      </c>
      <c r="K24" s="12">
        <v>33.673530999999997</v>
      </c>
      <c r="L24" s="12">
        <v>33.922012000000002</v>
      </c>
      <c r="M24" s="12">
        <v>34.167755</v>
      </c>
      <c r="N24" s="12">
        <v>34.410693999999999</v>
      </c>
      <c r="O24" s="12">
        <v>34.649895000000001</v>
      </c>
      <c r="P24" s="12">
        <v>34.885131999999999</v>
      </c>
      <c r="Q24" s="12">
        <v>35.116092999999999</v>
      </c>
      <c r="R24" s="12">
        <v>35.342593999999998</v>
      </c>
      <c r="S24" s="12">
        <v>35.564532999999997</v>
      </c>
      <c r="T24" s="12">
        <v>35.781844999999997</v>
      </c>
      <c r="U24" s="12">
        <v>35.994545000000002</v>
      </c>
      <c r="V24" s="12">
        <v>36.202731999999997</v>
      </c>
      <c r="W24" s="12">
        <v>36.406612000000003</v>
      </c>
      <c r="X24" s="12">
        <v>36.606613000000003</v>
      </c>
      <c r="Y24" s="12">
        <v>36.802860000000003</v>
      </c>
      <c r="Z24" s="12">
        <v>36.995499000000002</v>
      </c>
      <c r="AA24" s="12">
        <v>37.184803000000002</v>
      </c>
      <c r="AB24" s="12">
        <v>37.370941000000002</v>
      </c>
      <c r="AC24" s="12">
        <v>37.554454999999997</v>
      </c>
      <c r="AD24" s="12">
        <v>37.735626000000003</v>
      </c>
      <c r="AE24" s="12">
        <v>37.914852000000003</v>
      </c>
      <c r="AF24" s="12">
        <v>38.092525000000002</v>
      </c>
      <c r="AG24" s="12">
        <v>38.268974</v>
      </c>
      <c r="AH24" s="12">
        <v>38.444777999999999</v>
      </c>
      <c r="AI24" s="12">
        <v>38.619961000000004</v>
      </c>
      <c r="AJ24" s="12">
        <v>38.794719999999998</v>
      </c>
      <c r="AK24" s="12">
        <v>38.969642999999998</v>
      </c>
      <c r="AL24" s="12">
        <v>39.145007999999997</v>
      </c>
      <c r="AM24" s="8">
        <v>6.051E-3</v>
      </c>
    </row>
    <row r="25" spans="1:39" ht="15" customHeight="1">
      <c r="A25" s="7" t="s">
        <v>503</v>
      </c>
      <c r="B25" s="10" t="s">
        <v>504</v>
      </c>
      <c r="C25" s="12">
        <v>123.84538999999999</v>
      </c>
      <c r="D25" s="12">
        <v>125.17216500000001</v>
      </c>
      <c r="E25" s="12">
        <v>126.557816</v>
      </c>
      <c r="F25" s="12">
        <v>127.941818</v>
      </c>
      <c r="G25" s="12">
        <v>129.33135999999999</v>
      </c>
      <c r="H25" s="12">
        <v>130.72444200000001</v>
      </c>
      <c r="I25" s="12">
        <v>132.11883499999999</v>
      </c>
      <c r="J25" s="12">
        <v>133.513565</v>
      </c>
      <c r="K25" s="12">
        <v>134.90728799999999</v>
      </c>
      <c r="L25" s="12">
        <v>136.29882799999999</v>
      </c>
      <c r="M25" s="12">
        <v>137.68658400000001</v>
      </c>
      <c r="N25" s="12">
        <v>139.070145</v>
      </c>
      <c r="O25" s="12">
        <v>140.445786</v>
      </c>
      <c r="P25" s="12">
        <v>141.81234699999999</v>
      </c>
      <c r="Q25" s="12">
        <v>143.16842700000001</v>
      </c>
      <c r="R25" s="12">
        <v>144.51293899999999</v>
      </c>
      <c r="S25" s="12">
        <v>145.84515400000001</v>
      </c>
      <c r="T25" s="12">
        <v>147.164658</v>
      </c>
      <c r="U25" s="12">
        <v>148.471237</v>
      </c>
      <c r="V25" s="12">
        <v>149.76503</v>
      </c>
      <c r="W25" s="12">
        <v>151.04658499999999</v>
      </c>
      <c r="X25" s="12">
        <v>152.317734</v>
      </c>
      <c r="Y25" s="12">
        <v>153.57888800000001</v>
      </c>
      <c r="Z25" s="12">
        <v>154.83068800000001</v>
      </c>
      <c r="AA25" s="12">
        <v>156.07409699999999</v>
      </c>
      <c r="AB25" s="12">
        <v>157.31019599999999</v>
      </c>
      <c r="AC25" s="12">
        <v>158.54057299999999</v>
      </c>
      <c r="AD25" s="12">
        <v>159.766525</v>
      </c>
      <c r="AE25" s="12">
        <v>160.989746</v>
      </c>
      <c r="AF25" s="12">
        <v>162.211838</v>
      </c>
      <c r="AG25" s="12">
        <v>163.434448</v>
      </c>
      <c r="AH25" s="12">
        <v>164.65997300000001</v>
      </c>
      <c r="AI25" s="12">
        <v>165.88832099999999</v>
      </c>
      <c r="AJ25" s="12">
        <v>167.12068199999999</v>
      </c>
      <c r="AK25" s="12">
        <v>168.359375</v>
      </c>
      <c r="AL25" s="12">
        <v>169.605728</v>
      </c>
      <c r="AM25" s="8">
        <v>8.9750000000000003E-3</v>
      </c>
    </row>
    <row r="26" spans="1:39" ht="15" customHeight="1">
      <c r="A26" s="7" t="s">
        <v>505</v>
      </c>
      <c r="B26" s="10" t="s">
        <v>506</v>
      </c>
      <c r="C26" s="12">
        <v>5548.3652339999999</v>
      </c>
      <c r="D26" s="12">
        <v>5468.7246089999999</v>
      </c>
      <c r="E26" s="12">
        <v>5623.3955079999996</v>
      </c>
      <c r="F26" s="12">
        <v>5644.5996089999999</v>
      </c>
      <c r="G26" s="12">
        <v>5650.1025390000004</v>
      </c>
      <c r="H26" s="12">
        <v>5676.7661129999997</v>
      </c>
      <c r="I26" s="12">
        <v>5720.2163090000004</v>
      </c>
      <c r="J26" s="12">
        <v>5750.3051759999998</v>
      </c>
      <c r="K26" s="12">
        <v>5769.7436520000001</v>
      </c>
      <c r="L26" s="12">
        <v>5770.7255859999996</v>
      </c>
      <c r="M26" s="12">
        <v>5728.6416019999997</v>
      </c>
      <c r="N26" s="12">
        <v>5654.3310549999997</v>
      </c>
      <c r="O26" s="12">
        <v>5592.5415039999998</v>
      </c>
      <c r="P26" s="12">
        <v>5535.3657229999999</v>
      </c>
      <c r="Q26" s="12">
        <v>5480.7548829999996</v>
      </c>
      <c r="R26" s="12">
        <v>5428.9804690000001</v>
      </c>
      <c r="S26" s="12">
        <v>5379.3129879999997</v>
      </c>
      <c r="T26" s="12">
        <v>5332.8808589999999</v>
      </c>
      <c r="U26" s="12">
        <v>5314.7714839999999</v>
      </c>
      <c r="V26" s="12">
        <v>5318.5756840000004</v>
      </c>
      <c r="W26" s="12">
        <v>5334.2871089999999</v>
      </c>
      <c r="X26" s="12">
        <v>5351.7558589999999</v>
      </c>
      <c r="Y26" s="12">
        <v>5384.908203</v>
      </c>
      <c r="Z26" s="12">
        <v>5433.689453</v>
      </c>
      <c r="AA26" s="12">
        <v>5475.1972660000001</v>
      </c>
      <c r="AB26" s="12">
        <v>5513.28125</v>
      </c>
      <c r="AC26" s="12">
        <v>5565.0722660000001</v>
      </c>
      <c r="AD26" s="12">
        <v>5624.9697269999997</v>
      </c>
      <c r="AE26" s="12">
        <v>5699.9892579999996</v>
      </c>
      <c r="AF26" s="12">
        <v>5776.720703</v>
      </c>
      <c r="AG26" s="12">
        <v>5851.4677730000003</v>
      </c>
      <c r="AH26" s="12">
        <v>5931.4438479999999</v>
      </c>
      <c r="AI26" s="12">
        <v>6006.8271480000003</v>
      </c>
      <c r="AJ26" s="12">
        <v>6082.8320309999999</v>
      </c>
      <c r="AK26" s="12">
        <v>6170.4726559999999</v>
      </c>
      <c r="AL26" s="12">
        <v>6261.7651370000003</v>
      </c>
      <c r="AM26" s="8">
        <v>3.9909999999999998E-3</v>
      </c>
    </row>
    <row r="27" spans="1:39" ht="15" customHeight="1">
      <c r="A27" s="7" t="s">
        <v>507</v>
      </c>
      <c r="B27" s="10" t="s">
        <v>508</v>
      </c>
      <c r="C27" s="12">
        <v>1471.6791989999999</v>
      </c>
      <c r="D27" s="12">
        <v>1456.3000489999999</v>
      </c>
      <c r="E27" s="12">
        <v>1509.80188</v>
      </c>
      <c r="F27" s="12">
        <v>1527.1098629999999</v>
      </c>
      <c r="G27" s="12">
        <v>1544.057861</v>
      </c>
      <c r="H27" s="12">
        <v>1575.027832</v>
      </c>
      <c r="I27" s="12">
        <v>1612.6256100000001</v>
      </c>
      <c r="J27" s="12">
        <v>1648.8585210000001</v>
      </c>
      <c r="K27" s="12">
        <v>1685.736328</v>
      </c>
      <c r="L27" s="12">
        <v>1713.9868160000001</v>
      </c>
      <c r="M27" s="12">
        <v>1726.2344969999999</v>
      </c>
      <c r="N27" s="12">
        <v>1728.104736</v>
      </c>
      <c r="O27" s="12">
        <v>1734.080811</v>
      </c>
      <c r="P27" s="12">
        <v>1740.5257570000001</v>
      </c>
      <c r="Q27" s="12">
        <v>1746.3522949999999</v>
      </c>
      <c r="R27" s="12">
        <v>1746.075439</v>
      </c>
      <c r="S27" s="12">
        <v>1748.314087</v>
      </c>
      <c r="T27" s="12">
        <v>1745.7242429999999</v>
      </c>
      <c r="U27" s="12">
        <v>1750.943115</v>
      </c>
      <c r="V27" s="12">
        <v>1760.6591800000001</v>
      </c>
      <c r="W27" s="12">
        <v>1770.650635</v>
      </c>
      <c r="X27" s="12">
        <v>1781.330811</v>
      </c>
      <c r="Y27" s="12">
        <v>1794.7641599999999</v>
      </c>
      <c r="Z27" s="12">
        <v>1814.8820800000001</v>
      </c>
      <c r="AA27" s="12">
        <v>1827.899658</v>
      </c>
      <c r="AB27" s="12">
        <v>1847.4293210000001</v>
      </c>
      <c r="AC27" s="12">
        <v>1865.2421879999999</v>
      </c>
      <c r="AD27" s="12">
        <v>1888.690063</v>
      </c>
      <c r="AE27" s="12">
        <v>1917.098389</v>
      </c>
      <c r="AF27" s="12">
        <v>1944.390259</v>
      </c>
      <c r="AG27" s="12">
        <v>1971.5816649999999</v>
      </c>
      <c r="AH27" s="12">
        <v>2002.510376</v>
      </c>
      <c r="AI27" s="12">
        <v>2032.450073</v>
      </c>
      <c r="AJ27" s="12">
        <v>2063.9106449999999</v>
      </c>
      <c r="AK27" s="12">
        <v>2099.5407709999999</v>
      </c>
      <c r="AL27" s="12">
        <v>2135.7993160000001</v>
      </c>
      <c r="AM27" s="8">
        <v>1.1327E-2</v>
      </c>
    </row>
    <row r="28" spans="1:39" ht="15" customHeight="1">
      <c r="A28" s="7" t="s">
        <v>509</v>
      </c>
      <c r="B28" s="10" t="s">
        <v>510</v>
      </c>
      <c r="C28" s="12">
        <v>4076.6857909999999</v>
      </c>
      <c r="D28" s="12">
        <v>4012.4248050000001</v>
      </c>
      <c r="E28" s="12">
        <v>4113.59375</v>
      </c>
      <c r="F28" s="12">
        <v>4117.4897460000002</v>
      </c>
      <c r="G28" s="12">
        <v>4106.044922</v>
      </c>
      <c r="H28" s="12">
        <v>4101.7382809999999</v>
      </c>
      <c r="I28" s="12">
        <v>4107.5908200000003</v>
      </c>
      <c r="J28" s="12">
        <v>4101.4467770000001</v>
      </c>
      <c r="K28" s="12">
        <v>4084.0073240000002</v>
      </c>
      <c r="L28" s="12">
        <v>4056.7387699999999</v>
      </c>
      <c r="M28" s="12">
        <v>4002.406982</v>
      </c>
      <c r="N28" s="12">
        <v>3926.2260740000002</v>
      </c>
      <c r="O28" s="12">
        <v>3858.460693</v>
      </c>
      <c r="P28" s="12">
        <v>3794.8398440000001</v>
      </c>
      <c r="Q28" s="12">
        <v>3734.4023440000001</v>
      </c>
      <c r="R28" s="12">
        <v>3682.905029</v>
      </c>
      <c r="S28" s="12">
        <v>3630.9990229999999</v>
      </c>
      <c r="T28" s="12">
        <v>3587.1564939999998</v>
      </c>
      <c r="U28" s="12">
        <v>3563.8286130000001</v>
      </c>
      <c r="V28" s="12">
        <v>3557.9165039999998</v>
      </c>
      <c r="W28" s="12">
        <v>3563.6364749999998</v>
      </c>
      <c r="X28" s="12">
        <v>3570.4250489999999</v>
      </c>
      <c r="Y28" s="12">
        <v>3590.1437989999999</v>
      </c>
      <c r="Z28" s="12">
        <v>3618.8076169999999</v>
      </c>
      <c r="AA28" s="12">
        <v>3647.297607</v>
      </c>
      <c r="AB28" s="12">
        <v>3665.851807</v>
      </c>
      <c r="AC28" s="12">
        <v>3699.8303219999998</v>
      </c>
      <c r="AD28" s="12">
        <v>3736.2797850000002</v>
      </c>
      <c r="AE28" s="12">
        <v>3782.890625</v>
      </c>
      <c r="AF28" s="12">
        <v>3832.3303219999998</v>
      </c>
      <c r="AG28" s="12">
        <v>3879.8859859999998</v>
      </c>
      <c r="AH28" s="12">
        <v>3928.9333499999998</v>
      </c>
      <c r="AI28" s="12">
        <v>3974.3771969999998</v>
      </c>
      <c r="AJ28" s="12">
        <v>4018.9213869999999</v>
      </c>
      <c r="AK28" s="12">
        <v>4070.9321289999998</v>
      </c>
      <c r="AL28" s="12">
        <v>4125.9658200000003</v>
      </c>
      <c r="AM28" s="8">
        <v>8.2100000000000001E-4</v>
      </c>
    </row>
    <row r="30" spans="1:39" ht="15" customHeight="1">
      <c r="B30" s="6" t="s">
        <v>511</v>
      </c>
    </row>
    <row r="31" spans="1:39" ht="15" customHeight="1">
      <c r="A31" s="7" t="s">
        <v>512</v>
      </c>
      <c r="B31" s="10" t="s">
        <v>513</v>
      </c>
      <c r="C31" s="12">
        <v>2363.2036130000001</v>
      </c>
      <c r="D31" s="12">
        <v>2364.545654</v>
      </c>
      <c r="E31" s="12">
        <v>2411.6201169999999</v>
      </c>
      <c r="F31" s="12">
        <v>2461.0971679999998</v>
      </c>
      <c r="G31" s="12">
        <v>2504.2761230000001</v>
      </c>
      <c r="H31" s="12">
        <v>2555.0478520000001</v>
      </c>
      <c r="I31" s="12">
        <v>2614.154297</v>
      </c>
      <c r="J31" s="12">
        <v>2671.8027339999999</v>
      </c>
      <c r="K31" s="12">
        <v>2724.5358890000002</v>
      </c>
      <c r="L31" s="12">
        <v>2777.5817870000001</v>
      </c>
      <c r="M31" s="12">
        <v>2828.1518550000001</v>
      </c>
      <c r="N31" s="12">
        <v>2872.1345209999999</v>
      </c>
      <c r="O31" s="12">
        <v>2918.7546390000002</v>
      </c>
      <c r="P31" s="12">
        <v>2970.6655270000001</v>
      </c>
      <c r="Q31" s="12">
        <v>3017.8129880000001</v>
      </c>
      <c r="R31" s="12">
        <v>3057.546143</v>
      </c>
      <c r="S31" s="12">
        <v>3095.9123540000001</v>
      </c>
      <c r="T31" s="12">
        <v>3137.2360840000001</v>
      </c>
      <c r="U31" s="12">
        <v>3184.4528810000002</v>
      </c>
      <c r="V31" s="12">
        <v>3234.2717290000001</v>
      </c>
      <c r="W31" s="12">
        <v>3285.4135740000002</v>
      </c>
      <c r="X31" s="12">
        <v>3336.3256839999999</v>
      </c>
      <c r="Y31" s="12">
        <v>3386.852539</v>
      </c>
      <c r="Z31" s="12">
        <v>3442.1979980000001</v>
      </c>
      <c r="AA31" s="12">
        <v>3493.9897460000002</v>
      </c>
      <c r="AB31" s="12">
        <v>3542.2155760000001</v>
      </c>
      <c r="AC31" s="12">
        <v>3590.72876</v>
      </c>
      <c r="AD31" s="12">
        <v>3641.6052249999998</v>
      </c>
      <c r="AE31" s="12">
        <v>3693.091797</v>
      </c>
      <c r="AF31" s="12">
        <v>3744.6784670000002</v>
      </c>
      <c r="AG31" s="12">
        <v>3798.1071780000002</v>
      </c>
      <c r="AH31" s="12">
        <v>3851.6328119999998</v>
      </c>
      <c r="AI31" s="12">
        <v>3900.724365</v>
      </c>
      <c r="AJ31" s="12">
        <v>3947.9379880000001</v>
      </c>
      <c r="AK31" s="12">
        <v>3997.8728030000002</v>
      </c>
      <c r="AL31" s="12">
        <v>4047.2485350000002</v>
      </c>
      <c r="AM31" s="8">
        <v>1.5932999999999999E-2</v>
      </c>
    </row>
    <row r="32" spans="1:39" ht="15" customHeight="1">
      <c r="A32" s="7" t="s">
        <v>514</v>
      </c>
      <c r="B32" s="10" t="s">
        <v>515</v>
      </c>
      <c r="C32" s="12">
        <v>132.64382900000001</v>
      </c>
      <c r="D32" s="12">
        <v>134.07951399999999</v>
      </c>
      <c r="E32" s="12">
        <v>136.28843699999999</v>
      </c>
      <c r="F32" s="12">
        <v>138.617538</v>
      </c>
      <c r="G32" s="12">
        <v>140.65147400000001</v>
      </c>
      <c r="H32" s="12">
        <v>143.050781</v>
      </c>
      <c r="I32" s="12">
        <v>145.84993</v>
      </c>
      <c r="J32" s="12">
        <v>148.582504</v>
      </c>
      <c r="K32" s="12">
        <v>151.083237</v>
      </c>
      <c r="L32" s="12">
        <v>153.600525</v>
      </c>
      <c r="M32" s="12">
        <v>156.00145000000001</v>
      </c>
      <c r="N32" s="12">
        <v>158.089966</v>
      </c>
      <c r="O32" s="12">
        <v>160.30502300000001</v>
      </c>
      <c r="P32" s="12">
        <v>162.77293399999999</v>
      </c>
      <c r="Q32" s="12">
        <v>165.014771</v>
      </c>
      <c r="R32" s="12">
        <v>166.90394599999999</v>
      </c>
      <c r="S32" s="12">
        <v>168.72868299999999</v>
      </c>
      <c r="T32" s="12">
        <v>170.69447299999999</v>
      </c>
      <c r="U32" s="12">
        <v>172.94134500000001</v>
      </c>
      <c r="V32" s="12">
        <v>175.31230199999999</v>
      </c>
      <c r="W32" s="12">
        <v>177.74671900000001</v>
      </c>
      <c r="X32" s="12">
        <v>180.17010500000001</v>
      </c>
      <c r="Y32" s="12">
        <v>182.575333</v>
      </c>
      <c r="Z32" s="12">
        <v>185.21019000000001</v>
      </c>
      <c r="AA32" s="12">
        <v>187.67596399999999</v>
      </c>
      <c r="AB32" s="12">
        <v>189.97216800000001</v>
      </c>
      <c r="AC32" s="12">
        <v>192.28185999999999</v>
      </c>
      <c r="AD32" s="12">
        <v>194.704407</v>
      </c>
      <c r="AE32" s="12">
        <v>197.155823</v>
      </c>
      <c r="AF32" s="12">
        <v>199.61215200000001</v>
      </c>
      <c r="AG32" s="12">
        <v>202.15617399999999</v>
      </c>
      <c r="AH32" s="12">
        <v>204.70486500000001</v>
      </c>
      <c r="AI32" s="12">
        <v>207.04238900000001</v>
      </c>
      <c r="AJ32" s="12">
        <v>209.29058800000001</v>
      </c>
      <c r="AK32" s="12">
        <v>211.668442</v>
      </c>
      <c r="AL32" s="12">
        <v>214.01968400000001</v>
      </c>
      <c r="AM32" s="8">
        <v>1.3849E-2</v>
      </c>
    </row>
    <row r="33" spans="1:39" ht="15" customHeight="1">
      <c r="A33" s="7" t="s">
        <v>516</v>
      </c>
      <c r="B33" s="10" t="s">
        <v>517</v>
      </c>
      <c r="C33" s="12">
        <v>1456.065186</v>
      </c>
      <c r="D33" s="12">
        <v>1459.378418</v>
      </c>
      <c r="E33" s="12">
        <v>1487.0902100000001</v>
      </c>
      <c r="F33" s="12">
        <v>1518.159058</v>
      </c>
      <c r="G33" s="12">
        <v>1543.879639</v>
      </c>
      <c r="H33" s="12">
        <v>1571.931519</v>
      </c>
      <c r="I33" s="12">
        <v>1603.8630370000001</v>
      </c>
      <c r="J33" s="12">
        <v>1635.3054199999999</v>
      </c>
      <c r="K33" s="12">
        <v>1663.690552</v>
      </c>
      <c r="L33" s="12">
        <v>1691.794678</v>
      </c>
      <c r="M33" s="12">
        <v>1718.715698</v>
      </c>
      <c r="N33" s="12">
        <v>1741.884399</v>
      </c>
      <c r="O33" s="12">
        <v>1766.0119629999999</v>
      </c>
      <c r="P33" s="12">
        <v>1792.993164</v>
      </c>
      <c r="Q33" s="12">
        <v>1817.2993160000001</v>
      </c>
      <c r="R33" s="12">
        <v>1837.139404</v>
      </c>
      <c r="S33" s="12">
        <v>1855.760986</v>
      </c>
      <c r="T33" s="12">
        <v>1875.9541019999999</v>
      </c>
      <c r="U33" s="12">
        <v>1898.9445800000001</v>
      </c>
      <c r="V33" s="12">
        <v>1923.8304439999999</v>
      </c>
      <c r="W33" s="12">
        <v>1949.5421140000001</v>
      </c>
      <c r="X33" s="12">
        <v>1975.3538820000001</v>
      </c>
      <c r="Y33" s="12">
        <v>2000.209351</v>
      </c>
      <c r="Z33" s="12">
        <v>2027.904053</v>
      </c>
      <c r="AA33" s="12">
        <v>2053.8149410000001</v>
      </c>
      <c r="AB33" s="12">
        <v>2077.3554690000001</v>
      </c>
      <c r="AC33" s="12">
        <v>2100.5402829999998</v>
      </c>
      <c r="AD33" s="12">
        <v>2124.9514159999999</v>
      </c>
      <c r="AE33" s="12">
        <v>2149.7565920000002</v>
      </c>
      <c r="AF33" s="12">
        <v>2174.5795899999998</v>
      </c>
      <c r="AG33" s="12">
        <v>2200.2890619999998</v>
      </c>
      <c r="AH33" s="12">
        <v>2225.8759770000001</v>
      </c>
      <c r="AI33" s="12">
        <v>2248.94751</v>
      </c>
      <c r="AJ33" s="12">
        <v>2270.6345209999999</v>
      </c>
      <c r="AK33" s="12">
        <v>2293.6408689999998</v>
      </c>
      <c r="AL33" s="12">
        <v>2316.3176269999999</v>
      </c>
      <c r="AM33" s="8">
        <v>1.3679999999999999E-2</v>
      </c>
    </row>
    <row r="34" spans="1:39" ht="15" customHeight="1">
      <c r="A34" s="7" t="s">
        <v>518</v>
      </c>
      <c r="B34" s="10" t="s">
        <v>519</v>
      </c>
      <c r="C34" s="12">
        <v>641.613159</v>
      </c>
      <c r="D34" s="12">
        <v>638.61267099999998</v>
      </c>
      <c r="E34" s="12">
        <v>657.61993399999994</v>
      </c>
      <c r="F34" s="12">
        <v>678.35919200000001</v>
      </c>
      <c r="G34" s="12">
        <v>696.80499299999997</v>
      </c>
      <c r="H34" s="12">
        <v>716.51049799999998</v>
      </c>
      <c r="I34" s="12">
        <v>738.25964399999998</v>
      </c>
      <c r="J34" s="12">
        <v>760.03686500000003</v>
      </c>
      <c r="K34" s="12">
        <v>780.604736</v>
      </c>
      <c r="L34" s="12">
        <v>801.28753700000004</v>
      </c>
      <c r="M34" s="12">
        <v>821.64434800000004</v>
      </c>
      <c r="N34" s="12">
        <v>840.39538600000003</v>
      </c>
      <c r="O34" s="12">
        <v>859.87957800000004</v>
      </c>
      <c r="P34" s="12">
        <v>881.08947799999999</v>
      </c>
      <c r="Q34" s="12">
        <v>901.22259499999996</v>
      </c>
      <c r="R34" s="12">
        <v>919.30517599999996</v>
      </c>
      <c r="S34" s="12">
        <v>936.98242200000004</v>
      </c>
      <c r="T34" s="12">
        <v>955.72955300000001</v>
      </c>
      <c r="U34" s="12">
        <v>976.22515899999996</v>
      </c>
      <c r="V34" s="12">
        <v>998.02282700000001</v>
      </c>
      <c r="W34" s="12">
        <v>1020.576599</v>
      </c>
      <c r="X34" s="12">
        <v>1043.505371</v>
      </c>
      <c r="Y34" s="12">
        <v>1066.165894</v>
      </c>
      <c r="Z34" s="12">
        <v>1090.4576420000001</v>
      </c>
      <c r="AA34" s="12">
        <v>1114.104736</v>
      </c>
      <c r="AB34" s="12">
        <v>1136.756592</v>
      </c>
      <c r="AC34" s="12">
        <v>1159.56665</v>
      </c>
      <c r="AD34" s="12">
        <v>1183.4091800000001</v>
      </c>
      <c r="AE34" s="12">
        <v>1207.8237300000001</v>
      </c>
      <c r="AF34" s="12">
        <v>1232.5858149999999</v>
      </c>
      <c r="AG34" s="12">
        <v>1258.2208250000001</v>
      </c>
      <c r="AH34" s="12">
        <v>1284.1401370000001</v>
      </c>
      <c r="AI34" s="12">
        <v>1308.89978</v>
      </c>
      <c r="AJ34" s="12">
        <v>1333.1527100000001</v>
      </c>
      <c r="AK34" s="12">
        <v>1358.548828</v>
      </c>
      <c r="AL34" s="12">
        <v>1384.094971</v>
      </c>
      <c r="AM34" s="8">
        <v>2.3011E-2</v>
      </c>
    </row>
    <row r="35" spans="1:39" ht="15" customHeight="1">
      <c r="A35" s="7" t="s">
        <v>520</v>
      </c>
      <c r="B35" s="10" t="s">
        <v>521</v>
      </c>
      <c r="C35" s="12">
        <v>132.881393</v>
      </c>
      <c r="D35" s="12">
        <v>132.475067</v>
      </c>
      <c r="E35" s="12">
        <v>130.621689</v>
      </c>
      <c r="F35" s="12">
        <v>125.96154</v>
      </c>
      <c r="G35" s="12">
        <v>122.940056</v>
      </c>
      <c r="H35" s="12">
        <v>123.555122</v>
      </c>
      <c r="I35" s="12">
        <v>126.181641</v>
      </c>
      <c r="J35" s="12">
        <v>127.87784600000001</v>
      </c>
      <c r="K35" s="12">
        <v>129.157364</v>
      </c>
      <c r="L35" s="12">
        <v>130.898911</v>
      </c>
      <c r="M35" s="12">
        <v>131.79029800000001</v>
      </c>
      <c r="N35" s="12">
        <v>131.76486199999999</v>
      </c>
      <c r="O35" s="12">
        <v>132.557999</v>
      </c>
      <c r="P35" s="12">
        <v>133.810059</v>
      </c>
      <c r="Q35" s="12">
        <v>134.276321</v>
      </c>
      <c r="R35" s="12">
        <v>134.19750999999999</v>
      </c>
      <c r="S35" s="12">
        <v>134.44021599999999</v>
      </c>
      <c r="T35" s="12">
        <v>134.85789500000001</v>
      </c>
      <c r="U35" s="12">
        <v>136.341736</v>
      </c>
      <c r="V35" s="12">
        <v>137.10623200000001</v>
      </c>
      <c r="W35" s="12">
        <v>137.548157</v>
      </c>
      <c r="X35" s="12">
        <v>137.296356</v>
      </c>
      <c r="Y35" s="12">
        <v>137.90181000000001</v>
      </c>
      <c r="Z35" s="12">
        <v>138.62622099999999</v>
      </c>
      <c r="AA35" s="12">
        <v>138.394104</v>
      </c>
      <c r="AB35" s="12">
        <v>138.131393</v>
      </c>
      <c r="AC35" s="12">
        <v>138.33985899999999</v>
      </c>
      <c r="AD35" s="12">
        <v>138.54020700000001</v>
      </c>
      <c r="AE35" s="12">
        <v>138.355774</v>
      </c>
      <c r="AF35" s="12">
        <v>137.90115399999999</v>
      </c>
      <c r="AG35" s="12">
        <v>137.44126900000001</v>
      </c>
      <c r="AH35" s="12">
        <v>136.911911</v>
      </c>
      <c r="AI35" s="12">
        <v>135.83474699999999</v>
      </c>
      <c r="AJ35" s="12">
        <v>134.86042800000001</v>
      </c>
      <c r="AK35" s="12">
        <v>134.01470900000001</v>
      </c>
      <c r="AL35" s="12">
        <v>132.816193</v>
      </c>
      <c r="AM35" s="8">
        <v>7.6000000000000004E-5</v>
      </c>
    </row>
    <row r="36" spans="1:39" ht="15" customHeight="1">
      <c r="A36" s="7" t="s">
        <v>522</v>
      </c>
      <c r="B36" s="10" t="s">
        <v>523</v>
      </c>
      <c r="C36" s="12">
        <v>1031.91272</v>
      </c>
      <c r="D36" s="12">
        <v>1159.524048</v>
      </c>
      <c r="E36" s="12">
        <v>1035.846802</v>
      </c>
      <c r="F36" s="12">
        <v>1042.9332280000001</v>
      </c>
      <c r="G36" s="12">
        <v>1057.7897949999999</v>
      </c>
      <c r="H36" s="12">
        <v>1031.4945070000001</v>
      </c>
      <c r="I36" s="12">
        <v>1041.154663</v>
      </c>
      <c r="J36" s="12">
        <v>1051.0318600000001</v>
      </c>
      <c r="K36" s="12">
        <v>1061.7867429999999</v>
      </c>
      <c r="L36" s="12">
        <v>1073.3237300000001</v>
      </c>
      <c r="M36" s="12">
        <v>1083.4445800000001</v>
      </c>
      <c r="N36" s="12">
        <v>1093.1297609999999</v>
      </c>
      <c r="O36" s="12">
        <v>1102.930908</v>
      </c>
      <c r="P36" s="12">
        <v>1111.272095</v>
      </c>
      <c r="Q36" s="12">
        <v>1120.4388429999999</v>
      </c>
      <c r="R36" s="12">
        <v>1130.8435059999999</v>
      </c>
      <c r="S36" s="12">
        <v>1142.644043</v>
      </c>
      <c r="T36" s="12">
        <v>1153.8461910000001</v>
      </c>
      <c r="U36" s="12">
        <v>1167.2823490000001</v>
      </c>
      <c r="V36" s="12">
        <v>1180.842163</v>
      </c>
      <c r="W36" s="12">
        <v>1194.964111</v>
      </c>
      <c r="X36" s="12">
        <v>1203.516357</v>
      </c>
      <c r="Y36" s="12">
        <v>1211.8695070000001</v>
      </c>
      <c r="Z36" s="12">
        <v>1218.3448490000001</v>
      </c>
      <c r="AA36" s="12">
        <v>1226.864746</v>
      </c>
      <c r="AB36" s="12">
        <v>1234.562866</v>
      </c>
      <c r="AC36" s="12">
        <v>1241.959351</v>
      </c>
      <c r="AD36" s="12">
        <v>1250.5485839999999</v>
      </c>
      <c r="AE36" s="12">
        <v>1259.3165280000001</v>
      </c>
      <c r="AF36" s="12">
        <v>1269.2463379999999</v>
      </c>
      <c r="AG36" s="12">
        <v>1278.921875</v>
      </c>
      <c r="AH36" s="12">
        <v>1287.748413</v>
      </c>
      <c r="AI36" s="12">
        <v>1297.2041019999999</v>
      </c>
      <c r="AJ36" s="12">
        <v>1305.304443</v>
      </c>
      <c r="AK36" s="12">
        <v>1314.8330080000001</v>
      </c>
      <c r="AL36" s="12">
        <v>1324.5051269999999</v>
      </c>
      <c r="AM36" s="8">
        <v>3.9199999999999999E-3</v>
      </c>
    </row>
    <row r="37" spans="1:39" ht="15" customHeight="1">
      <c r="A37" s="7" t="s">
        <v>524</v>
      </c>
      <c r="B37" s="10" t="s">
        <v>525</v>
      </c>
      <c r="C37" s="12">
        <v>785.001892</v>
      </c>
      <c r="D37" s="12">
        <v>907.73681599999998</v>
      </c>
      <c r="E37" s="12">
        <v>780.03967299999999</v>
      </c>
      <c r="F37" s="12">
        <v>782.98913600000003</v>
      </c>
      <c r="G37" s="12">
        <v>794.36102300000005</v>
      </c>
      <c r="H37" s="12">
        <v>764.788635</v>
      </c>
      <c r="I37" s="12">
        <v>771.34643600000004</v>
      </c>
      <c r="J37" s="12">
        <v>778.43518100000006</v>
      </c>
      <c r="K37" s="12">
        <v>786.51709000000005</v>
      </c>
      <c r="L37" s="12">
        <v>795.45593299999996</v>
      </c>
      <c r="M37" s="12">
        <v>803.18109100000004</v>
      </c>
      <c r="N37" s="12">
        <v>810.61181599999998</v>
      </c>
      <c r="O37" s="12">
        <v>818.13543700000002</v>
      </c>
      <c r="P37" s="12">
        <v>824.06536900000003</v>
      </c>
      <c r="Q37" s="12">
        <v>830.98657200000002</v>
      </c>
      <c r="R37" s="12">
        <v>839.41156000000001</v>
      </c>
      <c r="S37" s="12">
        <v>849.36236599999995</v>
      </c>
      <c r="T37" s="12">
        <v>858.78845200000001</v>
      </c>
      <c r="U37" s="12">
        <v>870.29632600000002</v>
      </c>
      <c r="V37" s="12">
        <v>882.01208499999996</v>
      </c>
      <c r="W37" s="12">
        <v>894.29559300000005</v>
      </c>
      <c r="X37" s="12">
        <v>901.211365</v>
      </c>
      <c r="Y37" s="12">
        <v>907.86444100000006</v>
      </c>
      <c r="Z37" s="12">
        <v>912.63476600000001</v>
      </c>
      <c r="AA37" s="12">
        <v>919.61505099999999</v>
      </c>
      <c r="AB37" s="12">
        <v>925.83093299999996</v>
      </c>
      <c r="AC37" s="12">
        <v>931.75750700000003</v>
      </c>
      <c r="AD37" s="12">
        <v>938.83032200000002</v>
      </c>
      <c r="AE37" s="12">
        <v>946.08166500000004</v>
      </c>
      <c r="AF37" s="12">
        <v>954.51605199999995</v>
      </c>
      <c r="AG37" s="12">
        <v>962.69897500000002</v>
      </c>
      <c r="AH37" s="12">
        <v>970.06115699999998</v>
      </c>
      <c r="AI37" s="12">
        <v>978.14038100000005</v>
      </c>
      <c r="AJ37" s="12">
        <v>984.81140100000005</v>
      </c>
      <c r="AK37" s="12">
        <v>992.90405299999998</v>
      </c>
      <c r="AL37" s="12">
        <v>1001.222656</v>
      </c>
      <c r="AM37" s="8">
        <v>2.8869999999999998E-3</v>
      </c>
    </row>
    <row r="38" spans="1:39" ht="15" customHeight="1">
      <c r="A38" s="7" t="s">
        <v>526</v>
      </c>
      <c r="B38" s="10" t="s">
        <v>527</v>
      </c>
      <c r="C38" s="12">
        <v>102.03630800000001</v>
      </c>
      <c r="D38" s="12">
        <v>99.306434999999993</v>
      </c>
      <c r="E38" s="12">
        <v>97.980164000000002</v>
      </c>
      <c r="F38" s="12">
        <v>95.565062999999995</v>
      </c>
      <c r="G38" s="12">
        <v>92.472885000000005</v>
      </c>
      <c r="H38" s="12">
        <v>89.025504999999995</v>
      </c>
      <c r="I38" s="12">
        <v>86.963120000000004</v>
      </c>
      <c r="J38" s="12">
        <v>84.902832000000004</v>
      </c>
      <c r="K38" s="12">
        <v>82.771370000000005</v>
      </c>
      <c r="L38" s="12">
        <v>80.454346000000001</v>
      </c>
      <c r="M38" s="12">
        <v>77.725914000000003</v>
      </c>
      <c r="N38" s="12">
        <v>74.476562000000001</v>
      </c>
      <c r="O38" s="12">
        <v>71.443718000000004</v>
      </c>
      <c r="P38" s="12">
        <v>68.463027999999994</v>
      </c>
      <c r="Q38" s="12">
        <v>65.67662</v>
      </c>
      <c r="R38" s="12">
        <v>62.908794</v>
      </c>
      <c r="S38" s="12">
        <v>61.071773999999998</v>
      </c>
      <c r="T38" s="12">
        <v>59.154319999999998</v>
      </c>
      <c r="U38" s="12">
        <v>57.375191000000001</v>
      </c>
      <c r="V38" s="12">
        <v>55.818100000000001</v>
      </c>
      <c r="W38" s="12">
        <v>54.276164999999999</v>
      </c>
      <c r="X38" s="12">
        <v>52.624263999999997</v>
      </c>
      <c r="Y38" s="12">
        <v>50.916339999999998</v>
      </c>
      <c r="Z38" s="12">
        <v>49.271529999999998</v>
      </c>
      <c r="AA38" s="12">
        <v>47.554188000000003</v>
      </c>
      <c r="AB38" s="12">
        <v>45.860728999999999</v>
      </c>
      <c r="AC38" s="12">
        <v>44.720623000000003</v>
      </c>
      <c r="AD38" s="12">
        <v>43.646084000000002</v>
      </c>
      <c r="AE38" s="12">
        <v>42.758071999999999</v>
      </c>
      <c r="AF38" s="12">
        <v>41.855877</v>
      </c>
      <c r="AG38" s="12">
        <v>40.947448999999999</v>
      </c>
      <c r="AH38" s="12">
        <v>40.147812000000002</v>
      </c>
      <c r="AI38" s="12">
        <v>39.331584999999997</v>
      </c>
      <c r="AJ38" s="12">
        <v>38.508316000000001</v>
      </c>
      <c r="AK38" s="12">
        <v>37.784035000000003</v>
      </c>
      <c r="AL38" s="12">
        <v>37.130299000000001</v>
      </c>
      <c r="AM38" s="8">
        <v>-2.852E-2</v>
      </c>
    </row>
    <row r="39" spans="1:39" ht="15" customHeight="1">
      <c r="A39" s="7" t="s">
        <v>528</v>
      </c>
      <c r="B39" s="10" t="s">
        <v>529</v>
      </c>
      <c r="C39" s="12">
        <v>682.96557600000006</v>
      </c>
      <c r="D39" s="12">
        <v>808.43035899999995</v>
      </c>
      <c r="E39" s="12">
        <v>682.05950900000005</v>
      </c>
      <c r="F39" s="12">
        <v>687.42407200000002</v>
      </c>
      <c r="G39" s="12">
        <v>701.88812299999995</v>
      </c>
      <c r="H39" s="12">
        <v>675.76312299999995</v>
      </c>
      <c r="I39" s="12">
        <v>684.38330099999996</v>
      </c>
      <c r="J39" s="12">
        <v>693.53234899999995</v>
      </c>
      <c r="K39" s="12">
        <v>703.74572799999999</v>
      </c>
      <c r="L39" s="12">
        <v>715.00158699999997</v>
      </c>
      <c r="M39" s="12">
        <v>725.45519999999999</v>
      </c>
      <c r="N39" s="12">
        <v>736.13525400000003</v>
      </c>
      <c r="O39" s="12">
        <v>746.69171100000005</v>
      </c>
      <c r="P39" s="12">
        <v>755.60235599999999</v>
      </c>
      <c r="Q39" s="12">
        <v>765.30993699999999</v>
      </c>
      <c r="R39" s="12">
        <v>776.502747</v>
      </c>
      <c r="S39" s="12">
        <v>788.29058799999996</v>
      </c>
      <c r="T39" s="12">
        <v>799.63415499999996</v>
      </c>
      <c r="U39" s="12">
        <v>812.92114300000003</v>
      </c>
      <c r="V39" s="12">
        <v>826.19397000000004</v>
      </c>
      <c r="W39" s="12">
        <v>840.019409</v>
      </c>
      <c r="X39" s="12">
        <v>848.58709699999997</v>
      </c>
      <c r="Y39" s="12">
        <v>856.94812000000002</v>
      </c>
      <c r="Z39" s="12">
        <v>863.36321999999996</v>
      </c>
      <c r="AA39" s="12">
        <v>872.06085199999995</v>
      </c>
      <c r="AB39" s="12">
        <v>879.97021500000005</v>
      </c>
      <c r="AC39" s="12">
        <v>887.03686500000003</v>
      </c>
      <c r="AD39" s="12">
        <v>895.18426499999998</v>
      </c>
      <c r="AE39" s="12">
        <v>903.32360800000004</v>
      </c>
      <c r="AF39" s="12">
        <v>912.66015600000003</v>
      </c>
      <c r="AG39" s="12">
        <v>921.75152600000001</v>
      </c>
      <c r="AH39" s="12">
        <v>929.91332999999997</v>
      </c>
      <c r="AI39" s="12">
        <v>938.80877699999996</v>
      </c>
      <c r="AJ39" s="12">
        <v>946.30310099999997</v>
      </c>
      <c r="AK39" s="12">
        <v>955.11999500000002</v>
      </c>
      <c r="AL39" s="12">
        <v>964.09234600000002</v>
      </c>
      <c r="AM39" s="8">
        <v>5.1929999999999997E-3</v>
      </c>
    </row>
    <row r="40" spans="1:39" ht="15" customHeight="1">
      <c r="A40" s="7" t="s">
        <v>530</v>
      </c>
      <c r="B40" s="10" t="s">
        <v>531</v>
      </c>
      <c r="C40" s="12">
        <v>246.91082800000001</v>
      </c>
      <c r="D40" s="12">
        <v>251.787262</v>
      </c>
      <c r="E40" s="12">
        <v>255.807129</v>
      </c>
      <c r="F40" s="12">
        <v>259.94406099999998</v>
      </c>
      <c r="G40" s="12">
        <v>263.42877199999998</v>
      </c>
      <c r="H40" s="12">
        <v>266.70584100000002</v>
      </c>
      <c r="I40" s="12">
        <v>269.80822799999999</v>
      </c>
      <c r="J40" s="12">
        <v>272.59670999999997</v>
      </c>
      <c r="K40" s="12">
        <v>275.26971400000002</v>
      </c>
      <c r="L40" s="12">
        <v>277.86779799999999</v>
      </c>
      <c r="M40" s="12">
        <v>280.26355000000001</v>
      </c>
      <c r="N40" s="12">
        <v>282.51788299999998</v>
      </c>
      <c r="O40" s="12">
        <v>284.79547100000002</v>
      </c>
      <c r="P40" s="12">
        <v>287.20666499999999</v>
      </c>
      <c r="Q40" s="12">
        <v>289.452271</v>
      </c>
      <c r="R40" s="12">
        <v>291.431915</v>
      </c>
      <c r="S40" s="12">
        <v>293.28170799999998</v>
      </c>
      <c r="T40" s="12">
        <v>295.05770899999999</v>
      </c>
      <c r="U40" s="12">
        <v>296.98596199999997</v>
      </c>
      <c r="V40" s="12">
        <v>298.83007800000001</v>
      </c>
      <c r="W40" s="12">
        <v>300.66845699999999</v>
      </c>
      <c r="X40" s="12">
        <v>302.30502300000001</v>
      </c>
      <c r="Y40" s="12">
        <v>304.005157</v>
      </c>
      <c r="Z40" s="12">
        <v>305.710083</v>
      </c>
      <c r="AA40" s="12">
        <v>307.24963400000001</v>
      </c>
      <c r="AB40" s="12">
        <v>308.73193400000002</v>
      </c>
      <c r="AC40" s="12">
        <v>310.20187399999998</v>
      </c>
      <c r="AD40" s="12">
        <v>311.718323</v>
      </c>
      <c r="AE40" s="12">
        <v>313.23492399999998</v>
      </c>
      <c r="AF40" s="12">
        <v>314.73028599999998</v>
      </c>
      <c r="AG40" s="12">
        <v>316.22287</v>
      </c>
      <c r="AH40" s="12">
        <v>317.68731700000001</v>
      </c>
      <c r="AI40" s="12">
        <v>319.06366000000003</v>
      </c>
      <c r="AJ40" s="12">
        <v>320.493042</v>
      </c>
      <c r="AK40" s="12">
        <v>321.92898600000001</v>
      </c>
      <c r="AL40" s="12">
        <v>323.28247099999999</v>
      </c>
      <c r="AM40" s="8">
        <v>7.378E-3</v>
      </c>
    </row>
    <row r="41" spans="1:39" ht="15" customHeight="1">
      <c r="A41" s="7" t="s">
        <v>532</v>
      </c>
      <c r="B41" s="10" t="s">
        <v>533</v>
      </c>
      <c r="C41" s="12">
        <v>581.81561299999998</v>
      </c>
      <c r="D41" s="12">
        <v>566.81542999999999</v>
      </c>
      <c r="E41" s="12">
        <v>572.96551499999998</v>
      </c>
      <c r="F41" s="12">
        <v>576.11144999999999</v>
      </c>
      <c r="G41" s="12">
        <v>591.20526099999995</v>
      </c>
      <c r="H41" s="12">
        <v>601.90759300000002</v>
      </c>
      <c r="I41" s="12">
        <v>608.95294200000001</v>
      </c>
      <c r="J41" s="12">
        <v>621.01336700000002</v>
      </c>
      <c r="K41" s="12">
        <v>627.08709699999997</v>
      </c>
      <c r="L41" s="12">
        <v>625.68048099999999</v>
      </c>
      <c r="M41" s="12">
        <v>629.85992399999998</v>
      </c>
      <c r="N41" s="12">
        <v>624.82049600000005</v>
      </c>
      <c r="O41" s="12">
        <v>623.97137499999997</v>
      </c>
      <c r="P41" s="12">
        <v>620.33801300000005</v>
      </c>
      <c r="Q41" s="12">
        <v>617.98095699999999</v>
      </c>
      <c r="R41" s="12">
        <v>616.24883999999997</v>
      </c>
      <c r="S41" s="12">
        <v>611.72326699999996</v>
      </c>
      <c r="T41" s="12">
        <v>605.17596400000002</v>
      </c>
      <c r="U41" s="12">
        <v>603.75183100000004</v>
      </c>
      <c r="V41" s="12">
        <v>600.64099099999999</v>
      </c>
      <c r="W41" s="12">
        <v>600.19085700000005</v>
      </c>
      <c r="X41" s="12">
        <v>597.52142300000003</v>
      </c>
      <c r="Y41" s="12">
        <v>596.23345900000004</v>
      </c>
      <c r="Z41" s="12">
        <v>594.12792999999999</v>
      </c>
      <c r="AA41" s="12">
        <v>596.41131600000006</v>
      </c>
      <c r="AB41" s="12">
        <v>592.04858400000001</v>
      </c>
      <c r="AC41" s="12">
        <v>591.80602999999996</v>
      </c>
      <c r="AD41" s="12">
        <v>591.96185300000002</v>
      </c>
      <c r="AE41" s="12">
        <v>592.45495600000004</v>
      </c>
      <c r="AF41" s="12">
        <v>592.66894500000001</v>
      </c>
      <c r="AG41" s="12">
        <v>592.74279799999999</v>
      </c>
      <c r="AH41" s="12">
        <v>592.90673800000002</v>
      </c>
      <c r="AI41" s="12">
        <v>592.925659</v>
      </c>
      <c r="AJ41" s="12">
        <v>593.04504399999996</v>
      </c>
      <c r="AK41" s="12">
        <v>593.67578100000003</v>
      </c>
      <c r="AL41" s="12">
        <v>594.55157499999996</v>
      </c>
      <c r="AM41" s="8">
        <v>1.4059999999999999E-3</v>
      </c>
    </row>
    <row r="42" spans="1:39" ht="15" customHeight="1">
      <c r="A42" s="7" t="s">
        <v>534</v>
      </c>
      <c r="B42" s="10" t="s">
        <v>525</v>
      </c>
      <c r="C42" s="12">
        <v>539.11828600000001</v>
      </c>
      <c r="D42" s="12">
        <v>522.25414999999998</v>
      </c>
      <c r="E42" s="12">
        <v>527.74426300000005</v>
      </c>
      <c r="F42" s="12">
        <v>530.03057899999999</v>
      </c>
      <c r="G42" s="12">
        <v>544.66632100000004</v>
      </c>
      <c r="H42" s="12">
        <v>554.80578600000001</v>
      </c>
      <c r="I42" s="12">
        <v>561.22729500000003</v>
      </c>
      <c r="J42" s="12">
        <v>572.66009499999996</v>
      </c>
      <c r="K42" s="12">
        <v>578.05230700000004</v>
      </c>
      <c r="L42" s="12">
        <v>575.97381600000006</v>
      </c>
      <c r="M42" s="12">
        <v>579.55078100000003</v>
      </c>
      <c r="N42" s="12">
        <v>573.94976799999995</v>
      </c>
      <c r="O42" s="12">
        <v>572.49084500000004</v>
      </c>
      <c r="P42" s="12">
        <v>568.19378700000004</v>
      </c>
      <c r="Q42" s="12">
        <v>565.24597200000005</v>
      </c>
      <c r="R42" s="12">
        <v>563.00640899999996</v>
      </c>
      <c r="S42" s="12">
        <v>557.99938999999995</v>
      </c>
      <c r="T42" s="12">
        <v>550.94653300000004</v>
      </c>
      <c r="U42" s="12">
        <v>548.92962599999998</v>
      </c>
      <c r="V42" s="12">
        <v>545.25305200000003</v>
      </c>
      <c r="W42" s="12">
        <v>544.22479199999998</v>
      </c>
      <c r="X42" s="12">
        <v>541.03228799999999</v>
      </c>
      <c r="Y42" s="12">
        <v>539.16503899999998</v>
      </c>
      <c r="Z42" s="12">
        <v>536.47692900000004</v>
      </c>
      <c r="AA42" s="12">
        <v>538.23577899999998</v>
      </c>
      <c r="AB42" s="12">
        <v>533.35876499999995</v>
      </c>
      <c r="AC42" s="12">
        <v>532.60583499999996</v>
      </c>
      <c r="AD42" s="12">
        <v>532.23638900000003</v>
      </c>
      <c r="AE42" s="12">
        <v>532.21636999999998</v>
      </c>
      <c r="AF42" s="12">
        <v>531.93682899999999</v>
      </c>
      <c r="AG42" s="12">
        <v>531.51983600000005</v>
      </c>
      <c r="AH42" s="12">
        <v>531.19799799999998</v>
      </c>
      <c r="AI42" s="12">
        <v>530.75158699999997</v>
      </c>
      <c r="AJ42" s="12">
        <v>530.39288299999998</v>
      </c>
      <c r="AK42" s="12">
        <v>530.550476</v>
      </c>
      <c r="AL42" s="12">
        <v>530.97387700000002</v>
      </c>
      <c r="AM42" s="8">
        <v>4.8700000000000002E-4</v>
      </c>
    </row>
    <row r="43" spans="1:39" ht="15" customHeight="1">
      <c r="A43" s="7" t="s">
        <v>535</v>
      </c>
      <c r="B43" s="10" t="s">
        <v>536</v>
      </c>
      <c r="C43" s="12">
        <v>42.697353</v>
      </c>
      <c r="D43" s="12">
        <v>44.561295000000001</v>
      </c>
      <c r="E43" s="12">
        <v>45.221255999999997</v>
      </c>
      <c r="F43" s="12">
        <v>46.080860000000001</v>
      </c>
      <c r="G43" s="12">
        <v>46.538939999999997</v>
      </c>
      <c r="H43" s="12">
        <v>47.101821999999999</v>
      </c>
      <c r="I43" s="12">
        <v>47.725628</v>
      </c>
      <c r="J43" s="12">
        <v>48.353282999999998</v>
      </c>
      <c r="K43" s="12">
        <v>49.034767000000002</v>
      </c>
      <c r="L43" s="12">
        <v>49.706668999999998</v>
      </c>
      <c r="M43" s="12">
        <v>50.30912</v>
      </c>
      <c r="N43" s="12">
        <v>50.870700999999997</v>
      </c>
      <c r="O43" s="12">
        <v>51.480530000000002</v>
      </c>
      <c r="P43" s="12">
        <v>52.144249000000002</v>
      </c>
      <c r="Q43" s="12">
        <v>52.735016000000002</v>
      </c>
      <c r="R43" s="12">
        <v>53.242427999999997</v>
      </c>
      <c r="S43" s="12">
        <v>53.723854000000003</v>
      </c>
      <c r="T43" s="12">
        <v>54.229416000000001</v>
      </c>
      <c r="U43" s="12">
        <v>54.822189000000002</v>
      </c>
      <c r="V43" s="12">
        <v>55.387912999999998</v>
      </c>
      <c r="W43" s="12">
        <v>55.966076000000001</v>
      </c>
      <c r="X43" s="12">
        <v>56.489142999999999</v>
      </c>
      <c r="Y43" s="12">
        <v>57.068409000000003</v>
      </c>
      <c r="Z43" s="12">
        <v>57.651001000000001</v>
      </c>
      <c r="AA43" s="12">
        <v>58.175528999999997</v>
      </c>
      <c r="AB43" s="12">
        <v>58.689804000000002</v>
      </c>
      <c r="AC43" s="12">
        <v>59.200180000000003</v>
      </c>
      <c r="AD43" s="12">
        <v>59.725456000000001</v>
      </c>
      <c r="AE43" s="12">
        <v>60.238593999999999</v>
      </c>
      <c r="AF43" s="12">
        <v>60.732086000000002</v>
      </c>
      <c r="AG43" s="12">
        <v>61.222938999999997</v>
      </c>
      <c r="AH43" s="12">
        <v>61.708717</v>
      </c>
      <c r="AI43" s="12">
        <v>62.174048999999997</v>
      </c>
      <c r="AJ43" s="12">
        <v>62.652175999999997</v>
      </c>
      <c r="AK43" s="12">
        <v>63.125281999999999</v>
      </c>
      <c r="AL43" s="12">
        <v>63.577689999999997</v>
      </c>
      <c r="AM43" s="8">
        <v>1.0508E-2</v>
      </c>
    </row>
    <row r="44" spans="1:39" ht="15" customHeight="1">
      <c r="A44" s="7" t="s">
        <v>537</v>
      </c>
      <c r="B44" s="10" t="s">
        <v>538</v>
      </c>
      <c r="C44" s="12">
        <v>10.648009</v>
      </c>
      <c r="D44" s="12">
        <v>11.543526999999999</v>
      </c>
      <c r="E44" s="12">
        <v>11.681818</v>
      </c>
      <c r="F44" s="12">
        <v>11.815345000000001</v>
      </c>
      <c r="G44" s="12">
        <v>11.949463</v>
      </c>
      <c r="H44" s="12">
        <v>12.084269000000001</v>
      </c>
      <c r="I44" s="12">
        <v>12.218351999999999</v>
      </c>
      <c r="J44" s="12">
        <v>12.352746</v>
      </c>
      <c r="K44" s="12">
        <v>12.488025</v>
      </c>
      <c r="L44" s="12">
        <v>12.620948</v>
      </c>
      <c r="M44" s="12">
        <v>12.748310999999999</v>
      </c>
      <c r="N44" s="12">
        <v>12.874998</v>
      </c>
      <c r="O44" s="12">
        <v>13.000832000000001</v>
      </c>
      <c r="P44" s="12">
        <v>13.12433</v>
      </c>
      <c r="Q44" s="12">
        <v>13.246454999999999</v>
      </c>
      <c r="R44" s="12">
        <v>13.368207999999999</v>
      </c>
      <c r="S44" s="12">
        <v>13.489457</v>
      </c>
      <c r="T44" s="12">
        <v>13.610104</v>
      </c>
      <c r="U44" s="12">
        <v>13.730048</v>
      </c>
      <c r="V44" s="12">
        <v>13.849152999999999</v>
      </c>
      <c r="W44" s="12">
        <v>13.967335</v>
      </c>
      <c r="X44" s="12">
        <v>14.084626999999999</v>
      </c>
      <c r="Y44" s="12">
        <v>14.200851999999999</v>
      </c>
      <c r="Z44" s="12">
        <v>14.315894999999999</v>
      </c>
      <c r="AA44" s="12">
        <v>14.429710999999999</v>
      </c>
      <c r="AB44" s="12">
        <v>14.542338000000001</v>
      </c>
      <c r="AC44" s="12">
        <v>14.653836999999999</v>
      </c>
      <c r="AD44" s="12">
        <v>14.764279</v>
      </c>
      <c r="AE44" s="12">
        <v>14.873708000000001</v>
      </c>
      <c r="AF44" s="12">
        <v>14.982229</v>
      </c>
      <c r="AG44" s="12">
        <v>15.089981999999999</v>
      </c>
      <c r="AH44" s="12">
        <v>15.197365</v>
      </c>
      <c r="AI44" s="12">
        <v>15.304154</v>
      </c>
      <c r="AJ44" s="12">
        <v>15.410425</v>
      </c>
      <c r="AK44" s="12">
        <v>15.516643999999999</v>
      </c>
      <c r="AL44" s="12">
        <v>15.623044</v>
      </c>
      <c r="AM44" s="8">
        <v>8.94E-3</v>
      </c>
    </row>
    <row r="45" spans="1:39" ht="15" customHeight="1">
      <c r="A45" s="7" t="s">
        <v>539</v>
      </c>
      <c r="B45" s="10" t="s">
        <v>540</v>
      </c>
      <c r="C45" s="12">
        <v>14.848077999999999</v>
      </c>
      <c r="D45" s="12">
        <v>15.114731000000001</v>
      </c>
      <c r="E45" s="12">
        <v>15.335281</v>
      </c>
      <c r="F45" s="12">
        <v>15.590306999999999</v>
      </c>
      <c r="G45" s="12">
        <v>15.771412</v>
      </c>
      <c r="H45" s="12">
        <v>15.966352000000001</v>
      </c>
      <c r="I45" s="12">
        <v>16.177599000000001</v>
      </c>
      <c r="J45" s="12">
        <v>16.389879000000001</v>
      </c>
      <c r="K45" s="12">
        <v>16.601272999999999</v>
      </c>
      <c r="L45" s="12">
        <v>16.808413999999999</v>
      </c>
      <c r="M45" s="12">
        <v>16.998121000000001</v>
      </c>
      <c r="N45" s="12">
        <v>17.173397000000001</v>
      </c>
      <c r="O45" s="12">
        <v>17.356680000000001</v>
      </c>
      <c r="P45" s="12">
        <v>17.550995</v>
      </c>
      <c r="Q45" s="12">
        <v>17.730799000000001</v>
      </c>
      <c r="R45" s="12">
        <v>17.890305000000001</v>
      </c>
      <c r="S45" s="12">
        <v>18.040251000000001</v>
      </c>
      <c r="T45" s="12">
        <v>18.197716</v>
      </c>
      <c r="U45" s="12">
        <v>18.370052000000001</v>
      </c>
      <c r="V45" s="12">
        <v>18.541843</v>
      </c>
      <c r="W45" s="12">
        <v>18.7134</v>
      </c>
      <c r="X45" s="12">
        <v>18.877462000000001</v>
      </c>
      <c r="Y45" s="12">
        <v>19.046427000000001</v>
      </c>
      <c r="Z45" s="12">
        <v>19.216459</v>
      </c>
      <c r="AA45" s="12">
        <v>19.374818999999999</v>
      </c>
      <c r="AB45" s="12">
        <v>19.526215000000001</v>
      </c>
      <c r="AC45" s="12">
        <v>19.674385000000001</v>
      </c>
      <c r="AD45" s="12">
        <v>19.824681999999999</v>
      </c>
      <c r="AE45" s="12">
        <v>19.971519000000001</v>
      </c>
      <c r="AF45" s="12">
        <v>20.112068000000001</v>
      </c>
      <c r="AG45" s="12">
        <v>20.251131000000001</v>
      </c>
      <c r="AH45" s="12">
        <v>20.389122</v>
      </c>
      <c r="AI45" s="12">
        <v>20.521609999999999</v>
      </c>
      <c r="AJ45" s="12">
        <v>20.651945000000001</v>
      </c>
      <c r="AK45" s="12">
        <v>20.785889000000001</v>
      </c>
      <c r="AL45" s="12">
        <v>20.920151000000001</v>
      </c>
      <c r="AM45" s="8">
        <v>9.606E-3</v>
      </c>
    </row>
    <row r="46" spans="1:39" ht="15" customHeight="1">
      <c r="A46" s="7" t="s">
        <v>541</v>
      </c>
      <c r="B46" s="10" t="s">
        <v>542</v>
      </c>
      <c r="C46" s="12">
        <v>17.201269</v>
      </c>
      <c r="D46" s="12">
        <v>17.903036</v>
      </c>
      <c r="E46" s="12">
        <v>18.204155</v>
      </c>
      <c r="F46" s="12">
        <v>18.675208999999999</v>
      </c>
      <c r="G46" s="12">
        <v>18.818069000000001</v>
      </c>
      <c r="H46" s="12">
        <v>19.051205</v>
      </c>
      <c r="I46" s="12">
        <v>19.329675999999999</v>
      </c>
      <c r="J46" s="12">
        <v>19.610657</v>
      </c>
      <c r="K46" s="12">
        <v>19.945473</v>
      </c>
      <c r="L46" s="12">
        <v>20.277304000000001</v>
      </c>
      <c r="M46" s="12">
        <v>20.562687</v>
      </c>
      <c r="N46" s="12">
        <v>20.822303999999999</v>
      </c>
      <c r="O46" s="12">
        <v>21.12302</v>
      </c>
      <c r="P46" s="12">
        <v>21.468928999999999</v>
      </c>
      <c r="Q46" s="12">
        <v>21.757763000000001</v>
      </c>
      <c r="R46" s="12">
        <v>21.983915</v>
      </c>
      <c r="S46" s="12">
        <v>22.194144999999999</v>
      </c>
      <c r="T46" s="12">
        <v>22.421593000000001</v>
      </c>
      <c r="U46" s="12">
        <v>22.722083999999999</v>
      </c>
      <c r="V46" s="12">
        <v>22.996918000000001</v>
      </c>
      <c r="W46" s="12">
        <v>23.285345</v>
      </c>
      <c r="X46" s="12">
        <v>23.527054</v>
      </c>
      <c r="Y46" s="12">
        <v>23.821124999999999</v>
      </c>
      <c r="Z46" s="12">
        <v>24.118646999999999</v>
      </c>
      <c r="AA46" s="12">
        <v>24.370998</v>
      </c>
      <c r="AB46" s="12">
        <v>24.62125</v>
      </c>
      <c r="AC46" s="12">
        <v>24.871956000000001</v>
      </c>
      <c r="AD46" s="12">
        <v>25.136496999999999</v>
      </c>
      <c r="AE46" s="12">
        <v>25.393367999999999</v>
      </c>
      <c r="AF46" s="12">
        <v>25.637786999999999</v>
      </c>
      <c r="AG46" s="12">
        <v>25.881827999999999</v>
      </c>
      <c r="AH46" s="12">
        <v>26.122229000000001</v>
      </c>
      <c r="AI46" s="12">
        <v>26.348289000000001</v>
      </c>
      <c r="AJ46" s="12">
        <v>26.589804000000001</v>
      </c>
      <c r="AK46" s="12">
        <v>26.822745999999999</v>
      </c>
      <c r="AL46" s="12">
        <v>27.034496000000001</v>
      </c>
      <c r="AM46" s="8">
        <v>1.2196E-2</v>
      </c>
    </row>
    <row r="47" spans="1:39" ht="15" customHeight="1">
      <c r="A47" s="7" t="s">
        <v>543</v>
      </c>
      <c r="B47" s="10" t="s">
        <v>544</v>
      </c>
      <c r="C47" s="12">
        <v>133.770599</v>
      </c>
      <c r="D47" s="12">
        <v>134.98358200000001</v>
      </c>
      <c r="E47" s="12">
        <v>136.14154099999999</v>
      </c>
      <c r="F47" s="12">
        <v>136.79866000000001</v>
      </c>
      <c r="G47" s="12">
        <v>137.015503</v>
      </c>
      <c r="H47" s="12">
        <v>136.76059000000001</v>
      </c>
      <c r="I47" s="12">
        <v>136.68023700000001</v>
      </c>
      <c r="J47" s="12">
        <v>136.694244</v>
      </c>
      <c r="K47" s="12">
        <v>136.609711</v>
      </c>
      <c r="L47" s="12">
        <v>136.73019400000001</v>
      </c>
      <c r="M47" s="12">
        <v>136.93019100000001</v>
      </c>
      <c r="N47" s="12">
        <v>137.00640899999999</v>
      </c>
      <c r="O47" s="12">
        <v>136.98181199999999</v>
      </c>
      <c r="P47" s="12">
        <v>137.134445</v>
      </c>
      <c r="Q47" s="12">
        <v>137.372513</v>
      </c>
      <c r="R47" s="12">
        <v>137.520645</v>
      </c>
      <c r="S47" s="12">
        <v>137.61447100000001</v>
      </c>
      <c r="T47" s="12">
        <v>137.732361</v>
      </c>
      <c r="U47" s="12">
        <v>137.88760400000001</v>
      </c>
      <c r="V47" s="12">
        <v>138.142471</v>
      </c>
      <c r="W47" s="12">
        <v>138.401825</v>
      </c>
      <c r="X47" s="12">
        <v>138.66793799999999</v>
      </c>
      <c r="Y47" s="12">
        <v>138.893417</v>
      </c>
      <c r="Z47" s="12">
        <v>139.17712399999999</v>
      </c>
      <c r="AA47" s="12">
        <v>139.28680399999999</v>
      </c>
      <c r="AB47" s="12">
        <v>139.337906</v>
      </c>
      <c r="AC47" s="12">
        <v>139.40329</v>
      </c>
      <c r="AD47" s="12">
        <v>139.52278100000001</v>
      </c>
      <c r="AE47" s="12">
        <v>139.624695</v>
      </c>
      <c r="AF47" s="12">
        <v>139.77979999999999</v>
      </c>
      <c r="AG47" s="12">
        <v>140.04130599999999</v>
      </c>
      <c r="AH47" s="12">
        <v>140.329193</v>
      </c>
      <c r="AI47" s="12">
        <v>140.47009299999999</v>
      </c>
      <c r="AJ47" s="12">
        <v>140.60964999999999</v>
      </c>
      <c r="AK47" s="12">
        <v>140.806183</v>
      </c>
      <c r="AL47" s="12">
        <v>141.02281199999999</v>
      </c>
      <c r="AM47" s="8">
        <v>1.2880000000000001E-3</v>
      </c>
    </row>
    <row r="48" spans="1:39" ht="15" customHeight="1">
      <c r="A48" s="7" t="s">
        <v>545</v>
      </c>
      <c r="B48" s="10" t="s">
        <v>546</v>
      </c>
      <c r="C48" s="12">
        <v>691.72113000000002</v>
      </c>
      <c r="D48" s="12">
        <v>689.08056599999998</v>
      </c>
      <c r="E48" s="12">
        <v>654.62780799999996</v>
      </c>
      <c r="F48" s="12">
        <v>671.99273700000003</v>
      </c>
      <c r="G48" s="12">
        <v>679.324524</v>
      </c>
      <c r="H48" s="12">
        <v>685.56591800000001</v>
      </c>
      <c r="I48" s="12">
        <v>681.245544</v>
      </c>
      <c r="J48" s="12">
        <v>682.65185499999995</v>
      </c>
      <c r="K48" s="12">
        <v>689.36267099999998</v>
      </c>
      <c r="L48" s="12">
        <v>700.40222200000005</v>
      </c>
      <c r="M48" s="12">
        <v>711.15692100000001</v>
      </c>
      <c r="N48" s="12">
        <v>717.85351600000001</v>
      </c>
      <c r="O48" s="12">
        <v>720.53479000000004</v>
      </c>
      <c r="P48" s="12">
        <v>725.17236300000002</v>
      </c>
      <c r="Q48" s="12">
        <v>729.48669400000006</v>
      </c>
      <c r="R48" s="12">
        <v>732.80078100000003</v>
      </c>
      <c r="S48" s="12">
        <v>731.60058600000002</v>
      </c>
      <c r="T48" s="12">
        <v>735.135986</v>
      </c>
      <c r="U48" s="12">
        <v>738.17443800000001</v>
      </c>
      <c r="V48" s="12">
        <v>746.43237299999998</v>
      </c>
      <c r="W48" s="12">
        <v>756.12457300000005</v>
      </c>
      <c r="X48" s="12">
        <v>759.80773899999997</v>
      </c>
      <c r="Y48" s="12">
        <v>766.28881799999999</v>
      </c>
      <c r="Z48" s="12">
        <v>772.51208499999996</v>
      </c>
      <c r="AA48" s="12">
        <v>778.23791500000004</v>
      </c>
      <c r="AB48" s="12">
        <v>781.13311799999997</v>
      </c>
      <c r="AC48" s="12">
        <v>786.49926800000003</v>
      </c>
      <c r="AD48" s="12">
        <v>790.84039299999995</v>
      </c>
      <c r="AE48" s="12">
        <v>794.65728799999999</v>
      </c>
      <c r="AF48" s="12">
        <v>799.97637899999995</v>
      </c>
      <c r="AG48" s="12">
        <v>805.75048800000002</v>
      </c>
      <c r="AH48" s="12">
        <v>811.16870100000006</v>
      </c>
      <c r="AI48" s="12">
        <v>817.11688200000003</v>
      </c>
      <c r="AJ48" s="12">
        <v>820.68817100000001</v>
      </c>
      <c r="AK48" s="12">
        <v>823.95452899999998</v>
      </c>
      <c r="AL48" s="12">
        <v>832.03967299999999</v>
      </c>
      <c r="AM48" s="8">
        <v>5.5599999999999998E-3</v>
      </c>
    </row>
    <row r="50" spans="1:39" ht="15" customHeight="1">
      <c r="A50" s="7" t="s">
        <v>547</v>
      </c>
      <c r="B50" s="6" t="s">
        <v>548</v>
      </c>
      <c r="C50" s="18">
        <v>646.32220500000005</v>
      </c>
      <c r="D50" s="18">
        <v>655.232483</v>
      </c>
      <c r="E50" s="18">
        <v>644.25122099999999</v>
      </c>
      <c r="F50" s="18">
        <v>639.86187700000005</v>
      </c>
      <c r="G50" s="18">
        <v>636.067993</v>
      </c>
      <c r="H50" s="18">
        <v>634.79290800000001</v>
      </c>
      <c r="I50" s="18">
        <v>634.26617399999998</v>
      </c>
      <c r="J50" s="18">
        <v>635.19879200000003</v>
      </c>
      <c r="K50" s="18">
        <v>636.683044</v>
      </c>
      <c r="L50" s="18">
        <v>638.13915999999995</v>
      </c>
      <c r="M50" s="18">
        <v>639.64520300000004</v>
      </c>
      <c r="N50" s="18">
        <v>641.25604199999998</v>
      </c>
      <c r="O50" s="18">
        <v>645.55914299999995</v>
      </c>
      <c r="P50" s="18">
        <v>652.79211399999997</v>
      </c>
      <c r="Q50" s="18">
        <v>660.30407700000001</v>
      </c>
      <c r="R50" s="18">
        <v>668.10266100000001</v>
      </c>
      <c r="S50" s="18">
        <v>676.13964799999997</v>
      </c>
      <c r="T50" s="18">
        <v>684.48651099999995</v>
      </c>
      <c r="U50" s="18">
        <v>693.09545900000001</v>
      </c>
      <c r="V50" s="18">
        <v>701.995544</v>
      </c>
      <c r="W50" s="18">
        <v>711.18469200000004</v>
      </c>
      <c r="X50" s="18">
        <v>720.60497999999995</v>
      </c>
      <c r="Y50" s="18">
        <v>730.36389199999996</v>
      </c>
      <c r="Z50" s="18">
        <v>740.36138900000003</v>
      </c>
      <c r="AA50" s="18">
        <v>750.60186799999997</v>
      </c>
      <c r="AB50" s="18">
        <v>761.08129899999994</v>
      </c>
      <c r="AC50" s="18">
        <v>771.76910399999997</v>
      </c>
      <c r="AD50" s="18">
        <v>782.63671899999997</v>
      </c>
      <c r="AE50" s="18">
        <v>793.67474400000003</v>
      </c>
      <c r="AF50" s="18">
        <v>804.89269999999999</v>
      </c>
      <c r="AG50" s="18">
        <v>816.26709000000005</v>
      </c>
      <c r="AH50" s="18">
        <v>827.70825200000002</v>
      </c>
      <c r="AI50" s="18">
        <v>839.32904099999996</v>
      </c>
      <c r="AJ50" s="18">
        <v>851.14025900000001</v>
      </c>
      <c r="AK50" s="18">
        <v>863.09130900000002</v>
      </c>
      <c r="AL50" s="18">
        <v>875.18066399999998</v>
      </c>
      <c r="AM50" s="4">
        <v>8.5489999999999993E-3</v>
      </c>
    </row>
    <row r="51" spans="1:39" ht="15" customHeight="1">
      <c r="A51" s="7" t="s">
        <v>549</v>
      </c>
      <c r="B51" s="10" t="s">
        <v>550</v>
      </c>
      <c r="C51" s="12">
        <v>486.19271900000001</v>
      </c>
      <c r="D51" s="12">
        <v>483.72891199999998</v>
      </c>
      <c r="E51" s="12">
        <v>484.11828600000001</v>
      </c>
      <c r="F51" s="12">
        <v>481.07440200000002</v>
      </c>
      <c r="G51" s="12">
        <v>478.47677599999997</v>
      </c>
      <c r="H51" s="12">
        <v>477.74877900000001</v>
      </c>
      <c r="I51" s="12">
        <v>477.36502100000001</v>
      </c>
      <c r="J51" s="12">
        <v>478.082336</v>
      </c>
      <c r="K51" s="12">
        <v>479.20950299999998</v>
      </c>
      <c r="L51" s="12">
        <v>480.31649800000002</v>
      </c>
      <c r="M51" s="12">
        <v>481.464966</v>
      </c>
      <c r="N51" s="12">
        <v>482.68176299999999</v>
      </c>
      <c r="O51" s="12">
        <v>485.92657500000001</v>
      </c>
      <c r="P51" s="12">
        <v>491.38406400000002</v>
      </c>
      <c r="Q51" s="12">
        <v>497.05294800000001</v>
      </c>
      <c r="R51" s="12">
        <v>502.93249500000002</v>
      </c>
      <c r="S51" s="12">
        <v>508.99432400000001</v>
      </c>
      <c r="T51" s="12">
        <v>515.28796399999999</v>
      </c>
      <c r="U51" s="12">
        <v>521.77770999999996</v>
      </c>
      <c r="V51" s="12">
        <v>528.48864700000001</v>
      </c>
      <c r="W51" s="12">
        <v>535.41613800000005</v>
      </c>
      <c r="X51" s="12">
        <v>542.52160600000002</v>
      </c>
      <c r="Y51" s="12">
        <v>549.88098100000002</v>
      </c>
      <c r="Z51" s="12">
        <v>557.421875</v>
      </c>
      <c r="AA51" s="12">
        <v>565.14239499999996</v>
      </c>
      <c r="AB51" s="12">
        <v>573.04040499999996</v>
      </c>
      <c r="AC51" s="12">
        <v>581.09893799999998</v>
      </c>
      <c r="AD51" s="12">
        <v>589.29119900000001</v>
      </c>
      <c r="AE51" s="12">
        <v>597.61303699999996</v>
      </c>
      <c r="AF51" s="12">
        <v>606.06890899999996</v>
      </c>
      <c r="AG51" s="12">
        <v>614.64276099999995</v>
      </c>
      <c r="AH51" s="12">
        <v>623.27014199999996</v>
      </c>
      <c r="AI51" s="12">
        <v>632.03015100000005</v>
      </c>
      <c r="AJ51" s="12">
        <v>640.93426499999998</v>
      </c>
      <c r="AK51" s="12">
        <v>649.94439699999998</v>
      </c>
      <c r="AL51" s="12">
        <v>659.05798300000004</v>
      </c>
      <c r="AM51" s="8">
        <v>9.1380000000000003E-3</v>
      </c>
    </row>
    <row r="52" spans="1:39" ht="15" customHeight="1">
      <c r="A52" s="7" t="s">
        <v>551</v>
      </c>
      <c r="B52" s="10" t="s">
        <v>552</v>
      </c>
      <c r="C52" s="12">
        <v>32.710155</v>
      </c>
      <c r="D52" s="12">
        <v>44.729961000000003</v>
      </c>
      <c r="E52" s="12">
        <v>33.257247999999997</v>
      </c>
      <c r="F52" s="12">
        <v>32.709502999999998</v>
      </c>
      <c r="G52" s="12">
        <v>32.194057000000001</v>
      </c>
      <c r="H52" s="12">
        <v>31.83774</v>
      </c>
      <c r="I52" s="12">
        <v>31.795339999999999</v>
      </c>
      <c r="J52" s="12">
        <v>31.822662000000001</v>
      </c>
      <c r="K52" s="12">
        <v>31.884350000000001</v>
      </c>
      <c r="L52" s="12">
        <v>31.943328999999999</v>
      </c>
      <c r="M52" s="12">
        <v>31.999966000000001</v>
      </c>
      <c r="N52" s="12">
        <v>32.075049999999997</v>
      </c>
      <c r="O52" s="12">
        <v>32.282947999999998</v>
      </c>
      <c r="P52" s="12">
        <v>32.628180999999998</v>
      </c>
      <c r="Q52" s="12">
        <v>32.985545999999999</v>
      </c>
      <c r="R52" s="12">
        <v>33.363742999999999</v>
      </c>
      <c r="S52" s="12">
        <v>33.750236999999998</v>
      </c>
      <c r="T52" s="12">
        <v>34.154083</v>
      </c>
      <c r="U52" s="12">
        <v>34.572468000000001</v>
      </c>
      <c r="V52" s="12">
        <v>35.002803999999998</v>
      </c>
      <c r="W52" s="12">
        <v>35.448920999999999</v>
      </c>
      <c r="X52" s="12">
        <v>35.901561999999998</v>
      </c>
      <c r="Y52" s="12">
        <v>36.37236</v>
      </c>
      <c r="Z52" s="12">
        <v>36.852733999999998</v>
      </c>
      <c r="AA52" s="12">
        <v>37.349274000000001</v>
      </c>
      <c r="AB52" s="12">
        <v>37.860827999999998</v>
      </c>
      <c r="AC52" s="12">
        <v>38.378162000000003</v>
      </c>
      <c r="AD52" s="12">
        <v>38.906559000000001</v>
      </c>
      <c r="AE52" s="12">
        <v>39.441749999999999</v>
      </c>
      <c r="AF52" s="12">
        <v>39.987819999999999</v>
      </c>
      <c r="AG52" s="12">
        <v>40.541297999999998</v>
      </c>
      <c r="AH52" s="12">
        <v>41.094067000000003</v>
      </c>
      <c r="AI52" s="12">
        <v>41.659027000000002</v>
      </c>
      <c r="AJ52" s="12">
        <v>42.232585999999998</v>
      </c>
      <c r="AK52" s="12">
        <v>42.812199</v>
      </c>
      <c r="AL52" s="12">
        <v>43.399551000000002</v>
      </c>
      <c r="AM52" s="8">
        <v>-8.8800000000000001E-4</v>
      </c>
    </row>
    <row r="53" spans="1:39" ht="15" customHeight="1">
      <c r="A53" s="7" t="s">
        <v>553</v>
      </c>
      <c r="B53" s="10" t="s">
        <v>554</v>
      </c>
      <c r="C53" s="12">
        <v>127.41931200000001</v>
      </c>
      <c r="D53" s="12">
        <v>126.77362100000001</v>
      </c>
      <c r="E53" s="12">
        <v>126.875671</v>
      </c>
      <c r="F53" s="12">
        <v>126.07794199999999</v>
      </c>
      <c r="G53" s="12">
        <v>125.397171</v>
      </c>
      <c r="H53" s="12">
        <v>125.20637499999999</v>
      </c>
      <c r="I53" s="12">
        <v>125.105789</v>
      </c>
      <c r="J53" s="12">
        <v>125.293785</v>
      </c>
      <c r="K53" s="12">
        <v>125.589195</v>
      </c>
      <c r="L53" s="12">
        <v>125.87930299999999</v>
      </c>
      <c r="M53" s="12">
        <v>126.18029799999999</v>
      </c>
      <c r="N53" s="12">
        <v>126.499184</v>
      </c>
      <c r="O53" s="12">
        <v>127.349586</v>
      </c>
      <c r="P53" s="12">
        <v>128.779877</v>
      </c>
      <c r="Q53" s="12">
        <v>130.26556400000001</v>
      </c>
      <c r="R53" s="12">
        <v>131.80642700000001</v>
      </c>
      <c r="S53" s="12">
        <v>133.395096</v>
      </c>
      <c r="T53" s="12">
        <v>135.04451</v>
      </c>
      <c r="U53" s="12">
        <v>136.74529999999999</v>
      </c>
      <c r="V53" s="12">
        <v>138.504074</v>
      </c>
      <c r="W53" s="12">
        <v>140.31961100000001</v>
      </c>
      <c r="X53" s="12">
        <v>142.181793</v>
      </c>
      <c r="Y53" s="12">
        <v>144.11050399999999</v>
      </c>
      <c r="Z53" s="12">
        <v>146.086792</v>
      </c>
      <c r="AA53" s="12">
        <v>148.110153</v>
      </c>
      <c r="AB53" s="12">
        <v>150.180038</v>
      </c>
      <c r="AC53" s="12">
        <v>152.29199199999999</v>
      </c>
      <c r="AD53" s="12">
        <v>154.43897999999999</v>
      </c>
      <c r="AE53" s="12">
        <v>156.619934</v>
      </c>
      <c r="AF53" s="12">
        <v>158.836029</v>
      </c>
      <c r="AG53" s="12">
        <v>161.083023</v>
      </c>
      <c r="AH53" s="12">
        <v>163.344055</v>
      </c>
      <c r="AI53" s="12">
        <v>165.63983200000001</v>
      </c>
      <c r="AJ53" s="12">
        <v>167.973389</v>
      </c>
      <c r="AK53" s="12">
        <v>170.33471700000001</v>
      </c>
      <c r="AL53" s="12">
        <v>172.723175</v>
      </c>
      <c r="AM53" s="8">
        <v>9.1380000000000003E-3</v>
      </c>
    </row>
    <row r="55" spans="1:39" ht="15" customHeight="1">
      <c r="A55" s="7" t="s">
        <v>555</v>
      </c>
      <c r="B55" s="6" t="s">
        <v>556</v>
      </c>
      <c r="C55" s="18">
        <v>27894.035156000002</v>
      </c>
      <c r="D55" s="18">
        <v>28214.558593999998</v>
      </c>
      <c r="E55" s="18">
        <v>28414.289062</v>
      </c>
      <c r="F55" s="18">
        <v>28543.9375</v>
      </c>
      <c r="G55" s="18">
        <v>28509.513672000001</v>
      </c>
      <c r="H55" s="18">
        <v>28397.712890999999</v>
      </c>
      <c r="I55" s="18">
        <v>28261.740234000001</v>
      </c>
      <c r="J55" s="18">
        <v>28075.410156000002</v>
      </c>
      <c r="K55" s="18">
        <v>27811.333984000001</v>
      </c>
      <c r="L55" s="18">
        <v>27489.041015999999</v>
      </c>
      <c r="M55" s="18">
        <v>27115.181640999999</v>
      </c>
      <c r="N55" s="18">
        <v>26756.025390999999</v>
      </c>
      <c r="O55" s="18">
        <v>26461.189452999999</v>
      </c>
      <c r="P55" s="18">
        <v>26227.533202999999</v>
      </c>
      <c r="Q55" s="18">
        <v>26021.234375</v>
      </c>
      <c r="R55" s="18">
        <v>25827.890625</v>
      </c>
      <c r="S55" s="18">
        <v>25646.009765999999</v>
      </c>
      <c r="T55" s="18">
        <v>25495.984375</v>
      </c>
      <c r="U55" s="18">
        <v>25422.439452999999</v>
      </c>
      <c r="V55" s="18">
        <v>25400.738281000002</v>
      </c>
      <c r="W55" s="18">
        <v>25413.007812</v>
      </c>
      <c r="X55" s="18">
        <v>25440.572265999999</v>
      </c>
      <c r="Y55" s="18">
        <v>25506.861327999999</v>
      </c>
      <c r="Z55" s="18">
        <v>25613.412109000001</v>
      </c>
      <c r="AA55" s="18">
        <v>25714.710938</v>
      </c>
      <c r="AB55" s="18">
        <v>25807.845702999999</v>
      </c>
      <c r="AC55" s="18">
        <v>25934.957031000002</v>
      </c>
      <c r="AD55" s="18">
        <v>26093.494140999999</v>
      </c>
      <c r="AE55" s="18">
        <v>26280.351562</v>
      </c>
      <c r="AF55" s="18">
        <v>26479.546875</v>
      </c>
      <c r="AG55" s="18">
        <v>26689.179688</v>
      </c>
      <c r="AH55" s="18">
        <v>26915.179688</v>
      </c>
      <c r="AI55" s="18">
        <v>27135.529297000001</v>
      </c>
      <c r="AJ55" s="18">
        <v>27361.175781000002</v>
      </c>
      <c r="AK55" s="18">
        <v>27618.617188</v>
      </c>
      <c r="AL55" s="18">
        <v>27885.945312</v>
      </c>
      <c r="AM55" s="4">
        <v>-3.4499999999999998E-4</v>
      </c>
    </row>
    <row r="57" spans="1:39" ht="15" customHeight="1">
      <c r="B57" s="6" t="s">
        <v>557</v>
      </c>
    </row>
    <row r="58" spans="1:39" ht="15" customHeight="1">
      <c r="A58" s="7" t="s">
        <v>558</v>
      </c>
      <c r="B58" s="10" t="s">
        <v>559</v>
      </c>
      <c r="C58" s="12">
        <v>17001.662109000001</v>
      </c>
      <c r="D58" s="12">
        <v>17238.880859000001</v>
      </c>
      <c r="E58" s="12">
        <v>17385.609375</v>
      </c>
      <c r="F58" s="12">
        <v>17420.003906000002</v>
      </c>
      <c r="G58" s="12">
        <v>17286.835938</v>
      </c>
      <c r="H58" s="12">
        <v>17095.847656000002</v>
      </c>
      <c r="I58" s="12">
        <v>16830.53125</v>
      </c>
      <c r="J58" s="12">
        <v>16502.742188</v>
      </c>
      <c r="K58" s="12">
        <v>16121.577148</v>
      </c>
      <c r="L58" s="12">
        <v>15706.363281</v>
      </c>
      <c r="M58" s="12">
        <v>15261.310546999999</v>
      </c>
      <c r="N58" s="12">
        <v>14882.916015999999</v>
      </c>
      <c r="O58" s="12">
        <v>14547.754883</v>
      </c>
      <c r="P58" s="12">
        <v>14260.140625</v>
      </c>
      <c r="Q58" s="12">
        <v>14008.125</v>
      </c>
      <c r="R58" s="12">
        <v>13762.375</v>
      </c>
      <c r="S58" s="12">
        <v>13552.075194999999</v>
      </c>
      <c r="T58" s="12">
        <v>13360.652344</v>
      </c>
      <c r="U58" s="12">
        <v>13203.567383</v>
      </c>
      <c r="V58" s="12">
        <v>13074.791992</v>
      </c>
      <c r="W58" s="12">
        <v>12963.012694999999</v>
      </c>
      <c r="X58" s="12">
        <v>12885.875977</v>
      </c>
      <c r="Y58" s="12">
        <v>12834.167969</v>
      </c>
      <c r="Z58" s="12">
        <v>12812.162109000001</v>
      </c>
      <c r="AA58" s="12">
        <v>12791.552734000001</v>
      </c>
      <c r="AB58" s="12">
        <v>12787.118164</v>
      </c>
      <c r="AC58" s="12">
        <v>12801.386719</v>
      </c>
      <c r="AD58" s="12">
        <v>12840.451171999999</v>
      </c>
      <c r="AE58" s="12">
        <v>12891.342773</v>
      </c>
      <c r="AF58" s="12">
        <v>12944.214844</v>
      </c>
      <c r="AG58" s="12">
        <v>12993.512694999999</v>
      </c>
      <c r="AH58" s="12">
        <v>13045.244140999999</v>
      </c>
      <c r="AI58" s="12">
        <v>13088.033203000001</v>
      </c>
      <c r="AJ58" s="12">
        <v>13150.504883</v>
      </c>
      <c r="AK58" s="12">
        <v>13232.182617</v>
      </c>
      <c r="AL58" s="12">
        <v>13301.379883</v>
      </c>
      <c r="AM58" s="8">
        <v>-7.5969999999999996E-3</v>
      </c>
    </row>
    <row r="59" spans="1:39" ht="15" customHeight="1">
      <c r="A59" s="7" t="s">
        <v>560</v>
      </c>
      <c r="B59" s="10" t="s">
        <v>561</v>
      </c>
      <c r="C59" s="12">
        <v>23.480198000000001</v>
      </c>
      <c r="D59" s="12">
        <v>32.999985000000002</v>
      </c>
      <c r="E59" s="12">
        <v>30.209087</v>
      </c>
      <c r="F59" s="12">
        <v>22.547229999999999</v>
      </c>
      <c r="G59" s="12">
        <v>25.471934999999998</v>
      </c>
      <c r="H59" s="12">
        <v>29.302788</v>
      </c>
      <c r="I59" s="12">
        <v>34.205722999999999</v>
      </c>
      <c r="J59" s="12">
        <v>51.224162999999997</v>
      </c>
      <c r="K59" s="12">
        <v>59.210628999999997</v>
      </c>
      <c r="L59" s="12">
        <v>61.361514999999997</v>
      </c>
      <c r="M59" s="12">
        <v>75.493904000000001</v>
      </c>
      <c r="N59" s="12">
        <v>89.853470000000002</v>
      </c>
      <c r="O59" s="12">
        <v>107.94156599999999</v>
      </c>
      <c r="P59" s="12">
        <v>127.970894</v>
      </c>
      <c r="Q59" s="12">
        <v>141.73413099999999</v>
      </c>
      <c r="R59" s="12">
        <v>163.48912000000001</v>
      </c>
      <c r="S59" s="12">
        <v>169.33757</v>
      </c>
      <c r="T59" s="12">
        <v>179.66037</v>
      </c>
      <c r="U59" s="12">
        <v>192.08973700000001</v>
      </c>
      <c r="V59" s="12">
        <v>201.806839</v>
      </c>
      <c r="W59" s="12">
        <v>210.65126000000001</v>
      </c>
      <c r="X59" s="12">
        <v>214.010986</v>
      </c>
      <c r="Y59" s="12">
        <v>213.35368299999999</v>
      </c>
      <c r="Z59" s="12">
        <v>208.941284</v>
      </c>
      <c r="AA59" s="12">
        <v>202.01104699999999</v>
      </c>
      <c r="AB59" s="12">
        <v>191.495544</v>
      </c>
      <c r="AC59" s="12">
        <v>176.947845</v>
      </c>
      <c r="AD59" s="12">
        <v>159.09376499999999</v>
      </c>
      <c r="AE59" s="12">
        <v>142.49568199999999</v>
      </c>
      <c r="AF59" s="12">
        <v>130.85253900000001</v>
      </c>
      <c r="AG59" s="12">
        <v>132.72663900000001</v>
      </c>
      <c r="AH59" s="12">
        <v>143.93235799999999</v>
      </c>
      <c r="AI59" s="12">
        <v>165.29887400000001</v>
      </c>
      <c r="AJ59" s="12">
        <v>179.626465</v>
      </c>
      <c r="AK59" s="12">
        <v>192.016876</v>
      </c>
      <c r="AL59" s="12">
        <v>215.679993</v>
      </c>
      <c r="AM59" s="8">
        <v>5.6766999999999998E-2</v>
      </c>
    </row>
    <row r="60" spans="1:39" ht="15" customHeight="1">
      <c r="A60" s="7" t="s">
        <v>562</v>
      </c>
      <c r="B60" s="10" t="s">
        <v>563</v>
      </c>
      <c r="C60" s="12">
        <v>6630.3486329999996</v>
      </c>
      <c r="D60" s="12">
        <v>6541.7753910000001</v>
      </c>
      <c r="E60" s="12">
        <v>6722.4516599999997</v>
      </c>
      <c r="F60" s="12">
        <v>6750.7880859999996</v>
      </c>
      <c r="G60" s="12">
        <v>6784.4648440000001</v>
      </c>
      <c r="H60" s="12">
        <v>6737.8266599999997</v>
      </c>
      <c r="I60" s="12">
        <v>6779.0268550000001</v>
      </c>
      <c r="J60" s="12">
        <v>6812.1591799999997</v>
      </c>
      <c r="K60" s="12">
        <v>6826.8623049999997</v>
      </c>
      <c r="L60" s="12">
        <v>6815.0878910000001</v>
      </c>
      <c r="M60" s="12">
        <v>6770.0473629999997</v>
      </c>
      <c r="N60" s="12">
        <v>6682.9091799999997</v>
      </c>
      <c r="O60" s="12">
        <v>6611.3276370000003</v>
      </c>
      <c r="P60" s="12">
        <v>6542.3818359999996</v>
      </c>
      <c r="Q60" s="12">
        <v>6476.8872069999998</v>
      </c>
      <c r="R60" s="12">
        <v>6416.8217770000001</v>
      </c>
      <c r="S60" s="12">
        <v>6356.8652339999999</v>
      </c>
      <c r="T60" s="12">
        <v>6298.9506840000004</v>
      </c>
      <c r="U60" s="12">
        <v>6273.0190430000002</v>
      </c>
      <c r="V60" s="12">
        <v>6265.6186520000001</v>
      </c>
      <c r="W60" s="12">
        <v>6272.8222660000001</v>
      </c>
      <c r="X60" s="12">
        <v>6278.5932620000003</v>
      </c>
      <c r="Y60" s="12">
        <v>6300.0473629999997</v>
      </c>
      <c r="Z60" s="12">
        <v>6333.7524409999996</v>
      </c>
      <c r="AA60" s="12">
        <v>6364.6035160000001</v>
      </c>
      <c r="AB60" s="12">
        <v>6383.9614259999998</v>
      </c>
      <c r="AC60" s="12">
        <v>6420.0478519999997</v>
      </c>
      <c r="AD60" s="12">
        <v>6464.2719729999999</v>
      </c>
      <c r="AE60" s="12">
        <v>6523.2998049999997</v>
      </c>
      <c r="AF60" s="12">
        <v>6584.1713870000003</v>
      </c>
      <c r="AG60" s="12">
        <v>6641.8955079999996</v>
      </c>
      <c r="AH60" s="12">
        <v>6703.8125</v>
      </c>
      <c r="AI60" s="12">
        <v>6760.2573240000002</v>
      </c>
      <c r="AJ60" s="12">
        <v>6815.0722660000001</v>
      </c>
      <c r="AK60" s="12">
        <v>6879.6704099999997</v>
      </c>
      <c r="AL60" s="12">
        <v>6947.3198240000002</v>
      </c>
      <c r="AM60" s="8">
        <v>1.771E-3</v>
      </c>
    </row>
    <row r="61" spans="1:39" ht="15" customHeight="1">
      <c r="A61" s="7" t="s">
        <v>564</v>
      </c>
      <c r="B61" s="10" t="s">
        <v>565</v>
      </c>
      <c r="C61" s="12">
        <v>2828.280518</v>
      </c>
      <c r="D61" s="12">
        <v>2825.7182619999999</v>
      </c>
      <c r="E61" s="12">
        <v>2873.2163089999999</v>
      </c>
      <c r="F61" s="12">
        <v>2919.6779790000001</v>
      </c>
      <c r="G61" s="12">
        <v>2960.2829590000001</v>
      </c>
      <c r="H61" s="12">
        <v>3010.3459469999998</v>
      </c>
      <c r="I61" s="12">
        <v>3069.0844729999999</v>
      </c>
      <c r="J61" s="12">
        <v>3127.4633789999998</v>
      </c>
      <c r="K61" s="12">
        <v>3181.334961</v>
      </c>
      <c r="L61" s="12">
        <v>3235.4965820000002</v>
      </c>
      <c r="M61" s="12">
        <v>3287.2229000000002</v>
      </c>
      <c r="N61" s="12">
        <v>3332.4289549999999</v>
      </c>
      <c r="O61" s="12">
        <v>3382.298828</v>
      </c>
      <c r="P61" s="12">
        <v>3439.6716310000002</v>
      </c>
      <c r="Q61" s="12">
        <v>3492.4907229999999</v>
      </c>
      <c r="R61" s="12">
        <v>3538.1062010000001</v>
      </c>
      <c r="S61" s="12">
        <v>3582.5371089999999</v>
      </c>
      <c r="T61" s="12">
        <v>3630.1572270000001</v>
      </c>
      <c r="U61" s="12">
        <v>3683.8647460000002</v>
      </c>
      <c r="V61" s="12">
        <v>3740.3957519999999</v>
      </c>
      <c r="W61" s="12">
        <v>3798.4663089999999</v>
      </c>
      <c r="X61" s="12">
        <v>3856.4848630000001</v>
      </c>
      <c r="Y61" s="12">
        <v>3914.3720699999999</v>
      </c>
      <c r="Z61" s="12">
        <v>3977.258789</v>
      </c>
      <c r="AA61" s="12">
        <v>4036.7717290000001</v>
      </c>
      <c r="AB61" s="12">
        <v>4092.8964839999999</v>
      </c>
      <c r="AC61" s="12">
        <v>4149.4677730000003</v>
      </c>
      <c r="AD61" s="12">
        <v>4208.5371089999999</v>
      </c>
      <c r="AE61" s="12">
        <v>4268.345703</v>
      </c>
      <c r="AF61" s="12">
        <v>4328.388672</v>
      </c>
      <c r="AG61" s="12">
        <v>4390.3916019999997</v>
      </c>
      <c r="AH61" s="12">
        <v>4452.5439450000003</v>
      </c>
      <c r="AI61" s="12">
        <v>4510.3964839999999</v>
      </c>
      <c r="AJ61" s="12">
        <v>4566.5146480000003</v>
      </c>
      <c r="AK61" s="12">
        <v>4625.4589839999999</v>
      </c>
      <c r="AL61" s="12">
        <v>4683.9482420000004</v>
      </c>
      <c r="AM61" s="8">
        <v>1.4975E-2</v>
      </c>
    </row>
    <row r="62" spans="1:39" ht="15" customHeight="1">
      <c r="A62" s="7" t="s">
        <v>566</v>
      </c>
      <c r="B62" s="10" t="s">
        <v>552</v>
      </c>
      <c r="C62" s="12">
        <v>458.39529399999998</v>
      </c>
      <c r="D62" s="12">
        <v>608.82891800000004</v>
      </c>
      <c r="E62" s="12">
        <v>452.714111</v>
      </c>
      <c r="F62" s="12">
        <v>448.10000600000001</v>
      </c>
      <c r="G62" s="12">
        <v>443.37493899999998</v>
      </c>
      <c r="H62" s="12">
        <v>488.136841</v>
      </c>
      <c r="I62" s="12">
        <v>495.48782299999999</v>
      </c>
      <c r="J62" s="12">
        <v>503.43798800000002</v>
      </c>
      <c r="K62" s="12">
        <v>512.50097700000003</v>
      </c>
      <c r="L62" s="12">
        <v>522.57006799999999</v>
      </c>
      <c r="M62" s="12">
        <v>531.85089100000005</v>
      </c>
      <c r="N62" s="12">
        <v>541.47466999999995</v>
      </c>
      <c r="O62" s="12">
        <v>551.17138699999998</v>
      </c>
      <c r="P62" s="12">
        <v>559.50573699999995</v>
      </c>
      <c r="Q62" s="12">
        <v>568.49511700000005</v>
      </c>
      <c r="R62" s="12">
        <v>578.79254200000003</v>
      </c>
      <c r="S62" s="12">
        <v>589.68078600000001</v>
      </c>
      <c r="T62" s="12">
        <v>600.11840800000004</v>
      </c>
      <c r="U62" s="12">
        <v>612.64434800000004</v>
      </c>
      <c r="V62" s="12">
        <v>624.988159</v>
      </c>
      <c r="W62" s="12">
        <v>638.027466</v>
      </c>
      <c r="X62" s="12">
        <v>645.87835700000005</v>
      </c>
      <c r="Y62" s="12">
        <v>653.84881600000006</v>
      </c>
      <c r="Z62" s="12">
        <v>659.93194600000004</v>
      </c>
      <c r="AA62" s="12">
        <v>668.08569299999999</v>
      </c>
      <c r="AB62" s="12">
        <v>675.56109600000002</v>
      </c>
      <c r="AC62" s="12">
        <v>682.40197799999999</v>
      </c>
      <c r="AD62" s="12">
        <v>690.36065699999995</v>
      </c>
      <c r="AE62" s="12">
        <v>698.30499299999997</v>
      </c>
      <c r="AF62" s="12">
        <v>707.36840800000004</v>
      </c>
      <c r="AG62" s="12">
        <v>716.20220900000004</v>
      </c>
      <c r="AH62" s="12">
        <v>724.08880599999998</v>
      </c>
      <c r="AI62" s="12">
        <v>732.60144000000003</v>
      </c>
      <c r="AJ62" s="12">
        <v>740.03424099999995</v>
      </c>
      <c r="AK62" s="12">
        <v>748.569031</v>
      </c>
      <c r="AL62" s="12">
        <v>757.22589100000005</v>
      </c>
      <c r="AM62" s="8">
        <v>6.4359999999999999E-3</v>
      </c>
    </row>
    <row r="63" spans="1:39" ht="15" customHeight="1">
      <c r="A63" s="7" t="s">
        <v>567</v>
      </c>
      <c r="B63" s="10" t="s">
        <v>568</v>
      </c>
      <c r="C63" s="12">
        <v>21.115998999999999</v>
      </c>
      <c r="D63" s="12">
        <v>22.556319999999999</v>
      </c>
      <c r="E63" s="12">
        <v>22.522085000000001</v>
      </c>
      <c r="F63" s="12">
        <v>22.493759000000001</v>
      </c>
      <c r="G63" s="12">
        <v>22.470324000000002</v>
      </c>
      <c r="H63" s="12">
        <v>22.450932999999999</v>
      </c>
      <c r="I63" s="12">
        <v>22.434891</v>
      </c>
      <c r="J63" s="12">
        <v>22.421617999999999</v>
      </c>
      <c r="K63" s="12">
        <v>22.410634999999999</v>
      </c>
      <c r="L63" s="12">
        <v>22.401547999999998</v>
      </c>
      <c r="M63" s="12">
        <v>22.394031999999999</v>
      </c>
      <c r="N63" s="12">
        <v>22.387812</v>
      </c>
      <c r="O63" s="12">
        <v>22.382666</v>
      </c>
      <c r="P63" s="12">
        <v>22.378406999999999</v>
      </c>
      <c r="Q63" s="12">
        <v>22.374884000000002</v>
      </c>
      <c r="R63" s="12">
        <v>22.371969</v>
      </c>
      <c r="S63" s="12">
        <v>22.369558000000001</v>
      </c>
      <c r="T63" s="12">
        <v>22.367563000000001</v>
      </c>
      <c r="U63" s="12">
        <v>22.365911000000001</v>
      </c>
      <c r="V63" s="12">
        <v>22.364546000000001</v>
      </c>
      <c r="W63" s="12">
        <v>22.363416999999998</v>
      </c>
      <c r="X63" s="12">
        <v>22.362480000000001</v>
      </c>
      <c r="Y63" s="12">
        <v>22.361708</v>
      </c>
      <c r="Z63" s="12">
        <v>22.361066999999998</v>
      </c>
      <c r="AA63" s="12">
        <v>22.360537999999998</v>
      </c>
      <c r="AB63" s="12">
        <v>22.360099999999999</v>
      </c>
      <c r="AC63" s="12">
        <v>22.359736999999999</v>
      </c>
      <c r="AD63" s="12">
        <v>22.359438000000001</v>
      </c>
      <c r="AE63" s="12">
        <v>22.359190000000002</v>
      </c>
      <c r="AF63" s="12">
        <v>22.358984</v>
      </c>
      <c r="AG63" s="12">
        <v>22.358813999999999</v>
      </c>
      <c r="AH63" s="12">
        <v>22.358673</v>
      </c>
      <c r="AI63" s="12">
        <v>22.358557000000001</v>
      </c>
      <c r="AJ63" s="12">
        <v>22.358460999999998</v>
      </c>
      <c r="AK63" s="12">
        <v>22.358381000000001</v>
      </c>
      <c r="AL63" s="12">
        <v>22.358315000000001</v>
      </c>
      <c r="AM63" s="8">
        <v>-2.5900000000000001E-4</v>
      </c>
    </row>
    <row r="64" spans="1:39" ht="15" customHeight="1">
      <c r="A64" s="7" t="s">
        <v>569</v>
      </c>
      <c r="B64" s="10" t="s">
        <v>570</v>
      </c>
      <c r="C64" s="12">
        <v>9.1249739999999999</v>
      </c>
      <c r="D64" s="12">
        <v>9.6460410000000003</v>
      </c>
      <c r="E64" s="12">
        <v>10.859577</v>
      </c>
      <c r="F64" s="12">
        <v>11.000716000000001</v>
      </c>
      <c r="G64" s="12">
        <v>12.128957</v>
      </c>
      <c r="H64" s="12">
        <v>12.601350999999999</v>
      </c>
      <c r="I64" s="12">
        <v>12.821952</v>
      </c>
      <c r="J64" s="12">
        <v>12.839566</v>
      </c>
      <c r="K64" s="12">
        <v>12.600733999999999</v>
      </c>
      <c r="L64" s="12">
        <v>12.424129000000001</v>
      </c>
      <c r="M64" s="12">
        <v>12.396596000000001</v>
      </c>
      <c r="N64" s="12">
        <v>12.39228</v>
      </c>
      <c r="O64" s="12">
        <v>12.364929</v>
      </c>
      <c r="P64" s="12">
        <v>12.446692000000001</v>
      </c>
      <c r="Q64" s="12">
        <v>12.709293000000001</v>
      </c>
      <c r="R64" s="12">
        <v>12.969289</v>
      </c>
      <c r="S64" s="12">
        <v>13.076088</v>
      </c>
      <c r="T64" s="12">
        <v>13.263698</v>
      </c>
      <c r="U64" s="12">
        <v>13.397444999999999</v>
      </c>
      <c r="V64" s="12">
        <v>13.636727</v>
      </c>
      <c r="W64" s="12">
        <v>13.899898</v>
      </c>
      <c r="X64" s="12">
        <v>14.247980999999999</v>
      </c>
      <c r="Y64" s="12">
        <v>14.462237999999999</v>
      </c>
      <c r="Z64" s="12">
        <v>14.696058000000001</v>
      </c>
      <c r="AA64" s="12">
        <v>14.941501000000001</v>
      </c>
      <c r="AB64" s="12">
        <v>15.205256</v>
      </c>
      <c r="AC64" s="12">
        <v>15.426109</v>
      </c>
      <c r="AD64" s="12">
        <v>15.694842</v>
      </c>
      <c r="AE64" s="12">
        <v>15.971380999999999</v>
      </c>
      <c r="AF64" s="12">
        <v>16.283149999999999</v>
      </c>
      <c r="AG64" s="12">
        <v>16.673660000000002</v>
      </c>
      <c r="AH64" s="12">
        <v>17.057380999999999</v>
      </c>
      <c r="AI64" s="12">
        <v>17.399681000000001</v>
      </c>
      <c r="AJ64" s="12">
        <v>17.663824000000002</v>
      </c>
      <c r="AK64" s="12">
        <v>18.089925999999998</v>
      </c>
      <c r="AL64" s="12">
        <v>18.608544999999999</v>
      </c>
      <c r="AM64" s="8">
        <v>1.9514E-2</v>
      </c>
    </row>
    <row r="65" spans="1:39" ht="15" customHeight="1">
      <c r="A65" s="7" t="s">
        <v>571</v>
      </c>
      <c r="B65" s="10" t="s">
        <v>544</v>
      </c>
      <c r="C65" s="12">
        <v>133.770599</v>
      </c>
      <c r="D65" s="12">
        <v>134.98358200000001</v>
      </c>
      <c r="E65" s="12">
        <v>136.14154099999999</v>
      </c>
      <c r="F65" s="12">
        <v>136.79866000000001</v>
      </c>
      <c r="G65" s="12">
        <v>137.015503</v>
      </c>
      <c r="H65" s="12">
        <v>136.76059000000001</v>
      </c>
      <c r="I65" s="12">
        <v>136.68023700000001</v>
      </c>
      <c r="J65" s="12">
        <v>136.694244</v>
      </c>
      <c r="K65" s="12">
        <v>136.609711</v>
      </c>
      <c r="L65" s="12">
        <v>136.73019400000001</v>
      </c>
      <c r="M65" s="12">
        <v>136.93019100000001</v>
      </c>
      <c r="N65" s="12">
        <v>137.00640899999999</v>
      </c>
      <c r="O65" s="12">
        <v>136.98181199999999</v>
      </c>
      <c r="P65" s="12">
        <v>137.134445</v>
      </c>
      <c r="Q65" s="12">
        <v>137.372513</v>
      </c>
      <c r="R65" s="12">
        <v>137.520645</v>
      </c>
      <c r="S65" s="12">
        <v>137.61447100000001</v>
      </c>
      <c r="T65" s="12">
        <v>137.732361</v>
      </c>
      <c r="U65" s="12">
        <v>137.88760400000001</v>
      </c>
      <c r="V65" s="12">
        <v>138.142471</v>
      </c>
      <c r="W65" s="12">
        <v>138.401825</v>
      </c>
      <c r="X65" s="12">
        <v>138.66793799999999</v>
      </c>
      <c r="Y65" s="12">
        <v>138.893417</v>
      </c>
      <c r="Z65" s="12">
        <v>139.17712399999999</v>
      </c>
      <c r="AA65" s="12">
        <v>139.28680399999999</v>
      </c>
      <c r="AB65" s="12">
        <v>139.337906</v>
      </c>
      <c r="AC65" s="12">
        <v>139.40329</v>
      </c>
      <c r="AD65" s="12">
        <v>139.52278100000001</v>
      </c>
      <c r="AE65" s="12">
        <v>139.624695</v>
      </c>
      <c r="AF65" s="12">
        <v>139.77979999999999</v>
      </c>
      <c r="AG65" s="12">
        <v>140.04130599999999</v>
      </c>
      <c r="AH65" s="12">
        <v>140.329193</v>
      </c>
      <c r="AI65" s="12">
        <v>140.47009299999999</v>
      </c>
      <c r="AJ65" s="12">
        <v>140.60964999999999</v>
      </c>
      <c r="AK65" s="12">
        <v>140.806183</v>
      </c>
      <c r="AL65" s="12">
        <v>141.02281199999999</v>
      </c>
      <c r="AM65" s="8">
        <v>1.2880000000000001E-3</v>
      </c>
    </row>
    <row r="66" spans="1:39" ht="15" customHeight="1">
      <c r="A66" s="7" t="s">
        <v>572</v>
      </c>
      <c r="B66" s="10" t="s">
        <v>573</v>
      </c>
      <c r="C66" s="12">
        <v>27106.179688</v>
      </c>
      <c r="D66" s="12">
        <v>27415.390625</v>
      </c>
      <c r="E66" s="12">
        <v>27633.722656000002</v>
      </c>
      <c r="F66" s="12">
        <v>27731.410156000002</v>
      </c>
      <c r="G66" s="12">
        <v>27672.046875</v>
      </c>
      <c r="H66" s="12">
        <v>27533.271484000001</v>
      </c>
      <c r="I66" s="12">
        <v>27380.273438</v>
      </c>
      <c r="J66" s="12">
        <v>27168.982422000001</v>
      </c>
      <c r="K66" s="12">
        <v>26873.105468999998</v>
      </c>
      <c r="L66" s="12">
        <v>26512.435547000001</v>
      </c>
      <c r="M66" s="12">
        <v>26097.646484000001</v>
      </c>
      <c r="N66" s="12">
        <v>25701.369140999999</v>
      </c>
      <c r="O66" s="12">
        <v>25372.224609000001</v>
      </c>
      <c r="P66" s="12">
        <v>25101.632812</v>
      </c>
      <c r="Q66" s="12">
        <v>24860.1875</v>
      </c>
      <c r="R66" s="12">
        <v>24632.445312</v>
      </c>
      <c r="S66" s="12">
        <v>24423.558593999998</v>
      </c>
      <c r="T66" s="12">
        <v>24242.904297000001</v>
      </c>
      <c r="U66" s="12">
        <v>24138.833984000001</v>
      </c>
      <c r="V66" s="12">
        <v>24081.746093999998</v>
      </c>
      <c r="W66" s="12">
        <v>24057.646484000001</v>
      </c>
      <c r="X66" s="12">
        <v>24056.123047000001</v>
      </c>
      <c r="Y66" s="12">
        <v>24091.505859000001</v>
      </c>
      <c r="Z66" s="12">
        <v>24168.279297000001</v>
      </c>
      <c r="AA66" s="12">
        <v>24239.615234000001</v>
      </c>
      <c r="AB66" s="12">
        <v>24307.935547000001</v>
      </c>
      <c r="AC66" s="12">
        <v>24407.439452999999</v>
      </c>
      <c r="AD66" s="12">
        <v>24540.292968999998</v>
      </c>
      <c r="AE66" s="12">
        <v>24701.744140999999</v>
      </c>
      <c r="AF66" s="12">
        <v>24873.417968999998</v>
      </c>
      <c r="AG66" s="12">
        <v>25053.804688</v>
      </c>
      <c r="AH66" s="12">
        <v>25249.367188</v>
      </c>
      <c r="AI66" s="12">
        <v>25436.818359000001</v>
      </c>
      <c r="AJ66" s="12">
        <v>25632.388672000001</v>
      </c>
      <c r="AK66" s="12">
        <v>25859.152343999998</v>
      </c>
      <c r="AL66" s="12">
        <v>26087.544922000001</v>
      </c>
      <c r="AM66" s="8">
        <v>-1.459E-3</v>
      </c>
    </row>
    <row r="67" spans="1:39" ht="15" customHeight="1">
      <c r="A67" s="7" t="s">
        <v>574</v>
      </c>
      <c r="B67" s="10" t="s">
        <v>575</v>
      </c>
      <c r="C67" s="12">
        <v>0</v>
      </c>
      <c r="D67" s="12">
        <v>0</v>
      </c>
      <c r="E67" s="12">
        <v>0</v>
      </c>
      <c r="F67" s="12">
        <v>0</v>
      </c>
      <c r="G67" s="12">
        <v>0</v>
      </c>
      <c r="H67" s="12">
        <v>0</v>
      </c>
      <c r="I67" s="12">
        <v>0</v>
      </c>
      <c r="J67" s="12">
        <v>0</v>
      </c>
      <c r="K67" s="12">
        <v>0</v>
      </c>
      <c r="L67" s="12">
        <v>0</v>
      </c>
      <c r="M67" s="12">
        <v>0</v>
      </c>
      <c r="N67" s="12">
        <v>0</v>
      </c>
      <c r="O67" s="12">
        <v>0</v>
      </c>
      <c r="P67" s="12">
        <v>0</v>
      </c>
      <c r="Q67" s="12">
        <v>0</v>
      </c>
      <c r="R67" s="12">
        <v>0</v>
      </c>
      <c r="S67" s="12">
        <v>0</v>
      </c>
      <c r="T67" s="12">
        <v>0</v>
      </c>
      <c r="U67" s="12">
        <v>0</v>
      </c>
      <c r="V67" s="12">
        <v>0</v>
      </c>
      <c r="W67" s="12">
        <v>0</v>
      </c>
      <c r="X67" s="12">
        <v>0</v>
      </c>
      <c r="Y67" s="12">
        <v>0</v>
      </c>
      <c r="Z67" s="12">
        <v>0</v>
      </c>
      <c r="AA67" s="12">
        <v>0</v>
      </c>
      <c r="AB67" s="12">
        <v>0</v>
      </c>
      <c r="AC67" s="12">
        <v>0</v>
      </c>
      <c r="AD67" s="12">
        <v>0</v>
      </c>
      <c r="AE67" s="12">
        <v>0</v>
      </c>
      <c r="AF67" s="12">
        <v>0</v>
      </c>
      <c r="AG67" s="12">
        <v>0</v>
      </c>
      <c r="AH67" s="12">
        <v>0</v>
      </c>
      <c r="AI67" s="12">
        <v>0</v>
      </c>
      <c r="AJ67" s="12">
        <v>0</v>
      </c>
      <c r="AK67" s="12">
        <v>0</v>
      </c>
      <c r="AL67" s="12">
        <v>0</v>
      </c>
      <c r="AM67" s="8" t="s">
        <v>204</v>
      </c>
    </row>
    <row r="68" spans="1:39" ht="15" customHeight="1">
      <c r="A68" s="7" t="s">
        <v>576</v>
      </c>
      <c r="B68" s="10" t="s">
        <v>577</v>
      </c>
      <c r="C68" s="12">
        <v>31.366896000000001</v>
      </c>
      <c r="D68" s="12">
        <v>36.183959999999999</v>
      </c>
      <c r="E68" s="12">
        <v>41.042549000000001</v>
      </c>
      <c r="F68" s="12">
        <v>45.944690999999999</v>
      </c>
      <c r="G68" s="12">
        <v>53.366641999999999</v>
      </c>
      <c r="H68" s="12">
        <v>63.041587999999997</v>
      </c>
      <c r="I68" s="12">
        <v>75.963745000000003</v>
      </c>
      <c r="J68" s="12">
        <v>90.587981999999997</v>
      </c>
      <c r="K68" s="12">
        <v>106.629822</v>
      </c>
      <c r="L68" s="12">
        <v>123.664902</v>
      </c>
      <c r="M68" s="12">
        <v>141.23307800000001</v>
      </c>
      <c r="N68" s="12">
        <v>158.43107599999999</v>
      </c>
      <c r="O68" s="12">
        <v>174.52342200000001</v>
      </c>
      <c r="P68" s="12">
        <v>189.55671699999999</v>
      </c>
      <c r="Q68" s="12">
        <v>203.70817600000001</v>
      </c>
      <c r="R68" s="12">
        <v>217.54087799999999</v>
      </c>
      <c r="S68" s="12">
        <v>230.550049</v>
      </c>
      <c r="T68" s="12">
        <v>242.670456</v>
      </c>
      <c r="U68" s="12">
        <v>254.39286799999999</v>
      </c>
      <c r="V68" s="12">
        <v>265.81716899999998</v>
      </c>
      <c r="W68" s="12">
        <v>276.65924100000001</v>
      </c>
      <c r="X68" s="12">
        <v>287.12390099999999</v>
      </c>
      <c r="Y68" s="12">
        <v>297.02773999999999</v>
      </c>
      <c r="Z68" s="12">
        <v>306.43734699999999</v>
      </c>
      <c r="AA68" s="12">
        <v>315.48187300000001</v>
      </c>
      <c r="AB68" s="12">
        <v>324.27139299999999</v>
      </c>
      <c r="AC68" s="12">
        <v>332.54019199999999</v>
      </c>
      <c r="AD68" s="12">
        <v>340.57376099999999</v>
      </c>
      <c r="AE68" s="12">
        <v>348.238586</v>
      </c>
      <c r="AF68" s="12">
        <v>355.53274499999998</v>
      </c>
      <c r="AG68" s="12">
        <v>362.25250199999999</v>
      </c>
      <c r="AH68" s="12">
        <v>368.72686800000002</v>
      </c>
      <c r="AI68" s="12">
        <v>375.13464399999998</v>
      </c>
      <c r="AJ68" s="12">
        <v>381.36200000000002</v>
      </c>
      <c r="AK68" s="12">
        <v>387.592468</v>
      </c>
      <c r="AL68" s="12">
        <v>393.92712399999999</v>
      </c>
      <c r="AM68" s="8">
        <v>7.2746000000000005E-2</v>
      </c>
    </row>
    <row r="69" spans="1:39" ht="15" customHeight="1">
      <c r="A69" s="7" t="s">
        <v>578</v>
      </c>
      <c r="B69" s="10" t="s">
        <v>579</v>
      </c>
      <c r="C69" s="12">
        <v>63.815005999999997</v>
      </c>
      <c r="D69" s="12">
        <v>72.264831999999998</v>
      </c>
      <c r="E69" s="12">
        <v>82.878540000000001</v>
      </c>
      <c r="F69" s="12">
        <v>91.359688000000006</v>
      </c>
      <c r="G69" s="12">
        <v>99.267723000000004</v>
      </c>
      <c r="H69" s="12">
        <v>107.238953</v>
      </c>
      <c r="I69" s="12">
        <v>111.814865</v>
      </c>
      <c r="J69" s="12">
        <v>115.904404</v>
      </c>
      <c r="K69" s="12">
        <v>120.002335</v>
      </c>
      <c r="L69" s="12">
        <v>125.256775</v>
      </c>
      <c r="M69" s="12">
        <v>131.890152</v>
      </c>
      <c r="N69" s="12">
        <v>139.62966900000001</v>
      </c>
      <c r="O69" s="12">
        <v>149.55467200000001</v>
      </c>
      <c r="P69" s="12">
        <v>161.18035900000001</v>
      </c>
      <c r="Q69" s="12">
        <v>172.69229100000001</v>
      </c>
      <c r="R69" s="12">
        <v>184.33737199999999</v>
      </c>
      <c r="S69" s="12">
        <v>195.34751900000001</v>
      </c>
      <c r="T69" s="12">
        <v>205.863586</v>
      </c>
      <c r="U69" s="12">
        <v>217.07943700000001</v>
      </c>
      <c r="V69" s="12">
        <v>228.36113</v>
      </c>
      <c r="W69" s="12">
        <v>240.021164</v>
      </c>
      <c r="X69" s="12">
        <v>251.59204099999999</v>
      </c>
      <c r="Y69" s="12">
        <v>263.20547499999998</v>
      </c>
      <c r="Z69" s="12">
        <v>274.98187300000001</v>
      </c>
      <c r="AA69" s="12">
        <v>288.29763800000001</v>
      </c>
      <c r="AB69" s="12">
        <v>299.91009500000001</v>
      </c>
      <c r="AC69" s="12">
        <v>312.81127900000001</v>
      </c>
      <c r="AD69" s="12">
        <v>325.92898600000001</v>
      </c>
      <c r="AE69" s="12">
        <v>339.53198200000003</v>
      </c>
      <c r="AF69" s="12">
        <v>353.387787</v>
      </c>
      <c r="AG69" s="12">
        <v>367.33395400000001</v>
      </c>
      <c r="AH69" s="12">
        <v>381.78881799999999</v>
      </c>
      <c r="AI69" s="12">
        <v>396.44869999999997</v>
      </c>
      <c r="AJ69" s="12">
        <v>411.22409099999999</v>
      </c>
      <c r="AK69" s="12">
        <v>427.158997</v>
      </c>
      <c r="AL69" s="12">
        <v>444.062836</v>
      </c>
      <c r="AM69" s="8">
        <v>5.4851999999999998E-2</v>
      </c>
    </row>
    <row r="70" spans="1:39" ht="15" customHeight="1">
      <c r="A70" s="7" t="s">
        <v>580</v>
      </c>
      <c r="B70" s="10" t="s">
        <v>581</v>
      </c>
      <c r="C70" s="12">
        <v>0.27556599999999998</v>
      </c>
      <c r="D70" s="12">
        <v>0.56212799999999996</v>
      </c>
      <c r="E70" s="12">
        <v>0.88289300000000004</v>
      </c>
      <c r="F70" s="12">
        <v>1.464494</v>
      </c>
      <c r="G70" s="12">
        <v>2.8353199999999998</v>
      </c>
      <c r="H70" s="12">
        <v>4.9430740000000002</v>
      </c>
      <c r="I70" s="12">
        <v>7.7013800000000003</v>
      </c>
      <c r="J70" s="12">
        <v>10.79973</v>
      </c>
      <c r="K70" s="12">
        <v>14.361668</v>
      </c>
      <c r="L70" s="12">
        <v>18.156085999999998</v>
      </c>
      <c r="M70" s="12">
        <v>22.159475</v>
      </c>
      <c r="N70" s="12">
        <v>25.812819999999999</v>
      </c>
      <c r="O70" s="12">
        <v>29.206448000000002</v>
      </c>
      <c r="P70" s="12">
        <v>32.16301</v>
      </c>
      <c r="Q70" s="12">
        <v>34.869522000000003</v>
      </c>
      <c r="R70" s="12">
        <v>37.501204999999999</v>
      </c>
      <c r="S70" s="12">
        <v>39.929237000000001</v>
      </c>
      <c r="T70" s="12">
        <v>42.077095</v>
      </c>
      <c r="U70" s="12">
        <v>44.044876000000002</v>
      </c>
      <c r="V70" s="12">
        <v>45.902794</v>
      </c>
      <c r="W70" s="12">
        <v>47.612800999999997</v>
      </c>
      <c r="X70" s="12">
        <v>49.153537999999998</v>
      </c>
      <c r="Y70" s="12">
        <v>50.529293000000003</v>
      </c>
      <c r="Z70" s="12">
        <v>51.781128000000002</v>
      </c>
      <c r="AA70" s="12">
        <v>52.951897000000002</v>
      </c>
      <c r="AB70" s="12">
        <v>54.081420999999999</v>
      </c>
      <c r="AC70" s="12">
        <v>55.107765000000001</v>
      </c>
      <c r="AD70" s="12">
        <v>56.105431000000003</v>
      </c>
      <c r="AE70" s="12">
        <v>57.057082999999999</v>
      </c>
      <c r="AF70" s="12">
        <v>57.983021000000001</v>
      </c>
      <c r="AG70" s="12">
        <v>58.779549000000003</v>
      </c>
      <c r="AH70" s="12">
        <v>59.545189000000001</v>
      </c>
      <c r="AI70" s="12">
        <v>60.370617000000003</v>
      </c>
      <c r="AJ70" s="12">
        <v>61.220367000000003</v>
      </c>
      <c r="AK70" s="12">
        <v>62.095722000000002</v>
      </c>
      <c r="AL70" s="12">
        <v>63.042220999999998</v>
      </c>
      <c r="AM70" s="8">
        <v>0.14891599999999999</v>
      </c>
    </row>
    <row r="71" spans="1:39" ht="15" customHeight="1">
      <c r="A71" s="7" t="s">
        <v>582</v>
      </c>
      <c r="B71" s="10" t="s">
        <v>583</v>
      </c>
      <c r="C71" s="12">
        <v>691.72113000000002</v>
      </c>
      <c r="D71" s="12">
        <v>689.08056599999998</v>
      </c>
      <c r="E71" s="12">
        <v>654.62780799999996</v>
      </c>
      <c r="F71" s="12">
        <v>671.99273700000003</v>
      </c>
      <c r="G71" s="12">
        <v>679.324524</v>
      </c>
      <c r="H71" s="12">
        <v>685.56591800000001</v>
      </c>
      <c r="I71" s="12">
        <v>681.245544</v>
      </c>
      <c r="J71" s="12">
        <v>682.65185499999995</v>
      </c>
      <c r="K71" s="12">
        <v>689.36267099999998</v>
      </c>
      <c r="L71" s="12">
        <v>700.40222200000005</v>
      </c>
      <c r="M71" s="12">
        <v>711.15692100000001</v>
      </c>
      <c r="N71" s="12">
        <v>717.85351600000001</v>
      </c>
      <c r="O71" s="12">
        <v>720.53479000000004</v>
      </c>
      <c r="P71" s="12">
        <v>725.17236300000002</v>
      </c>
      <c r="Q71" s="12">
        <v>729.48669400000006</v>
      </c>
      <c r="R71" s="12">
        <v>732.80078100000003</v>
      </c>
      <c r="S71" s="12">
        <v>731.60058600000002</v>
      </c>
      <c r="T71" s="12">
        <v>735.135986</v>
      </c>
      <c r="U71" s="12">
        <v>738.17443800000001</v>
      </c>
      <c r="V71" s="12">
        <v>746.43237299999998</v>
      </c>
      <c r="W71" s="12">
        <v>756.12457300000005</v>
      </c>
      <c r="X71" s="12">
        <v>759.80773899999997</v>
      </c>
      <c r="Y71" s="12">
        <v>766.28881799999999</v>
      </c>
      <c r="Z71" s="12">
        <v>772.51208499999996</v>
      </c>
      <c r="AA71" s="12">
        <v>778.23791500000004</v>
      </c>
      <c r="AB71" s="12">
        <v>781.13311799999997</v>
      </c>
      <c r="AC71" s="12">
        <v>786.49926800000003</v>
      </c>
      <c r="AD71" s="12">
        <v>790.84039299999995</v>
      </c>
      <c r="AE71" s="12">
        <v>794.65728799999999</v>
      </c>
      <c r="AF71" s="12">
        <v>799.97637899999995</v>
      </c>
      <c r="AG71" s="12">
        <v>805.75048800000002</v>
      </c>
      <c r="AH71" s="12">
        <v>811.16870100000006</v>
      </c>
      <c r="AI71" s="12">
        <v>817.11688200000003</v>
      </c>
      <c r="AJ71" s="12">
        <v>820.68817100000001</v>
      </c>
      <c r="AK71" s="12">
        <v>823.95452899999998</v>
      </c>
      <c r="AL71" s="12">
        <v>832.03967299999999</v>
      </c>
      <c r="AM71" s="8">
        <v>5.5599999999999998E-3</v>
      </c>
    </row>
    <row r="73" spans="1:39" ht="15" customHeight="1">
      <c r="A73" s="7" t="s">
        <v>584</v>
      </c>
      <c r="B73" s="6" t="s">
        <v>585</v>
      </c>
      <c r="C73" s="18">
        <v>27893.357422000001</v>
      </c>
      <c r="D73" s="18">
        <v>28213.482422000001</v>
      </c>
      <c r="E73" s="18">
        <v>28413.154297000001</v>
      </c>
      <c r="F73" s="18">
        <v>28542.171875</v>
      </c>
      <c r="G73" s="18">
        <v>28506.841797000001</v>
      </c>
      <c r="H73" s="18">
        <v>28394.060547000001</v>
      </c>
      <c r="I73" s="18">
        <v>28256.998047000001</v>
      </c>
      <c r="J73" s="18">
        <v>28068.925781000002</v>
      </c>
      <c r="K73" s="18">
        <v>27803.460938</v>
      </c>
      <c r="L73" s="18">
        <v>27479.914062</v>
      </c>
      <c r="M73" s="18">
        <v>27104.085938</v>
      </c>
      <c r="N73" s="18">
        <v>26743.095702999999</v>
      </c>
      <c r="O73" s="18">
        <v>26446.044922000001</v>
      </c>
      <c r="P73" s="18">
        <v>26209.703125</v>
      </c>
      <c r="Q73" s="18">
        <v>26000.943359000001</v>
      </c>
      <c r="R73" s="18">
        <v>25804.626952999999</v>
      </c>
      <c r="S73" s="18">
        <v>25620.986327999999</v>
      </c>
      <c r="T73" s="18">
        <v>25468.650390999999</v>
      </c>
      <c r="U73" s="18">
        <v>25392.525390999999</v>
      </c>
      <c r="V73" s="18">
        <v>25368.257812</v>
      </c>
      <c r="W73" s="18">
        <v>25378.066406000002</v>
      </c>
      <c r="X73" s="18">
        <v>25403.800781000002</v>
      </c>
      <c r="Y73" s="18">
        <v>25468.556640999999</v>
      </c>
      <c r="Z73" s="18">
        <v>25573.992188</v>
      </c>
      <c r="AA73" s="18">
        <v>25674.583984000001</v>
      </c>
      <c r="AB73" s="18">
        <v>25767.332031000002</v>
      </c>
      <c r="AC73" s="18">
        <v>25894.398438</v>
      </c>
      <c r="AD73" s="18">
        <v>26053.742188</v>
      </c>
      <c r="AE73" s="18">
        <v>26241.228515999999</v>
      </c>
      <c r="AF73" s="18">
        <v>26440.296875</v>
      </c>
      <c r="AG73" s="18">
        <v>26647.919922000001</v>
      </c>
      <c r="AH73" s="18">
        <v>26870.595702999999</v>
      </c>
      <c r="AI73" s="18">
        <v>27085.890625</v>
      </c>
      <c r="AJ73" s="18">
        <v>27306.882812</v>
      </c>
      <c r="AK73" s="18">
        <v>27559.953125</v>
      </c>
      <c r="AL73" s="18">
        <v>27820.617188</v>
      </c>
      <c r="AM73" s="4">
        <v>-4.1199999999999999E-4</v>
      </c>
    </row>
    <row r="74" spans="1:39" ht="15" customHeight="1" thickBot="1"/>
    <row r="75" spans="1:39" ht="15" customHeight="1">
      <c r="B75" s="147" t="s">
        <v>586</v>
      </c>
      <c r="C75" s="147"/>
      <c r="D75" s="147"/>
      <c r="E75" s="147"/>
      <c r="F75" s="147"/>
      <c r="G75" s="147"/>
      <c r="H75" s="147"/>
      <c r="I75" s="147"/>
      <c r="J75" s="147"/>
      <c r="K75" s="147"/>
      <c r="L75" s="147"/>
      <c r="M75" s="147"/>
      <c r="N75" s="147"/>
      <c r="O75" s="147"/>
      <c r="P75" s="147"/>
      <c r="Q75" s="147"/>
      <c r="R75" s="147"/>
      <c r="S75" s="147"/>
      <c r="T75" s="147"/>
      <c r="U75" s="147"/>
      <c r="V75" s="147"/>
      <c r="W75" s="147"/>
      <c r="X75" s="147"/>
      <c r="Y75" s="147"/>
      <c r="Z75" s="147"/>
      <c r="AA75" s="147"/>
      <c r="AB75" s="147"/>
      <c r="AC75" s="147"/>
      <c r="AD75" s="147"/>
      <c r="AE75" s="147"/>
      <c r="AF75" s="147"/>
      <c r="AG75" s="147"/>
      <c r="AH75" s="147"/>
      <c r="AI75" s="147"/>
      <c r="AJ75" s="147"/>
      <c r="AK75" s="147"/>
      <c r="AL75" s="147"/>
      <c r="AM75" s="147"/>
    </row>
    <row r="76" spans="1:39" ht="15" customHeight="1">
      <c r="B76" s="3" t="s">
        <v>587</v>
      </c>
    </row>
    <row r="77" spans="1:39" ht="15" customHeight="1">
      <c r="B77" s="3" t="s">
        <v>588</v>
      </c>
    </row>
    <row r="78" spans="1:39" ht="15" customHeight="1">
      <c r="B78" s="3" t="s">
        <v>589</v>
      </c>
    </row>
    <row r="79" spans="1:39" ht="15" customHeight="1">
      <c r="B79" s="3" t="s">
        <v>590</v>
      </c>
    </row>
    <row r="80" spans="1:39" ht="15" customHeight="1">
      <c r="B80" s="3" t="s">
        <v>591</v>
      </c>
    </row>
    <row r="81" spans="2:2" ht="15" customHeight="1">
      <c r="B81" s="3" t="s">
        <v>592</v>
      </c>
    </row>
    <row r="82" spans="2:2" ht="15" customHeight="1">
      <c r="B82" s="3" t="s">
        <v>12</v>
      </c>
    </row>
    <row r="83" spans="2:2" ht="15" customHeight="1">
      <c r="B83" s="3" t="s">
        <v>593</v>
      </c>
    </row>
    <row r="84" spans="2:2" ht="15" customHeight="1">
      <c r="B84" s="2" t="s">
        <v>594</v>
      </c>
    </row>
    <row r="85" spans="2:2" ht="15" customHeight="1">
      <c r="B85" s="3" t="s">
        <v>595</v>
      </c>
    </row>
    <row r="86" spans="2:2" ht="15" customHeight="1">
      <c r="B86" s="3" t="s">
        <v>596</v>
      </c>
    </row>
    <row r="87" spans="2:2" ht="15" customHeight="1">
      <c r="B87" s="3" t="s">
        <v>597</v>
      </c>
    </row>
    <row r="88" spans="2:2" ht="15" customHeight="1">
      <c r="B88" s="3" t="s">
        <v>598</v>
      </c>
    </row>
    <row r="89" spans="2:2" ht="15" customHeight="1">
      <c r="B89" s="3" t="s">
        <v>599</v>
      </c>
    </row>
    <row r="90" spans="2:2" ht="15" customHeight="1">
      <c r="B90" s="3" t="s">
        <v>600</v>
      </c>
    </row>
  </sheetData>
  <mergeCells count="1">
    <mergeCell ref="B75:AM75"/>
  </mergeCells>
  <pageMargins left="0.75" right="0.75" top="1" bottom="1" header="0.5" footer="0.5"/>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214"/>
  <sheetViews>
    <sheetView workbookViewId="0">
      <pane xSplit="2" ySplit="1" topLeftCell="C62" activePane="bottomRight" state="frozen"/>
      <selection pane="topRight" activeCell="C1" sqref="C1"/>
      <selection pane="bottomLeft" activeCell="A2" sqref="A2"/>
      <selection pane="bottomRight" activeCell="C74" sqref="C74"/>
    </sheetView>
  </sheetViews>
  <sheetFormatPr defaultColWidth="9.1796875" defaultRowHeight="15" customHeight="1"/>
  <cols>
    <col min="1" max="1" width="20.81640625" style="2" hidden="1" customWidth="1"/>
    <col min="2" max="2" width="45.7265625" style="2" customWidth="1"/>
    <col min="3" max="16384" width="9.1796875" style="2"/>
  </cols>
  <sheetData>
    <row r="1" spans="1:39" ht="15" customHeight="1" thickBot="1">
      <c r="B1" s="15" t="s">
        <v>136</v>
      </c>
      <c r="C1" s="13">
        <v>2015</v>
      </c>
      <c r="D1" s="13">
        <v>2016</v>
      </c>
      <c r="E1" s="13">
        <v>2017</v>
      </c>
      <c r="F1" s="13">
        <v>2018</v>
      </c>
      <c r="G1" s="13">
        <v>2019</v>
      </c>
      <c r="H1" s="13">
        <v>2020</v>
      </c>
      <c r="I1" s="13">
        <v>2021</v>
      </c>
      <c r="J1" s="13">
        <v>2022</v>
      </c>
      <c r="K1" s="13">
        <v>2023</v>
      </c>
      <c r="L1" s="13">
        <v>2024</v>
      </c>
      <c r="M1" s="13">
        <v>2025</v>
      </c>
      <c r="N1" s="13">
        <v>2026</v>
      </c>
      <c r="O1" s="13">
        <v>2027</v>
      </c>
      <c r="P1" s="13">
        <v>2028</v>
      </c>
      <c r="Q1" s="13">
        <v>2029</v>
      </c>
      <c r="R1" s="13">
        <v>2030</v>
      </c>
      <c r="S1" s="13">
        <v>2031</v>
      </c>
      <c r="T1" s="13">
        <v>2032</v>
      </c>
      <c r="U1" s="13">
        <v>2033</v>
      </c>
      <c r="V1" s="13">
        <v>2034</v>
      </c>
      <c r="W1" s="13">
        <v>2035</v>
      </c>
      <c r="X1" s="13">
        <v>2036</v>
      </c>
      <c r="Y1" s="13">
        <v>2037</v>
      </c>
      <c r="Z1" s="13">
        <v>2038</v>
      </c>
      <c r="AA1" s="13">
        <v>2039</v>
      </c>
      <c r="AB1" s="13">
        <v>2040</v>
      </c>
      <c r="AC1" s="13">
        <v>2041</v>
      </c>
      <c r="AD1" s="13">
        <v>2042</v>
      </c>
      <c r="AE1" s="13">
        <v>2043</v>
      </c>
      <c r="AF1" s="13">
        <v>2044</v>
      </c>
      <c r="AG1" s="13">
        <v>2045</v>
      </c>
      <c r="AH1" s="13">
        <v>2046</v>
      </c>
      <c r="AI1" s="13">
        <v>2047</v>
      </c>
      <c r="AJ1" s="13">
        <v>2048</v>
      </c>
      <c r="AK1" s="13">
        <v>2049</v>
      </c>
      <c r="AL1" s="13">
        <v>2050</v>
      </c>
    </row>
    <row r="2" spans="1:39" ht="15" customHeight="1" thickTop="1"/>
    <row r="3" spans="1:39" ht="15" customHeight="1">
      <c r="C3" s="17" t="s">
        <v>135</v>
      </c>
      <c r="D3" s="17" t="s">
        <v>134</v>
      </c>
      <c r="E3" s="17"/>
      <c r="F3" s="17"/>
      <c r="G3" s="17"/>
    </row>
    <row r="4" spans="1:39" ht="15" customHeight="1">
      <c r="C4" s="17" t="s">
        <v>133</v>
      </c>
      <c r="D4" s="17" t="s">
        <v>132</v>
      </c>
      <c r="E4" s="17"/>
      <c r="F4" s="17"/>
      <c r="G4" s="17" t="s">
        <v>131</v>
      </c>
    </row>
    <row r="5" spans="1:39" ht="15" customHeight="1">
      <c r="C5" s="17" t="s">
        <v>130</v>
      </c>
      <c r="D5" s="17" t="s">
        <v>129</v>
      </c>
      <c r="E5" s="17"/>
      <c r="F5" s="17"/>
      <c r="G5" s="17"/>
    </row>
    <row r="6" spans="1:39" ht="15" customHeight="1">
      <c r="C6" s="17" t="s">
        <v>128</v>
      </c>
      <c r="D6" s="17"/>
      <c r="E6" s="17" t="s">
        <v>127</v>
      </c>
      <c r="F6" s="17"/>
      <c r="G6" s="17"/>
    </row>
    <row r="10" spans="1:39" ht="15" customHeight="1">
      <c r="A10" s="7" t="s">
        <v>392</v>
      </c>
      <c r="B10" s="16" t="s">
        <v>391</v>
      </c>
    </row>
    <row r="11" spans="1:39" ht="15" customHeight="1">
      <c r="B11" s="15" t="s">
        <v>124</v>
      </c>
    </row>
    <row r="12" spans="1:39" ht="15" customHeight="1">
      <c r="B12" s="15" t="s">
        <v>124</v>
      </c>
      <c r="C12" s="14" t="s">
        <v>124</v>
      </c>
      <c r="D12" s="14" t="s">
        <v>124</v>
      </c>
      <c r="E12" s="14" t="s">
        <v>124</v>
      </c>
      <c r="F12" s="14" t="s">
        <v>124</v>
      </c>
      <c r="G12" s="14" t="s">
        <v>124</v>
      </c>
      <c r="H12" s="14" t="s">
        <v>124</v>
      </c>
      <c r="I12" s="14" t="s">
        <v>124</v>
      </c>
      <c r="J12" s="14" t="s">
        <v>124</v>
      </c>
      <c r="K12" s="14" t="s">
        <v>124</v>
      </c>
      <c r="L12" s="14" t="s">
        <v>124</v>
      </c>
      <c r="M12" s="14" t="s">
        <v>124</v>
      </c>
      <c r="N12" s="14" t="s">
        <v>124</v>
      </c>
      <c r="O12" s="14" t="s">
        <v>124</v>
      </c>
      <c r="P12" s="14" t="s">
        <v>124</v>
      </c>
      <c r="Q12" s="14" t="s">
        <v>124</v>
      </c>
      <c r="R12" s="14" t="s">
        <v>124</v>
      </c>
      <c r="S12" s="14" t="s">
        <v>124</v>
      </c>
      <c r="T12" s="14" t="s">
        <v>124</v>
      </c>
      <c r="U12" s="14" t="s">
        <v>124</v>
      </c>
      <c r="V12" s="14" t="s">
        <v>124</v>
      </c>
      <c r="W12" s="14" t="s">
        <v>124</v>
      </c>
      <c r="X12" s="14" t="s">
        <v>124</v>
      </c>
      <c r="Y12" s="14" t="s">
        <v>124</v>
      </c>
      <c r="Z12" s="14" t="s">
        <v>124</v>
      </c>
      <c r="AA12" s="14" t="s">
        <v>124</v>
      </c>
      <c r="AB12" s="14" t="s">
        <v>124</v>
      </c>
      <c r="AC12" s="14" t="s">
        <v>124</v>
      </c>
      <c r="AD12" s="14" t="s">
        <v>124</v>
      </c>
      <c r="AE12" s="14" t="s">
        <v>124</v>
      </c>
      <c r="AF12" s="14" t="s">
        <v>124</v>
      </c>
      <c r="AG12" s="14" t="s">
        <v>124</v>
      </c>
      <c r="AH12" s="14" t="s">
        <v>124</v>
      </c>
      <c r="AI12" s="14" t="s">
        <v>124</v>
      </c>
      <c r="AJ12" s="14" t="s">
        <v>124</v>
      </c>
      <c r="AK12" s="14" t="s">
        <v>124</v>
      </c>
      <c r="AL12" s="14" t="s">
        <v>124</v>
      </c>
      <c r="AM12" s="14" t="s">
        <v>123</v>
      </c>
    </row>
    <row r="13" spans="1:39" ht="15" customHeight="1" thickBot="1">
      <c r="B13" s="13" t="s">
        <v>390</v>
      </c>
      <c r="C13" s="13">
        <v>2015</v>
      </c>
      <c r="D13" s="13">
        <v>2016</v>
      </c>
      <c r="E13" s="13">
        <v>2017</v>
      </c>
      <c r="F13" s="13">
        <v>2018</v>
      </c>
      <c r="G13" s="13">
        <v>2019</v>
      </c>
      <c r="H13" s="13">
        <v>2020</v>
      </c>
      <c r="I13" s="13">
        <v>2021</v>
      </c>
      <c r="J13" s="13">
        <v>2022</v>
      </c>
      <c r="K13" s="13">
        <v>2023</v>
      </c>
      <c r="L13" s="13">
        <v>2024</v>
      </c>
      <c r="M13" s="13">
        <v>2025</v>
      </c>
      <c r="N13" s="13">
        <v>2026</v>
      </c>
      <c r="O13" s="13">
        <v>2027</v>
      </c>
      <c r="P13" s="13">
        <v>2028</v>
      </c>
      <c r="Q13" s="13">
        <v>2029</v>
      </c>
      <c r="R13" s="13">
        <v>2030</v>
      </c>
      <c r="S13" s="13">
        <v>2031</v>
      </c>
      <c r="T13" s="13">
        <v>2032</v>
      </c>
      <c r="U13" s="13">
        <v>2033</v>
      </c>
      <c r="V13" s="13">
        <v>2034</v>
      </c>
      <c r="W13" s="13">
        <v>2035</v>
      </c>
      <c r="X13" s="13">
        <v>2036</v>
      </c>
      <c r="Y13" s="13">
        <v>2037</v>
      </c>
      <c r="Z13" s="13">
        <v>2038</v>
      </c>
      <c r="AA13" s="13">
        <v>2039</v>
      </c>
      <c r="AB13" s="13">
        <v>2040</v>
      </c>
      <c r="AC13" s="13">
        <v>2041</v>
      </c>
      <c r="AD13" s="13">
        <v>2042</v>
      </c>
      <c r="AE13" s="13">
        <v>2043</v>
      </c>
      <c r="AF13" s="13">
        <v>2044</v>
      </c>
      <c r="AG13" s="13">
        <v>2045</v>
      </c>
      <c r="AH13" s="13">
        <v>2046</v>
      </c>
      <c r="AI13" s="13">
        <v>2047</v>
      </c>
      <c r="AJ13" s="13">
        <v>2048</v>
      </c>
      <c r="AK13" s="13">
        <v>2049</v>
      </c>
      <c r="AL13" s="13">
        <v>2050</v>
      </c>
      <c r="AM13" s="13">
        <v>2050</v>
      </c>
    </row>
    <row r="14" spans="1:39" ht="15" customHeight="1" thickTop="1"/>
    <row r="15" spans="1:39" ht="15" customHeight="1">
      <c r="A15" s="7" t="s">
        <v>389</v>
      </c>
      <c r="B15" s="6" t="s">
        <v>388</v>
      </c>
      <c r="C15" s="19">
        <v>6.5632159999999997</v>
      </c>
      <c r="D15" s="19">
        <v>5.2399880000000003</v>
      </c>
      <c r="E15" s="19">
        <v>6.3510920000000004</v>
      </c>
      <c r="F15" s="19">
        <v>7.4411579999999997</v>
      </c>
      <c r="G15" s="19">
        <v>8.0650790000000008</v>
      </c>
      <c r="H15" s="19">
        <v>8.3988219999999991</v>
      </c>
      <c r="I15" s="19">
        <v>8.6578149999999994</v>
      </c>
      <c r="J15" s="19">
        <v>8.8683720000000008</v>
      </c>
      <c r="K15" s="19">
        <v>9.0595029999999994</v>
      </c>
      <c r="L15" s="19">
        <v>9.2300830000000005</v>
      </c>
      <c r="M15" s="19">
        <v>9.4992400000000004</v>
      </c>
      <c r="N15" s="19">
        <v>9.7139620000000004</v>
      </c>
      <c r="O15" s="19">
        <v>9.8990189999999991</v>
      </c>
      <c r="P15" s="19">
        <v>9.9231829999999999</v>
      </c>
      <c r="Q15" s="19">
        <v>10.077809999999999</v>
      </c>
      <c r="R15" s="19">
        <v>10.328823999999999</v>
      </c>
      <c r="S15" s="19">
        <v>10.563589</v>
      </c>
      <c r="T15" s="19">
        <v>10.829727999999999</v>
      </c>
      <c r="U15" s="19">
        <v>10.825062000000001</v>
      </c>
      <c r="V15" s="19">
        <v>11.010123999999999</v>
      </c>
      <c r="W15" s="19">
        <v>11.102677999999999</v>
      </c>
      <c r="X15" s="19">
        <v>11.387475999999999</v>
      </c>
      <c r="Y15" s="19">
        <v>11.438192000000001</v>
      </c>
      <c r="Z15" s="19">
        <v>11.557369</v>
      </c>
      <c r="AA15" s="19">
        <v>11.751676</v>
      </c>
      <c r="AB15" s="19">
        <v>11.865437999999999</v>
      </c>
      <c r="AC15" s="19">
        <v>11.912374</v>
      </c>
      <c r="AD15" s="19">
        <v>11.967866000000001</v>
      </c>
      <c r="AE15" s="19">
        <v>12.045299999999999</v>
      </c>
      <c r="AF15" s="19">
        <v>12.137771000000001</v>
      </c>
      <c r="AG15" s="19">
        <v>12.228486999999999</v>
      </c>
      <c r="AH15" s="19">
        <v>12.340434999999999</v>
      </c>
      <c r="AI15" s="19">
        <v>12.510973</v>
      </c>
      <c r="AJ15" s="19">
        <v>12.579992000000001</v>
      </c>
      <c r="AK15" s="19">
        <v>12.713965999999999</v>
      </c>
      <c r="AL15" s="19">
        <v>12.850368</v>
      </c>
      <c r="AM15" s="4">
        <v>2.6734999999999998E-2</v>
      </c>
    </row>
    <row r="17" spans="1:39" ht="15" customHeight="1">
      <c r="B17" s="6" t="s">
        <v>387</v>
      </c>
    </row>
    <row r="18" spans="1:39" ht="15" customHeight="1">
      <c r="A18" s="7" t="s">
        <v>386</v>
      </c>
      <c r="B18" s="10" t="s">
        <v>385</v>
      </c>
      <c r="C18" s="11">
        <v>10.674479</v>
      </c>
      <c r="D18" s="11">
        <v>10.617105</v>
      </c>
      <c r="E18" s="11">
        <v>11.037013</v>
      </c>
      <c r="F18" s="11">
        <v>11.444694999999999</v>
      </c>
      <c r="G18" s="11">
        <v>11.751706</v>
      </c>
      <c r="H18" s="11">
        <v>11.993429000000001</v>
      </c>
      <c r="I18" s="11">
        <v>12.213104</v>
      </c>
      <c r="J18" s="11">
        <v>12.416304</v>
      </c>
      <c r="K18" s="11">
        <v>12.609183</v>
      </c>
      <c r="L18" s="11">
        <v>12.791677</v>
      </c>
      <c r="M18" s="11">
        <v>12.987733</v>
      </c>
      <c r="N18" s="11">
        <v>13.167204</v>
      </c>
      <c r="O18" s="11">
        <v>13.335421999999999</v>
      </c>
      <c r="P18" s="11">
        <v>13.465826</v>
      </c>
      <c r="Q18" s="11">
        <v>13.617335000000001</v>
      </c>
      <c r="R18" s="11">
        <v>13.783225</v>
      </c>
      <c r="S18" s="11">
        <v>13.941238999999999</v>
      </c>
      <c r="T18" s="11">
        <v>14.100954</v>
      </c>
      <c r="U18" s="11">
        <v>14.202353</v>
      </c>
      <c r="V18" s="11">
        <v>14.337446</v>
      </c>
      <c r="W18" s="11">
        <v>14.450073</v>
      </c>
      <c r="X18" s="11">
        <v>14.597272</v>
      </c>
      <c r="Y18" s="11">
        <v>14.694100000000001</v>
      </c>
      <c r="Z18" s="11">
        <v>14.801111000000001</v>
      </c>
      <c r="AA18" s="11">
        <v>14.920487</v>
      </c>
      <c r="AB18" s="11">
        <v>15.019833999999999</v>
      </c>
      <c r="AC18" s="11">
        <v>15.101398</v>
      </c>
      <c r="AD18" s="11">
        <v>15.1823</v>
      </c>
      <c r="AE18" s="11">
        <v>15.265340999999999</v>
      </c>
      <c r="AF18" s="11">
        <v>15.348924999999999</v>
      </c>
      <c r="AG18" s="11">
        <v>15.429684999999999</v>
      </c>
      <c r="AH18" s="11">
        <v>15.511792</v>
      </c>
      <c r="AI18" s="11">
        <v>15.605091</v>
      </c>
      <c r="AJ18" s="11">
        <v>15.672409</v>
      </c>
      <c r="AK18" s="11">
        <v>15.753942</v>
      </c>
      <c r="AL18" s="11">
        <v>15.831666</v>
      </c>
      <c r="AM18" s="8">
        <v>1.1821E-2</v>
      </c>
    </row>
    <row r="19" spans="1:39" ht="15" customHeight="1">
      <c r="A19" s="7" t="s">
        <v>384</v>
      </c>
      <c r="B19" s="10" t="s">
        <v>383</v>
      </c>
      <c r="C19" s="11">
        <v>8.89255</v>
      </c>
      <c r="D19" s="11">
        <v>10.592589</v>
      </c>
      <c r="E19" s="11">
        <v>11.813288</v>
      </c>
      <c r="F19" s="11">
        <v>12.659376</v>
      </c>
      <c r="G19" s="11">
        <v>13.249995</v>
      </c>
      <c r="H19" s="11">
        <v>13.681811</v>
      </c>
      <c r="I19" s="11">
        <v>14.020206</v>
      </c>
      <c r="J19" s="11">
        <v>14.300446000000001</v>
      </c>
      <c r="K19" s="11">
        <v>14.545089000000001</v>
      </c>
      <c r="L19" s="11">
        <v>14.767170999999999</v>
      </c>
      <c r="M19" s="11">
        <v>14.980786</v>
      </c>
      <c r="N19" s="11">
        <v>15.183374000000001</v>
      </c>
      <c r="O19" s="11">
        <v>15.379345000000001</v>
      </c>
      <c r="P19" s="11">
        <v>15.563981999999999</v>
      </c>
      <c r="Q19" s="11">
        <v>15.753189000000001</v>
      </c>
      <c r="R19" s="11">
        <v>15.945983999999999</v>
      </c>
      <c r="S19" s="11">
        <v>16.137201000000001</v>
      </c>
      <c r="T19" s="11">
        <v>16.329494</v>
      </c>
      <c r="U19" s="11">
        <v>16.507954000000002</v>
      </c>
      <c r="V19" s="11">
        <v>16.695710999999999</v>
      </c>
      <c r="W19" s="11">
        <v>16.878723000000001</v>
      </c>
      <c r="X19" s="11">
        <v>17.071280999999999</v>
      </c>
      <c r="Y19" s="11">
        <v>17.252089000000002</v>
      </c>
      <c r="Z19" s="11">
        <v>17.436298000000001</v>
      </c>
      <c r="AA19" s="11">
        <v>17.624366999999999</v>
      </c>
      <c r="AB19" s="11">
        <v>17.808239</v>
      </c>
      <c r="AC19" s="11">
        <v>17.988554000000001</v>
      </c>
      <c r="AD19" s="11">
        <v>18.169476</v>
      </c>
      <c r="AE19" s="11">
        <v>18.351611999999999</v>
      </c>
      <c r="AF19" s="11">
        <v>18.534521000000002</v>
      </c>
      <c r="AG19" s="11">
        <v>18.717334999999999</v>
      </c>
      <c r="AH19" s="11">
        <v>18.901125</v>
      </c>
      <c r="AI19" s="11">
        <v>19.088159999999998</v>
      </c>
      <c r="AJ19" s="11">
        <v>19.269461</v>
      </c>
      <c r="AK19" s="11">
        <v>19.454699000000002</v>
      </c>
      <c r="AL19" s="11">
        <v>19.639590999999999</v>
      </c>
      <c r="AM19" s="8">
        <v>1.8324E-2</v>
      </c>
    </row>
    <row r="20" spans="1:39" ht="15" customHeight="1">
      <c r="A20" s="7" t="s">
        <v>382</v>
      </c>
      <c r="B20" s="10" t="s">
        <v>381</v>
      </c>
      <c r="C20" s="11">
        <v>8.89255</v>
      </c>
      <c r="D20" s="11">
        <v>10.592589</v>
      </c>
      <c r="E20" s="11">
        <v>11.813288</v>
      </c>
      <c r="F20" s="11">
        <v>12.659376</v>
      </c>
      <c r="G20" s="11">
        <v>13.249995</v>
      </c>
      <c r="H20" s="11">
        <v>13.681811</v>
      </c>
      <c r="I20" s="11">
        <v>14.020206</v>
      </c>
      <c r="J20" s="11">
        <v>14.300446000000001</v>
      </c>
      <c r="K20" s="11">
        <v>14.545089000000001</v>
      </c>
      <c r="L20" s="11">
        <v>14.767170999999999</v>
      </c>
      <c r="M20" s="11">
        <v>14.980786</v>
      </c>
      <c r="N20" s="11">
        <v>15.183374000000001</v>
      </c>
      <c r="O20" s="11">
        <v>15.379345000000001</v>
      </c>
      <c r="P20" s="11">
        <v>15.563981999999999</v>
      </c>
      <c r="Q20" s="11">
        <v>15.753189000000001</v>
      </c>
      <c r="R20" s="11">
        <v>15.945983999999999</v>
      </c>
      <c r="S20" s="11">
        <v>16.137201000000001</v>
      </c>
      <c r="T20" s="11">
        <v>16.329494</v>
      </c>
      <c r="U20" s="11">
        <v>16.507954000000002</v>
      </c>
      <c r="V20" s="11">
        <v>16.695710999999999</v>
      </c>
      <c r="W20" s="11">
        <v>16.878723000000001</v>
      </c>
      <c r="X20" s="11">
        <v>17.071280999999999</v>
      </c>
      <c r="Y20" s="11">
        <v>17.252089000000002</v>
      </c>
      <c r="Z20" s="11">
        <v>17.436298000000001</v>
      </c>
      <c r="AA20" s="11">
        <v>17.624366999999999</v>
      </c>
      <c r="AB20" s="11">
        <v>17.808239</v>
      </c>
      <c r="AC20" s="11">
        <v>17.988554000000001</v>
      </c>
      <c r="AD20" s="11">
        <v>18.169476</v>
      </c>
      <c r="AE20" s="11">
        <v>18.351611999999999</v>
      </c>
      <c r="AF20" s="11">
        <v>18.534521000000002</v>
      </c>
      <c r="AG20" s="11">
        <v>18.717334999999999</v>
      </c>
      <c r="AH20" s="11">
        <v>18.901125</v>
      </c>
      <c r="AI20" s="11">
        <v>19.088159999999998</v>
      </c>
      <c r="AJ20" s="11">
        <v>19.269461</v>
      </c>
      <c r="AK20" s="11">
        <v>19.454699000000002</v>
      </c>
      <c r="AL20" s="11">
        <v>19.639590999999999</v>
      </c>
      <c r="AM20" s="8">
        <v>1.8324E-2</v>
      </c>
    </row>
    <row r="22" spans="1:39" ht="15" customHeight="1">
      <c r="B22" s="6" t="s">
        <v>380</v>
      </c>
    </row>
    <row r="23" spans="1:39" ht="15" customHeight="1">
      <c r="A23" s="7" t="s">
        <v>379</v>
      </c>
      <c r="B23" s="10" t="s">
        <v>378</v>
      </c>
      <c r="C23" s="9">
        <v>0.85424299999999997</v>
      </c>
      <c r="D23" s="9">
        <v>0.86038999999999999</v>
      </c>
      <c r="E23" s="9">
        <v>0.86213300000000004</v>
      </c>
      <c r="F23" s="9">
        <v>0.86363199999999996</v>
      </c>
      <c r="G23" s="9">
        <v>0.86492199999999997</v>
      </c>
      <c r="H23" s="9">
        <v>0.86603699999999995</v>
      </c>
      <c r="I23" s="9">
        <v>0.86700699999999997</v>
      </c>
      <c r="J23" s="9">
        <v>0.86785500000000004</v>
      </c>
      <c r="K23" s="9">
        <v>0.86860099999999996</v>
      </c>
      <c r="L23" s="9">
        <v>0.86926099999999995</v>
      </c>
      <c r="M23" s="9">
        <v>0.86984799999999995</v>
      </c>
      <c r="N23" s="9">
        <v>0.87037399999999998</v>
      </c>
      <c r="O23" s="9">
        <v>0.87084700000000004</v>
      </c>
      <c r="P23" s="9">
        <v>0.87127600000000005</v>
      </c>
      <c r="Q23" s="9">
        <v>0.87166600000000005</v>
      </c>
      <c r="R23" s="9">
        <v>0.87202299999999999</v>
      </c>
      <c r="S23" s="9">
        <v>0.87234900000000004</v>
      </c>
      <c r="T23" s="9">
        <v>0.87265099999999995</v>
      </c>
      <c r="U23" s="9">
        <v>0.87292999999999998</v>
      </c>
      <c r="V23" s="9">
        <v>0.87319100000000005</v>
      </c>
      <c r="W23" s="9">
        <v>0.87343400000000004</v>
      </c>
      <c r="X23" s="9">
        <v>0.87366200000000005</v>
      </c>
      <c r="Y23" s="9">
        <v>0.87412999999999996</v>
      </c>
      <c r="Z23" s="9">
        <v>0.87412999999999996</v>
      </c>
      <c r="AA23" s="9">
        <v>0.87412999999999996</v>
      </c>
      <c r="AB23" s="9">
        <v>0.87412999999999996</v>
      </c>
      <c r="AC23" s="9">
        <v>0.87412999999999996</v>
      </c>
      <c r="AD23" s="9">
        <v>0.87412999999999996</v>
      </c>
      <c r="AE23" s="9">
        <v>0.87412999999999996</v>
      </c>
      <c r="AF23" s="9">
        <v>0.87412999999999996</v>
      </c>
      <c r="AG23" s="9">
        <v>0.87412999999999996</v>
      </c>
      <c r="AH23" s="9">
        <v>0.87412999999999996</v>
      </c>
      <c r="AI23" s="9">
        <v>0.87412999999999996</v>
      </c>
      <c r="AJ23" s="9">
        <v>0.87412999999999996</v>
      </c>
      <c r="AK23" s="9">
        <v>0.87412999999999996</v>
      </c>
      <c r="AL23" s="9">
        <v>0.87412999999999996</v>
      </c>
      <c r="AM23" s="8">
        <v>4.66E-4</v>
      </c>
    </row>
    <row r="24" spans="1:39" ht="15" customHeight="1">
      <c r="A24" s="7" t="s">
        <v>377</v>
      </c>
      <c r="B24" s="10" t="s">
        <v>376</v>
      </c>
      <c r="C24" s="9">
        <v>0.80348200000000003</v>
      </c>
      <c r="D24" s="9">
        <v>0.81491499999999994</v>
      </c>
      <c r="E24" s="9">
        <v>0.81488400000000005</v>
      </c>
      <c r="F24" s="9">
        <v>0.81480799999999998</v>
      </c>
      <c r="G24" s="9">
        <v>0.81471800000000005</v>
      </c>
      <c r="H24" s="9">
        <v>0.81462800000000002</v>
      </c>
      <c r="I24" s="9">
        <v>0.81455100000000003</v>
      </c>
      <c r="J24" s="9">
        <v>0.81447499999999995</v>
      </c>
      <c r="K24" s="9">
        <v>0.81439700000000004</v>
      </c>
      <c r="L24" s="9">
        <v>0.81432099999999996</v>
      </c>
      <c r="M24" s="9">
        <v>0.81424600000000003</v>
      </c>
      <c r="N24" s="9">
        <v>0.81417300000000004</v>
      </c>
      <c r="O24" s="9">
        <v>0.81410000000000005</v>
      </c>
      <c r="P24" s="9">
        <v>0.81402600000000003</v>
      </c>
      <c r="Q24" s="9">
        <v>0.81395099999999998</v>
      </c>
      <c r="R24" s="9">
        <v>0.81387799999999999</v>
      </c>
      <c r="S24" s="9">
        <v>0.81380600000000003</v>
      </c>
      <c r="T24" s="9">
        <v>0.81373399999999996</v>
      </c>
      <c r="U24" s="9">
        <v>0.81366400000000005</v>
      </c>
      <c r="V24" s="9">
        <v>0.81359499999999996</v>
      </c>
      <c r="W24" s="9">
        <v>0.813527</v>
      </c>
      <c r="X24" s="9">
        <v>0.81346099999999999</v>
      </c>
      <c r="Y24" s="9">
        <v>0.81369999999999998</v>
      </c>
      <c r="Z24" s="9">
        <v>0.81369999999999998</v>
      </c>
      <c r="AA24" s="9">
        <v>0.81369999999999998</v>
      </c>
      <c r="AB24" s="9">
        <v>0.81369999999999998</v>
      </c>
      <c r="AC24" s="9">
        <v>0.81369999999999998</v>
      </c>
      <c r="AD24" s="9">
        <v>0.81369999999999998</v>
      </c>
      <c r="AE24" s="9">
        <v>0.81369999999999998</v>
      </c>
      <c r="AF24" s="9">
        <v>0.81369999999999998</v>
      </c>
      <c r="AG24" s="9">
        <v>0.81369999999999998</v>
      </c>
      <c r="AH24" s="9">
        <v>0.81369999999999998</v>
      </c>
      <c r="AI24" s="9">
        <v>0.81369999999999998</v>
      </c>
      <c r="AJ24" s="9">
        <v>0.81369999999999998</v>
      </c>
      <c r="AK24" s="9">
        <v>0.81369999999999998</v>
      </c>
      <c r="AL24" s="9">
        <v>0.81369999999999998</v>
      </c>
      <c r="AM24" s="8">
        <v>-4.3999999999999999E-5</v>
      </c>
    </row>
    <row r="26" spans="1:39" ht="15" customHeight="1">
      <c r="B26" s="6" t="s">
        <v>375</v>
      </c>
    </row>
    <row r="27" spans="1:39" ht="15" customHeight="1">
      <c r="B27" s="6" t="s">
        <v>374</v>
      </c>
    </row>
    <row r="28" spans="1:39" ht="15" customHeight="1">
      <c r="A28" s="7" t="s">
        <v>373</v>
      </c>
      <c r="B28" s="10" t="s">
        <v>177</v>
      </c>
      <c r="C28" s="12">
        <v>321.97769199999999</v>
      </c>
      <c r="D28" s="12">
        <v>324.49349999999998</v>
      </c>
      <c r="E28" s="12">
        <v>327.14514200000002</v>
      </c>
      <c r="F28" s="12">
        <v>329.77548200000001</v>
      </c>
      <c r="G28" s="12">
        <v>332.40213</v>
      </c>
      <c r="H28" s="12">
        <v>335.01986699999998</v>
      </c>
      <c r="I28" s="12">
        <v>337.62341300000003</v>
      </c>
      <c r="J28" s="12">
        <v>340.21005200000002</v>
      </c>
      <c r="K28" s="12">
        <v>342.77658100000002</v>
      </c>
      <c r="L28" s="12">
        <v>345.320312</v>
      </c>
      <c r="M28" s="12">
        <v>347.83724999999998</v>
      </c>
      <c r="N28" s="12">
        <v>350.32663000000002</v>
      </c>
      <c r="O28" s="12">
        <v>352.779358</v>
      </c>
      <c r="P28" s="12">
        <v>355.19259599999998</v>
      </c>
      <c r="Q28" s="12">
        <v>357.563019</v>
      </c>
      <c r="R28" s="12">
        <v>359.88809199999997</v>
      </c>
      <c r="S28" s="12">
        <v>362.16616800000003</v>
      </c>
      <c r="T28" s="12">
        <v>364.39642300000003</v>
      </c>
      <c r="U28" s="12">
        <v>366.57870500000001</v>
      </c>
      <c r="V28" s="12">
        <v>368.71343999999999</v>
      </c>
      <c r="W28" s="12">
        <v>370.802277</v>
      </c>
      <c r="X28" s="12">
        <v>372.85015900000002</v>
      </c>
      <c r="Y28" s="12">
        <v>374.85839800000002</v>
      </c>
      <c r="Z28" s="12">
        <v>376.82894900000002</v>
      </c>
      <c r="AA28" s="12">
        <v>378.76443499999999</v>
      </c>
      <c r="AB28" s="12">
        <v>380.668091</v>
      </c>
      <c r="AC28" s="12">
        <v>382.54336499999999</v>
      </c>
      <c r="AD28" s="12">
        <v>384.39410400000003</v>
      </c>
      <c r="AE28" s="12">
        <v>386.22393799999998</v>
      </c>
      <c r="AF28" s="12">
        <v>388.03723100000002</v>
      </c>
      <c r="AG28" s="12">
        <v>389.83828699999998</v>
      </c>
      <c r="AH28" s="12">
        <v>391.63253800000001</v>
      </c>
      <c r="AI28" s="12">
        <v>393.41992199999999</v>
      </c>
      <c r="AJ28" s="12">
        <v>395.20333900000003</v>
      </c>
      <c r="AK28" s="12">
        <v>396.98809799999998</v>
      </c>
      <c r="AL28" s="12">
        <v>398.77731299999999</v>
      </c>
      <c r="AM28" s="8">
        <v>6.0809999999999996E-3</v>
      </c>
    </row>
    <row r="29" spans="1:39" ht="15" customHeight="1">
      <c r="A29" s="7" t="s">
        <v>372</v>
      </c>
      <c r="B29" s="10" t="s">
        <v>175</v>
      </c>
      <c r="C29" s="12">
        <v>35.971122999999999</v>
      </c>
      <c r="D29" s="12">
        <v>36.328400000000002</v>
      </c>
      <c r="E29" s="12">
        <v>36.684879000000002</v>
      </c>
      <c r="F29" s="12">
        <v>37.040554</v>
      </c>
      <c r="G29" s="12">
        <v>37.395020000000002</v>
      </c>
      <c r="H29" s="12">
        <v>37.748092999999997</v>
      </c>
      <c r="I29" s="12">
        <v>38.099552000000003</v>
      </c>
      <c r="J29" s="12">
        <v>38.449013000000001</v>
      </c>
      <c r="K29" s="12">
        <v>38.797770999999997</v>
      </c>
      <c r="L29" s="12">
        <v>39.144623000000003</v>
      </c>
      <c r="M29" s="12">
        <v>39.489162</v>
      </c>
      <c r="N29" s="12">
        <v>39.8307</v>
      </c>
      <c r="O29" s="12">
        <v>40.168830999999997</v>
      </c>
      <c r="P29" s="12">
        <v>40.502738999999998</v>
      </c>
      <c r="Q29" s="12">
        <v>40.832340000000002</v>
      </c>
      <c r="R29" s="12">
        <v>41.157142999999998</v>
      </c>
      <c r="S29" s="12">
        <v>41.477012999999999</v>
      </c>
      <c r="T29" s="12">
        <v>41.791981</v>
      </c>
      <c r="U29" s="12">
        <v>42.102122999999999</v>
      </c>
      <c r="V29" s="12">
        <v>42.407772000000001</v>
      </c>
      <c r="W29" s="12">
        <v>42.709290000000003</v>
      </c>
      <c r="X29" s="12">
        <v>43.007015000000003</v>
      </c>
      <c r="Y29" s="12">
        <v>43.301310999999998</v>
      </c>
      <c r="Z29" s="12">
        <v>43.592812000000002</v>
      </c>
      <c r="AA29" s="12">
        <v>43.881714000000002</v>
      </c>
      <c r="AB29" s="12">
        <v>44.168491000000003</v>
      </c>
      <c r="AC29" s="12">
        <v>44.457141999999997</v>
      </c>
      <c r="AD29" s="12">
        <v>44.747681</v>
      </c>
      <c r="AE29" s="12">
        <v>45.040118999999997</v>
      </c>
      <c r="AF29" s="12">
        <v>45.334465000000002</v>
      </c>
      <c r="AG29" s="12">
        <v>45.630737000000003</v>
      </c>
      <c r="AH29" s="12">
        <v>45.928944000000001</v>
      </c>
      <c r="AI29" s="12">
        <v>46.229103000000002</v>
      </c>
      <c r="AJ29" s="12">
        <v>46.531219</v>
      </c>
      <c r="AK29" s="12">
        <v>46.835312000000002</v>
      </c>
      <c r="AL29" s="12">
        <v>47.141392000000003</v>
      </c>
      <c r="AM29" s="8">
        <v>7.6930000000000002E-3</v>
      </c>
    </row>
    <row r="30" spans="1:39" ht="15" customHeight="1">
      <c r="A30" s="7" t="s">
        <v>371</v>
      </c>
      <c r="B30" s="10" t="s">
        <v>173</v>
      </c>
      <c r="C30" s="12">
        <v>215.15831</v>
      </c>
      <c r="D30" s="12">
        <v>217.668823</v>
      </c>
      <c r="E30" s="12">
        <v>220.153549</v>
      </c>
      <c r="F30" s="12">
        <v>222.614777</v>
      </c>
      <c r="G30" s="12">
        <v>225.05523700000001</v>
      </c>
      <c r="H30" s="12">
        <v>227.479355</v>
      </c>
      <c r="I30" s="12">
        <v>229.89460800000001</v>
      </c>
      <c r="J30" s="12">
        <v>232.25512699999999</v>
      </c>
      <c r="K30" s="12">
        <v>234.58923300000001</v>
      </c>
      <c r="L30" s="12">
        <v>236.88923600000001</v>
      </c>
      <c r="M30" s="12">
        <v>239.15231299999999</v>
      </c>
      <c r="N30" s="12">
        <v>241.346329</v>
      </c>
      <c r="O30" s="12">
        <v>243.50881999999999</v>
      </c>
      <c r="P30" s="12">
        <v>245.63664199999999</v>
      </c>
      <c r="Q30" s="12">
        <v>247.726562</v>
      </c>
      <c r="R30" s="12">
        <v>249.77731299999999</v>
      </c>
      <c r="S30" s="12">
        <v>251.74650600000001</v>
      </c>
      <c r="T30" s="12">
        <v>253.67896999999999</v>
      </c>
      <c r="U30" s="12">
        <v>255.57325700000001</v>
      </c>
      <c r="V30" s="12">
        <v>257.42828400000002</v>
      </c>
      <c r="W30" s="12">
        <v>259.24340799999999</v>
      </c>
      <c r="X30" s="12">
        <v>260.97189300000002</v>
      </c>
      <c r="Y30" s="12">
        <v>262.66149899999999</v>
      </c>
      <c r="Z30" s="12">
        <v>264.31195100000002</v>
      </c>
      <c r="AA30" s="12">
        <v>265.92309599999999</v>
      </c>
      <c r="AB30" s="12">
        <v>267.49468999999999</v>
      </c>
      <c r="AC30" s="12">
        <v>269.07556199999999</v>
      </c>
      <c r="AD30" s="12">
        <v>270.66577100000001</v>
      </c>
      <c r="AE30" s="12">
        <v>272.26538099999999</v>
      </c>
      <c r="AF30" s="12">
        <v>273.87445100000002</v>
      </c>
      <c r="AG30" s="12">
        <v>275.493042</v>
      </c>
      <c r="AH30" s="12">
        <v>277.12118500000003</v>
      </c>
      <c r="AI30" s="12">
        <v>278.75894199999999</v>
      </c>
      <c r="AJ30" s="12">
        <v>280.40637199999998</v>
      </c>
      <c r="AK30" s="12">
        <v>282.06356799999998</v>
      </c>
      <c r="AL30" s="12">
        <v>283.73052999999999</v>
      </c>
      <c r="AM30" s="8">
        <v>7.8259999999999996E-3</v>
      </c>
    </row>
    <row r="31" spans="1:39" ht="15" customHeight="1">
      <c r="A31" s="7" t="s">
        <v>370</v>
      </c>
      <c r="B31" s="10" t="s">
        <v>171</v>
      </c>
      <c r="C31" s="12">
        <v>417.95669600000002</v>
      </c>
      <c r="D31" s="12">
        <v>422.27557400000001</v>
      </c>
      <c r="E31" s="12">
        <v>426.54736300000002</v>
      </c>
      <c r="F31" s="12">
        <v>430.77151500000002</v>
      </c>
      <c r="G31" s="12">
        <v>434.94836400000003</v>
      </c>
      <c r="H31" s="12">
        <v>439.08075000000002</v>
      </c>
      <c r="I31" s="12">
        <v>443.18307499999997</v>
      </c>
      <c r="J31" s="12">
        <v>447.16214000000002</v>
      </c>
      <c r="K31" s="12">
        <v>451.09097300000002</v>
      </c>
      <c r="L31" s="12">
        <v>454.963348</v>
      </c>
      <c r="M31" s="12">
        <v>458.77694700000001</v>
      </c>
      <c r="N31" s="12">
        <v>462.45489500000002</v>
      </c>
      <c r="O31" s="12">
        <v>466.07849099999999</v>
      </c>
      <c r="P31" s="12">
        <v>469.645264</v>
      </c>
      <c r="Q31" s="12">
        <v>473.152649</v>
      </c>
      <c r="R31" s="12">
        <v>476.59945699999997</v>
      </c>
      <c r="S31" s="12">
        <v>479.88931300000002</v>
      </c>
      <c r="T31" s="12">
        <v>483.12063599999999</v>
      </c>
      <c r="U31" s="12">
        <v>486.29315200000002</v>
      </c>
      <c r="V31" s="12">
        <v>489.40685999999999</v>
      </c>
      <c r="W31" s="12">
        <v>492.461365</v>
      </c>
      <c r="X31" s="12">
        <v>495.35257000000001</v>
      </c>
      <c r="Y31" s="12">
        <v>498.18490600000001</v>
      </c>
      <c r="Z31" s="12">
        <v>500.95880099999999</v>
      </c>
      <c r="AA31" s="12">
        <v>503.67520100000002</v>
      </c>
      <c r="AB31" s="12">
        <v>506.33371</v>
      </c>
      <c r="AC31" s="12">
        <v>509.00625600000001</v>
      </c>
      <c r="AD31" s="12">
        <v>511.692902</v>
      </c>
      <c r="AE31" s="12">
        <v>514.39373799999998</v>
      </c>
      <c r="AF31" s="12">
        <v>517.10882600000002</v>
      </c>
      <c r="AG31" s="12">
        <v>519.838257</v>
      </c>
      <c r="AH31" s="12">
        <v>522.58209199999999</v>
      </c>
      <c r="AI31" s="12">
        <v>525.34039299999995</v>
      </c>
      <c r="AJ31" s="12">
        <v>528.11321999999996</v>
      </c>
      <c r="AK31" s="12">
        <v>530.900757</v>
      </c>
      <c r="AL31" s="12">
        <v>533.70294200000001</v>
      </c>
      <c r="AM31" s="8">
        <v>6.9119999999999997E-3</v>
      </c>
    </row>
    <row r="32" spans="1:39" ht="15" customHeight="1">
      <c r="A32" s="7" t="s">
        <v>369</v>
      </c>
      <c r="B32" s="10" t="s">
        <v>169</v>
      </c>
      <c r="C32" s="12">
        <v>612.96038799999997</v>
      </c>
      <c r="D32" s="12">
        <v>615.02697799999999</v>
      </c>
      <c r="E32" s="12">
        <v>616.91613800000005</v>
      </c>
      <c r="F32" s="12">
        <v>618.67785600000002</v>
      </c>
      <c r="G32" s="12">
        <v>620.34124799999995</v>
      </c>
      <c r="H32" s="12">
        <v>621.95111099999997</v>
      </c>
      <c r="I32" s="12">
        <v>623.44177200000001</v>
      </c>
      <c r="J32" s="12">
        <v>624.84906000000001</v>
      </c>
      <c r="K32" s="12">
        <v>626.18695100000002</v>
      </c>
      <c r="L32" s="12">
        <v>627.45355199999995</v>
      </c>
      <c r="M32" s="12">
        <v>628.64892599999996</v>
      </c>
      <c r="N32" s="12">
        <v>629.72241199999996</v>
      </c>
      <c r="O32" s="12">
        <v>630.74456799999996</v>
      </c>
      <c r="P32" s="12">
        <v>631.70721400000002</v>
      </c>
      <c r="Q32" s="12">
        <v>632.60308799999996</v>
      </c>
      <c r="R32" s="12">
        <v>633.44793700000002</v>
      </c>
      <c r="S32" s="12">
        <v>634.183716</v>
      </c>
      <c r="T32" s="12">
        <v>634.87219200000004</v>
      </c>
      <c r="U32" s="12">
        <v>635.49371299999996</v>
      </c>
      <c r="V32" s="12">
        <v>636.06280500000003</v>
      </c>
      <c r="W32" s="12">
        <v>636.57391399999995</v>
      </c>
      <c r="X32" s="12">
        <v>637.02624500000002</v>
      </c>
      <c r="Y32" s="12">
        <v>637.41925000000003</v>
      </c>
      <c r="Z32" s="12">
        <v>637.75256300000001</v>
      </c>
      <c r="AA32" s="12">
        <v>638.02789299999995</v>
      </c>
      <c r="AB32" s="12">
        <v>638.22406000000001</v>
      </c>
      <c r="AC32" s="12">
        <v>638.42028800000003</v>
      </c>
      <c r="AD32" s="12">
        <v>638.61651600000005</v>
      </c>
      <c r="AE32" s="12">
        <v>638.81286599999999</v>
      </c>
      <c r="AF32" s="12">
        <v>639.00921600000004</v>
      </c>
      <c r="AG32" s="12">
        <v>639.20568800000001</v>
      </c>
      <c r="AH32" s="12">
        <v>639.40216099999998</v>
      </c>
      <c r="AI32" s="12">
        <v>639.59875499999998</v>
      </c>
      <c r="AJ32" s="12">
        <v>639.79534899999999</v>
      </c>
      <c r="AK32" s="12">
        <v>639.99206500000003</v>
      </c>
      <c r="AL32" s="12">
        <v>640.18878199999995</v>
      </c>
      <c r="AM32" s="8">
        <v>1.1800000000000001E-3</v>
      </c>
    </row>
    <row r="33" spans="1:39" ht="15" customHeight="1">
      <c r="A33" s="7" t="s">
        <v>368</v>
      </c>
      <c r="B33" s="10" t="s">
        <v>167</v>
      </c>
      <c r="C33" s="12">
        <v>1146.9819339999999</v>
      </c>
      <c r="D33" s="12">
        <v>1174.3876949999999</v>
      </c>
      <c r="E33" s="12">
        <v>1201.7642820000001</v>
      </c>
      <c r="F33" s="12">
        <v>1229.1220699999999</v>
      </c>
      <c r="G33" s="12">
        <v>1256.4724120000001</v>
      </c>
      <c r="H33" s="12">
        <v>1283.8240969999999</v>
      </c>
      <c r="I33" s="12">
        <v>1313.372314</v>
      </c>
      <c r="J33" s="12">
        <v>1342.3400879999999</v>
      </c>
      <c r="K33" s="12">
        <v>1371.3107910000001</v>
      </c>
      <c r="L33" s="12">
        <v>1400.2852780000001</v>
      </c>
      <c r="M33" s="12">
        <v>1429.2619629999999</v>
      </c>
      <c r="N33" s="12">
        <v>1459.940063</v>
      </c>
      <c r="O33" s="12">
        <v>1490.6209719999999</v>
      </c>
      <c r="P33" s="12">
        <v>1521.3088379999999</v>
      </c>
      <c r="Q33" s="12">
        <v>1552.005005</v>
      </c>
      <c r="R33" s="12">
        <v>1582.7124020000001</v>
      </c>
      <c r="S33" s="12">
        <v>1615.1807859999999</v>
      </c>
      <c r="T33" s="12">
        <v>1647.6586910000001</v>
      </c>
      <c r="U33" s="12">
        <v>1680.14563</v>
      </c>
      <c r="V33" s="12">
        <v>1712.6412350000001</v>
      </c>
      <c r="W33" s="12">
        <v>1745.1469729999999</v>
      </c>
      <c r="X33" s="12">
        <v>1779.2470699999999</v>
      </c>
      <c r="Y33" s="12">
        <v>1813.3572999999999</v>
      </c>
      <c r="Z33" s="12">
        <v>1847.476318</v>
      </c>
      <c r="AA33" s="12">
        <v>1881.601807</v>
      </c>
      <c r="AB33" s="12">
        <v>1915.734009</v>
      </c>
      <c r="AC33" s="12">
        <v>1950.4853519999999</v>
      </c>
      <c r="AD33" s="12">
        <v>1985.8670649999999</v>
      </c>
      <c r="AE33" s="12">
        <v>2021.8907469999999</v>
      </c>
      <c r="AF33" s="12">
        <v>2058.5676269999999</v>
      </c>
      <c r="AG33" s="12">
        <v>2095.9101559999999</v>
      </c>
      <c r="AH33" s="12">
        <v>2133.929932</v>
      </c>
      <c r="AI33" s="12">
        <v>2172.6391600000002</v>
      </c>
      <c r="AJ33" s="12">
        <v>2212.0507809999999</v>
      </c>
      <c r="AK33" s="12">
        <v>2252.17749</v>
      </c>
      <c r="AL33" s="12">
        <v>2293.0317380000001</v>
      </c>
      <c r="AM33" s="8">
        <v>1.9875E-2</v>
      </c>
    </row>
    <row r="34" spans="1:39" ht="15" customHeight="1">
      <c r="A34" s="7" t="s">
        <v>367</v>
      </c>
      <c r="B34" s="10" t="s">
        <v>165</v>
      </c>
      <c r="C34" s="12">
        <v>227.07620199999999</v>
      </c>
      <c r="D34" s="12">
        <v>231.406128</v>
      </c>
      <c r="E34" s="12">
        <v>235.721542</v>
      </c>
      <c r="F34" s="12">
        <v>240.02423099999999</v>
      </c>
      <c r="G34" s="12">
        <v>244.317047</v>
      </c>
      <c r="H34" s="12">
        <v>248.60405</v>
      </c>
      <c r="I34" s="12">
        <v>253.34973099999999</v>
      </c>
      <c r="J34" s="12">
        <v>257.71209700000003</v>
      </c>
      <c r="K34" s="12">
        <v>262.07107500000001</v>
      </c>
      <c r="L34" s="12">
        <v>266.42431599999998</v>
      </c>
      <c r="M34" s="12">
        <v>270.77114899999998</v>
      </c>
      <c r="N34" s="12">
        <v>275.234375</v>
      </c>
      <c r="O34" s="12">
        <v>279.69296300000002</v>
      </c>
      <c r="P34" s="12">
        <v>284.14636200000001</v>
      </c>
      <c r="Q34" s="12">
        <v>288.59362800000002</v>
      </c>
      <c r="R34" s="12">
        <v>293.03460699999999</v>
      </c>
      <c r="S34" s="12">
        <v>297.65692100000001</v>
      </c>
      <c r="T34" s="12">
        <v>302.27426100000002</v>
      </c>
      <c r="U34" s="12">
        <v>306.886078</v>
      </c>
      <c r="V34" s="12">
        <v>311.492615</v>
      </c>
      <c r="W34" s="12">
        <v>316.09402499999999</v>
      </c>
      <c r="X34" s="12">
        <v>320.887024</v>
      </c>
      <c r="Y34" s="12">
        <v>325.67538500000001</v>
      </c>
      <c r="Z34" s="12">
        <v>330.45907599999998</v>
      </c>
      <c r="AA34" s="12">
        <v>335.238922</v>
      </c>
      <c r="AB34" s="12">
        <v>340.01452599999999</v>
      </c>
      <c r="AC34" s="12">
        <v>344.85815400000001</v>
      </c>
      <c r="AD34" s="12">
        <v>349.770782</v>
      </c>
      <c r="AE34" s="12">
        <v>354.75341800000001</v>
      </c>
      <c r="AF34" s="12">
        <v>359.807007</v>
      </c>
      <c r="AG34" s="12">
        <v>364.93258700000001</v>
      </c>
      <c r="AH34" s="12">
        <v>370.13119499999999</v>
      </c>
      <c r="AI34" s="12">
        <v>375.403839</v>
      </c>
      <c r="AJ34" s="12">
        <v>380.75161700000001</v>
      </c>
      <c r="AK34" s="12">
        <v>386.175568</v>
      </c>
      <c r="AL34" s="12">
        <v>391.67678799999999</v>
      </c>
      <c r="AM34" s="8">
        <v>1.5599E-2</v>
      </c>
    </row>
    <row r="35" spans="1:39" ht="15" customHeight="1">
      <c r="A35" s="7" t="s">
        <v>366</v>
      </c>
      <c r="B35" s="10" t="s">
        <v>163</v>
      </c>
      <c r="C35" s="12">
        <v>289.69635</v>
      </c>
      <c r="D35" s="12">
        <v>289.65335099999999</v>
      </c>
      <c r="E35" s="12">
        <v>289.58718900000002</v>
      </c>
      <c r="F35" s="12">
        <v>289.487549</v>
      </c>
      <c r="G35" s="12">
        <v>289.345215</v>
      </c>
      <c r="H35" s="12">
        <v>289.14880399999998</v>
      </c>
      <c r="I35" s="12">
        <v>288.75845299999997</v>
      </c>
      <c r="J35" s="12">
        <v>288.32418799999999</v>
      </c>
      <c r="K35" s="12">
        <v>287.86041299999999</v>
      </c>
      <c r="L35" s="12">
        <v>287.38397200000003</v>
      </c>
      <c r="M35" s="12">
        <v>286.90087899999997</v>
      </c>
      <c r="N35" s="12">
        <v>286.245361</v>
      </c>
      <c r="O35" s="12">
        <v>285.57092299999999</v>
      </c>
      <c r="P35" s="12">
        <v>284.88903800000003</v>
      </c>
      <c r="Q35" s="12">
        <v>284.21069299999999</v>
      </c>
      <c r="R35" s="12">
        <v>283.54620399999999</v>
      </c>
      <c r="S35" s="12">
        <v>282.79894999999999</v>
      </c>
      <c r="T35" s="12">
        <v>282.05438199999998</v>
      </c>
      <c r="U35" s="12">
        <v>281.314911</v>
      </c>
      <c r="V35" s="12">
        <v>280.58355699999998</v>
      </c>
      <c r="W35" s="12">
        <v>279.864105</v>
      </c>
      <c r="X35" s="12">
        <v>279.12823500000002</v>
      </c>
      <c r="Y35" s="12">
        <v>278.396973</v>
      </c>
      <c r="Z35" s="12">
        <v>277.67089800000002</v>
      </c>
      <c r="AA35" s="12">
        <v>276.94863900000001</v>
      </c>
      <c r="AB35" s="12">
        <v>276.232056</v>
      </c>
      <c r="AC35" s="12">
        <v>275.51733400000001</v>
      </c>
      <c r="AD35" s="12">
        <v>274.80447400000003</v>
      </c>
      <c r="AE35" s="12">
        <v>274.093414</v>
      </c>
      <c r="AF35" s="12">
        <v>273.38424700000002</v>
      </c>
      <c r="AG35" s="12">
        <v>272.67687999999998</v>
      </c>
      <c r="AH35" s="12">
        <v>271.97134399999999</v>
      </c>
      <c r="AI35" s="12">
        <v>271.26763899999997</v>
      </c>
      <c r="AJ35" s="12">
        <v>270.565765</v>
      </c>
      <c r="AK35" s="12">
        <v>269.86569200000002</v>
      </c>
      <c r="AL35" s="12">
        <v>269.16744999999997</v>
      </c>
      <c r="AM35" s="8">
        <v>-2.1549999999999998E-3</v>
      </c>
    </row>
    <row r="36" spans="1:39" ht="15" customHeight="1">
      <c r="A36" s="7" t="s">
        <v>365</v>
      </c>
      <c r="B36" s="10" t="s">
        <v>161</v>
      </c>
      <c r="C36" s="12">
        <v>1413.5642089999999</v>
      </c>
      <c r="D36" s="12">
        <v>1420.661621</v>
      </c>
      <c r="E36" s="12">
        <v>1427.3754879999999</v>
      </c>
      <c r="F36" s="12">
        <v>1433.5758060000001</v>
      </c>
      <c r="G36" s="12">
        <v>1439.1467290000001</v>
      </c>
      <c r="H36" s="12">
        <v>1443.997437</v>
      </c>
      <c r="I36" s="12">
        <v>1448.1358640000001</v>
      </c>
      <c r="J36" s="12">
        <v>1451.6549070000001</v>
      </c>
      <c r="K36" s="12">
        <v>1454.6323239999999</v>
      </c>
      <c r="L36" s="12">
        <v>1457.1604</v>
      </c>
      <c r="M36" s="12">
        <v>1459.2536620000001</v>
      </c>
      <c r="N36" s="12">
        <v>1460.845581</v>
      </c>
      <c r="O36" s="12">
        <v>1461.945068</v>
      </c>
      <c r="P36" s="12">
        <v>1462.627686</v>
      </c>
      <c r="Q36" s="12">
        <v>1462.9644780000001</v>
      </c>
      <c r="R36" s="12">
        <v>1462.9864500000001</v>
      </c>
      <c r="S36" s="12">
        <v>1462.650269</v>
      </c>
      <c r="T36" s="12">
        <v>1461.946655</v>
      </c>
      <c r="U36" s="12">
        <v>1460.893677</v>
      </c>
      <c r="V36" s="12">
        <v>1459.5076899999999</v>
      </c>
      <c r="W36" s="12">
        <v>1457.7971190000001</v>
      </c>
      <c r="X36" s="12">
        <v>1455.747803</v>
      </c>
      <c r="Y36" s="12">
        <v>1453.3618160000001</v>
      </c>
      <c r="Z36" s="12">
        <v>1450.6407469999999</v>
      </c>
      <c r="AA36" s="12">
        <v>1447.5855710000001</v>
      </c>
      <c r="AB36" s="12">
        <v>1444.194702</v>
      </c>
      <c r="AC36" s="12">
        <v>1440.811768</v>
      </c>
      <c r="AD36" s="12">
        <v>1437.436768</v>
      </c>
      <c r="AE36" s="12">
        <v>1434.0695800000001</v>
      </c>
      <c r="AF36" s="12">
        <v>1430.710327</v>
      </c>
      <c r="AG36" s="12">
        <v>1427.359009</v>
      </c>
      <c r="AH36" s="12">
        <v>1424.0155030000001</v>
      </c>
      <c r="AI36" s="12">
        <v>1420.6798100000001</v>
      </c>
      <c r="AJ36" s="12">
        <v>1417.3519289999999</v>
      </c>
      <c r="AK36" s="12">
        <v>1414.0318600000001</v>
      </c>
      <c r="AL36" s="12">
        <v>1410.719482</v>
      </c>
      <c r="AM36" s="8">
        <v>-2.0699999999999999E-4</v>
      </c>
    </row>
    <row r="37" spans="1:39" ht="15" customHeight="1">
      <c r="A37" s="7" t="s">
        <v>364</v>
      </c>
      <c r="B37" s="10" t="s">
        <v>159</v>
      </c>
      <c r="C37" s="12">
        <v>176.57768200000001</v>
      </c>
      <c r="D37" s="12">
        <v>176.557129</v>
      </c>
      <c r="E37" s="12">
        <v>176.487854</v>
      </c>
      <c r="F37" s="12">
        <v>176.37760900000001</v>
      </c>
      <c r="G37" s="12">
        <v>176.23407</v>
      </c>
      <c r="H37" s="12">
        <v>176.06002799999999</v>
      </c>
      <c r="I37" s="12">
        <v>175.85110499999999</v>
      </c>
      <c r="J37" s="12">
        <v>175.606155</v>
      </c>
      <c r="K37" s="12">
        <v>175.32867400000001</v>
      </c>
      <c r="L37" s="12">
        <v>175.02188100000001</v>
      </c>
      <c r="M37" s="12">
        <v>174.68693500000001</v>
      </c>
      <c r="N37" s="12">
        <v>174.32171600000001</v>
      </c>
      <c r="O37" s="12">
        <v>173.926117</v>
      </c>
      <c r="P37" s="12">
        <v>173.50170900000001</v>
      </c>
      <c r="Q37" s="12">
        <v>173.050568</v>
      </c>
      <c r="R37" s="12">
        <v>172.57238799999999</v>
      </c>
      <c r="S37" s="12">
        <v>172.06552099999999</v>
      </c>
      <c r="T37" s="12">
        <v>171.53071600000001</v>
      </c>
      <c r="U37" s="12">
        <v>170.97061199999999</v>
      </c>
      <c r="V37" s="12">
        <v>170.38836699999999</v>
      </c>
      <c r="W37" s="12">
        <v>169.78323399999999</v>
      </c>
      <c r="X37" s="12">
        <v>169.15164200000001</v>
      </c>
      <c r="Y37" s="12">
        <v>168.49558999999999</v>
      </c>
      <c r="Z37" s="12">
        <v>167.821213</v>
      </c>
      <c r="AA37" s="12">
        <v>167.134354</v>
      </c>
      <c r="AB37" s="12">
        <v>166.436218</v>
      </c>
      <c r="AC37" s="12">
        <v>165.740982</v>
      </c>
      <c r="AD37" s="12">
        <v>165.04866000000001</v>
      </c>
      <c r="AE37" s="12">
        <v>164.35922199999999</v>
      </c>
      <c r="AF37" s="12">
        <v>163.67266799999999</v>
      </c>
      <c r="AG37" s="12">
        <v>162.98898299999999</v>
      </c>
      <c r="AH37" s="12">
        <v>162.30815100000001</v>
      </c>
      <c r="AI37" s="12">
        <v>161.630157</v>
      </c>
      <c r="AJ37" s="12">
        <v>160.95500200000001</v>
      </c>
      <c r="AK37" s="12">
        <v>160.282669</v>
      </c>
      <c r="AL37" s="12">
        <v>159.61314400000001</v>
      </c>
      <c r="AM37" s="8">
        <v>-2.9629999999999999E-3</v>
      </c>
    </row>
    <row r="38" spans="1:39" ht="15" customHeight="1">
      <c r="A38" s="7" t="s">
        <v>363</v>
      </c>
      <c r="B38" s="10" t="s">
        <v>157</v>
      </c>
      <c r="C38" s="12">
        <v>676.38324</v>
      </c>
      <c r="D38" s="12">
        <v>684.77179000000001</v>
      </c>
      <c r="E38" s="12">
        <v>693.11779799999999</v>
      </c>
      <c r="F38" s="12">
        <v>701.42083700000001</v>
      </c>
      <c r="G38" s="12">
        <v>709.69177200000001</v>
      </c>
      <c r="H38" s="12">
        <v>717.93566899999996</v>
      </c>
      <c r="I38" s="12">
        <v>725.76080300000001</v>
      </c>
      <c r="J38" s="12">
        <v>733.55542000000003</v>
      </c>
      <c r="K38" s="12">
        <v>741.29711899999995</v>
      </c>
      <c r="L38" s="12">
        <v>748.99468999999999</v>
      </c>
      <c r="M38" s="12">
        <v>756.64910899999995</v>
      </c>
      <c r="N38" s="12">
        <v>763.78442399999994</v>
      </c>
      <c r="O38" s="12">
        <v>770.88000499999998</v>
      </c>
      <c r="P38" s="12">
        <v>777.90356399999996</v>
      </c>
      <c r="Q38" s="12">
        <v>784.86535600000002</v>
      </c>
      <c r="R38" s="12">
        <v>791.756531</v>
      </c>
      <c r="S38" s="12">
        <v>798.07629399999996</v>
      </c>
      <c r="T38" s="12">
        <v>804.33960000000002</v>
      </c>
      <c r="U38" s="12">
        <v>810.50915499999996</v>
      </c>
      <c r="V38" s="12">
        <v>816.60675000000003</v>
      </c>
      <c r="W38" s="12">
        <v>822.62823500000002</v>
      </c>
      <c r="X38" s="12">
        <v>828.05187999999998</v>
      </c>
      <c r="Y38" s="12">
        <v>833.40490699999998</v>
      </c>
      <c r="Z38" s="12">
        <v>838.66033900000002</v>
      </c>
      <c r="AA38" s="12">
        <v>843.84716800000001</v>
      </c>
      <c r="AB38" s="12">
        <v>848.96417199999996</v>
      </c>
      <c r="AC38" s="12">
        <v>854.11224400000003</v>
      </c>
      <c r="AD38" s="12">
        <v>859.29150400000003</v>
      </c>
      <c r="AE38" s="12">
        <v>864.50219700000002</v>
      </c>
      <c r="AF38" s="12">
        <v>869.74444600000004</v>
      </c>
      <c r="AG38" s="12">
        <v>875.01849400000003</v>
      </c>
      <c r="AH38" s="12">
        <v>880.324524</v>
      </c>
      <c r="AI38" s="12">
        <v>885.66272000000004</v>
      </c>
      <c r="AJ38" s="12">
        <v>891.03332499999999</v>
      </c>
      <c r="AK38" s="12">
        <v>896.43646200000001</v>
      </c>
      <c r="AL38" s="12">
        <v>901.87237500000003</v>
      </c>
      <c r="AM38" s="8">
        <v>8.1329999999999996E-3</v>
      </c>
    </row>
    <row r="39" spans="1:39" ht="15" customHeight="1">
      <c r="A39" s="7" t="s">
        <v>362</v>
      </c>
      <c r="B39" s="10" t="s">
        <v>155</v>
      </c>
      <c r="C39" s="12">
        <v>1746.445557</v>
      </c>
      <c r="D39" s="12">
        <v>1766.6295170000001</v>
      </c>
      <c r="E39" s="12">
        <v>1786.5527340000001</v>
      </c>
      <c r="F39" s="12">
        <v>1806.2210689999999</v>
      </c>
      <c r="G39" s="12">
        <v>1825.648682</v>
      </c>
      <c r="H39" s="12">
        <v>1844.8638920000001</v>
      </c>
      <c r="I39" s="12">
        <v>1863.6235349999999</v>
      </c>
      <c r="J39" s="12">
        <v>1882.156616</v>
      </c>
      <c r="K39" s="12">
        <v>1900.3876949999999</v>
      </c>
      <c r="L39" s="12">
        <v>1918.2633060000001</v>
      </c>
      <c r="M39" s="12">
        <v>1935.7604980000001</v>
      </c>
      <c r="N39" s="12">
        <v>1952.5924070000001</v>
      </c>
      <c r="O39" s="12">
        <v>1969.0924070000001</v>
      </c>
      <c r="P39" s="12">
        <v>1985.2147219999999</v>
      </c>
      <c r="Q39" s="12">
        <v>2000.944336</v>
      </c>
      <c r="R39" s="12">
        <v>2016.2673339999999</v>
      </c>
      <c r="S39" s="12">
        <v>2030.8553469999999</v>
      </c>
      <c r="T39" s="12">
        <v>2045.0625</v>
      </c>
      <c r="U39" s="12">
        <v>2058.8562010000001</v>
      </c>
      <c r="V39" s="12">
        <v>2072.2453609999998</v>
      </c>
      <c r="W39" s="12">
        <v>2085.2250979999999</v>
      </c>
      <c r="X39" s="12">
        <v>2097.4440920000002</v>
      </c>
      <c r="Y39" s="12">
        <v>2109.2614749999998</v>
      </c>
      <c r="Z39" s="12">
        <v>2120.6601559999999</v>
      </c>
      <c r="AA39" s="12">
        <v>2131.6623540000001</v>
      </c>
      <c r="AB39" s="12">
        <v>2142.2634280000002</v>
      </c>
      <c r="AC39" s="12">
        <v>2152.9169919999999</v>
      </c>
      <c r="AD39" s="12">
        <v>2163.623779</v>
      </c>
      <c r="AE39" s="12">
        <v>2174.383789</v>
      </c>
      <c r="AF39" s="12">
        <v>2185.1972660000001</v>
      </c>
      <c r="AG39" s="12">
        <v>2196.0646969999998</v>
      </c>
      <c r="AH39" s="12">
        <v>2206.9858399999998</v>
      </c>
      <c r="AI39" s="12">
        <v>2217.9616700000001</v>
      </c>
      <c r="AJ39" s="12">
        <v>2228.9916990000002</v>
      </c>
      <c r="AK39" s="12">
        <v>2240.076904</v>
      </c>
      <c r="AL39" s="12">
        <v>2251.2170409999999</v>
      </c>
      <c r="AM39" s="8">
        <v>7.1549999999999999E-3</v>
      </c>
    </row>
    <row r="40" spans="1:39" ht="15" customHeight="1">
      <c r="A40" s="7" t="s">
        <v>361</v>
      </c>
      <c r="B40" s="10" t="s">
        <v>153</v>
      </c>
      <c r="C40" s="12">
        <v>31.932563999999999</v>
      </c>
      <c r="D40" s="12">
        <v>32.438552999999999</v>
      </c>
      <c r="E40" s="12">
        <v>32.978149000000002</v>
      </c>
      <c r="F40" s="12">
        <v>33.480502999999999</v>
      </c>
      <c r="G40" s="12">
        <v>34.019458999999998</v>
      </c>
      <c r="H40" s="12">
        <v>34.543776999999999</v>
      </c>
      <c r="I40" s="12">
        <v>35.065834000000002</v>
      </c>
      <c r="J40" s="12">
        <v>35.552624000000002</v>
      </c>
      <c r="K40" s="12">
        <v>36.056998999999998</v>
      </c>
      <c r="L40" s="12">
        <v>36.532524000000002</v>
      </c>
      <c r="M40" s="12">
        <v>37.002712000000002</v>
      </c>
      <c r="N40" s="12">
        <v>37.479427000000001</v>
      </c>
      <c r="O40" s="12">
        <v>37.930633999999998</v>
      </c>
      <c r="P40" s="12">
        <v>38.373913000000002</v>
      </c>
      <c r="Q40" s="12">
        <v>38.817954999999998</v>
      </c>
      <c r="R40" s="12">
        <v>39.251868999999999</v>
      </c>
      <c r="S40" s="12">
        <v>39.686912999999997</v>
      </c>
      <c r="T40" s="12">
        <v>40.132064999999997</v>
      </c>
      <c r="U40" s="12">
        <v>40.586959999999998</v>
      </c>
      <c r="V40" s="12">
        <v>41.047474000000001</v>
      </c>
      <c r="W40" s="12">
        <v>41.520221999999997</v>
      </c>
      <c r="X40" s="12">
        <v>41.972709999999999</v>
      </c>
      <c r="Y40" s="12">
        <v>42.425776999999997</v>
      </c>
      <c r="Z40" s="12">
        <v>42.854660000000003</v>
      </c>
      <c r="AA40" s="12">
        <v>43.316718999999999</v>
      </c>
      <c r="AB40" s="12">
        <v>43.745227999999997</v>
      </c>
      <c r="AC40" s="12">
        <v>44.177975000000004</v>
      </c>
      <c r="AD40" s="12">
        <v>44.615004999999996</v>
      </c>
      <c r="AE40" s="12">
        <v>45.056358000000003</v>
      </c>
      <c r="AF40" s="12">
        <v>45.502079000000002</v>
      </c>
      <c r="AG40" s="12">
        <v>45.952205999999997</v>
      </c>
      <c r="AH40" s="12">
        <v>46.406787999999999</v>
      </c>
      <c r="AI40" s="12">
        <v>46.865864000000002</v>
      </c>
      <c r="AJ40" s="12">
        <v>47.329483000000003</v>
      </c>
      <c r="AK40" s="12">
        <v>47.797691</v>
      </c>
      <c r="AL40" s="12">
        <v>48.270527000000001</v>
      </c>
      <c r="AM40" s="8">
        <v>1.1759E-2</v>
      </c>
    </row>
    <row r="42" spans="1:39" ht="15" customHeight="1">
      <c r="B42" s="6" t="s">
        <v>360</v>
      </c>
    </row>
    <row r="43" spans="1:39" ht="15" customHeight="1">
      <c r="B43" s="6" t="s">
        <v>359</v>
      </c>
    </row>
    <row r="44" spans="1:39" ht="15" customHeight="1">
      <c r="B44" s="6" t="s">
        <v>358</v>
      </c>
    </row>
    <row r="45" spans="1:39" ht="15" customHeight="1">
      <c r="A45" s="7" t="s">
        <v>357</v>
      </c>
      <c r="B45" s="10" t="s">
        <v>342</v>
      </c>
      <c r="C45" s="12">
        <v>641.53765899999996</v>
      </c>
      <c r="D45" s="12">
        <v>646.55041500000004</v>
      </c>
      <c r="E45" s="12">
        <v>662.60479699999996</v>
      </c>
      <c r="F45" s="12">
        <v>680.19476299999997</v>
      </c>
      <c r="G45" s="12">
        <v>695.37133800000004</v>
      </c>
      <c r="H45" s="12">
        <v>711.45507799999996</v>
      </c>
      <c r="I45" s="12">
        <v>729.35064699999998</v>
      </c>
      <c r="J45" s="12">
        <v>747.238159</v>
      </c>
      <c r="K45" s="12">
        <v>764.01129200000003</v>
      </c>
      <c r="L45" s="12">
        <v>780.79278599999998</v>
      </c>
      <c r="M45" s="12">
        <v>797.074524</v>
      </c>
      <c r="N45" s="12">
        <v>812.04840100000001</v>
      </c>
      <c r="O45" s="12">
        <v>827.85363800000005</v>
      </c>
      <c r="P45" s="12">
        <v>845.40313700000002</v>
      </c>
      <c r="Q45" s="12">
        <v>862.04638699999998</v>
      </c>
      <c r="R45" s="12">
        <v>876.63079800000003</v>
      </c>
      <c r="S45" s="12">
        <v>890.72949200000005</v>
      </c>
      <c r="T45" s="12">
        <v>905.81567399999994</v>
      </c>
      <c r="U45" s="12">
        <v>922.44641100000001</v>
      </c>
      <c r="V45" s="12">
        <v>939.98919699999999</v>
      </c>
      <c r="W45" s="12">
        <v>958.02239999999995</v>
      </c>
      <c r="X45" s="12">
        <v>976.23095699999999</v>
      </c>
      <c r="Y45" s="12">
        <v>994.59600799999998</v>
      </c>
      <c r="Z45" s="12">
        <v>1013.9710690000001</v>
      </c>
      <c r="AA45" s="12">
        <v>1032.719971</v>
      </c>
      <c r="AB45" s="12">
        <v>1050.6560059999999</v>
      </c>
      <c r="AC45" s="12">
        <v>1068.7222899999999</v>
      </c>
      <c r="AD45" s="12">
        <v>1087.4858400000001</v>
      </c>
      <c r="AE45" s="12">
        <v>1106.5998540000001</v>
      </c>
      <c r="AF45" s="12">
        <v>1125.607178</v>
      </c>
      <c r="AG45" s="12">
        <v>1145.0593260000001</v>
      </c>
      <c r="AH45" s="12">
        <v>1164.4157709999999</v>
      </c>
      <c r="AI45" s="12">
        <v>1182.4812010000001</v>
      </c>
      <c r="AJ45" s="12">
        <v>1199.8101810000001</v>
      </c>
      <c r="AK45" s="12">
        <v>1217.8779300000001</v>
      </c>
      <c r="AL45" s="12">
        <v>1235.956909</v>
      </c>
      <c r="AM45" s="8">
        <v>1.924E-2</v>
      </c>
    </row>
    <row r="46" spans="1:39" ht="15" customHeight="1">
      <c r="A46" s="7" t="s">
        <v>356</v>
      </c>
      <c r="B46" s="10" t="s">
        <v>340</v>
      </c>
      <c r="C46" s="12">
        <v>28.168461000000001</v>
      </c>
      <c r="D46" s="12">
        <v>28.89706</v>
      </c>
      <c r="E46" s="12">
        <v>29.782786999999999</v>
      </c>
      <c r="F46" s="12">
        <v>30.692364000000001</v>
      </c>
      <c r="G46" s="12">
        <v>31.535198000000001</v>
      </c>
      <c r="H46" s="12">
        <v>32.350323000000003</v>
      </c>
      <c r="I46" s="12">
        <v>33.144142000000002</v>
      </c>
      <c r="J46" s="12">
        <v>33.949691999999999</v>
      </c>
      <c r="K46" s="12">
        <v>34.769053999999997</v>
      </c>
      <c r="L46" s="12">
        <v>35.599429999999998</v>
      </c>
      <c r="M46" s="12">
        <v>36.433490999999997</v>
      </c>
      <c r="N46" s="12">
        <v>37.265369</v>
      </c>
      <c r="O46" s="12">
        <v>38.121254</v>
      </c>
      <c r="P46" s="12">
        <v>39.003962999999999</v>
      </c>
      <c r="Q46" s="12">
        <v>39.919772999999999</v>
      </c>
      <c r="R46" s="12">
        <v>40.871127999999999</v>
      </c>
      <c r="S46" s="12">
        <v>41.836337999999998</v>
      </c>
      <c r="T46" s="12">
        <v>42.822127999999999</v>
      </c>
      <c r="U46" s="12">
        <v>43.838149999999999</v>
      </c>
      <c r="V46" s="12">
        <v>44.886021</v>
      </c>
      <c r="W46" s="12">
        <v>45.959805000000003</v>
      </c>
      <c r="X46" s="12">
        <v>47.040123000000001</v>
      </c>
      <c r="Y46" s="12">
        <v>48.139194000000003</v>
      </c>
      <c r="Z46" s="12">
        <v>49.263275</v>
      </c>
      <c r="AA46" s="12">
        <v>50.414603999999997</v>
      </c>
      <c r="AB46" s="12">
        <v>51.591937999999999</v>
      </c>
      <c r="AC46" s="12">
        <v>52.796588999999997</v>
      </c>
      <c r="AD46" s="12">
        <v>54.029232</v>
      </c>
      <c r="AE46" s="12">
        <v>55.290497000000002</v>
      </c>
      <c r="AF46" s="12">
        <v>56.581020000000002</v>
      </c>
      <c r="AG46" s="12">
        <v>57.901519999999998</v>
      </c>
      <c r="AH46" s="12">
        <v>59.252688999999997</v>
      </c>
      <c r="AI46" s="12">
        <v>60.635204000000002</v>
      </c>
      <c r="AJ46" s="12">
        <v>62.049824000000001</v>
      </c>
      <c r="AK46" s="12">
        <v>63.497269000000003</v>
      </c>
      <c r="AL46" s="12">
        <v>64.978333000000006</v>
      </c>
      <c r="AM46" s="8">
        <v>2.4119000000000002E-2</v>
      </c>
    </row>
    <row r="47" spans="1:39" ht="15" customHeight="1">
      <c r="A47" s="7" t="s">
        <v>355</v>
      </c>
      <c r="B47" s="10" t="s">
        <v>338</v>
      </c>
      <c r="C47" s="12">
        <v>26.387658999999999</v>
      </c>
      <c r="D47" s="12">
        <v>27.357676000000001</v>
      </c>
      <c r="E47" s="12">
        <v>28.464231000000002</v>
      </c>
      <c r="F47" s="12">
        <v>29.698778000000001</v>
      </c>
      <c r="G47" s="12">
        <v>30.964552000000001</v>
      </c>
      <c r="H47" s="12">
        <v>32.258507000000002</v>
      </c>
      <c r="I47" s="12">
        <v>33.580894000000001</v>
      </c>
      <c r="J47" s="12">
        <v>34.932513999999998</v>
      </c>
      <c r="K47" s="12">
        <v>36.326529999999998</v>
      </c>
      <c r="L47" s="12">
        <v>37.764011000000004</v>
      </c>
      <c r="M47" s="12">
        <v>39.226891000000002</v>
      </c>
      <c r="N47" s="12">
        <v>40.734135000000002</v>
      </c>
      <c r="O47" s="12">
        <v>42.286498999999999</v>
      </c>
      <c r="P47" s="12">
        <v>43.891697000000001</v>
      </c>
      <c r="Q47" s="12">
        <v>45.531123999999998</v>
      </c>
      <c r="R47" s="12">
        <v>47.248984999999998</v>
      </c>
      <c r="S47" s="12">
        <v>49.021293999999997</v>
      </c>
      <c r="T47" s="12">
        <v>50.842415000000003</v>
      </c>
      <c r="U47" s="12">
        <v>52.726146999999997</v>
      </c>
      <c r="V47" s="12">
        <v>54.674571999999998</v>
      </c>
      <c r="W47" s="12">
        <v>56.689673999999997</v>
      </c>
      <c r="X47" s="12">
        <v>58.783130999999997</v>
      </c>
      <c r="Y47" s="12">
        <v>60.911999000000002</v>
      </c>
      <c r="Z47" s="12">
        <v>63.161320000000003</v>
      </c>
      <c r="AA47" s="12">
        <v>65.485793999999999</v>
      </c>
      <c r="AB47" s="12">
        <v>67.926422000000002</v>
      </c>
      <c r="AC47" s="12">
        <v>70.460944999999995</v>
      </c>
      <c r="AD47" s="12">
        <v>73.092986999999994</v>
      </c>
      <c r="AE47" s="12">
        <v>75.826346999999998</v>
      </c>
      <c r="AF47" s="12">
        <v>78.664917000000003</v>
      </c>
      <c r="AG47" s="12">
        <v>81.612762000000004</v>
      </c>
      <c r="AH47" s="12">
        <v>84.674141000000006</v>
      </c>
      <c r="AI47" s="12">
        <v>87.853408999999999</v>
      </c>
      <c r="AJ47" s="12">
        <v>91.155128000000005</v>
      </c>
      <c r="AK47" s="12">
        <v>94.584052999999997</v>
      </c>
      <c r="AL47" s="12">
        <v>98.145095999999995</v>
      </c>
      <c r="AM47" s="8">
        <v>3.8287000000000002E-2</v>
      </c>
    </row>
    <row r="48" spans="1:39" ht="15" customHeight="1">
      <c r="A48" s="7" t="s">
        <v>354</v>
      </c>
      <c r="B48" s="10" t="s">
        <v>336</v>
      </c>
      <c r="C48" s="12">
        <v>98.895713999999998</v>
      </c>
      <c r="D48" s="12">
        <v>102.24556699999999</v>
      </c>
      <c r="E48" s="12">
        <v>107.170563</v>
      </c>
      <c r="F48" s="12">
        <v>112.71781900000001</v>
      </c>
      <c r="G48" s="12">
        <v>118.514641</v>
      </c>
      <c r="H48" s="12">
        <v>124.624832</v>
      </c>
      <c r="I48" s="12">
        <v>130.92338599999999</v>
      </c>
      <c r="J48" s="12">
        <v>137.41540499999999</v>
      </c>
      <c r="K48" s="12">
        <v>144.16931199999999</v>
      </c>
      <c r="L48" s="12">
        <v>151.13511700000001</v>
      </c>
      <c r="M48" s="12">
        <v>158.221664</v>
      </c>
      <c r="N48" s="12">
        <v>165.588943</v>
      </c>
      <c r="O48" s="12">
        <v>173.26121499999999</v>
      </c>
      <c r="P48" s="12">
        <v>181.21106</v>
      </c>
      <c r="Q48" s="12">
        <v>189.47294600000001</v>
      </c>
      <c r="R48" s="12">
        <v>198.17510999999999</v>
      </c>
      <c r="S48" s="12">
        <v>207.289154</v>
      </c>
      <c r="T48" s="12">
        <v>216.76525899999999</v>
      </c>
      <c r="U48" s="12">
        <v>226.65358000000001</v>
      </c>
      <c r="V48" s="12">
        <v>236.93959000000001</v>
      </c>
      <c r="W48" s="12">
        <v>247.763306</v>
      </c>
      <c r="X48" s="12">
        <v>259.15332000000001</v>
      </c>
      <c r="Y48" s="12">
        <v>271.055725</v>
      </c>
      <c r="Z48" s="12">
        <v>283.654785</v>
      </c>
      <c r="AA48" s="12">
        <v>296.86611900000003</v>
      </c>
      <c r="AB48" s="12">
        <v>310.66143799999998</v>
      </c>
      <c r="AC48" s="12">
        <v>325.13092</v>
      </c>
      <c r="AD48" s="12">
        <v>340.30761699999999</v>
      </c>
      <c r="AE48" s="12">
        <v>356.22628800000001</v>
      </c>
      <c r="AF48" s="12">
        <v>372.92340100000001</v>
      </c>
      <c r="AG48" s="12">
        <v>390.43719499999997</v>
      </c>
      <c r="AH48" s="12">
        <v>408.80789199999998</v>
      </c>
      <c r="AI48" s="12">
        <v>428.07736199999999</v>
      </c>
      <c r="AJ48" s="12">
        <v>448.29019199999999</v>
      </c>
      <c r="AK48" s="12">
        <v>469.49234000000001</v>
      </c>
      <c r="AL48" s="12">
        <v>491.73266599999999</v>
      </c>
      <c r="AM48" s="8">
        <v>4.7275999999999999E-2</v>
      </c>
    </row>
    <row r="49" spans="1:39" ht="15" customHeight="1">
      <c r="A49" s="7" t="s">
        <v>353</v>
      </c>
      <c r="B49" s="10" t="s">
        <v>334</v>
      </c>
      <c r="C49" s="12">
        <v>495.131531</v>
      </c>
      <c r="D49" s="12">
        <v>510.61334199999999</v>
      </c>
      <c r="E49" s="12">
        <v>526.18603499999995</v>
      </c>
      <c r="F49" s="12">
        <v>541.96966599999996</v>
      </c>
      <c r="G49" s="12">
        <v>558.05352800000003</v>
      </c>
      <c r="H49" s="12">
        <v>574.59600799999998</v>
      </c>
      <c r="I49" s="12">
        <v>591.43316700000003</v>
      </c>
      <c r="J49" s="12">
        <v>608.71636999999998</v>
      </c>
      <c r="K49" s="12">
        <v>626.52203399999996</v>
      </c>
      <c r="L49" s="12">
        <v>644.74432400000001</v>
      </c>
      <c r="M49" s="12">
        <v>663.13983199999996</v>
      </c>
      <c r="N49" s="12">
        <v>681.84265100000005</v>
      </c>
      <c r="O49" s="12">
        <v>700.81079099999999</v>
      </c>
      <c r="P49" s="12">
        <v>720.20019500000001</v>
      </c>
      <c r="Q49" s="12">
        <v>739.79303000000004</v>
      </c>
      <c r="R49" s="12">
        <v>759.56243900000004</v>
      </c>
      <c r="S49" s="12">
        <v>780.09027100000003</v>
      </c>
      <c r="T49" s="12">
        <v>801.09539800000005</v>
      </c>
      <c r="U49" s="12">
        <v>822.60394299999996</v>
      </c>
      <c r="V49" s="12">
        <v>844.61602800000003</v>
      </c>
      <c r="W49" s="12">
        <v>867.31304899999998</v>
      </c>
      <c r="X49" s="12">
        <v>890.77484100000004</v>
      </c>
      <c r="Y49" s="12">
        <v>914.78228799999999</v>
      </c>
      <c r="Z49" s="12">
        <v>939.53192100000001</v>
      </c>
      <c r="AA49" s="12">
        <v>964.90936299999998</v>
      </c>
      <c r="AB49" s="12">
        <v>990.93707300000005</v>
      </c>
      <c r="AC49" s="12">
        <v>1017.715271</v>
      </c>
      <c r="AD49" s="12">
        <v>1045.2661129999999</v>
      </c>
      <c r="AE49" s="12">
        <v>1073.6116939999999</v>
      </c>
      <c r="AF49" s="12">
        <v>1102.7751459999999</v>
      </c>
      <c r="AG49" s="12">
        <v>1132.779663</v>
      </c>
      <c r="AH49" s="12">
        <v>1163.64978</v>
      </c>
      <c r="AI49" s="12">
        <v>1195.4105219999999</v>
      </c>
      <c r="AJ49" s="12">
        <v>1228.087769</v>
      </c>
      <c r="AK49" s="12">
        <v>1261.7073969999999</v>
      </c>
      <c r="AL49" s="12">
        <v>1296.2971190000001</v>
      </c>
      <c r="AM49" s="8">
        <v>2.7781E-2</v>
      </c>
    </row>
    <row r="50" spans="1:39" ht="15" customHeight="1">
      <c r="A50" s="7" t="s">
        <v>352</v>
      </c>
      <c r="B50" s="10" t="s">
        <v>332</v>
      </c>
      <c r="C50" s="12">
        <v>36.791435</v>
      </c>
      <c r="D50" s="12">
        <v>38.997760999999997</v>
      </c>
      <c r="E50" s="12">
        <v>41.469864000000001</v>
      </c>
      <c r="F50" s="12">
        <v>44.109447000000003</v>
      </c>
      <c r="G50" s="12">
        <v>46.844414</v>
      </c>
      <c r="H50" s="12">
        <v>49.655898999999998</v>
      </c>
      <c r="I50" s="12">
        <v>52.655597999999998</v>
      </c>
      <c r="J50" s="12">
        <v>55.803882999999999</v>
      </c>
      <c r="K50" s="12">
        <v>59.172835999999997</v>
      </c>
      <c r="L50" s="12">
        <v>62.721438999999997</v>
      </c>
      <c r="M50" s="12">
        <v>66.460892000000001</v>
      </c>
      <c r="N50" s="12">
        <v>70.447220000000002</v>
      </c>
      <c r="O50" s="12">
        <v>74.726662000000005</v>
      </c>
      <c r="P50" s="12">
        <v>79.316185000000004</v>
      </c>
      <c r="Q50" s="12">
        <v>84.186431999999996</v>
      </c>
      <c r="R50" s="12">
        <v>89.330512999999996</v>
      </c>
      <c r="S50" s="12">
        <v>94.799019000000001</v>
      </c>
      <c r="T50" s="12">
        <v>100.569321</v>
      </c>
      <c r="U50" s="12">
        <v>106.856819</v>
      </c>
      <c r="V50" s="12">
        <v>113.430679</v>
      </c>
      <c r="W50" s="12">
        <v>120.39289100000001</v>
      </c>
      <c r="X50" s="12">
        <v>127.779968</v>
      </c>
      <c r="Y50" s="12">
        <v>135.57804899999999</v>
      </c>
      <c r="Z50" s="12">
        <v>143.93348700000001</v>
      </c>
      <c r="AA50" s="12">
        <v>152.74891700000001</v>
      </c>
      <c r="AB50" s="12">
        <v>162.08184800000001</v>
      </c>
      <c r="AC50" s="12">
        <v>171.98951700000001</v>
      </c>
      <c r="AD50" s="12">
        <v>182.50735499999999</v>
      </c>
      <c r="AE50" s="12">
        <v>193.673157</v>
      </c>
      <c r="AF50" s="12">
        <v>205.526825</v>
      </c>
      <c r="AG50" s="12">
        <v>218.11080899999999</v>
      </c>
      <c r="AH50" s="12">
        <v>231.47027600000001</v>
      </c>
      <c r="AI50" s="12">
        <v>245.65306100000001</v>
      </c>
      <c r="AJ50" s="12">
        <v>260.709991</v>
      </c>
      <c r="AK50" s="12">
        <v>276.69500699999998</v>
      </c>
      <c r="AL50" s="12">
        <v>293.66546599999998</v>
      </c>
      <c r="AM50" s="8">
        <v>6.1178999999999997E-2</v>
      </c>
    </row>
    <row r="51" spans="1:39" ht="15" customHeight="1">
      <c r="A51" s="7" t="s">
        <v>351</v>
      </c>
      <c r="B51" s="10" t="s">
        <v>330</v>
      </c>
      <c r="C51" s="12">
        <v>63.516724000000004</v>
      </c>
      <c r="D51" s="12">
        <v>66.628365000000002</v>
      </c>
      <c r="E51" s="12">
        <v>69.890052999999995</v>
      </c>
      <c r="F51" s="12">
        <v>73.306786000000002</v>
      </c>
      <c r="G51" s="12">
        <v>76.921631000000005</v>
      </c>
      <c r="H51" s="12">
        <v>80.726685000000003</v>
      </c>
      <c r="I51" s="12">
        <v>84.772109999999998</v>
      </c>
      <c r="J51" s="12">
        <v>88.983542999999997</v>
      </c>
      <c r="K51" s="12">
        <v>93.332504</v>
      </c>
      <c r="L51" s="12">
        <v>97.808357000000001</v>
      </c>
      <c r="M51" s="12">
        <v>102.41745</v>
      </c>
      <c r="N51" s="12">
        <v>107.142189</v>
      </c>
      <c r="O51" s="12">
        <v>111.917221</v>
      </c>
      <c r="P51" s="12">
        <v>116.876694</v>
      </c>
      <c r="Q51" s="12">
        <v>121.99781</v>
      </c>
      <c r="R51" s="12">
        <v>127.24612399999999</v>
      </c>
      <c r="S51" s="12">
        <v>132.71397400000001</v>
      </c>
      <c r="T51" s="12">
        <v>138.25796500000001</v>
      </c>
      <c r="U51" s="12">
        <v>143.87484699999999</v>
      </c>
      <c r="V51" s="12">
        <v>149.72912600000001</v>
      </c>
      <c r="W51" s="12">
        <v>155.81793200000001</v>
      </c>
      <c r="X51" s="12">
        <v>162.17340100000001</v>
      </c>
      <c r="Y51" s="12">
        <v>168.474716</v>
      </c>
      <c r="Z51" s="12">
        <v>174.870102</v>
      </c>
      <c r="AA51" s="12">
        <v>181.57730100000001</v>
      </c>
      <c r="AB51" s="12">
        <v>188.544083</v>
      </c>
      <c r="AC51" s="12">
        <v>195.78831500000001</v>
      </c>
      <c r="AD51" s="12">
        <v>203.32119800000001</v>
      </c>
      <c r="AE51" s="12">
        <v>211.15438800000001</v>
      </c>
      <c r="AF51" s="12">
        <v>219.30001799999999</v>
      </c>
      <c r="AG51" s="12">
        <v>227.77076700000001</v>
      </c>
      <c r="AH51" s="12">
        <v>236.57972699999999</v>
      </c>
      <c r="AI51" s="12">
        <v>245.74056999999999</v>
      </c>
      <c r="AJ51" s="12">
        <v>255.26744099999999</v>
      </c>
      <c r="AK51" s="12">
        <v>265.17529300000001</v>
      </c>
      <c r="AL51" s="12">
        <v>275.479401</v>
      </c>
      <c r="AM51" s="8">
        <v>4.2630000000000001E-2</v>
      </c>
    </row>
    <row r="52" spans="1:39" ht="15" customHeight="1">
      <c r="A52" s="7" t="s">
        <v>350</v>
      </c>
      <c r="B52" s="10" t="s">
        <v>328</v>
      </c>
      <c r="C52" s="12">
        <v>85.796852000000001</v>
      </c>
      <c r="D52" s="12">
        <v>87.571815000000001</v>
      </c>
      <c r="E52" s="12">
        <v>90.531006000000005</v>
      </c>
      <c r="F52" s="12">
        <v>93.786170999999996</v>
      </c>
      <c r="G52" s="12">
        <v>97.055144999999996</v>
      </c>
      <c r="H52" s="12">
        <v>100.275002</v>
      </c>
      <c r="I52" s="12">
        <v>103.421982</v>
      </c>
      <c r="J52" s="12">
        <v>106.67392700000001</v>
      </c>
      <c r="K52" s="12">
        <v>110.066956</v>
      </c>
      <c r="L52" s="12">
        <v>113.570892</v>
      </c>
      <c r="M52" s="12">
        <v>117.308189</v>
      </c>
      <c r="N52" s="12">
        <v>120.981667</v>
      </c>
      <c r="O52" s="12">
        <v>124.718231</v>
      </c>
      <c r="P52" s="12">
        <v>128.59196499999999</v>
      </c>
      <c r="Q52" s="12">
        <v>132.58154300000001</v>
      </c>
      <c r="R52" s="12">
        <v>136.75311300000001</v>
      </c>
      <c r="S52" s="12">
        <v>141.16885400000001</v>
      </c>
      <c r="T52" s="12">
        <v>145.77140800000001</v>
      </c>
      <c r="U52" s="12">
        <v>150.489136</v>
      </c>
      <c r="V52" s="12">
        <v>155.28894</v>
      </c>
      <c r="W52" s="12">
        <v>160.083878</v>
      </c>
      <c r="X52" s="12">
        <v>164.87406899999999</v>
      </c>
      <c r="Y52" s="12">
        <v>169.65765400000001</v>
      </c>
      <c r="Z52" s="12">
        <v>174.51126099999999</v>
      </c>
      <c r="AA52" s="12">
        <v>179.41369599999999</v>
      </c>
      <c r="AB52" s="12">
        <v>184.374527</v>
      </c>
      <c r="AC52" s="12">
        <v>189.49079900000001</v>
      </c>
      <c r="AD52" s="12">
        <v>194.76722699999999</v>
      </c>
      <c r="AE52" s="12">
        <v>200.20886200000001</v>
      </c>
      <c r="AF52" s="12">
        <v>205.820786</v>
      </c>
      <c r="AG52" s="12">
        <v>211.60827599999999</v>
      </c>
      <c r="AH52" s="12">
        <v>217.57678200000001</v>
      </c>
      <c r="AI52" s="12">
        <v>223.73187300000001</v>
      </c>
      <c r="AJ52" s="12">
        <v>230.07943700000001</v>
      </c>
      <c r="AK52" s="12">
        <v>236.62529000000001</v>
      </c>
      <c r="AL52" s="12">
        <v>243.37571700000001</v>
      </c>
      <c r="AM52" s="8">
        <v>3.0519999999999999E-2</v>
      </c>
    </row>
    <row r="53" spans="1:39" ht="15" customHeight="1">
      <c r="A53" s="7" t="s">
        <v>349</v>
      </c>
      <c r="B53" s="10" t="s">
        <v>326</v>
      </c>
      <c r="C53" s="12">
        <v>350.88098100000002</v>
      </c>
      <c r="D53" s="12">
        <v>374.00177000000002</v>
      </c>
      <c r="E53" s="12">
        <v>397.314728</v>
      </c>
      <c r="F53" s="12">
        <v>421.37094100000002</v>
      </c>
      <c r="G53" s="12">
        <v>447.23831200000001</v>
      </c>
      <c r="H53" s="12">
        <v>474.12710600000003</v>
      </c>
      <c r="I53" s="12">
        <v>502.35604899999998</v>
      </c>
      <c r="J53" s="12">
        <v>531.90283199999999</v>
      </c>
      <c r="K53" s="12">
        <v>563.238831</v>
      </c>
      <c r="L53" s="12">
        <v>595.43017599999996</v>
      </c>
      <c r="M53" s="12">
        <v>628.28137200000003</v>
      </c>
      <c r="N53" s="12">
        <v>662.24523899999997</v>
      </c>
      <c r="O53" s="12">
        <v>697.65167199999996</v>
      </c>
      <c r="P53" s="12">
        <v>733.72229000000004</v>
      </c>
      <c r="Q53" s="12">
        <v>769.41296399999999</v>
      </c>
      <c r="R53" s="12">
        <v>809.33282499999996</v>
      </c>
      <c r="S53" s="12">
        <v>850.28832999999997</v>
      </c>
      <c r="T53" s="12">
        <v>891.19720500000005</v>
      </c>
      <c r="U53" s="12">
        <v>934.49499500000002</v>
      </c>
      <c r="V53" s="12">
        <v>978.65783699999997</v>
      </c>
      <c r="W53" s="12">
        <v>1024.8863530000001</v>
      </c>
      <c r="X53" s="12">
        <v>1073.16626</v>
      </c>
      <c r="Y53" s="12">
        <v>1122.4533690000001</v>
      </c>
      <c r="Z53" s="12">
        <v>1174.6606449999999</v>
      </c>
      <c r="AA53" s="12">
        <v>1226.9342039999999</v>
      </c>
      <c r="AB53" s="12">
        <v>1281.2236330000001</v>
      </c>
      <c r="AC53" s="12">
        <v>1338.005005</v>
      </c>
      <c r="AD53" s="12">
        <v>1397.392212</v>
      </c>
      <c r="AE53" s="12">
        <v>1459.5051269999999</v>
      </c>
      <c r="AF53" s="12">
        <v>1524.4682620000001</v>
      </c>
      <c r="AG53" s="12">
        <v>1592.41272</v>
      </c>
      <c r="AH53" s="12">
        <v>1663.474365</v>
      </c>
      <c r="AI53" s="12">
        <v>1737.7967530000001</v>
      </c>
      <c r="AJ53" s="12">
        <v>1815.5283199999999</v>
      </c>
      <c r="AK53" s="12">
        <v>1896.826294</v>
      </c>
      <c r="AL53" s="12">
        <v>1981.8530270000001</v>
      </c>
      <c r="AM53" s="8">
        <v>5.0268E-2</v>
      </c>
    </row>
    <row r="54" spans="1:39" ht="15" customHeight="1">
      <c r="A54" s="7" t="s">
        <v>348</v>
      </c>
      <c r="B54" s="10" t="s">
        <v>324</v>
      </c>
      <c r="C54" s="12">
        <v>69.927475000000001</v>
      </c>
      <c r="D54" s="12">
        <v>71.740050999999994</v>
      </c>
      <c r="E54" s="12">
        <v>73.114982999999995</v>
      </c>
      <c r="F54" s="12">
        <v>74.331017000000003</v>
      </c>
      <c r="G54" s="12">
        <v>75.534469999999999</v>
      </c>
      <c r="H54" s="12">
        <v>76.738181999999995</v>
      </c>
      <c r="I54" s="12">
        <v>77.956726000000003</v>
      </c>
      <c r="J54" s="12">
        <v>79.170647000000002</v>
      </c>
      <c r="K54" s="12">
        <v>80.371146999999993</v>
      </c>
      <c r="L54" s="12">
        <v>81.584334999999996</v>
      </c>
      <c r="M54" s="12">
        <v>82.805251999999996</v>
      </c>
      <c r="N54" s="12">
        <v>83.960410999999993</v>
      </c>
      <c r="O54" s="12">
        <v>85.129951000000005</v>
      </c>
      <c r="P54" s="12">
        <v>86.351532000000006</v>
      </c>
      <c r="Q54" s="12">
        <v>87.573470999999998</v>
      </c>
      <c r="R54" s="12">
        <v>88.758094999999997</v>
      </c>
      <c r="S54" s="12">
        <v>89.989249999999998</v>
      </c>
      <c r="T54" s="12">
        <v>91.258667000000003</v>
      </c>
      <c r="U54" s="12">
        <v>92.509995000000004</v>
      </c>
      <c r="V54" s="12">
        <v>93.719161999999997</v>
      </c>
      <c r="W54" s="12">
        <v>94.905945000000003</v>
      </c>
      <c r="X54" s="12">
        <v>96.063880999999995</v>
      </c>
      <c r="Y54" s="12">
        <v>97.156486999999998</v>
      </c>
      <c r="Z54" s="12">
        <v>98.222610000000003</v>
      </c>
      <c r="AA54" s="12">
        <v>99.358879000000002</v>
      </c>
      <c r="AB54" s="12">
        <v>100.580933</v>
      </c>
      <c r="AC54" s="12">
        <v>101.81980900000001</v>
      </c>
      <c r="AD54" s="12">
        <v>103.075851</v>
      </c>
      <c r="AE54" s="12">
        <v>104.349205</v>
      </c>
      <c r="AF54" s="12">
        <v>105.64014400000001</v>
      </c>
      <c r="AG54" s="12">
        <v>106.948868</v>
      </c>
      <c r="AH54" s="12">
        <v>108.275627</v>
      </c>
      <c r="AI54" s="12">
        <v>109.620682</v>
      </c>
      <c r="AJ54" s="12">
        <v>110.984291</v>
      </c>
      <c r="AK54" s="12">
        <v>112.366623</v>
      </c>
      <c r="AL54" s="12">
        <v>113.76799</v>
      </c>
      <c r="AM54" s="8">
        <v>1.3653999999999999E-2</v>
      </c>
    </row>
    <row r="55" spans="1:39" ht="15" customHeight="1">
      <c r="A55" s="7" t="s">
        <v>347</v>
      </c>
      <c r="B55" s="10" t="s">
        <v>322</v>
      </c>
      <c r="C55" s="12">
        <v>120.549538</v>
      </c>
      <c r="D55" s="12">
        <v>128.25314299999999</v>
      </c>
      <c r="E55" s="12">
        <v>136.51783800000001</v>
      </c>
      <c r="F55" s="12">
        <v>145.152298</v>
      </c>
      <c r="G55" s="12">
        <v>154.281128</v>
      </c>
      <c r="H55" s="12">
        <v>163.93902600000001</v>
      </c>
      <c r="I55" s="12">
        <v>174.09150700000001</v>
      </c>
      <c r="J55" s="12">
        <v>184.81231700000001</v>
      </c>
      <c r="K55" s="12">
        <v>196.136337</v>
      </c>
      <c r="L55" s="12">
        <v>208.060608</v>
      </c>
      <c r="M55" s="12">
        <v>220.727768</v>
      </c>
      <c r="N55" s="12">
        <v>233.895782</v>
      </c>
      <c r="O55" s="12">
        <v>247.92773399999999</v>
      </c>
      <c r="P55" s="12">
        <v>262.81558200000001</v>
      </c>
      <c r="Q55" s="12">
        <v>278.37411500000002</v>
      </c>
      <c r="R55" s="12">
        <v>294.90466300000003</v>
      </c>
      <c r="S55" s="12">
        <v>312.46490499999999</v>
      </c>
      <c r="T55" s="12">
        <v>330.95043900000002</v>
      </c>
      <c r="U55" s="12">
        <v>350.49588</v>
      </c>
      <c r="V55" s="12">
        <v>371.28076199999998</v>
      </c>
      <c r="W55" s="12">
        <v>393.31921399999999</v>
      </c>
      <c r="X55" s="12">
        <v>416.65869099999998</v>
      </c>
      <c r="Y55" s="12">
        <v>441.17349200000001</v>
      </c>
      <c r="Z55" s="12">
        <v>467.35958900000003</v>
      </c>
      <c r="AA55" s="12">
        <v>495.089539</v>
      </c>
      <c r="AB55" s="12">
        <v>524.42559800000004</v>
      </c>
      <c r="AC55" s="12">
        <v>555.54711899999995</v>
      </c>
      <c r="AD55" s="12">
        <v>588.56280500000003</v>
      </c>
      <c r="AE55" s="12">
        <v>623.58843999999999</v>
      </c>
      <c r="AF55" s="12">
        <v>660.74652100000003</v>
      </c>
      <c r="AG55" s="12">
        <v>700.16717500000004</v>
      </c>
      <c r="AH55" s="12">
        <v>741.98864700000001</v>
      </c>
      <c r="AI55" s="12">
        <v>786.35717799999998</v>
      </c>
      <c r="AJ55" s="12">
        <v>833.42852800000003</v>
      </c>
      <c r="AK55" s="12">
        <v>883.36737100000005</v>
      </c>
      <c r="AL55" s="12">
        <v>936.34887700000002</v>
      </c>
      <c r="AM55" s="8">
        <v>6.0213000000000003E-2</v>
      </c>
    </row>
    <row r="56" spans="1:39" ht="15" customHeight="1">
      <c r="A56" s="7" t="s">
        <v>346</v>
      </c>
      <c r="B56" s="10" t="s">
        <v>320</v>
      </c>
      <c r="C56" s="12">
        <v>49.208686999999998</v>
      </c>
      <c r="D56" s="12">
        <v>53.750194999999998</v>
      </c>
      <c r="E56" s="12">
        <v>58.433475000000001</v>
      </c>
      <c r="F56" s="12">
        <v>63.464118999999997</v>
      </c>
      <c r="G56" s="12">
        <v>68.917541999999997</v>
      </c>
      <c r="H56" s="12">
        <v>74.665870999999996</v>
      </c>
      <c r="I56" s="12">
        <v>80.764931000000004</v>
      </c>
      <c r="J56" s="12">
        <v>87.282775999999998</v>
      </c>
      <c r="K56" s="12">
        <v>94.159851000000003</v>
      </c>
      <c r="L56" s="12">
        <v>101.277534</v>
      </c>
      <c r="M56" s="12">
        <v>108.729477</v>
      </c>
      <c r="N56" s="12">
        <v>116.672966</v>
      </c>
      <c r="O56" s="12">
        <v>125.156143</v>
      </c>
      <c r="P56" s="12">
        <v>134.20172099999999</v>
      </c>
      <c r="Q56" s="12">
        <v>143.833572</v>
      </c>
      <c r="R56" s="12">
        <v>154.047821</v>
      </c>
      <c r="S56" s="12">
        <v>164.90901199999999</v>
      </c>
      <c r="T56" s="12">
        <v>176.48208600000001</v>
      </c>
      <c r="U56" s="12">
        <v>188.81594799999999</v>
      </c>
      <c r="V56" s="12">
        <v>201.91412399999999</v>
      </c>
      <c r="W56" s="12">
        <v>215.89009100000001</v>
      </c>
      <c r="X56" s="12">
        <v>230.79612700000001</v>
      </c>
      <c r="Y56" s="12">
        <v>246.67233300000001</v>
      </c>
      <c r="Z56" s="12">
        <v>263.55908199999999</v>
      </c>
      <c r="AA56" s="12">
        <v>281.54312099999999</v>
      </c>
      <c r="AB56" s="12">
        <v>300.67675800000001</v>
      </c>
      <c r="AC56" s="12">
        <v>321.12393200000002</v>
      </c>
      <c r="AD56" s="12">
        <v>342.974762</v>
      </c>
      <c r="AE56" s="12">
        <v>366.32583599999998</v>
      </c>
      <c r="AF56" s="12">
        <v>391.28021200000001</v>
      </c>
      <c r="AG56" s="12">
        <v>417.94784499999997</v>
      </c>
      <c r="AH56" s="12">
        <v>446.44665500000002</v>
      </c>
      <c r="AI56" s="12">
        <v>476.90237400000001</v>
      </c>
      <c r="AJ56" s="12">
        <v>509.449432</v>
      </c>
      <c r="AK56" s="12">
        <v>544.23150599999997</v>
      </c>
      <c r="AL56" s="12">
        <v>581.40203899999995</v>
      </c>
      <c r="AM56" s="8">
        <v>7.2542999999999996E-2</v>
      </c>
    </row>
    <row r="57" spans="1:39" ht="15" customHeight="1">
      <c r="A57" s="7" t="s">
        <v>345</v>
      </c>
      <c r="B57" s="10" t="s">
        <v>318</v>
      </c>
      <c r="C57" s="12">
        <v>63.858162</v>
      </c>
      <c r="D57" s="12">
        <v>66.510406000000003</v>
      </c>
      <c r="E57" s="12">
        <v>69.387978000000004</v>
      </c>
      <c r="F57" s="12">
        <v>72.265456999999998</v>
      </c>
      <c r="G57" s="12">
        <v>75.180992000000003</v>
      </c>
      <c r="H57" s="12">
        <v>78.112030000000004</v>
      </c>
      <c r="I57" s="12">
        <v>81.125373999999994</v>
      </c>
      <c r="J57" s="12">
        <v>84.156586000000004</v>
      </c>
      <c r="K57" s="12">
        <v>87.279624999999996</v>
      </c>
      <c r="L57" s="12">
        <v>90.511200000000002</v>
      </c>
      <c r="M57" s="12">
        <v>93.874527</v>
      </c>
      <c r="N57" s="12">
        <v>97.315146999999996</v>
      </c>
      <c r="O57" s="12">
        <v>100.844055</v>
      </c>
      <c r="P57" s="12">
        <v>104.485291</v>
      </c>
      <c r="Q57" s="12">
        <v>108.231239</v>
      </c>
      <c r="R57" s="12">
        <v>112.15924099999999</v>
      </c>
      <c r="S57" s="12">
        <v>116.29843099999999</v>
      </c>
      <c r="T57" s="12">
        <v>120.71064800000001</v>
      </c>
      <c r="U57" s="12">
        <v>125.420303</v>
      </c>
      <c r="V57" s="12">
        <v>130.42623900000001</v>
      </c>
      <c r="W57" s="12">
        <v>135.61068700000001</v>
      </c>
      <c r="X57" s="12">
        <v>141.05534399999999</v>
      </c>
      <c r="Y57" s="12">
        <v>146.86457799999999</v>
      </c>
      <c r="Z57" s="12">
        <v>152.979904</v>
      </c>
      <c r="AA57" s="12">
        <v>159.35972599999999</v>
      </c>
      <c r="AB57" s="12">
        <v>166.01774599999999</v>
      </c>
      <c r="AC57" s="12">
        <v>172.95815999999999</v>
      </c>
      <c r="AD57" s="12">
        <v>180.192902</v>
      </c>
      <c r="AE57" s="12">
        <v>187.73455799999999</v>
      </c>
      <c r="AF57" s="12">
        <v>195.59620699999999</v>
      </c>
      <c r="AG57" s="12">
        <v>203.79144299999999</v>
      </c>
      <c r="AH57" s="12">
        <v>212.33438100000001</v>
      </c>
      <c r="AI57" s="12">
        <v>221.23997499999999</v>
      </c>
      <c r="AJ57" s="12">
        <v>230.52357499999999</v>
      </c>
      <c r="AK57" s="12">
        <v>240.20129399999999</v>
      </c>
      <c r="AL57" s="12">
        <v>250.289841</v>
      </c>
      <c r="AM57" s="8">
        <v>3.9747999999999999E-2</v>
      </c>
    </row>
    <row r="58" spans="1:39" ht="15" customHeight="1">
      <c r="B58" s="6" t="s">
        <v>344</v>
      </c>
    </row>
    <row r="59" spans="1:39" ht="15" customHeight="1">
      <c r="A59" s="7" t="s">
        <v>343</v>
      </c>
      <c r="B59" s="10" t="s">
        <v>342</v>
      </c>
      <c r="C59" s="12">
        <v>266.889679</v>
      </c>
      <c r="D59" s="12">
        <v>268.97506700000002</v>
      </c>
      <c r="E59" s="12">
        <v>277.993652</v>
      </c>
      <c r="F59" s="12">
        <v>287.82254</v>
      </c>
      <c r="G59" s="12">
        <v>296.73577899999998</v>
      </c>
      <c r="H59" s="12">
        <v>306.187592</v>
      </c>
      <c r="I59" s="12">
        <v>316.59750400000001</v>
      </c>
      <c r="J59" s="12">
        <v>327.16326900000001</v>
      </c>
      <c r="K59" s="12">
        <v>337.380585</v>
      </c>
      <c r="L59" s="12">
        <v>347.75662199999999</v>
      </c>
      <c r="M59" s="12">
        <v>358.05685399999999</v>
      </c>
      <c r="N59" s="12">
        <v>367.89727800000003</v>
      </c>
      <c r="O59" s="12">
        <v>378.27856400000002</v>
      </c>
      <c r="P59" s="12">
        <v>389.65017699999999</v>
      </c>
      <c r="Q59" s="12">
        <v>400.75680499999999</v>
      </c>
      <c r="R59" s="12">
        <v>411.028076</v>
      </c>
      <c r="S59" s="12">
        <v>421.21237200000002</v>
      </c>
      <c r="T59" s="12">
        <v>432.03591899999998</v>
      </c>
      <c r="U59" s="12">
        <v>443.79229700000002</v>
      </c>
      <c r="V59" s="12">
        <v>456.18511999999998</v>
      </c>
      <c r="W59" s="12">
        <v>469.01422100000002</v>
      </c>
      <c r="X59" s="12">
        <v>482.12686200000002</v>
      </c>
      <c r="Y59" s="12">
        <v>495.51797499999998</v>
      </c>
      <c r="Z59" s="12">
        <v>509.63827500000002</v>
      </c>
      <c r="AA59" s="12">
        <v>523.64166299999999</v>
      </c>
      <c r="AB59" s="12">
        <v>537.42254600000001</v>
      </c>
      <c r="AC59" s="12">
        <v>551.47808799999996</v>
      </c>
      <c r="AD59" s="12">
        <v>566.11968999999999</v>
      </c>
      <c r="AE59" s="12">
        <v>581.17034899999999</v>
      </c>
      <c r="AF59" s="12">
        <v>596.38586399999997</v>
      </c>
      <c r="AG59" s="12">
        <v>612.07385299999999</v>
      </c>
      <c r="AH59" s="12">
        <v>627.94006300000001</v>
      </c>
      <c r="AI59" s="12">
        <v>643.30950900000005</v>
      </c>
      <c r="AJ59" s="12">
        <v>658.48187299999995</v>
      </c>
      <c r="AK59" s="12">
        <v>674.29864499999996</v>
      </c>
      <c r="AL59" s="12">
        <v>690.35070800000005</v>
      </c>
      <c r="AM59" s="8">
        <v>2.8111000000000001E-2</v>
      </c>
    </row>
    <row r="60" spans="1:39" ht="15" customHeight="1">
      <c r="A60" s="7" t="s">
        <v>341</v>
      </c>
      <c r="B60" s="10" t="s">
        <v>340</v>
      </c>
      <c r="C60" s="12">
        <v>93.533966000000007</v>
      </c>
      <c r="D60" s="12">
        <v>96.730354000000005</v>
      </c>
      <c r="E60" s="12">
        <v>100.379379</v>
      </c>
      <c r="F60" s="12">
        <v>104.18853</v>
      </c>
      <c r="G60" s="12">
        <v>107.944557</v>
      </c>
      <c r="H60" s="12">
        <v>111.737053</v>
      </c>
      <c r="I60" s="12">
        <v>115.58073400000001</v>
      </c>
      <c r="J60" s="12">
        <v>119.559494</v>
      </c>
      <c r="K60" s="12">
        <v>123.684372</v>
      </c>
      <c r="L60" s="12">
        <v>127.951881</v>
      </c>
      <c r="M60" s="12">
        <v>132.34646599999999</v>
      </c>
      <c r="N60" s="12">
        <v>136.85507200000001</v>
      </c>
      <c r="O60" s="12">
        <v>141.55384799999999</v>
      </c>
      <c r="P60" s="12">
        <v>146.457291</v>
      </c>
      <c r="Q60" s="12">
        <v>151.59153699999999</v>
      </c>
      <c r="R60" s="12">
        <v>156.97257999999999</v>
      </c>
      <c r="S60" s="12">
        <v>162.54437300000001</v>
      </c>
      <c r="T60" s="12">
        <v>168.33406099999999</v>
      </c>
      <c r="U60" s="12">
        <v>174.379974</v>
      </c>
      <c r="V60" s="12">
        <v>180.69738799999999</v>
      </c>
      <c r="W60" s="12">
        <v>187.27758800000001</v>
      </c>
      <c r="X60" s="12">
        <v>194.06572</v>
      </c>
      <c r="Y60" s="12">
        <v>201.10987900000001</v>
      </c>
      <c r="Z60" s="12">
        <v>208.44107099999999</v>
      </c>
      <c r="AA60" s="12">
        <v>216.07766699999999</v>
      </c>
      <c r="AB60" s="12">
        <v>224.026566</v>
      </c>
      <c r="AC60" s="12">
        <v>232.30732699999999</v>
      </c>
      <c r="AD60" s="12">
        <v>240.93405200000001</v>
      </c>
      <c r="AE60" s="12">
        <v>249.921494</v>
      </c>
      <c r="AF60" s="12">
        <v>259.28509500000001</v>
      </c>
      <c r="AG60" s="12">
        <v>269.040863</v>
      </c>
      <c r="AH60" s="12">
        <v>279.20559700000001</v>
      </c>
      <c r="AI60" s="12">
        <v>289.79663099999999</v>
      </c>
      <c r="AJ60" s="12">
        <v>300.83227499999998</v>
      </c>
      <c r="AK60" s="12">
        <v>312.33145100000002</v>
      </c>
      <c r="AL60" s="12">
        <v>324.31390399999998</v>
      </c>
      <c r="AM60" s="8">
        <v>3.6221999999999997E-2</v>
      </c>
    </row>
    <row r="61" spans="1:39" ht="15" customHeight="1">
      <c r="A61" s="7" t="s">
        <v>339</v>
      </c>
      <c r="B61" s="10" t="s">
        <v>338</v>
      </c>
      <c r="C61" s="12">
        <v>93.120284999999996</v>
      </c>
      <c r="D61" s="12">
        <v>96.849541000000002</v>
      </c>
      <c r="E61" s="12">
        <v>101.076103</v>
      </c>
      <c r="F61" s="12">
        <v>105.777817</v>
      </c>
      <c r="G61" s="12">
        <v>110.62885300000001</v>
      </c>
      <c r="H61" s="12">
        <v>115.62059000000001</v>
      </c>
      <c r="I61" s="12">
        <v>120.755844</v>
      </c>
      <c r="J61" s="12">
        <v>126.03833</v>
      </c>
      <c r="K61" s="12">
        <v>131.51649499999999</v>
      </c>
      <c r="L61" s="12">
        <v>137.19654800000001</v>
      </c>
      <c r="M61" s="12">
        <v>143.01707500000001</v>
      </c>
      <c r="N61" s="12">
        <v>149.04669200000001</v>
      </c>
      <c r="O61" s="12">
        <v>155.29148900000001</v>
      </c>
      <c r="P61" s="12">
        <v>161.78178399999999</v>
      </c>
      <c r="Q61" s="12">
        <v>168.45368999999999</v>
      </c>
      <c r="R61" s="12">
        <v>175.469604</v>
      </c>
      <c r="S61" s="12">
        <v>182.74614</v>
      </c>
      <c r="T61" s="12">
        <v>190.266739</v>
      </c>
      <c r="U61" s="12">
        <v>198.08531199999999</v>
      </c>
      <c r="V61" s="12">
        <v>206.21331799999999</v>
      </c>
      <c r="W61" s="12">
        <v>214.66223099999999</v>
      </c>
      <c r="X61" s="12">
        <v>223.479004</v>
      </c>
      <c r="Y61" s="12">
        <v>232.50824</v>
      </c>
      <c r="Z61" s="12">
        <v>242.07295199999999</v>
      </c>
      <c r="AA61" s="12">
        <v>252.008835</v>
      </c>
      <c r="AB61" s="12">
        <v>262.47674599999999</v>
      </c>
      <c r="AC61" s="12">
        <v>273.39944500000001</v>
      </c>
      <c r="AD61" s="12">
        <v>284.79669200000001</v>
      </c>
      <c r="AE61" s="12">
        <v>296.68936200000002</v>
      </c>
      <c r="AF61" s="12">
        <v>309.09903000000003</v>
      </c>
      <c r="AG61" s="12">
        <v>322.04834</v>
      </c>
      <c r="AH61" s="12">
        <v>335.56094400000001</v>
      </c>
      <c r="AI61" s="12">
        <v>349.661316</v>
      </c>
      <c r="AJ61" s="12">
        <v>364.37524400000001</v>
      </c>
      <c r="AK61" s="12">
        <v>379.72958399999999</v>
      </c>
      <c r="AL61" s="12">
        <v>395.75234999999998</v>
      </c>
      <c r="AM61" s="8">
        <v>4.2270000000000002E-2</v>
      </c>
    </row>
    <row r="62" spans="1:39" ht="15" customHeight="1">
      <c r="A62" s="7" t="s">
        <v>337</v>
      </c>
      <c r="B62" s="10" t="s">
        <v>336</v>
      </c>
      <c r="C62" s="12">
        <v>70.066627999999994</v>
      </c>
      <c r="D62" s="12">
        <v>72.219536000000005</v>
      </c>
      <c r="E62" s="12">
        <v>75.541229000000001</v>
      </c>
      <c r="F62" s="12">
        <v>79.295647000000002</v>
      </c>
      <c r="G62" s="12">
        <v>83.196526000000006</v>
      </c>
      <c r="H62" s="12">
        <v>87.288712000000004</v>
      </c>
      <c r="I62" s="12">
        <v>91.476021000000003</v>
      </c>
      <c r="J62" s="12">
        <v>95.761475000000004</v>
      </c>
      <c r="K62" s="12">
        <v>100.192436</v>
      </c>
      <c r="L62" s="12">
        <v>104.72981299999999</v>
      </c>
      <c r="M62" s="12">
        <v>109.30544999999999</v>
      </c>
      <c r="N62" s="12">
        <v>114.034683</v>
      </c>
      <c r="O62" s="12">
        <v>118.931084</v>
      </c>
      <c r="P62" s="12">
        <v>123.972061</v>
      </c>
      <c r="Q62" s="12">
        <v>129.17936700000001</v>
      </c>
      <c r="R62" s="12">
        <v>134.64051799999999</v>
      </c>
      <c r="S62" s="12">
        <v>140.33218400000001</v>
      </c>
      <c r="T62" s="12">
        <v>146.214203</v>
      </c>
      <c r="U62" s="12">
        <v>152.31802400000001</v>
      </c>
      <c r="V62" s="12">
        <v>158.629501</v>
      </c>
      <c r="W62" s="12">
        <v>165.24110400000001</v>
      </c>
      <c r="X62" s="12">
        <v>172.16821300000001</v>
      </c>
      <c r="Y62" s="12">
        <v>179.36738600000001</v>
      </c>
      <c r="Z62" s="12">
        <v>186.958496</v>
      </c>
      <c r="AA62" s="12">
        <v>194.877838</v>
      </c>
      <c r="AB62" s="12">
        <v>203.10054</v>
      </c>
      <c r="AC62" s="12">
        <v>211.680511</v>
      </c>
      <c r="AD62" s="12">
        <v>220.63324</v>
      </c>
      <c r="AE62" s="12">
        <v>229.97503699999999</v>
      </c>
      <c r="AF62" s="12">
        <v>239.72285500000001</v>
      </c>
      <c r="AG62" s="12">
        <v>249.89437899999999</v>
      </c>
      <c r="AH62" s="12">
        <v>260.50814800000001</v>
      </c>
      <c r="AI62" s="12">
        <v>271.58334400000001</v>
      </c>
      <c r="AJ62" s="12">
        <v>283.14016700000002</v>
      </c>
      <c r="AK62" s="12">
        <v>295.19955399999998</v>
      </c>
      <c r="AL62" s="12">
        <v>307.78350799999998</v>
      </c>
      <c r="AM62" s="8">
        <v>4.3560000000000001E-2</v>
      </c>
    </row>
    <row r="63" spans="1:39" ht="15" customHeight="1">
      <c r="A63" s="7" t="s">
        <v>335</v>
      </c>
      <c r="B63" s="10" t="s">
        <v>334</v>
      </c>
      <c r="C63" s="12">
        <v>447.94140599999997</v>
      </c>
      <c r="D63" s="12">
        <v>464.38330100000002</v>
      </c>
      <c r="E63" s="12">
        <v>481.04119900000001</v>
      </c>
      <c r="F63" s="12">
        <v>498.03097500000001</v>
      </c>
      <c r="G63" s="12">
        <v>515.44177200000001</v>
      </c>
      <c r="H63" s="12">
        <v>533.43084699999997</v>
      </c>
      <c r="I63" s="12">
        <v>551.84625200000005</v>
      </c>
      <c r="J63" s="12">
        <v>570.83953899999995</v>
      </c>
      <c r="K63" s="12">
        <v>590.49200399999995</v>
      </c>
      <c r="L63" s="12">
        <v>610.705017</v>
      </c>
      <c r="M63" s="12">
        <v>631.24145499999997</v>
      </c>
      <c r="N63" s="12">
        <v>652.24108899999999</v>
      </c>
      <c r="O63" s="12">
        <v>673.66272000000004</v>
      </c>
      <c r="P63" s="12">
        <v>695.66821300000004</v>
      </c>
      <c r="Q63" s="12">
        <v>718.04290800000001</v>
      </c>
      <c r="R63" s="12">
        <v>740.76232900000002</v>
      </c>
      <c r="S63" s="12">
        <v>764.42645300000004</v>
      </c>
      <c r="T63" s="12">
        <v>788.75433299999997</v>
      </c>
      <c r="U63" s="12">
        <v>813.78015100000005</v>
      </c>
      <c r="V63" s="12">
        <v>839.51019299999996</v>
      </c>
      <c r="W63" s="12">
        <v>866.14086899999995</v>
      </c>
      <c r="X63" s="12">
        <v>893.76379399999996</v>
      </c>
      <c r="Y63" s="12">
        <v>922.16094999999996</v>
      </c>
      <c r="Z63" s="12">
        <v>951.54614300000003</v>
      </c>
      <c r="AA63" s="12">
        <v>981.808899</v>
      </c>
      <c r="AB63" s="12">
        <v>1012.983154</v>
      </c>
      <c r="AC63" s="12">
        <v>1045.1804199999999</v>
      </c>
      <c r="AD63" s="12">
        <v>1078.4343260000001</v>
      </c>
      <c r="AE63" s="12">
        <v>1112.7797849999999</v>
      </c>
      <c r="AF63" s="12">
        <v>1148.252686</v>
      </c>
      <c r="AG63" s="12">
        <v>1184.8895259999999</v>
      </c>
      <c r="AH63" s="12">
        <v>1222.729004</v>
      </c>
      <c r="AI63" s="12">
        <v>1261.810303</v>
      </c>
      <c r="AJ63" s="12">
        <v>1302.174683</v>
      </c>
      <c r="AK63" s="12">
        <v>1343.863525</v>
      </c>
      <c r="AL63" s="12">
        <v>1386.9208980000001</v>
      </c>
      <c r="AM63" s="8">
        <v>3.2703999999999997E-2</v>
      </c>
    </row>
    <row r="64" spans="1:39" ht="15" customHeight="1">
      <c r="A64" s="7" t="s">
        <v>333</v>
      </c>
      <c r="B64" s="10" t="s">
        <v>332</v>
      </c>
      <c r="C64" s="12">
        <v>71.202995000000001</v>
      </c>
      <c r="D64" s="12">
        <v>74.951622</v>
      </c>
      <c r="E64" s="12">
        <v>79.154160000000005</v>
      </c>
      <c r="F64" s="12">
        <v>83.610809000000003</v>
      </c>
      <c r="G64" s="12">
        <v>88.177627999999999</v>
      </c>
      <c r="H64" s="12">
        <v>92.815612999999999</v>
      </c>
      <c r="I64" s="12">
        <v>97.730132999999995</v>
      </c>
      <c r="J64" s="12">
        <v>102.84256000000001</v>
      </c>
      <c r="K64" s="12">
        <v>108.28025100000001</v>
      </c>
      <c r="L64" s="12">
        <v>113.95957900000001</v>
      </c>
      <c r="M64" s="12">
        <v>119.894516</v>
      </c>
      <c r="N64" s="12">
        <v>126.178085</v>
      </c>
      <c r="O64" s="12">
        <v>132.885513</v>
      </c>
      <c r="P64" s="12">
        <v>140.03608700000001</v>
      </c>
      <c r="Q64" s="12">
        <v>147.566711</v>
      </c>
      <c r="R64" s="12">
        <v>155.455353</v>
      </c>
      <c r="S64" s="12">
        <v>163.77934300000001</v>
      </c>
      <c r="T64" s="12">
        <v>172.48938000000001</v>
      </c>
      <c r="U64" s="12">
        <v>181.94404599999999</v>
      </c>
      <c r="V64" s="12">
        <v>191.73249799999999</v>
      </c>
      <c r="W64" s="12">
        <v>202.017426</v>
      </c>
      <c r="X64" s="12">
        <v>212.845947</v>
      </c>
      <c r="Y64" s="12">
        <v>224.18167099999999</v>
      </c>
      <c r="Z64" s="12">
        <v>236.252365</v>
      </c>
      <c r="AA64" s="12">
        <v>248.87994399999999</v>
      </c>
      <c r="AB64" s="12">
        <v>262.14279199999999</v>
      </c>
      <c r="AC64" s="12">
        <v>276.11611900000003</v>
      </c>
      <c r="AD64" s="12">
        <v>290.83801299999999</v>
      </c>
      <c r="AE64" s="12">
        <v>306.348724</v>
      </c>
      <c r="AF64" s="12">
        <v>322.69052099999999</v>
      </c>
      <c r="AG64" s="12">
        <v>339.90802000000002</v>
      </c>
      <c r="AH64" s="12">
        <v>358.048248</v>
      </c>
      <c r="AI64" s="12">
        <v>377.16067500000003</v>
      </c>
      <c r="AJ64" s="12">
        <v>397.29757699999999</v>
      </c>
      <c r="AK64" s="12">
        <v>418.51379400000002</v>
      </c>
      <c r="AL64" s="12">
        <v>440.86740099999997</v>
      </c>
      <c r="AM64" s="8">
        <v>5.3497000000000003E-2</v>
      </c>
    </row>
    <row r="65" spans="1:39" ht="15" customHeight="1">
      <c r="A65" s="7" t="s">
        <v>331</v>
      </c>
      <c r="B65" s="10" t="s">
        <v>330</v>
      </c>
      <c r="C65" s="12">
        <v>187.12312299999999</v>
      </c>
      <c r="D65" s="12">
        <v>197.229141</v>
      </c>
      <c r="E65" s="12">
        <v>207.91055299999999</v>
      </c>
      <c r="F65" s="12">
        <v>219.19574</v>
      </c>
      <c r="G65" s="12">
        <v>231.219818</v>
      </c>
      <c r="H65" s="12">
        <v>243.97975199999999</v>
      </c>
      <c r="I65" s="12">
        <v>257.66854899999998</v>
      </c>
      <c r="J65" s="12">
        <v>272.037781</v>
      </c>
      <c r="K65" s="12">
        <v>287.04913299999998</v>
      </c>
      <c r="L65" s="12">
        <v>302.68676799999997</v>
      </c>
      <c r="M65" s="12">
        <v>318.983948</v>
      </c>
      <c r="N65" s="12">
        <v>335.91153000000003</v>
      </c>
      <c r="O65" s="12">
        <v>353.279358</v>
      </c>
      <c r="P65" s="12">
        <v>371.50289900000001</v>
      </c>
      <c r="Q65" s="12">
        <v>390.53329500000001</v>
      </c>
      <c r="R65" s="12">
        <v>410.28274499999998</v>
      </c>
      <c r="S65" s="12">
        <v>431.06652800000001</v>
      </c>
      <c r="T65" s="12">
        <v>452.44662499999998</v>
      </c>
      <c r="U65" s="12">
        <v>474.424713</v>
      </c>
      <c r="V65" s="12">
        <v>497.542145</v>
      </c>
      <c r="W65" s="12">
        <v>521.81750499999998</v>
      </c>
      <c r="X65" s="12">
        <v>547.39386000000002</v>
      </c>
      <c r="Y65" s="12">
        <v>573.229919</v>
      </c>
      <c r="Z65" s="12">
        <v>599.82287599999995</v>
      </c>
      <c r="AA65" s="12">
        <v>627.923767</v>
      </c>
      <c r="AB65" s="12">
        <v>657.39202899999998</v>
      </c>
      <c r="AC65" s="12">
        <v>688.32507299999997</v>
      </c>
      <c r="AD65" s="12">
        <v>720.79699700000003</v>
      </c>
      <c r="AE65" s="12">
        <v>754.88537599999995</v>
      </c>
      <c r="AF65" s="12">
        <v>790.67236300000002</v>
      </c>
      <c r="AG65" s="12">
        <v>828.24408000000005</v>
      </c>
      <c r="AH65" s="12">
        <v>867.69042999999999</v>
      </c>
      <c r="AI65" s="12">
        <v>909.10656700000004</v>
      </c>
      <c r="AJ65" s="12">
        <v>952.59191899999996</v>
      </c>
      <c r="AK65" s="12">
        <v>998.251892</v>
      </c>
      <c r="AL65" s="12">
        <v>1046.195923</v>
      </c>
      <c r="AM65" s="8">
        <v>5.0299000000000003E-2</v>
      </c>
    </row>
    <row r="66" spans="1:39" ht="15" customHeight="1">
      <c r="A66" s="7" t="s">
        <v>329</v>
      </c>
      <c r="B66" s="10" t="s">
        <v>328</v>
      </c>
      <c r="C66" s="12">
        <v>94.400763999999995</v>
      </c>
      <c r="D66" s="12">
        <v>97.059203999999994</v>
      </c>
      <c r="E66" s="12">
        <v>101.036179</v>
      </c>
      <c r="F66" s="12">
        <v>105.412605</v>
      </c>
      <c r="G66" s="12">
        <v>109.89138</v>
      </c>
      <c r="H66" s="12">
        <v>114.40476200000001</v>
      </c>
      <c r="I66" s="12">
        <v>118.92437</v>
      </c>
      <c r="J66" s="12">
        <v>123.652145</v>
      </c>
      <c r="K66" s="12">
        <v>128.63511700000001</v>
      </c>
      <c r="L66" s="12">
        <v>133.845428</v>
      </c>
      <c r="M66" s="12">
        <v>139.43223599999999</v>
      </c>
      <c r="N66" s="12">
        <v>145.053665</v>
      </c>
      <c r="O66" s="12">
        <v>150.86218299999999</v>
      </c>
      <c r="P66" s="12">
        <v>156.95162999999999</v>
      </c>
      <c r="Q66" s="12">
        <v>163.30342099999999</v>
      </c>
      <c r="R66" s="12">
        <v>170.00595100000001</v>
      </c>
      <c r="S66" s="12">
        <v>177.14624000000001</v>
      </c>
      <c r="T66" s="12">
        <v>184.664276</v>
      </c>
      <c r="U66" s="12">
        <v>192.47879</v>
      </c>
      <c r="V66" s="12">
        <v>200.55415300000001</v>
      </c>
      <c r="W66" s="12">
        <v>208.78280599999999</v>
      </c>
      <c r="X66" s="12">
        <v>217.16725199999999</v>
      </c>
      <c r="Y66" s="12">
        <v>225.707382</v>
      </c>
      <c r="Z66" s="12">
        <v>234.50891100000001</v>
      </c>
      <c r="AA66" s="12">
        <v>243.54873699999999</v>
      </c>
      <c r="AB66" s="12">
        <v>252.844955</v>
      </c>
      <c r="AC66" s="12">
        <v>262.53848299999999</v>
      </c>
      <c r="AD66" s="12">
        <v>272.64599600000003</v>
      </c>
      <c r="AE66" s="12">
        <v>283.18524200000002</v>
      </c>
      <c r="AF66" s="12">
        <v>294.17446899999999</v>
      </c>
      <c r="AG66" s="12">
        <v>305.63275099999998</v>
      </c>
      <c r="AH66" s="12">
        <v>317.57998700000002</v>
      </c>
      <c r="AI66" s="12">
        <v>330.03689600000001</v>
      </c>
      <c r="AJ66" s="12">
        <v>343.02526899999998</v>
      </c>
      <c r="AK66" s="12">
        <v>356.56744400000002</v>
      </c>
      <c r="AL66" s="12">
        <v>370.68710299999998</v>
      </c>
      <c r="AM66" s="8">
        <v>4.02E-2</v>
      </c>
    </row>
    <row r="67" spans="1:39" ht="15" customHeight="1">
      <c r="A67" s="7" t="s">
        <v>327</v>
      </c>
      <c r="B67" s="10" t="s">
        <v>326</v>
      </c>
      <c r="C67" s="12">
        <v>141.62539699999999</v>
      </c>
      <c r="D67" s="12">
        <v>151.43722500000001</v>
      </c>
      <c r="E67" s="12">
        <v>161.237213</v>
      </c>
      <c r="F67" s="12">
        <v>171.27835099999999</v>
      </c>
      <c r="G67" s="12">
        <v>182.04274000000001</v>
      </c>
      <c r="H67" s="12">
        <v>193.16287199999999</v>
      </c>
      <c r="I67" s="12">
        <v>204.77552800000001</v>
      </c>
      <c r="J67" s="12">
        <v>216.86082500000001</v>
      </c>
      <c r="K67" s="12">
        <v>229.61900299999999</v>
      </c>
      <c r="L67" s="12">
        <v>242.624008</v>
      </c>
      <c r="M67" s="12">
        <v>255.78469799999999</v>
      </c>
      <c r="N67" s="12">
        <v>269.29702800000001</v>
      </c>
      <c r="O67" s="12">
        <v>283.29791299999999</v>
      </c>
      <c r="P67" s="12">
        <v>297.44012500000002</v>
      </c>
      <c r="Q67" s="12">
        <v>311.26919600000002</v>
      </c>
      <c r="R67" s="12">
        <v>326.76556399999998</v>
      </c>
      <c r="S67" s="12">
        <v>342.540009</v>
      </c>
      <c r="T67" s="12">
        <v>358.12747200000001</v>
      </c>
      <c r="U67" s="12">
        <v>374.55798299999998</v>
      </c>
      <c r="V67" s="12">
        <v>391.17669699999999</v>
      </c>
      <c r="W67" s="12">
        <v>408.48101800000001</v>
      </c>
      <c r="X67" s="12">
        <v>426.45324699999998</v>
      </c>
      <c r="Y67" s="12">
        <v>444.649475</v>
      </c>
      <c r="Z67" s="12">
        <v>463.85201999999998</v>
      </c>
      <c r="AA67" s="12">
        <v>482.87530500000003</v>
      </c>
      <c r="AB67" s="12">
        <v>502.51461799999998</v>
      </c>
      <c r="AC67" s="12">
        <v>522.94702099999995</v>
      </c>
      <c r="AD67" s="12">
        <v>544.20471199999997</v>
      </c>
      <c r="AE67" s="12">
        <v>566.32086200000003</v>
      </c>
      <c r="AF67" s="12">
        <v>589.33032200000002</v>
      </c>
      <c r="AG67" s="12">
        <v>613.26898200000005</v>
      </c>
      <c r="AH67" s="12">
        <v>638.174622</v>
      </c>
      <c r="AI67" s="12">
        <v>664.08630400000004</v>
      </c>
      <c r="AJ67" s="12">
        <v>691.04437299999995</v>
      </c>
      <c r="AK67" s="12">
        <v>719.09143100000006</v>
      </c>
      <c r="AL67" s="12">
        <v>748.27124000000003</v>
      </c>
      <c r="AM67" s="8">
        <v>4.811E-2</v>
      </c>
    </row>
    <row r="68" spans="1:39" ht="15" customHeight="1">
      <c r="A68" s="7" t="s">
        <v>325</v>
      </c>
      <c r="B68" s="10" t="s">
        <v>324</v>
      </c>
      <c r="C68" s="12">
        <v>144.92564400000001</v>
      </c>
      <c r="D68" s="12">
        <v>149.84896900000001</v>
      </c>
      <c r="E68" s="12">
        <v>153.90142800000001</v>
      </c>
      <c r="F68" s="12">
        <v>157.665649</v>
      </c>
      <c r="G68" s="12">
        <v>161.45370500000001</v>
      </c>
      <c r="H68" s="12">
        <v>165.29379299999999</v>
      </c>
      <c r="I68" s="12">
        <v>169.218964</v>
      </c>
      <c r="J68" s="12">
        <v>173.18720999999999</v>
      </c>
      <c r="K68" s="12">
        <v>177.178909</v>
      </c>
      <c r="L68" s="12">
        <v>181.25335699999999</v>
      </c>
      <c r="M68" s="12">
        <v>185.40043600000001</v>
      </c>
      <c r="N68" s="12">
        <v>189.451706</v>
      </c>
      <c r="O68" s="12">
        <v>193.59063699999999</v>
      </c>
      <c r="P68" s="12">
        <v>197.90696700000001</v>
      </c>
      <c r="Q68" s="12">
        <v>202.28208900000001</v>
      </c>
      <c r="R68" s="12">
        <v>206.626938</v>
      </c>
      <c r="S68" s="12">
        <v>211.14141799999999</v>
      </c>
      <c r="T68" s="12">
        <v>215.80886799999999</v>
      </c>
      <c r="U68" s="12">
        <v>220.494766</v>
      </c>
      <c r="V68" s="12">
        <v>225.13943499999999</v>
      </c>
      <c r="W68" s="12">
        <v>229.79020700000001</v>
      </c>
      <c r="X68" s="12">
        <v>234.43042</v>
      </c>
      <c r="Y68" s="12">
        <v>238.967285</v>
      </c>
      <c r="Z68" s="12">
        <v>243.495926</v>
      </c>
      <c r="AA68" s="12">
        <v>248.26229900000001</v>
      </c>
      <c r="AB68" s="12">
        <v>253.311432</v>
      </c>
      <c r="AC68" s="12">
        <v>258.46984900000001</v>
      </c>
      <c r="AD68" s="12">
        <v>263.74002100000001</v>
      </c>
      <c r="AE68" s="12">
        <v>269.12423699999999</v>
      </c>
      <c r="AF68" s="12">
        <v>274.62493899999998</v>
      </c>
      <c r="AG68" s="12">
        <v>280.24468999999999</v>
      </c>
      <c r="AH68" s="12">
        <v>285.98590100000001</v>
      </c>
      <c r="AI68" s="12">
        <v>291.85131799999999</v>
      </c>
      <c r="AJ68" s="12">
        <v>297.84356700000001</v>
      </c>
      <c r="AK68" s="12">
        <v>303.96527099999997</v>
      </c>
      <c r="AL68" s="12">
        <v>310.21923800000002</v>
      </c>
      <c r="AM68" s="8">
        <v>2.1631999999999998E-2</v>
      </c>
    </row>
    <row r="69" spans="1:39" ht="15" customHeight="1">
      <c r="A69" s="7" t="s">
        <v>323</v>
      </c>
      <c r="B69" s="10" t="s">
        <v>322</v>
      </c>
      <c r="C69" s="12">
        <v>171.26634200000001</v>
      </c>
      <c r="D69" s="12">
        <v>181.30136100000001</v>
      </c>
      <c r="E69" s="12">
        <v>191.96946700000001</v>
      </c>
      <c r="F69" s="12">
        <v>202.942993</v>
      </c>
      <c r="G69" s="12">
        <v>214.399811</v>
      </c>
      <c r="H69" s="12">
        <v>226.37106299999999</v>
      </c>
      <c r="I69" s="12">
        <v>238.79484600000001</v>
      </c>
      <c r="J69" s="12">
        <v>251.74710099999999</v>
      </c>
      <c r="K69" s="12">
        <v>265.25619499999999</v>
      </c>
      <c r="L69" s="12">
        <v>279.29199199999999</v>
      </c>
      <c r="M69" s="12">
        <v>294.03646900000001</v>
      </c>
      <c r="N69" s="12">
        <v>309.12789900000001</v>
      </c>
      <c r="O69" s="12">
        <v>325.045074</v>
      </c>
      <c r="P69" s="12">
        <v>341.74206500000003</v>
      </c>
      <c r="Q69" s="12">
        <v>358.92797899999999</v>
      </c>
      <c r="R69" s="12">
        <v>376.98971599999999</v>
      </c>
      <c r="S69" s="12">
        <v>395.98245200000002</v>
      </c>
      <c r="T69" s="12">
        <v>415.70992999999999</v>
      </c>
      <c r="U69" s="12">
        <v>436.31631499999997</v>
      </c>
      <c r="V69" s="12">
        <v>457.99462899999997</v>
      </c>
      <c r="W69" s="12">
        <v>480.71627799999999</v>
      </c>
      <c r="X69" s="12">
        <v>504.51080300000001</v>
      </c>
      <c r="Y69" s="12">
        <v>529.15667699999995</v>
      </c>
      <c r="Z69" s="12">
        <v>555.22967500000004</v>
      </c>
      <c r="AA69" s="12">
        <v>582.51129200000003</v>
      </c>
      <c r="AB69" s="12">
        <v>611.02270499999997</v>
      </c>
      <c r="AC69" s="12">
        <v>640.92016599999999</v>
      </c>
      <c r="AD69" s="12">
        <v>672.27075200000002</v>
      </c>
      <c r="AE69" s="12">
        <v>705.14538600000003</v>
      </c>
      <c r="AF69" s="12">
        <v>739.61779799999999</v>
      </c>
      <c r="AG69" s="12">
        <v>775.76568599999996</v>
      </c>
      <c r="AH69" s="12">
        <v>813.67047100000002</v>
      </c>
      <c r="AI69" s="12">
        <v>853.41735800000004</v>
      </c>
      <c r="AJ69" s="12">
        <v>895.09600799999998</v>
      </c>
      <c r="AK69" s="12">
        <v>938.79998799999998</v>
      </c>
      <c r="AL69" s="12">
        <v>984.62799099999995</v>
      </c>
      <c r="AM69" s="8">
        <v>5.1027000000000003E-2</v>
      </c>
    </row>
    <row r="70" spans="1:39" ht="15" customHeight="1">
      <c r="A70" s="7" t="s">
        <v>321</v>
      </c>
      <c r="B70" s="10" t="s">
        <v>320</v>
      </c>
      <c r="C70" s="12">
        <v>77.474013999999997</v>
      </c>
      <c r="D70" s="12">
        <v>83.061790000000002</v>
      </c>
      <c r="E70" s="12">
        <v>88.615852000000004</v>
      </c>
      <c r="F70" s="12">
        <v>94.438095000000004</v>
      </c>
      <c r="G70" s="12">
        <v>100.61573</v>
      </c>
      <c r="H70" s="12">
        <v>106.93650100000001</v>
      </c>
      <c r="I70" s="12">
        <v>113.462372</v>
      </c>
      <c r="J70" s="12">
        <v>120.266594</v>
      </c>
      <c r="K70" s="12">
        <v>127.243591</v>
      </c>
      <c r="L70" s="12">
        <v>134.21700999999999</v>
      </c>
      <c r="M70" s="12">
        <v>141.29946899999999</v>
      </c>
      <c r="N70" s="12">
        <v>148.67515599999999</v>
      </c>
      <c r="O70" s="12">
        <v>156.37716699999999</v>
      </c>
      <c r="P70" s="12">
        <v>164.404022</v>
      </c>
      <c r="Q70" s="12">
        <v>172.754501</v>
      </c>
      <c r="R70" s="12">
        <v>181.394058</v>
      </c>
      <c r="S70" s="12">
        <v>190.368393</v>
      </c>
      <c r="T70" s="12">
        <v>199.719223</v>
      </c>
      <c r="U70" s="12">
        <v>209.46606399999999</v>
      </c>
      <c r="V70" s="12">
        <v>219.576538</v>
      </c>
      <c r="W70" s="12">
        <v>230.136169</v>
      </c>
      <c r="X70" s="12">
        <v>241.15879799999999</v>
      </c>
      <c r="Y70" s="12">
        <v>252.64361600000001</v>
      </c>
      <c r="Z70" s="12">
        <v>264.58840900000001</v>
      </c>
      <c r="AA70" s="12">
        <v>277.03521699999999</v>
      </c>
      <c r="AB70" s="12">
        <v>289.988159</v>
      </c>
      <c r="AC70" s="12">
        <v>303.554688</v>
      </c>
      <c r="AD70" s="12">
        <v>317.763824</v>
      </c>
      <c r="AE70" s="12">
        <v>332.64623999999998</v>
      </c>
      <c r="AF70" s="12">
        <v>348.23382600000002</v>
      </c>
      <c r="AG70" s="12">
        <v>364.55972300000002</v>
      </c>
      <c r="AH70" s="12">
        <v>381.65933200000001</v>
      </c>
      <c r="AI70" s="12">
        <v>399.56918300000001</v>
      </c>
      <c r="AJ70" s="12">
        <v>418.32781999999997</v>
      </c>
      <c r="AK70" s="12">
        <v>437.97546399999999</v>
      </c>
      <c r="AL70" s="12">
        <v>458.55423000000002</v>
      </c>
      <c r="AM70" s="8">
        <v>5.1534000000000003E-2</v>
      </c>
    </row>
    <row r="71" spans="1:39" ht="15" customHeight="1">
      <c r="A71" s="7" t="s">
        <v>319</v>
      </c>
      <c r="B71" s="10" t="s">
        <v>318</v>
      </c>
      <c r="C71" s="12">
        <v>58.975971000000001</v>
      </c>
      <c r="D71" s="12">
        <v>61.416285999999999</v>
      </c>
      <c r="E71" s="12">
        <v>64.064200999999997</v>
      </c>
      <c r="F71" s="12">
        <v>66.709557000000004</v>
      </c>
      <c r="G71" s="12">
        <v>69.384872000000001</v>
      </c>
      <c r="H71" s="12">
        <v>72.071213</v>
      </c>
      <c r="I71" s="12">
        <v>74.830939999999998</v>
      </c>
      <c r="J71" s="12">
        <v>77.604713000000004</v>
      </c>
      <c r="K71" s="12">
        <v>80.459632999999997</v>
      </c>
      <c r="L71" s="12">
        <v>83.413421999999997</v>
      </c>
      <c r="M71" s="12">
        <v>86.486519000000001</v>
      </c>
      <c r="N71" s="12">
        <v>89.626937999999996</v>
      </c>
      <c r="O71" s="12">
        <v>92.846321000000003</v>
      </c>
      <c r="P71" s="12">
        <v>96.166229000000001</v>
      </c>
      <c r="Q71" s="12">
        <v>99.578818999999996</v>
      </c>
      <c r="R71" s="12">
        <v>103.156784</v>
      </c>
      <c r="S71" s="12">
        <v>106.926453</v>
      </c>
      <c r="T71" s="12">
        <v>110.944717</v>
      </c>
      <c r="U71" s="12">
        <v>115.23381000000001</v>
      </c>
      <c r="V71" s="12">
        <v>119.792145</v>
      </c>
      <c r="W71" s="12">
        <v>124.50901</v>
      </c>
      <c r="X71" s="12">
        <v>129.46159399999999</v>
      </c>
      <c r="Y71" s="12">
        <v>134.74548300000001</v>
      </c>
      <c r="Z71" s="12">
        <v>140.30668600000001</v>
      </c>
      <c r="AA71" s="12">
        <v>146.10313400000001</v>
      </c>
      <c r="AB71" s="12">
        <v>152.15017700000001</v>
      </c>
      <c r="AC71" s="12">
        <v>158.449219</v>
      </c>
      <c r="AD71" s="12">
        <v>165.01078799999999</v>
      </c>
      <c r="AE71" s="12">
        <v>171.84581</v>
      </c>
      <c r="AF71" s="12">
        <v>178.965836</v>
      </c>
      <c r="AG71" s="12">
        <v>186.38269</v>
      </c>
      <c r="AH71" s="12">
        <v>194.10867300000001</v>
      </c>
      <c r="AI71" s="12">
        <v>202.156845</v>
      </c>
      <c r="AJ71" s="12">
        <v>210.540558</v>
      </c>
      <c r="AK71" s="12">
        <v>219.27384900000001</v>
      </c>
      <c r="AL71" s="12">
        <v>228.37127699999999</v>
      </c>
      <c r="AM71" s="8">
        <v>3.9382E-2</v>
      </c>
    </row>
    <row r="73" spans="1:39" ht="15" customHeight="1">
      <c r="B73" s="6" t="s">
        <v>317</v>
      </c>
    </row>
    <row r="74" spans="1:39" ht="15" customHeight="1">
      <c r="A74" s="7" t="s">
        <v>316</v>
      </c>
      <c r="B74" s="10" t="s">
        <v>177</v>
      </c>
      <c r="C74" s="11">
        <v>34.510413999999997</v>
      </c>
      <c r="D74" s="11">
        <v>34.347507</v>
      </c>
      <c r="E74" s="11">
        <v>33.991813999999998</v>
      </c>
      <c r="F74" s="11">
        <v>32.903171999999998</v>
      </c>
      <c r="G74" s="11">
        <v>32.235207000000003</v>
      </c>
      <c r="H74" s="11">
        <v>32.512324999999997</v>
      </c>
      <c r="I74" s="11">
        <v>33.323684999999998</v>
      </c>
      <c r="J74" s="11">
        <v>33.901587999999997</v>
      </c>
      <c r="K74" s="11">
        <v>34.382713000000003</v>
      </c>
      <c r="L74" s="11">
        <v>34.993789999999997</v>
      </c>
      <c r="M74" s="11">
        <v>35.379787</v>
      </c>
      <c r="N74" s="11">
        <v>35.536991</v>
      </c>
      <c r="O74" s="11">
        <v>35.929614999999998</v>
      </c>
      <c r="P74" s="11">
        <v>36.462913999999998</v>
      </c>
      <c r="Q74" s="11">
        <v>36.795231000000001</v>
      </c>
      <c r="R74" s="11">
        <v>36.977203000000003</v>
      </c>
      <c r="S74" s="11">
        <v>37.248665000000003</v>
      </c>
      <c r="T74" s="11">
        <v>37.575679999999998</v>
      </c>
      <c r="U74" s="11">
        <v>38.206485999999998</v>
      </c>
      <c r="V74" s="11">
        <v>38.633910999999998</v>
      </c>
      <c r="W74" s="11">
        <v>38.970664999999997</v>
      </c>
      <c r="X74" s="11">
        <v>39.111007999999998</v>
      </c>
      <c r="Y74" s="11">
        <v>39.504429000000002</v>
      </c>
      <c r="Z74" s="11">
        <v>39.933315</v>
      </c>
      <c r="AA74" s="11">
        <v>40.092025999999997</v>
      </c>
      <c r="AB74" s="11">
        <v>40.250247999999999</v>
      </c>
      <c r="AC74" s="11">
        <v>40.551563000000002</v>
      </c>
      <c r="AD74" s="11">
        <v>40.848579000000001</v>
      </c>
      <c r="AE74" s="11">
        <v>41.032215000000001</v>
      </c>
      <c r="AF74" s="11">
        <v>41.125</v>
      </c>
      <c r="AG74" s="11">
        <v>41.208981000000001</v>
      </c>
      <c r="AH74" s="11">
        <v>41.264332000000003</v>
      </c>
      <c r="AI74" s="11">
        <v>41.148335000000003</v>
      </c>
      <c r="AJ74" s="11">
        <v>41.055962000000001</v>
      </c>
      <c r="AK74" s="11">
        <v>40.997489999999999</v>
      </c>
      <c r="AL74" s="11">
        <v>40.830311000000002</v>
      </c>
      <c r="AM74" s="8">
        <v>5.0980000000000001E-3</v>
      </c>
    </row>
    <row r="75" spans="1:39" ht="15" customHeight="1">
      <c r="A75" s="7" t="s">
        <v>315</v>
      </c>
      <c r="B75" s="10" t="s">
        <v>175</v>
      </c>
      <c r="C75" s="11">
        <v>0.67112499999999997</v>
      </c>
      <c r="D75" s="11">
        <v>0.68606800000000001</v>
      </c>
      <c r="E75" s="11">
        <v>0.704565</v>
      </c>
      <c r="F75" s="11">
        <v>0.72348800000000002</v>
      </c>
      <c r="G75" s="11">
        <v>0.74073500000000003</v>
      </c>
      <c r="H75" s="11">
        <v>0.75722299999999998</v>
      </c>
      <c r="I75" s="11">
        <v>0.77310500000000004</v>
      </c>
      <c r="J75" s="11">
        <v>0.78914399999999996</v>
      </c>
      <c r="K75" s="11">
        <v>0.80538500000000002</v>
      </c>
      <c r="L75" s="11">
        <v>0.82176199999999999</v>
      </c>
      <c r="M75" s="11">
        <v>0.83810700000000005</v>
      </c>
      <c r="N75" s="11">
        <v>0.85428599999999999</v>
      </c>
      <c r="O75" s="11">
        <v>0.87089000000000005</v>
      </c>
      <c r="P75" s="11">
        <v>0.88797899999999996</v>
      </c>
      <c r="Q75" s="11">
        <v>0.90568700000000002</v>
      </c>
      <c r="R75" s="11">
        <v>0.92406200000000005</v>
      </c>
      <c r="S75" s="11">
        <v>0.94261499999999998</v>
      </c>
      <c r="T75" s="11">
        <v>0.96149200000000001</v>
      </c>
      <c r="U75" s="11">
        <v>0.98090200000000005</v>
      </c>
      <c r="V75" s="11">
        <v>1.0008760000000001</v>
      </c>
      <c r="W75" s="11">
        <v>1.0212779999999999</v>
      </c>
      <c r="X75" s="11">
        <v>1.041677</v>
      </c>
      <c r="Y75" s="11">
        <v>1.062341</v>
      </c>
      <c r="Z75" s="11">
        <v>1.083402</v>
      </c>
      <c r="AA75" s="11">
        <v>1.104905</v>
      </c>
      <c r="AB75" s="11">
        <v>1.126816</v>
      </c>
      <c r="AC75" s="11">
        <v>1.1491629999999999</v>
      </c>
      <c r="AD75" s="11">
        <v>1.1719520000000001</v>
      </c>
      <c r="AE75" s="11">
        <v>1.1951940000000001</v>
      </c>
      <c r="AF75" s="11">
        <v>1.218896</v>
      </c>
      <c r="AG75" s="11">
        <v>1.2430680000000001</v>
      </c>
      <c r="AH75" s="11">
        <v>1.26772</v>
      </c>
      <c r="AI75" s="11">
        <v>1.2928599999999999</v>
      </c>
      <c r="AJ75" s="11">
        <v>1.3184990000000001</v>
      </c>
      <c r="AK75" s="11">
        <v>1.3446469999999999</v>
      </c>
      <c r="AL75" s="11">
        <v>1.371313</v>
      </c>
      <c r="AM75" s="8">
        <v>2.0577999999999999E-2</v>
      </c>
    </row>
    <row r="76" spans="1:39" ht="15" customHeight="1">
      <c r="A76" s="7" t="s">
        <v>314</v>
      </c>
      <c r="B76" s="10" t="s">
        <v>173</v>
      </c>
      <c r="C76" s="11">
        <v>1.2736419999999999</v>
      </c>
      <c r="D76" s="11">
        <v>1.3114209999999999</v>
      </c>
      <c r="E76" s="11">
        <v>1.3555079999999999</v>
      </c>
      <c r="F76" s="11">
        <v>1.405278</v>
      </c>
      <c r="G76" s="11">
        <v>1.4556279999999999</v>
      </c>
      <c r="H76" s="11">
        <v>1.5063709999999999</v>
      </c>
      <c r="I76" s="11">
        <v>1.5574920000000001</v>
      </c>
      <c r="J76" s="11">
        <v>1.609032</v>
      </c>
      <c r="K76" s="11">
        <v>1.6615960000000001</v>
      </c>
      <c r="L76" s="11">
        <v>1.7151970000000001</v>
      </c>
      <c r="M76" s="11">
        <v>1.7689239999999999</v>
      </c>
      <c r="N76" s="11">
        <v>1.82368</v>
      </c>
      <c r="O76" s="11">
        <v>1.8794409999999999</v>
      </c>
      <c r="P76" s="11">
        <v>1.9365270000000001</v>
      </c>
      <c r="Q76" s="11">
        <v>1.994021</v>
      </c>
      <c r="R76" s="11">
        <v>2.0539360000000002</v>
      </c>
      <c r="S76" s="11">
        <v>2.1151140000000002</v>
      </c>
      <c r="T76" s="11">
        <v>2.1772269999999998</v>
      </c>
      <c r="U76" s="11">
        <v>2.2408519999999998</v>
      </c>
      <c r="V76" s="11">
        <v>2.3060239999999999</v>
      </c>
      <c r="W76" s="11">
        <v>2.37277</v>
      </c>
      <c r="X76" s="11">
        <v>2.4415589999999998</v>
      </c>
      <c r="Y76" s="11">
        <v>2.5104389999999999</v>
      </c>
      <c r="Z76" s="11">
        <v>2.5830310000000001</v>
      </c>
      <c r="AA76" s="11">
        <v>2.6572900000000002</v>
      </c>
      <c r="AB76" s="11">
        <v>2.7348759999999999</v>
      </c>
      <c r="AC76" s="11">
        <v>2.8147280000000001</v>
      </c>
      <c r="AD76" s="11">
        <v>2.8969100000000001</v>
      </c>
      <c r="AE76" s="11">
        <v>2.9814929999999999</v>
      </c>
      <c r="AF76" s="11">
        <v>3.0685440000000002</v>
      </c>
      <c r="AG76" s="11">
        <v>3.1581380000000001</v>
      </c>
      <c r="AH76" s="11">
        <v>3.2503479999999998</v>
      </c>
      <c r="AI76" s="11">
        <v>3.3452489999999999</v>
      </c>
      <c r="AJ76" s="11">
        <v>3.4429219999999998</v>
      </c>
      <c r="AK76" s="11">
        <v>3.543447</v>
      </c>
      <c r="AL76" s="11">
        <v>3.646906</v>
      </c>
      <c r="AM76" s="8">
        <v>3.0537999999999999E-2</v>
      </c>
    </row>
    <row r="77" spans="1:39" ht="15" customHeight="1">
      <c r="A77" s="7" t="s">
        <v>313</v>
      </c>
      <c r="B77" s="10" t="s">
        <v>171</v>
      </c>
      <c r="C77" s="11">
        <v>3.0034200000000002</v>
      </c>
      <c r="D77" s="11">
        <v>3.0489090000000001</v>
      </c>
      <c r="E77" s="11">
        <v>3.1449929999999999</v>
      </c>
      <c r="F77" s="11">
        <v>3.2562530000000001</v>
      </c>
      <c r="G77" s="11">
        <v>3.3692850000000001</v>
      </c>
      <c r="H77" s="11">
        <v>3.4858150000000001</v>
      </c>
      <c r="I77" s="11">
        <v>3.6014719999999998</v>
      </c>
      <c r="J77" s="11">
        <v>3.716367</v>
      </c>
      <c r="K77" s="11">
        <v>3.8323149999999999</v>
      </c>
      <c r="L77" s="11">
        <v>3.9475769999999999</v>
      </c>
      <c r="M77" s="11">
        <v>4.05938</v>
      </c>
      <c r="N77" s="11">
        <v>4.1723030000000003</v>
      </c>
      <c r="O77" s="11">
        <v>4.2866499999999998</v>
      </c>
      <c r="P77" s="11">
        <v>4.4013840000000002</v>
      </c>
      <c r="Q77" s="11">
        <v>4.5171700000000001</v>
      </c>
      <c r="R77" s="11">
        <v>4.6370120000000004</v>
      </c>
      <c r="S77" s="11">
        <v>4.7597990000000001</v>
      </c>
      <c r="T77" s="11">
        <v>4.8838010000000001</v>
      </c>
      <c r="U77" s="11">
        <v>5.0099080000000002</v>
      </c>
      <c r="V77" s="11">
        <v>5.1374060000000004</v>
      </c>
      <c r="W77" s="11">
        <v>5.2691730000000003</v>
      </c>
      <c r="X77" s="11">
        <v>5.4054089999999997</v>
      </c>
      <c r="Y77" s="11">
        <v>5.5443040000000003</v>
      </c>
      <c r="Z77" s="11">
        <v>5.6893719999999997</v>
      </c>
      <c r="AA77" s="11">
        <v>5.838171</v>
      </c>
      <c r="AB77" s="11">
        <v>5.989598</v>
      </c>
      <c r="AC77" s="11">
        <v>6.1449540000000002</v>
      </c>
      <c r="AD77" s="11">
        <v>6.3043389999999997</v>
      </c>
      <c r="AE77" s="11">
        <v>6.4678579999999997</v>
      </c>
      <c r="AF77" s="11">
        <v>6.6356190000000002</v>
      </c>
      <c r="AG77" s="11">
        <v>6.8077310000000004</v>
      </c>
      <c r="AH77" s="11">
        <v>6.9843070000000003</v>
      </c>
      <c r="AI77" s="11">
        <v>7.1654619999999998</v>
      </c>
      <c r="AJ77" s="11">
        <v>7.3513169999999999</v>
      </c>
      <c r="AK77" s="11">
        <v>7.5419919999999996</v>
      </c>
      <c r="AL77" s="11">
        <v>7.7376139999999998</v>
      </c>
      <c r="AM77" s="8">
        <v>2.777E-2</v>
      </c>
    </row>
    <row r="78" spans="1:39" ht="15" customHeight="1">
      <c r="A78" s="7" t="s">
        <v>312</v>
      </c>
      <c r="B78" s="10" t="s">
        <v>169</v>
      </c>
      <c r="C78" s="11">
        <v>26.038609000000001</v>
      </c>
      <c r="D78" s="11">
        <v>26.650915000000001</v>
      </c>
      <c r="E78" s="11">
        <v>27.25243</v>
      </c>
      <c r="F78" s="11">
        <v>27.849903000000001</v>
      </c>
      <c r="G78" s="11">
        <v>28.448174000000002</v>
      </c>
      <c r="H78" s="11">
        <v>29.055672000000001</v>
      </c>
      <c r="I78" s="11">
        <v>29.662994000000001</v>
      </c>
      <c r="J78" s="11">
        <v>30.278058999999999</v>
      </c>
      <c r="K78" s="11">
        <v>30.904444000000002</v>
      </c>
      <c r="L78" s="11">
        <v>31.535751000000001</v>
      </c>
      <c r="M78" s="11">
        <v>32.158504000000001</v>
      </c>
      <c r="N78" s="11">
        <v>32.780074999999997</v>
      </c>
      <c r="O78" s="11">
        <v>33.397635999999999</v>
      </c>
      <c r="P78" s="11">
        <v>34.019168999999998</v>
      </c>
      <c r="Q78" s="11">
        <v>34.633133000000001</v>
      </c>
      <c r="R78" s="11">
        <v>35.238064000000001</v>
      </c>
      <c r="S78" s="11">
        <v>35.863388</v>
      </c>
      <c r="T78" s="11">
        <v>36.493926999999999</v>
      </c>
      <c r="U78" s="11">
        <v>37.130572999999998</v>
      </c>
      <c r="V78" s="11">
        <v>37.772765999999997</v>
      </c>
      <c r="W78" s="11">
        <v>38.428733999999999</v>
      </c>
      <c r="X78" s="11">
        <v>39.101467</v>
      </c>
      <c r="Y78" s="11">
        <v>39.779876999999999</v>
      </c>
      <c r="Z78" s="11">
        <v>40.472510999999997</v>
      </c>
      <c r="AA78" s="11">
        <v>41.173366999999999</v>
      </c>
      <c r="AB78" s="11">
        <v>41.882927000000002</v>
      </c>
      <c r="AC78" s="11">
        <v>42.604706</v>
      </c>
      <c r="AD78" s="11">
        <v>43.338923999999999</v>
      </c>
      <c r="AE78" s="11">
        <v>44.085804000000003</v>
      </c>
      <c r="AF78" s="11">
        <v>44.845551</v>
      </c>
      <c r="AG78" s="11">
        <v>45.618389000000001</v>
      </c>
      <c r="AH78" s="11">
        <v>46.404549000000003</v>
      </c>
      <c r="AI78" s="11">
        <v>47.204258000000003</v>
      </c>
      <c r="AJ78" s="11">
        <v>48.017746000000002</v>
      </c>
      <c r="AK78" s="11">
        <v>48.845253</v>
      </c>
      <c r="AL78" s="11">
        <v>49.687016</v>
      </c>
      <c r="AM78" s="8">
        <v>1.8489999999999999E-2</v>
      </c>
    </row>
    <row r="79" spans="1:39" ht="15" customHeight="1">
      <c r="A79" s="7" t="s">
        <v>311</v>
      </c>
      <c r="B79" s="10" t="s">
        <v>167</v>
      </c>
      <c r="C79" s="11">
        <v>1.8712500000000001</v>
      </c>
      <c r="D79" s="11">
        <v>1.9628140000000001</v>
      </c>
      <c r="E79" s="11">
        <v>2.0657049999999999</v>
      </c>
      <c r="F79" s="11">
        <v>2.174455</v>
      </c>
      <c r="G79" s="11">
        <v>2.2851669999999999</v>
      </c>
      <c r="H79" s="11">
        <v>2.3967809999999998</v>
      </c>
      <c r="I79" s="11">
        <v>2.5145870000000001</v>
      </c>
      <c r="J79" s="11">
        <v>2.636555</v>
      </c>
      <c r="K79" s="11">
        <v>2.7659220000000002</v>
      </c>
      <c r="L79" s="11">
        <v>2.9004180000000002</v>
      </c>
      <c r="M79" s="11">
        <v>3.0403289999999998</v>
      </c>
      <c r="N79" s="11">
        <v>3.1879059999999999</v>
      </c>
      <c r="O79" s="11">
        <v>3.34504</v>
      </c>
      <c r="P79" s="11">
        <v>3.5120909999999999</v>
      </c>
      <c r="Q79" s="11">
        <v>3.6873239999999998</v>
      </c>
      <c r="R79" s="11">
        <v>3.870066</v>
      </c>
      <c r="S79" s="11">
        <v>4.0620909999999997</v>
      </c>
      <c r="T79" s="11">
        <v>4.262105</v>
      </c>
      <c r="U79" s="11">
        <v>4.4789510000000003</v>
      </c>
      <c r="V79" s="11">
        <v>4.7021870000000003</v>
      </c>
      <c r="W79" s="11">
        <v>4.9357490000000004</v>
      </c>
      <c r="X79" s="11">
        <v>5.1805919999999999</v>
      </c>
      <c r="Y79" s="11">
        <v>5.4357300000000004</v>
      </c>
      <c r="Z79" s="11">
        <v>5.7065849999999996</v>
      </c>
      <c r="AA79" s="11">
        <v>5.9886109999999997</v>
      </c>
      <c r="AB79" s="11">
        <v>6.2835479999999997</v>
      </c>
      <c r="AC79" s="11">
        <v>6.5930119999999999</v>
      </c>
      <c r="AD79" s="11">
        <v>6.9177160000000004</v>
      </c>
      <c r="AE79" s="11">
        <v>7.2584109999999997</v>
      </c>
      <c r="AF79" s="11">
        <v>7.6158869999999999</v>
      </c>
      <c r="AG79" s="11">
        <v>7.9909679999999996</v>
      </c>
      <c r="AH79" s="11">
        <v>8.3845209999999994</v>
      </c>
      <c r="AI79" s="11">
        <v>8.7974569999999996</v>
      </c>
      <c r="AJ79" s="11">
        <v>9.2307290000000002</v>
      </c>
      <c r="AK79" s="11">
        <v>9.6853409999999993</v>
      </c>
      <c r="AL79" s="11">
        <v>10.162342000000001</v>
      </c>
      <c r="AM79" s="8">
        <v>4.9550999999999998E-2</v>
      </c>
    </row>
    <row r="80" spans="1:39" ht="15" customHeight="1">
      <c r="A80" s="7" t="s">
        <v>310</v>
      </c>
      <c r="B80" s="10" t="s">
        <v>165</v>
      </c>
      <c r="C80" s="11">
        <v>16.176400999999998</v>
      </c>
      <c r="D80" s="11">
        <v>16.892607000000002</v>
      </c>
      <c r="E80" s="11">
        <v>17.637696999999999</v>
      </c>
      <c r="F80" s="11">
        <v>18.411992999999999</v>
      </c>
      <c r="G80" s="11">
        <v>19.226987999999999</v>
      </c>
      <c r="H80" s="11">
        <v>20.078789</v>
      </c>
      <c r="I80" s="11">
        <v>20.974104000000001</v>
      </c>
      <c r="J80" s="11">
        <v>21.901485000000001</v>
      </c>
      <c r="K80" s="11">
        <v>22.846506000000002</v>
      </c>
      <c r="L80" s="11">
        <v>23.805353</v>
      </c>
      <c r="M80" s="11">
        <v>24.779046999999998</v>
      </c>
      <c r="N80" s="11">
        <v>25.760390999999998</v>
      </c>
      <c r="O80" s="11">
        <v>26.732658000000001</v>
      </c>
      <c r="P80" s="11">
        <v>27.731788999999999</v>
      </c>
      <c r="Q80" s="11">
        <v>28.750574</v>
      </c>
      <c r="R80" s="11">
        <v>29.779007</v>
      </c>
      <c r="S80" s="11">
        <v>30.838145999999998</v>
      </c>
      <c r="T80" s="11">
        <v>31.892047999999999</v>
      </c>
      <c r="U80" s="11">
        <v>32.939692999999998</v>
      </c>
      <c r="V80" s="11">
        <v>34.022387999999999</v>
      </c>
      <c r="W80" s="11">
        <v>35.137951000000001</v>
      </c>
      <c r="X80" s="11">
        <v>36.290641999999998</v>
      </c>
      <c r="Y80" s="11">
        <v>37.402760000000001</v>
      </c>
      <c r="Z80" s="11">
        <v>38.511028000000003</v>
      </c>
      <c r="AA80" s="11">
        <v>39.667309000000003</v>
      </c>
      <c r="AB80" s="11">
        <v>40.857346</v>
      </c>
      <c r="AC80" s="11">
        <v>42.083075999999998</v>
      </c>
      <c r="AD80" s="11">
        <v>43.345581000000003</v>
      </c>
      <c r="AE80" s="11">
        <v>44.645966000000001</v>
      </c>
      <c r="AF80" s="11">
        <v>45.985354999999998</v>
      </c>
      <c r="AG80" s="11">
        <v>47.364933000000001</v>
      </c>
      <c r="AH80" s="11">
        <v>48.785896000000001</v>
      </c>
      <c r="AI80" s="11">
        <v>50.249488999999997</v>
      </c>
      <c r="AJ80" s="11">
        <v>51.756985</v>
      </c>
      <c r="AK80" s="11">
        <v>53.309711</v>
      </c>
      <c r="AL80" s="11">
        <v>54.909019000000001</v>
      </c>
      <c r="AM80" s="8">
        <v>3.5278999999999998E-2</v>
      </c>
    </row>
    <row r="81" spans="1:39" ht="15" customHeight="1">
      <c r="A81" s="7" t="s">
        <v>309</v>
      </c>
      <c r="B81" s="10" t="s">
        <v>163</v>
      </c>
      <c r="C81" s="11">
        <v>4.5124399999999998</v>
      </c>
      <c r="D81" s="11">
        <v>4.5921500000000002</v>
      </c>
      <c r="E81" s="11">
        <v>4.7486009999999998</v>
      </c>
      <c r="F81" s="11">
        <v>4.9215669999999996</v>
      </c>
      <c r="G81" s="11">
        <v>5.0922720000000004</v>
      </c>
      <c r="H81" s="11">
        <v>5.2567259999999996</v>
      </c>
      <c r="I81" s="11">
        <v>5.4141069999999996</v>
      </c>
      <c r="J81" s="11">
        <v>5.5752100000000002</v>
      </c>
      <c r="K81" s="11">
        <v>5.7421119999999997</v>
      </c>
      <c r="L81" s="11">
        <v>5.9126760000000003</v>
      </c>
      <c r="M81" s="11">
        <v>6.0943019999999999</v>
      </c>
      <c r="N81" s="11">
        <v>6.2691299999999996</v>
      </c>
      <c r="O81" s="11">
        <v>6.4443929999999998</v>
      </c>
      <c r="P81" s="11">
        <v>6.6244399999999999</v>
      </c>
      <c r="Q81" s="11">
        <v>6.8077959999999997</v>
      </c>
      <c r="R81" s="11">
        <v>6.9981980000000004</v>
      </c>
      <c r="S81" s="11">
        <v>7.199433</v>
      </c>
      <c r="T81" s="11">
        <v>7.4075160000000002</v>
      </c>
      <c r="U81" s="11">
        <v>7.6180880000000002</v>
      </c>
      <c r="V81" s="11">
        <v>7.8291310000000003</v>
      </c>
      <c r="W81" s="11">
        <v>8.0356450000000006</v>
      </c>
      <c r="X81" s="11">
        <v>8.2378060000000009</v>
      </c>
      <c r="Y81" s="11">
        <v>8.4354960000000005</v>
      </c>
      <c r="Z81" s="11">
        <v>8.6330030000000004</v>
      </c>
      <c r="AA81" s="11">
        <v>8.8291319999999995</v>
      </c>
      <c r="AB81" s="11">
        <v>9.0243789999999997</v>
      </c>
      <c r="AC81" s="11">
        <v>9.2239439999999995</v>
      </c>
      <c r="AD81" s="11">
        <v>9.4279220000000006</v>
      </c>
      <c r="AE81" s="11">
        <v>9.6364099999999997</v>
      </c>
      <c r="AF81" s="11">
        <v>9.8495089999999994</v>
      </c>
      <c r="AG81" s="11">
        <v>10.067318999999999</v>
      </c>
      <c r="AH81" s="11">
        <v>10.289948000000001</v>
      </c>
      <c r="AI81" s="11">
        <v>10.517499000000001</v>
      </c>
      <c r="AJ81" s="11">
        <v>10.750083</v>
      </c>
      <c r="AK81" s="11">
        <v>10.987807999999999</v>
      </c>
      <c r="AL81" s="11">
        <v>11.230791999999999</v>
      </c>
      <c r="AM81" s="8">
        <v>2.6651999999999999E-2</v>
      </c>
    </row>
    <row r="82" spans="1:39" ht="15" customHeight="1">
      <c r="A82" s="7" t="s">
        <v>308</v>
      </c>
      <c r="B82" s="10" t="s">
        <v>161</v>
      </c>
      <c r="C82" s="11">
        <v>21.027913999999999</v>
      </c>
      <c r="D82" s="11">
        <v>22.296278000000001</v>
      </c>
      <c r="E82" s="11">
        <v>23.543606</v>
      </c>
      <c r="F82" s="11">
        <v>24.80611</v>
      </c>
      <c r="G82" s="11">
        <v>26.151356</v>
      </c>
      <c r="H82" s="11">
        <v>27.525784000000002</v>
      </c>
      <c r="I82" s="11">
        <v>28.947600999999999</v>
      </c>
      <c r="J82" s="11">
        <v>30.412845999999998</v>
      </c>
      <c r="K82" s="11">
        <v>31.947880000000001</v>
      </c>
      <c r="L82" s="11">
        <v>33.492916000000001</v>
      </c>
      <c r="M82" s="11">
        <v>35.035159999999998</v>
      </c>
      <c r="N82" s="11">
        <v>36.600723000000002</v>
      </c>
      <c r="O82" s="11">
        <v>38.207138</v>
      </c>
      <c r="P82" s="11">
        <v>39.807307999999999</v>
      </c>
      <c r="Q82" s="11">
        <v>41.341343000000002</v>
      </c>
      <c r="R82" s="11">
        <v>43.069015999999998</v>
      </c>
      <c r="S82" s="11">
        <v>44.805801000000002</v>
      </c>
      <c r="T82" s="11">
        <v>46.491366999999997</v>
      </c>
      <c r="U82" s="11">
        <v>48.258156</v>
      </c>
      <c r="V82" s="11">
        <v>50.021079999999998</v>
      </c>
      <c r="W82" s="11">
        <v>51.842593999999998</v>
      </c>
      <c r="X82" s="11">
        <v>53.718921999999999</v>
      </c>
      <c r="Y82" s="11">
        <v>55.593479000000002</v>
      </c>
      <c r="Z82" s="11">
        <v>57.562443000000002</v>
      </c>
      <c r="AA82" s="11">
        <v>59.478366999999999</v>
      </c>
      <c r="AB82" s="11">
        <v>61.438701999999999</v>
      </c>
      <c r="AC82" s="11">
        <v>63.463650000000001</v>
      </c>
      <c r="AD82" s="11">
        <v>65.555335999999997</v>
      </c>
      <c r="AE82" s="11">
        <v>67.715958000000001</v>
      </c>
      <c r="AF82" s="11">
        <v>69.947800000000001</v>
      </c>
      <c r="AG82" s="11">
        <v>72.253189000000006</v>
      </c>
      <c r="AH82" s="11">
        <v>74.634567000000004</v>
      </c>
      <c r="AI82" s="11">
        <v>77.094436999999999</v>
      </c>
      <c r="AJ82" s="11">
        <v>79.635375999999994</v>
      </c>
      <c r="AK82" s="11">
        <v>82.260063000000002</v>
      </c>
      <c r="AL82" s="11">
        <v>84.971260000000001</v>
      </c>
      <c r="AM82" s="8">
        <v>4.0134000000000003E-2</v>
      </c>
    </row>
    <row r="83" spans="1:39" ht="15" customHeight="1">
      <c r="A83" s="7" t="s">
        <v>307</v>
      </c>
      <c r="B83" s="10" t="s">
        <v>159</v>
      </c>
      <c r="C83" s="11">
        <v>6.7840490000000004</v>
      </c>
      <c r="D83" s="11">
        <v>6.9367520000000003</v>
      </c>
      <c r="E83" s="11">
        <v>7.0411279999999996</v>
      </c>
      <c r="F83" s="11">
        <v>7.1274009999999999</v>
      </c>
      <c r="G83" s="11">
        <v>7.211195</v>
      </c>
      <c r="H83" s="11">
        <v>7.2938679999999998</v>
      </c>
      <c r="I83" s="11">
        <v>7.3769600000000004</v>
      </c>
      <c r="J83" s="11">
        <v>7.4584510000000002</v>
      </c>
      <c r="K83" s="11">
        <v>7.5374460000000001</v>
      </c>
      <c r="L83" s="11">
        <v>7.6166219999999996</v>
      </c>
      <c r="M83" s="11">
        <v>7.695462</v>
      </c>
      <c r="N83" s="11">
        <v>7.7665850000000001</v>
      </c>
      <c r="O83" s="11">
        <v>7.8381220000000003</v>
      </c>
      <c r="P83" s="11">
        <v>7.9137930000000001</v>
      </c>
      <c r="Q83" s="11">
        <v>7.9884029999999999</v>
      </c>
      <c r="R83" s="11">
        <v>8.058268</v>
      </c>
      <c r="S83" s="11">
        <v>8.1316459999999999</v>
      </c>
      <c r="T83" s="11">
        <v>8.2076569999999993</v>
      </c>
      <c r="U83" s="11">
        <v>8.2808089999999996</v>
      </c>
      <c r="V83" s="11">
        <v>8.3488279999999992</v>
      </c>
      <c r="W83" s="11">
        <v>8.4136780000000009</v>
      </c>
      <c r="X83" s="11">
        <v>8.4748099999999997</v>
      </c>
      <c r="Y83" s="11">
        <v>8.5288459999999997</v>
      </c>
      <c r="Z83" s="11">
        <v>8.5795139999999996</v>
      </c>
      <c r="AA83" s="11">
        <v>8.6358230000000002</v>
      </c>
      <c r="AB83" s="11">
        <v>8.6990999999999996</v>
      </c>
      <c r="AC83" s="11">
        <v>8.7628389999999996</v>
      </c>
      <c r="AD83" s="11">
        <v>8.827045</v>
      </c>
      <c r="AE83" s="11">
        <v>8.8917230000000007</v>
      </c>
      <c r="AF83" s="11">
        <v>8.9568739999999991</v>
      </c>
      <c r="AG83" s="11">
        <v>9.0225030000000004</v>
      </c>
      <c r="AH83" s="11">
        <v>9.0886130000000005</v>
      </c>
      <c r="AI83" s="11">
        <v>9.1552070000000008</v>
      </c>
      <c r="AJ83" s="11">
        <v>9.2222899999999992</v>
      </c>
      <c r="AK83" s="11">
        <v>9.2898639999999997</v>
      </c>
      <c r="AL83" s="11">
        <v>9.3579319999999999</v>
      </c>
      <c r="AM83" s="8">
        <v>8.8439999999999994E-3</v>
      </c>
    </row>
    <row r="84" spans="1:39" ht="15" customHeight="1">
      <c r="A84" s="7" t="s">
        <v>306</v>
      </c>
      <c r="B84" s="10" t="s">
        <v>157</v>
      </c>
      <c r="C84" s="11">
        <v>7.0796549999999998</v>
      </c>
      <c r="D84" s="11">
        <v>7.4082710000000001</v>
      </c>
      <c r="E84" s="11">
        <v>7.7542369999999998</v>
      </c>
      <c r="F84" s="11">
        <v>8.1040749999999999</v>
      </c>
      <c r="G84" s="11">
        <v>8.4644250000000003</v>
      </c>
      <c r="H84" s="11">
        <v>8.8360289999999999</v>
      </c>
      <c r="I84" s="11">
        <v>9.2159689999999994</v>
      </c>
      <c r="J84" s="11">
        <v>9.6067870000000006</v>
      </c>
      <c r="K84" s="11">
        <v>10.009054000000001</v>
      </c>
      <c r="L84" s="11">
        <v>10.421165</v>
      </c>
      <c r="M84" s="11">
        <v>10.849281</v>
      </c>
      <c r="N84" s="11">
        <v>11.279645</v>
      </c>
      <c r="O84" s="11">
        <v>11.729161</v>
      </c>
      <c r="P84" s="11">
        <v>12.195456999999999</v>
      </c>
      <c r="Q84" s="11">
        <v>12.667718000000001</v>
      </c>
      <c r="R84" s="11">
        <v>13.158915</v>
      </c>
      <c r="S84" s="11">
        <v>13.670059999999999</v>
      </c>
      <c r="T84" s="11">
        <v>14.193841000000001</v>
      </c>
      <c r="U84" s="11">
        <v>14.73448</v>
      </c>
      <c r="V84" s="11">
        <v>15.297641</v>
      </c>
      <c r="W84" s="11">
        <v>15.881485</v>
      </c>
      <c r="X84" s="11">
        <v>16.486017</v>
      </c>
      <c r="Y84" s="11">
        <v>17.103387999999999</v>
      </c>
      <c r="Z84" s="11">
        <v>17.751207000000001</v>
      </c>
      <c r="AA84" s="11">
        <v>18.421458999999999</v>
      </c>
      <c r="AB84" s="11">
        <v>19.113859000000001</v>
      </c>
      <c r="AC84" s="11">
        <v>19.832287000000001</v>
      </c>
      <c r="AD84" s="11">
        <v>20.577717</v>
      </c>
      <c r="AE84" s="11">
        <v>21.351165999999999</v>
      </c>
      <c r="AF84" s="11">
        <v>22.153684999999999</v>
      </c>
      <c r="AG84" s="11">
        <v>22.986366</v>
      </c>
      <c r="AH84" s="11">
        <v>23.850349000000001</v>
      </c>
      <c r="AI84" s="11">
        <v>24.746803</v>
      </c>
      <c r="AJ84" s="11">
        <v>25.676950000000001</v>
      </c>
      <c r="AK84" s="11">
        <v>26.642063</v>
      </c>
      <c r="AL84" s="11">
        <v>27.643447999999999</v>
      </c>
      <c r="AM84" s="8">
        <v>3.9489000000000003E-2</v>
      </c>
    </row>
    <row r="85" spans="1:39" ht="15" customHeight="1">
      <c r="A85" s="7" t="s">
        <v>305</v>
      </c>
      <c r="B85" s="10" t="s">
        <v>155</v>
      </c>
      <c r="C85" s="11">
        <v>9.2868820000000003</v>
      </c>
      <c r="D85" s="11">
        <v>9.9485250000000001</v>
      </c>
      <c r="E85" s="11">
        <v>10.601108</v>
      </c>
      <c r="F85" s="11">
        <v>11.282280999999999</v>
      </c>
      <c r="G85" s="11">
        <v>12.002520000000001</v>
      </c>
      <c r="H85" s="11">
        <v>12.735132999999999</v>
      </c>
      <c r="I85" s="11">
        <v>13.487648999999999</v>
      </c>
      <c r="J85" s="11">
        <v>14.268753999999999</v>
      </c>
      <c r="K85" s="11">
        <v>15.06522</v>
      </c>
      <c r="L85" s="11">
        <v>15.855382000000001</v>
      </c>
      <c r="M85" s="11">
        <v>16.652944999999999</v>
      </c>
      <c r="N85" s="11">
        <v>17.480148</v>
      </c>
      <c r="O85" s="11">
        <v>18.340537999999999</v>
      </c>
      <c r="P85" s="11">
        <v>19.233544999999999</v>
      </c>
      <c r="Q85" s="11">
        <v>20.158653000000001</v>
      </c>
      <c r="R85" s="11">
        <v>21.111353000000001</v>
      </c>
      <c r="S85" s="11">
        <v>22.096823000000001</v>
      </c>
      <c r="T85" s="11">
        <v>23.119505</v>
      </c>
      <c r="U85" s="11">
        <v>24.181277999999999</v>
      </c>
      <c r="V85" s="11">
        <v>25.277849</v>
      </c>
      <c r="W85" s="11">
        <v>26.418835000000001</v>
      </c>
      <c r="X85" s="11">
        <v>27.605387</v>
      </c>
      <c r="Y85" s="11">
        <v>28.836784000000002</v>
      </c>
      <c r="Z85" s="11">
        <v>30.112252999999999</v>
      </c>
      <c r="AA85" s="11">
        <v>31.436102000000002</v>
      </c>
      <c r="AB85" s="11">
        <v>32.808216000000002</v>
      </c>
      <c r="AC85" s="11">
        <v>34.240219000000003</v>
      </c>
      <c r="AD85" s="11">
        <v>35.734726000000002</v>
      </c>
      <c r="AE85" s="11">
        <v>37.294468000000002</v>
      </c>
      <c r="AF85" s="11">
        <v>38.922291000000001</v>
      </c>
      <c r="AG85" s="11">
        <v>40.621158999999999</v>
      </c>
      <c r="AH85" s="11">
        <v>42.394179999999999</v>
      </c>
      <c r="AI85" s="11">
        <v>44.244591</v>
      </c>
      <c r="AJ85" s="11">
        <v>46.17577</v>
      </c>
      <c r="AK85" s="11">
        <v>48.191237999999998</v>
      </c>
      <c r="AL85" s="11">
        <v>50.294670000000004</v>
      </c>
      <c r="AM85" s="8">
        <v>4.8814999999999997E-2</v>
      </c>
    </row>
    <row r="86" spans="1:39" ht="15" customHeight="1">
      <c r="A86" s="7" t="s">
        <v>304</v>
      </c>
      <c r="B86" s="10" t="s">
        <v>153</v>
      </c>
      <c r="C86" s="11">
        <v>1.339458</v>
      </c>
      <c r="D86" s="11">
        <v>1.377883</v>
      </c>
      <c r="E86" s="11">
        <v>1.419781</v>
      </c>
      <c r="F86" s="11">
        <v>1.4603660000000001</v>
      </c>
      <c r="G86" s="11">
        <v>1.5003169999999999</v>
      </c>
      <c r="H86" s="11">
        <v>1.5392669999999999</v>
      </c>
      <c r="I86" s="11">
        <v>1.5785629999999999</v>
      </c>
      <c r="J86" s="11">
        <v>1.6169389999999999</v>
      </c>
      <c r="K86" s="11">
        <v>1.655767</v>
      </c>
      <c r="L86" s="11">
        <v>1.6954149999999999</v>
      </c>
      <c r="M86" s="11">
        <v>1.736227</v>
      </c>
      <c r="N86" s="11">
        <v>1.7770790000000001</v>
      </c>
      <c r="O86" s="11">
        <v>1.8182020000000001</v>
      </c>
      <c r="P86" s="11">
        <v>1.8599730000000001</v>
      </c>
      <c r="Q86" s="11">
        <v>1.902185</v>
      </c>
      <c r="R86" s="11">
        <v>1.946197</v>
      </c>
      <c r="S86" s="11">
        <v>1.992407</v>
      </c>
      <c r="T86" s="11">
        <v>2.0417610000000002</v>
      </c>
      <c r="U86" s="11">
        <v>2.094522</v>
      </c>
      <c r="V86" s="11">
        <v>2.1505070000000002</v>
      </c>
      <c r="W86" s="11">
        <v>2.2075680000000002</v>
      </c>
      <c r="X86" s="11">
        <v>2.2670249999999998</v>
      </c>
      <c r="Y86" s="11">
        <v>2.3304140000000002</v>
      </c>
      <c r="Z86" s="11">
        <v>2.396636</v>
      </c>
      <c r="AA86" s="11">
        <v>2.4647890000000001</v>
      </c>
      <c r="AB86" s="11">
        <v>2.5350649999999999</v>
      </c>
      <c r="AC86" s="11">
        <v>2.607345</v>
      </c>
      <c r="AD86" s="11">
        <v>2.6816870000000002</v>
      </c>
      <c r="AE86" s="11">
        <v>2.7581470000000001</v>
      </c>
      <c r="AF86" s="11">
        <v>2.8367879999999999</v>
      </c>
      <c r="AG86" s="11">
        <v>2.9176709999999999</v>
      </c>
      <c r="AH86" s="11">
        <v>3.0008599999999999</v>
      </c>
      <c r="AI86" s="11">
        <v>3.0864210000000001</v>
      </c>
      <c r="AJ86" s="11">
        <v>3.1744219999999999</v>
      </c>
      <c r="AK86" s="11">
        <v>3.2649309999999998</v>
      </c>
      <c r="AL86" s="11">
        <v>3.3580209999999999</v>
      </c>
      <c r="AM86" s="8">
        <v>2.6546E-2</v>
      </c>
    </row>
    <row r="87" spans="1:39" ht="15" customHeight="1">
      <c r="A87" s="7" t="s">
        <v>303</v>
      </c>
      <c r="B87" s="10" t="s">
        <v>151</v>
      </c>
      <c r="C87" s="11">
        <v>133.57527200000001</v>
      </c>
      <c r="D87" s="11">
        <v>137.46009799999999</v>
      </c>
      <c r="E87" s="11">
        <v>141.261169</v>
      </c>
      <c r="F87" s="11">
        <v>144.42636100000001</v>
      </c>
      <c r="G87" s="11">
        <v>148.18327300000001</v>
      </c>
      <c r="H87" s="11">
        <v>152.979782</v>
      </c>
      <c r="I87" s="11">
        <v>158.42829900000001</v>
      </c>
      <c r="J87" s="11">
        <v>163.77121</v>
      </c>
      <c r="K87" s="11">
        <v>169.156342</v>
      </c>
      <c r="L87" s="11">
        <v>174.71402</v>
      </c>
      <c r="M87" s="11">
        <v>180.087433</v>
      </c>
      <c r="N87" s="11">
        <v>185.28894</v>
      </c>
      <c r="O87" s="11">
        <v>190.819489</v>
      </c>
      <c r="P87" s="11">
        <v>196.58637999999999</v>
      </c>
      <c r="Q87" s="11">
        <v>202.149261</v>
      </c>
      <c r="R87" s="11">
        <v>207.82131999999999</v>
      </c>
      <c r="S87" s="11">
        <v>213.72598300000001</v>
      </c>
      <c r="T87" s="11">
        <v>219.707932</v>
      </c>
      <c r="U87" s="11">
        <v>226.154709</v>
      </c>
      <c r="V87" s="11">
        <v>232.50060999999999</v>
      </c>
      <c r="W87" s="11">
        <v>238.936127</v>
      </c>
      <c r="X87" s="11">
        <v>245.362335</v>
      </c>
      <c r="Y87" s="11">
        <v>252.068298</v>
      </c>
      <c r="Z87" s="11">
        <v>259.01428199999998</v>
      </c>
      <c r="AA87" s="11">
        <v>265.78732300000001</v>
      </c>
      <c r="AB87" s="11">
        <v>272.74468999999999</v>
      </c>
      <c r="AC87" s="11">
        <v>280.07144199999999</v>
      </c>
      <c r="AD87" s="11">
        <v>287.62841800000001</v>
      </c>
      <c r="AE87" s="11">
        <v>295.314819</v>
      </c>
      <c r="AF87" s="11">
        <v>303.16180400000002</v>
      </c>
      <c r="AG87" s="11">
        <v>311.26040599999999</v>
      </c>
      <c r="AH87" s="11">
        <v>319.60015900000002</v>
      </c>
      <c r="AI87" s="11">
        <v>328.04809599999999</v>
      </c>
      <c r="AJ87" s="11">
        <v>336.80905200000001</v>
      </c>
      <c r="AK87" s="11">
        <v>345.903839</v>
      </c>
      <c r="AL87" s="11">
        <v>355.20068400000002</v>
      </c>
      <c r="AM87" s="8">
        <v>2.8316000000000001E-2</v>
      </c>
    </row>
    <row r="89" spans="1:39" ht="15" customHeight="1">
      <c r="B89" s="6" t="s">
        <v>302</v>
      </c>
    </row>
    <row r="90" spans="1:39" ht="15" customHeight="1">
      <c r="A90" s="7" t="s">
        <v>301</v>
      </c>
      <c r="B90" s="10" t="s">
        <v>281</v>
      </c>
      <c r="C90" s="12">
        <v>1089.569336</v>
      </c>
      <c r="D90" s="12">
        <v>1087.9144289999999</v>
      </c>
      <c r="E90" s="12">
        <v>1116.23999</v>
      </c>
      <c r="F90" s="12">
        <v>1147.5314940000001</v>
      </c>
      <c r="G90" s="12">
        <v>1175.0268550000001</v>
      </c>
      <c r="H90" s="12">
        <v>1204.362427</v>
      </c>
      <c r="I90" s="12">
        <v>1237.076294</v>
      </c>
      <c r="J90" s="12">
        <v>1270.0543210000001</v>
      </c>
      <c r="K90" s="12">
        <v>1301.381592</v>
      </c>
      <c r="L90" s="12">
        <v>1332.9736330000001</v>
      </c>
      <c r="M90" s="12">
        <v>1363.9456789999999</v>
      </c>
      <c r="N90" s="12">
        <v>1392.8820800000001</v>
      </c>
      <c r="O90" s="12">
        <v>1423.486572</v>
      </c>
      <c r="P90" s="12">
        <v>1457.362061</v>
      </c>
      <c r="Q90" s="12">
        <v>1489.892212</v>
      </c>
      <c r="R90" s="12">
        <v>1519.0385739999999</v>
      </c>
      <c r="S90" s="12">
        <v>1547.5423579999999</v>
      </c>
      <c r="T90" s="12">
        <v>1577.993774</v>
      </c>
      <c r="U90" s="12">
        <v>1611.3937989999999</v>
      </c>
      <c r="V90" s="12">
        <v>1646.644409</v>
      </c>
      <c r="W90" s="12">
        <v>1683.0104980000001</v>
      </c>
      <c r="X90" s="12">
        <v>1719.9383539999999</v>
      </c>
      <c r="Y90" s="12">
        <v>1756.8358149999999</v>
      </c>
      <c r="Z90" s="12">
        <v>1796.579712</v>
      </c>
      <c r="AA90" s="12">
        <v>1835.4586179999999</v>
      </c>
      <c r="AB90" s="12">
        <v>1873.126831</v>
      </c>
      <c r="AC90" s="12">
        <v>1911.270264</v>
      </c>
      <c r="AD90" s="12">
        <v>1950.940186</v>
      </c>
      <c r="AE90" s="12">
        <v>1991.517456</v>
      </c>
      <c r="AF90" s="12">
        <v>2032.1754149999999</v>
      </c>
      <c r="AG90" s="12">
        <v>2073.9284670000002</v>
      </c>
      <c r="AH90" s="12">
        <v>2115.7902829999998</v>
      </c>
      <c r="AI90" s="12">
        <v>2155.5529790000001</v>
      </c>
      <c r="AJ90" s="12">
        <v>2194.2231449999999</v>
      </c>
      <c r="AK90" s="12">
        <v>2234.5397950000001</v>
      </c>
      <c r="AL90" s="12">
        <v>2275.1591800000001</v>
      </c>
      <c r="AM90" s="8">
        <v>2.1937000000000002E-2</v>
      </c>
    </row>
    <row r="91" spans="1:39" ht="15" customHeight="1">
      <c r="A91" s="7" t="s">
        <v>300</v>
      </c>
      <c r="B91" s="10" t="s">
        <v>187</v>
      </c>
      <c r="C91" s="12">
        <v>709.36425799999995</v>
      </c>
      <c r="D91" s="12">
        <v>708.90545699999996</v>
      </c>
      <c r="E91" s="12">
        <v>725.72820999999999</v>
      </c>
      <c r="F91" s="12">
        <v>744.39746100000002</v>
      </c>
      <c r="G91" s="12">
        <v>760.55334500000004</v>
      </c>
      <c r="H91" s="12">
        <v>777.82824700000003</v>
      </c>
      <c r="I91" s="12">
        <v>797.19799799999998</v>
      </c>
      <c r="J91" s="12">
        <v>816.65374799999995</v>
      </c>
      <c r="K91" s="12">
        <v>834.97125200000005</v>
      </c>
      <c r="L91" s="12">
        <v>853.37451199999998</v>
      </c>
      <c r="M91" s="12">
        <v>871.29864499999996</v>
      </c>
      <c r="N91" s="12">
        <v>887.84918200000004</v>
      </c>
      <c r="O91" s="12">
        <v>905.37152100000003</v>
      </c>
      <c r="P91" s="12">
        <v>924.86584500000004</v>
      </c>
      <c r="Q91" s="12">
        <v>943.41625999999997</v>
      </c>
      <c r="R91" s="12">
        <v>959.74890100000005</v>
      </c>
      <c r="S91" s="12">
        <v>975.59313999999995</v>
      </c>
      <c r="T91" s="12">
        <v>992.56622300000004</v>
      </c>
      <c r="U91" s="12">
        <v>1011.283142</v>
      </c>
      <c r="V91" s="12">
        <v>1031.0466309999999</v>
      </c>
      <c r="W91" s="12">
        <v>1051.392456</v>
      </c>
      <c r="X91" s="12">
        <v>1071.9731449999999</v>
      </c>
      <c r="Y91" s="12">
        <v>1092.4376219999999</v>
      </c>
      <c r="Z91" s="12">
        <v>1114.5908199999999</v>
      </c>
      <c r="AA91" s="12">
        <v>1136.0882570000001</v>
      </c>
      <c r="AB91" s="12">
        <v>1156.7211910000001</v>
      </c>
      <c r="AC91" s="12">
        <v>1178.0904539999999</v>
      </c>
      <c r="AD91" s="12">
        <v>1200.2979740000001</v>
      </c>
      <c r="AE91" s="12">
        <v>1222.961914</v>
      </c>
      <c r="AF91" s="12">
        <v>1245.5756839999999</v>
      </c>
      <c r="AG91" s="12">
        <v>1268.754639</v>
      </c>
      <c r="AH91" s="12">
        <v>1291.8975829999999</v>
      </c>
      <c r="AI91" s="12">
        <v>1313.669922</v>
      </c>
      <c r="AJ91" s="12">
        <v>1334.686279</v>
      </c>
      <c r="AK91" s="12">
        <v>1356.5981449999999</v>
      </c>
      <c r="AL91" s="12">
        <v>1378.5928960000001</v>
      </c>
      <c r="AM91" s="8">
        <v>1.9754000000000001E-2</v>
      </c>
    </row>
    <row r="92" spans="1:39" ht="15" customHeight="1">
      <c r="A92" s="7" t="s">
        <v>299</v>
      </c>
      <c r="B92" s="10" t="s">
        <v>185</v>
      </c>
      <c r="C92" s="12">
        <v>276.85101300000002</v>
      </c>
      <c r="D92" s="12">
        <v>275.30609099999998</v>
      </c>
      <c r="E92" s="12">
        <v>284.09536700000001</v>
      </c>
      <c r="F92" s="12">
        <v>293.71542399999998</v>
      </c>
      <c r="G92" s="12">
        <v>302.40374800000001</v>
      </c>
      <c r="H92" s="12">
        <v>311.632721</v>
      </c>
      <c r="I92" s="12">
        <v>321.81964099999999</v>
      </c>
      <c r="J92" s="12">
        <v>332.15481599999998</v>
      </c>
      <c r="K92" s="12">
        <v>342.12893700000001</v>
      </c>
      <c r="L92" s="12">
        <v>352.25366200000002</v>
      </c>
      <c r="M92" s="12">
        <v>362.293182</v>
      </c>
      <c r="N92" s="12">
        <v>371.86068699999998</v>
      </c>
      <c r="O92" s="12">
        <v>381.96521000000001</v>
      </c>
      <c r="P92" s="12">
        <v>393.05792200000002</v>
      </c>
      <c r="Q92" s="12">
        <v>403.87612899999999</v>
      </c>
      <c r="R92" s="12">
        <v>413.84789999999998</v>
      </c>
      <c r="S92" s="12">
        <v>423.72640999999999</v>
      </c>
      <c r="T92" s="12">
        <v>434.23983800000002</v>
      </c>
      <c r="U92" s="12">
        <v>445.68017600000002</v>
      </c>
      <c r="V92" s="12">
        <v>457.75024400000001</v>
      </c>
      <c r="W92" s="12">
        <v>470.24911500000002</v>
      </c>
      <c r="X92" s="12">
        <v>483.02355999999997</v>
      </c>
      <c r="Y92" s="12">
        <v>495.88748199999998</v>
      </c>
      <c r="Z92" s="12">
        <v>509.62222300000002</v>
      </c>
      <c r="AA92" s="12">
        <v>523.23205600000006</v>
      </c>
      <c r="AB92" s="12">
        <v>536.613159</v>
      </c>
      <c r="AC92" s="12">
        <v>550.26422100000002</v>
      </c>
      <c r="AD92" s="12">
        <v>564.48236099999997</v>
      </c>
      <c r="AE92" s="12">
        <v>579.09069799999997</v>
      </c>
      <c r="AF92" s="12">
        <v>593.84600799999998</v>
      </c>
      <c r="AG92" s="12">
        <v>609.05371100000002</v>
      </c>
      <c r="AH92" s="12">
        <v>624.42120399999999</v>
      </c>
      <c r="AI92" s="12">
        <v>639.27966300000003</v>
      </c>
      <c r="AJ92" s="12">
        <v>653.92706299999998</v>
      </c>
      <c r="AK92" s="12">
        <v>669.19665499999996</v>
      </c>
      <c r="AL92" s="12">
        <v>684.68298300000004</v>
      </c>
      <c r="AM92" s="8">
        <v>2.7158000000000002E-2</v>
      </c>
    </row>
    <row r="93" spans="1:39" ht="15" customHeight="1">
      <c r="A93" s="7" t="s">
        <v>298</v>
      </c>
      <c r="B93" s="10" t="s">
        <v>183</v>
      </c>
      <c r="C93" s="12">
        <v>103.354073</v>
      </c>
      <c r="D93" s="12">
        <v>103.702827</v>
      </c>
      <c r="E93" s="12">
        <v>106.416527</v>
      </c>
      <c r="F93" s="12">
        <v>109.41862500000001</v>
      </c>
      <c r="G93" s="12">
        <v>112.069695</v>
      </c>
      <c r="H93" s="12">
        <v>114.901375</v>
      </c>
      <c r="I93" s="12">
        <v>118.05862399999999</v>
      </c>
      <c r="J93" s="12">
        <v>121.24588799999999</v>
      </c>
      <c r="K93" s="12">
        <v>124.28134900000001</v>
      </c>
      <c r="L93" s="12">
        <v>127.34549</v>
      </c>
      <c r="M93" s="12">
        <v>130.353882</v>
      </c>
      <c r="N93" s="12">
        <v>133.172211</v>
      </c>
      <c r="O93" s="12">
        <v>136.14991800000001</v>
      </c>
      <c r="P93" s="12">
        <v>139.43817100000001</v>
      </c>
      <c r="Q93" s="12">
        <v>142.59994499999999</v>
      </c>
      <c r="R93" s="12">
        <v>145.44198600000001</v>
      </c>
      <c r="S93" s="12">
        <v>148.222824</v>
      </c>
      <c r="T93" s="12">
        <v>151.18751499999999</v>
      </c>
      <c r="U93" s="12">
        <v>154.430511</v>
      </c>
      <c r="V93" s="12">
        <v>157.84761</v>
      </c>
      <c r="W93" s="12">
        <v>161.36889600000001</v>
      </c>
      <c r="X93" s="12">
        <v>164.94165000000001</v>
      </c>
      <c r="Y93" s="12">
        <v>168.51066599999999</v>
      </c>
      <c r="Z93" s="12">
        <v>172.366623</v>
      </c>
      <c r="AA93" s="12">
        <v>176.138184</v>
      </c>
      <c r="AB93" s="12">
        <v>179.792374</v>
      </c>
      <c r="AC93" s="12">
        <v>182.915527</v>
      </c>
      <c r="AD93" s="12">
        <v>186.15954600000001</v>
      </c>
      <c r="AE93" s="12">
        <v>189.46502699999999</v>
      </c>
      <c r="AF93" s="12">
        <v>192.753693</v>
      </c>
      <c r="AG93" s="12">
        <v>196.12008700000001</v>
      </c>
      <c r="AH93" s="12">
        <v>199.47157300000001</v>
      </c>
      <c r="AI93" s="12">
        <v>202.60325599999999</v>
      </c>
      <c r="AJ93" s="12">
        <v>205.61004600000001</v>
      </c>
      <c r="AK93" s="12">
        <v>208.74501000000001</v>
      </c>
      <c r="AL93" s="12">
        <v>211.88343800000001</v>
      </c>
      <c r="AM93" s="8">
        <v>2.1236999999999999E-2</v>
      </c>
    </row>
    <row r="94" spans="1:39" ht="15" customHeight="1">
      <c r="A94" s="7" t="s">
        <v>297</v>
      </c>
      <c r="B94" s="10" t="s">
        <v>276</v>
      </c>
      <c r="C94" s="12">
        <v>151.04750100000001</v>
      </c>
      <c r="D94" s="12">
        <v>155.760986</v>
      </c>
      <c r="E94" s="12">
        <v>161.220123</v>
      </c>
      <c r="F94" s="12">
        <v>166.89591999999999</v>
      </c>
      <c r="G94" s="12">
        <v>172.41229200000001</v>
      </c>
      <c r="H94" s="12">
        <v>177.928528</v>
      </c>
      <c r="I94" s="12">
        <v>183.47067300000001</v>
      </c>
      <c r="J94" s="12">
        <v>189.182816</v>
      </c>
      <c r="K94" s="12">
        <v>195.080521</v>
      </c>
      <c r="L94" s="12">
        <v>201.155563</v>
      </c>
      <c r="M94" s="12">
        <v>207.37934899999999</v>
      </c>
      <c r="N94" s="12">
        <v>213.72820999999999</v>
      </c>
      <c r="O94" s="12">
        <v>220.327225</v>
      </c>
      <c r="P94" s="12">
        <v>227.196899</v>
      </c>
      <c r="Q94" s="12">
        <v>234.37612899999999</v>
      </c>
      <c r="R94" s="12">
        <v>241.88649000000001</v>
      </c>
      <c r="S94" s="12">
        <v>249.63220200000001</v>
      </c>
      <c r="T94" s="12">
        <v>257.653839</v>
      </c>
      <c r="U94" s="12">
        <v>266.009094</v>
      </c>
      <c r="V94" s="12">
        <v>274.71762100000001</v>
      </c>
      <c r="W94" s="12">
        <v>283.76058999999998</v>
      </c>
      <c r="X94" s="12">
        <v>293.046783</v>
      </c>
      <c r="Y94" s="12">
        <v>302.64883400000002</v>
      </c>
      <c r="Z94" s="12">
        <v>312.61099200000001</v>
      </c>
      <c r="AA94" s="12">
        <v>322.957245</v>
      </c>
      <c r="AB94" s="12">
        <v>333.18646200000001</v>
      </c>
      <c r="AC94" s="12">
        <v>344.39575200000002</v>
      </c>
      <c r="AD94" s="12">
        <v>356.04092400000002</v>
      </c>
      <c r="AE94" s="12">
        <v>368.13970899999998</v>
      </c>
      <c r="AF94" s="12">
        <v>380.71063199999998</v>
      </c>
      <c r="AG94" s="12">
        <v>393.77282700000001</v>
      </c>
      <c r="AH94" s="12">
        <v>407.34643599999998</v>
      </c>
      <c r="AI94" s="12">
        <v>421.452179</v>
      </c>
      <c r="AJ94" s="12">
        <v>436.11196899999999</v>
      </c>
      <c r="AK94" s="12">
        <v>451.34823599999999</v>
      </c>
      <c r="AL94" s="12">
        <v>467.184753</v>
      </c>
      <c r="AM94" s="8">
        <v>3.2833000000000001E-2</v>
      </c>
    </row>
    <row r="95" spans="1:39" ht="15" customHeight="1">
      <c r="A95" s="7" t="s">
        <v>296</v>
      </c>
      <c r="B95" s="10" t="s">
        <v>271</v>
      </c>
      <c r="C95" s="12">
        <v>154.98753400000001</v>
      </c>
      <c r="D95" s="12">
        <v>160.875687</v>
      </c>
      <c r="E95" s="12">
        <v>167.56951900000001</v>
      </c>
      <c r="F95" s="12">
        <v>175.026184</v>
      </c>
      <c r="G95" s="12">
        <v>182.69682299999999</v>
      </c>
      <c r="H95" s="12">
        <v>190.56564299999999</v>
      </c>
      <c r="I95" s="12">
        <v>198.63587999999999</v>
      </c>
      <c r="J95" s="12">
        <v>206.91265899999999</v>
      </c>
      <c r="K95" s="12">
        <v>215.47439600000001</v>
      </c>
      <c r="L95" s="12">
        <v>224.32939099999999</v>
      </c>
      <c r="M95" s="12">
        <v>233.37475599999999</v>
      </c>
      <c r="N95" s="12">
        <v>242.72193899999999</v>
      </c>
      <c r="O95" s="12">
        <v>252.378601</v>
      </c>
      <c r="P95" s="12">
        <v>262.39218099999999</v>
      </c>
      <c r="Q95" s="12">
        <v>272.65631100000002</v>
      </c>
      <c r="R95" s="12">
        <v>283.43313599999999</v>
      </c>
      <c r="S95" s="12">
        <v>294.58425899999997</v>
      </c>
      <c r="T95" s="12">
        <v>306.08019999999999</v>
      </c>
      <c r="U95" s="12">
        <v>318.00573700000001</v>
      </c>
      <c r="V95" s="12">
        <v>330.376373</v>
      </c>
      <c r="W95" s="12">
        <v>343.207764</v>
      </c>
      <c r="X95" s="12">
        <v>356.57229599999999</v>
      </c>
      <c r="Y95" s="12">
        <v>370.217804</v>
      </c>
      <c r="Z95" s="12">
        <v>384.65783699999997</v>
      </c>
      <c r="AA95" s="12">
        <v>399.62567100000001</v>
      </c>
      <c r="AB95" s="12">
        <v>415.01574699999998</v>
      </c>
      <c r="AC95" s="12">
        <v>431.76828</v>
      </c>
      <c r="AD95" s="12">
        <v>449.22714200000001</v>
      </c>
      <c r="AE95" s="12">
        <v>467.42248499999999</v>
      </c>
      <c r="AF95" s="12">
        <v>486.38552900000002</v>
      </c>
      <c r="AG95" s="12">
        <v>506.14883400000002</v>
      </c>
      <c r="AH95" s="12">
        <v>526.74670400000002</v>
      </c>
      <c r="AI95" s="12">
        <v>548.21423300000004</v>
      </c>
      <c r="AJ95" s="12">
        <v>570.58862299999998</v>
      </c>
      <c r="AK95" s="12">
        <v>593.90863000000002</v>
      </c>
      <c r="AL95" s="12">
        <v>618.21417199999996</v>
      </c>
      <c r="AM95" s="8">
        <v>4.0388E-2</v>
      </c>
    </row>
    <row r="96" spans="1:39" ht="15" customHeight="1">
      <c r="A96" s="7" t="s">
        <v>295</v>
      </c>
      <c r="B96" s="10" t="s">
        <v>266</v>
      </c>
      <c r="C96" s="12">
        <v>232.20036300000001</v>
      </c>
      <c r="D96" s="12">
        <v>239.297775</v>
      </c>
      <c r="E96" s="12">
        <v>250.11369300000001</v>
      </c>
      <c r="F96" s="12">
        <v>262.32586700000002</v>
      </c>
      <c r="G96" s="12">
        <v>275.02999899999998</v>
      </c>
      <c r="H96" s="12">
        <v>288.37063599999999</v>
      </c>
      <c r="I96" s="12">
        <v>302.04418900000002</v>
      </c>
      <c r="J96" s="12">
        <v>316.059326</v>
      </c>
      <c r="K96" s="12">
        <v>330.57034299999998</v>
      </c>
      <c r="L96" s="12">
        <v>345.45391799999999</v>
      </c>
      <c r="M96" s="12">
        <v>360.49353000000002</v>
      </c>
      <c r="N96" s="12">
        <v>376.05737299999998</v>
      </c>
      <c r="O96" s="12">
        <v>392.19311499999998</v>
      </c>
      <c r="P96" s="12">
        <v>408.83017000000001</v>
      </c>
      <c r="Q96" s="12">
        <v>426.04040500000002</v>
      </c>
      <c r="R96" s="12">
        <v>444.10775799999999</v>
      </c>
      <c r="S96" s="12">
        <v>462.95806900000002</v>
      </c>
      <c r="T96" s="12">
        <v>482.46707199999997</v>
      </c>
      <c r="U96" s="12">
        <v>502.73861699999998</v>
      </c>
      <c r="V96" s="12">
        <v>523.73016399999995</v>
      </c>
      <c r="W96" s="12">
        <v>545.74383499999999</v>
      </c>
      <c r="X96" s="12">
        <v>568.83129899999994</v>
      </c>
      <c r="Y96" s="12">
        <v>592.85772699999995</v>
      </c>
      <c r="Z96" s="12">
        <v>618.21655299999998</v>
      </c>
      <c r="AA96" s="12">
        <v>644.70538299999998</v>
      </c>
      <c r="AB96" s="12">
        <v>671.33776899999998</v>
      </c>
      <c r="AC96" s="12">
        <v>701.12194799999997</v>
      </c>
      <c r="AD96" s="12">
        <v>732.28881799999999</v>
      </c>
      <c r="AE96" s="12">
        <v>764.90325900000005</v>
      </c>
      <c r="AF96" s="12">
        <v>799.03301999999996</v>
      </c>
      <c r="AG96" s="12">
        <v>834.74902299999997</v>
      </c>
      <c r="AH96" s="12">
        <v>872.12573199999997</v>
      </c>
      <c r="AI96" s="12">
        <v>911.24047900000005</v>
      </c>
      <c r="AJ96" s="12">
        <v>952.17541500000004</v>
      </c>
      <c r="AK96" s="12">
        <v>995.01519800000005</v>
      </c>
      <c r="AL96" s="12">
        <v>1039.849365</v>
      </c>
      <c r="AM96" s="8">
        <v>4.4157000000000002E-2</v>
      </c>
    </row>
    <row r="97" spans="1:39" ht="15" customHeight="1">
      <c r="A97" s="7" t="s">
        <v>294</v>
      </c>
      <c r="B97" s="10" t="s">
        <v>261</v>
      </c>
      <c r="C97" s="12">
        <v>1224.850342</v>
      </c>
      <c r="D97" s="12">
        <v>1264.6793210000001</v>
      </c>
      <c r="E97" s="12">
        <v>1304.8035890000001</v>
      </c>
      <c r="F97" s="12">
        <v>1345.5264890000001</v>
      </c>
      <c r="G97" s="12">
        <v>1387.0766599999999</v>
      </c>
      <c r="H97" s="12">
        <v>1429.8579099999999</v>
      </c>
      <c r="I97" s="12">
        <v>1473.4580080000001</v>
      </c>
      <c r="J97" s="12">
        <v>1518.2642820000001</v>
      </c>
      <c r="K97" s="12">
        <v>1564.474365</v>
      </c>
      <c r="L97" s="12">
        <v>1611.820068</v>
      </c>
      <c r="M97" s="12">
        <v>1659.6820070000001</v>
      </c>
      <c r="N97" s="12">
        <v>1708.4077150000001</v>
      </c>
      <c r="O97" s="12">
        <v>1757.888428</v>
      </c>
      <c r="P97" s="12">
        <v>1808.526001</v>
      </c>
      <c r="Q97" s="12">
        <v>1859.7653809999999</v>
      </c>
      <c r="R97" s="12">
        <v>1911.537842</v>
      </c>
      <c r="S97" s="12">
        <v>1965.3454589999999</v>
      </c>
      <c r="T97" s="12">
        <v>2020.466064</v>
      </c>
      <c r="U97" s="12">
        <v>2076.9711910000001</v>
      </c>
      <c r="V97" s="12">
        <v>2134.8635250000002</v>
      </c>
      <c r="W97" s="12">
        <v>2194.6159670000002</v>
      </c>
      <c r="X97" s="12">
        <v>2256.4379880000001</v>
      </c>
      <c r="Y97" s="12">
        <v>2319.7702640000002</v>
      </c>
      <c r="Z97" s="12">
        <v>2385.1240229999999</v>
      </c>
      <c r="AA97" s="12">
        <v>2452.2084960000002</v>
      </c>
      <c r="AB97" s="12">
        <v>2519.0615229999999</v>
      </c>
      <c r="AC97" s="12">
        <v>2590.0502929999998</v>
      </c>
      <c r="AD97" s="12">
        <v>2663.163818</v>
      </c>
      <c r="AE97" s="12">
        <v>2738.4648440000001</v>
      </c>
      <c r="AF97" s="12">
        <v>2816.0200199999999</v>
      </c>
      <c r="AG97" s="12">
        <v>2895.8959960000002</v>
      </c>
      <c r="AH97" s="12">
        <v>2978.163818</v>
      </c>
      <c r="AI97" s="12">
        <v>3062.8942870000001</v>
      </c>
      <c r="AJ97" s="12">
        <v>3150.1633299999999</v>
      </c>
      <c r="AK97" s="12">
        <v>3240.0446780000002</v>
      </c>
      <c r="AL97" s="12">
        <v>3332.6191410000001</v>
      </c>
      <c r="AM97" s="8">
        <v>2.8908E-2</v>
      </c>
    </row>
    <row r="98" spans="1:39" ht="15" customHeight="1">
      <c r="A98" s="7" t="s">
        <v>293</v>
      </c>
      <c r="B98" s="10" t="s">
        <v>256</v>
      </c>
      <c r="C98" s="12">
        <v>154.941879</v>
      </c>
      <c r="D98" s="12">
        <v>163.10762</v>
      </c>
      <c r="E98" s="12">
        <v>172.261978</v>
      </c>
      <c r="F98" s="12">
        <v>181.97311400000001</v>
      </c>
      <c r="G98" s="12">
        <v>191.92976400000001</v>
      </c>
      <c r="H98" s="12">
        <v>202.04797400000001</v>
      </c>
      <c r="I98" s="12">
        <v>212.774811</v>
      </c>
      <c r="J98" s="12">
        <v>223.93885800000001</v>
      </c>
      <c r="K98" s="12">
        <v>235.817657</v>
      </c>
      <c r="L98" s="12">
        <v>248.23065199999999</v>
      </c>
      <c r="M98" s="12">
        <v>261.20907599999998</v>
      </c>
      <c r="N98" s="12">
        <v>274.95697000000001</v>
      </c>
      <c r="O98" s="12">
        <v>289.63806199999999</v>
      </c>
      <c r="P98" s="12">
        <v>305.29580700000002</v>
      </c>
      <c r="Q98" s="12">
        <v>321.79440299999999</v>
      </c>
      <c r="R98" s="12">
        <v>339.08737200000002</v>
      </c>
      <c r="S98" s="12">
        <v>357.34548999999998</v>
      </c>
      <c r="T98" s="12">
        <v>376.46203600000001</v>
      </c>
      <c r="U98" s="12">
        <v>397.21997099999999</v>
      </c>
      <c r="V98" s="12">
        <v>418.726471</v>
      </c>
      <c r="W98" s="12">
        <v>441.33779900000002</v>
      </c>
      <c r="X98" s="12">
        <v>465.15972900000003</v>
      </c>
      <c r="Y98" s="12">
        <v>490.114349</v>
      </c>
      <c r="Z98" s="12">
        <v>516.70135500000004</v>
      </c>
      <c r="AA98" s="12">
        <v>544.53460700000005</v>
      </c>
      <c r="AB98" s="12">
        <v>573.739014</v>
      </c>
      <c r="AC98" s="12">
        <v>605.351135</v>
      </c>
      <c r="AD98" s="12">
        <v>638.72351100000003</v>
      </c>
      <c r="AE98" s="12">
        <v>673.95507799999996</v>
      </c>
      <c r="AF98" s="12">
        <v>711.14996299999996</v>
      </c>
      <c r="AG98" s="12">
        <v>750.418091</v>
      </c>
      <c r="AH98" s="12">
        <v>791.87591599999996</v>
      </c>
      <c r="AI98" s="12">
        <v>835.64660600000002</v>
      </c>
      <c r="AJ98" s="12">
        <v>881.85949700000003</v>
      </c>
      <c r="AK98" s="12">
        <v>930.65191700000003</v>
      </c>
      <c r="AL98" s="12">
        <v>982.16870100000006</v>
      </c>
      <c r="AM98" s="8">
        <v>5.4224000000000001E-2</v>
      </c>
    </row>
    <row r="99" spans="1:39" ht="15" customHeight="1">
      <c r="A99" s="7" t="s">
        <v>292</v>
      </c>
      <c r="B99" s="10" t="s">
        <v>251</v>
      </c>
      <c r="C99" s="12">
        <v>328.95593300000002</v>
      </c>
      <c r="D99" s="12">
        <v>345.89102200000002</v>
      </c>
      <c r="E99" s="12">
        <v>363.735657</v>
      </c>
      <c r="F99" s="12">
        <v>382.53033399999998</v>
      </c>
      <c r="G99" s="12">
        <v>402.50451700000002</v>
      </c>
      <c r="H99" s="12">
        <v>423.63980099999998</v>
      </c>
      <c r="I99" s="12">
        <v>446.24887100000001</v>
      </c>
      <c r="J99" s="12">
        <v>469.90661599999999</v>
      </c>
      <c r="K99" s="12">
        <v>494.5224</v>
      </c>
      <c r="L99" s="12">
        <v>520.058716</v>
      </c>
      <c r="M99" s="12">
        <v>546.56372099999999</v>
      </c>
      <c r="N99" s="12">
        <v>573.97357199999999</v>
      </c>
      <c r="O99" s="12">
        <v>601.95471199999997</v>
      </c>
      <c r="P99" s="12">
        <v>631.21557600000006</v>
      </c>
      <c r="Q99" s="12">
        <v>661.65948500000002</v>
      </c>
      <c r="R99" s="12">
        <v>693.12487799999997</v>
      </c>
      <c r="S99" s="12">
        <v>726.13324</v>
      </c>
      <c r="T99" s="12">
        <v>759.93151899999998</v>
      </c>
      <c r="U99" s="12">
        <v>794.51513699999998</v>
      </c>
      <c r="V99" s="12">
        <v>830.787598</v>
      </c>
      <c r="W99" s="12">
        <v>868.76336700000002</v>
      </c>
      <c r="X99" s="12">
        <v>908.66137700000002</v>
      </c>
      <c r="Y99" s="12">
        <v>948.73290999999995</v>
      </c>
      <c r="Z99" s="12">
        <v>989.80218500000001</v>
      </c>
      <c r="AA99" s="12">
        <v>1033.102539</v>
      </c>
      <c r="AB99" s="12">
        <v>1073.1220699999999</v>
      </c>
      <c r="AC99" s="12">
        <v>1120.7222899999999</v>
      </c>
      <c r="AD99" s="12">
        <v>1170.568237</v>
      </c>
      <c r="AE99" s="12">
        <v>1222.7687989999999</v>
      </c>
      <c r="AF99" s="12">
        <v>1277.4375</v>
      </c>
      <c r="AG99" s="12">
        <v>1334.694336</v>
      </c>
      <c r="AH99" s="12">
        <v>1394.663818</v>
      </c>
      <c r="AI99" s="12">
        <v>1457.4780270000001</v>
      </c>
      <c r="AJ99" s="12">
        <v>1523.273682</v>
      </c>
      <c r="AK99" s="12">
        <v>1592.196289</v>
      </c>
      <c r="AL99" s="12">
        <v>1664.3967290000001</v>
      </c>
      <c r="AM99" s="8">
        <v>4.7293000000000002E-2</v>
      </c>
    </row>
    <row r="100" spans="1:39" ht="15" customHeight="1">
      <c r="A100" s="7" t="s">
        <v>291</v>
      </c>
      <c r="B100" s="10" t="s">
        <v>246</v>
      </c>
      <c r="C100" s="12">
        <v>254.24693300000001</v>
      </c>
      <c r="D100" s="12">
        <v>259.49737499999998</v>
      </c>
      <c r="E100" s="12">
        <v>268.21322600000002</v>
      </c>
      <c r="F100" s="12">
        <v>277.83090199999998</v>
      </c>
      <c r="G100" s="12">
        <v>287.53460699999999</v>
      </c>
      <c r="H100" s="12">
        <v>297.14239500000002</v>
      </c>
      <c r="I100" s="12">
        <v>306.58373999999998</v>
      </c>
      <c r="J100" s="12">
        <v>316.38253800000001</v>
      </c>
      <c r="K100" s="12">
        <v>326.64855999999997</v>
      </c>
      <c r="L100" s="12">
        <v>337.29748499999999</v>
      </c>
      <c r="M100" s="12">
        <v>348.69415300000003</v>
      </c>
      <c r="N100" s="12">
        <v>359.96539300000001</v>
      </c>
      <c r="O100" s="12">
        <v>371.48941000000002</v>
      </c>
      <c r="P100" s="12">
        <v>383.48913599999997</v>
      </c>
      <c r="Q100" s="12">
        <v>395.90603599999997</v>
      </c>
      <c r="R100" s="12">
        <v>408.941711</v>
      </c>
      <c r="S100" s="12">
        <v>422.787781</v>
      </c>
      <c r="T100" s="12">
        <v>437.28015099999999</v>
      </c>
      <c r="U100" s="12">
        <v>452.21051</v>
      </c>
      <c r="V100" s="12">
        <v>467.48388699999998</v>
      </c>
      <c r="W100" s="12">
        <v>482.84234600000002</v>
      </c>
      <c r="X100" s="12">
        <v>498.28869600000002</v>
      </c>
      <c r="Y100" s="12">
        <v>513.81976299999997</v>
      </c>
      <c r="Z100" s="12">
        <v>529.67120399999999</v>
      </c>
      <c r="AA100" s="12">
        <v>545.78241000000003</v>
      </c>
      <c r="AB100" s="12">
        <v>558.88397199999997</v>
      </c>
      <c r="AC100" s="12">
        <v>577.24292000000003</v>
      </c>
      <c r="AD100" s="12">
        <v>596.29907200000002</v>
      </c>
      <c r="AE100" s="12">
        <v>616.07946800000002</v>
      </c>
      <c r="AF100" s="12">
        <v>636.61157200000002</v>
      </c>
      <c r="AG100" s="12">
        <v>657.924622</v>
      </c>
      <c r="AH100" s="12">
        <v>680.04840100000001</v>
      </c>
      <c r="AI100" s="12">
        <v>703.01409899999999</v>
      </c>
      <c r="AJ100" s="12">
        <v>726.85455300000001</v>
      </c>
      <c r="AK100" s="12">
        <v>751.60296600000004</v>
      </c>
      <c r="AL100" s="12">
        <v>777.29461700000002</v>
      </c>
      <c r="AM100" s="8">
        <v>3.2793000000000003E-2</v>
      </c>
    </row>
    <row r="101" spans="1:39" ht="15" customHeight="1">
      <c r="A101" s="7" t="s">
        <v>290</v>
      </c>
      <c r="B101" s="10" t="s">
        <v>241</v>
      </c>
      <c r="C101" s="12">
        <v>610.88220200000001</v>
      </c>
      <c r="D101" s="12">
        <v>652.82135000000005</v>
      </c>
      <c r="E101" s="12">
        <v>695.11535600000002</v>
      </c>
      <c r="F101" s="12">
        <v>738.77002000000005</v>
      </c>
      <c r="G101" s="12">
        <v>785.72961399999997</v>
      </c>
      <c r="H101" s="12">
        <v>834.56127900000001</v>
      </c>
      <c r="I101" s="12">
        <v>885.84570299999996</v>
      </c>
      <c r="J101" s="12">
        <v>939.54162599999995</v>
      </c>
      <c r="K101" s="12">
        <v>996.50573699999995</v>
      </c>
      <c r="L101" s="12">
        <v>1055.041504</v>
      </c>
      <c r="M101" s="12">
        <v>1114.795044</v>
      </c>
      <c r="N101" s="12">
        <v>1176.593018</v>
      </c>
      <c r="O101" s="12">
        <v>1241.036865</v>
      </c>
      <c r="P101" s="12">
        <v>1306.7132570000001</v>
      </c>
      <c r="Q101" s="12">
        <v>1371.7264399999999</v>
      </c>
      <c r="R101" s="12">
        <v>1444.453857</v>
      </c>
      <c r="S101" s="12">
        <v>1519.096802</v>
      </c>
      <c r="T101" s="12">
        <v>1593.6915280000001</v>
      </c>
      <c r="U101" s="12">
        <v>1672.6673579999999</v>
      </c>
      <c r="V101" s="12">
        <v>1753.258423</v>
      </c>
      <c r="W101" s="12">
        <v>1837.650513</v>
      </c>
      <c r="X101" s="12">
        <v>1925.822754</v>
      </c>
      <c r="Y101" s="12">
        <v>2015.880737</v>
      </c>
      <c r="Z101" s="12">
        <v>2111.3083499999998</v>
      </c>
      <c r="AA101" s="12">
        <v>2206.9201659999999</v>
      </c>
      <c r="AB101" s="12">
        <v>2285.196289</v>
      </c>
      <c r="AC101" s="12">
        <v>2381.2570799999999</v>
      </c>
      <c r="AD101" s="12">
        <v>2481.4685060000002</v>
      </c>
      <c r="AE101" s="12">
        <v>2586.0107419999999</v>
      </c>
      <c r="AF101" s="12">
        <v>2695.070068</v>
      </c>
      <c r="AG101" s="12">
        <v>2808.843018</v>
      </c>
      <c r="AH101" s="12">
        <v>2927.532471</v>
      </c>
      <c r="AI101" s="12">
        <v>3051.3520509999998</v>
      </c>
      <c r="AJ101" s="12">
        <v>3180.5219729999999</v>
      </c>
      <c r="AK101" s="12">
        <v>3315.275635</v>
      </c>
      <c r="AL101" s="12">
        <v>3455.8535160000001</v>
      </c>
      <c r="AM101" s="8">
        <v>5.0236000000000003E-2</v>
      </c>
    </row>
    <row r="102" spans="1:39" ht="15" customHeight="1">
      <c r="A102" s="7" t="s">
        <v>289</v>
      </c>
      <c r="B102" s="10" t="s">
        <v>236</v>
      </c>
      <c r="C102" s="12">
        <v>289.63296500000001</v>
      </c>
      <c r="D102" s="12">
        <v>298.03015099999999</v>
      </c>
      <c r="E102" s="12">
        <v>304.63174400000003</v>
      </c>
      <c r="F102" s="12">
        <v>310.60320999999999</v>
      </c>
      <c r="G102" s="12">
        <v>316.56106599999998</v>
      </c>
      <c r="H102" s="12">
        <v>322.55999800000001</v>
      </c>
      <c r="I102" s="12">
        <v>328.66305499999999</v>
      </c>
      <c r="J102" s="12">
        <v>334.78781099999998</v>
      </c>
      <c r="K102" s="12">
        <v>340.89645400000001</v>
      </c>
      <c r="L102" s="12">
        <v>347.10180700000001</v>
      </c>
      <c r="M102" s="12">
        <v>353.38324</v>
      </c>
      <c r="N102" s="12">
        <v>359.42205799999999</v>
      </c>
      <c r="O102" s="12">
        <v>365.565674</v>
      </c>
      <c r="P102" s="12">
        <v>371.98004200000003</v>
      </c>
      <c r="Q102" s="12">
        <v>378.44070399999998</v>
      </c>
      <c r="R102" s="12">
        <v>384.78234900000001</v>
      </c>
      <c r="S102" s="12">
        <v>391.37441999999999</v>
      </c>
      <c r="T102" s="12">
        <v>398.18267800000001</v>
      </c>
      <c r="U102" s="12">
        <v>404.95886200000001</v>
      </c>
      <c r="V102" s="12">
        <v>411.59478799999999</v>
      </c>
      <c r="W102" s="12">
        <v>418.17776500000002</v>
      </c>
      <c r="X102" s="12">
        <v>424.67843599999998</v>
      </c>
      <c r="Y102" s="12">
        <v>430.93142699999999</v>
      </c>
      <c r="Z102" s="12">
        <v>437.10983299999998</v>
      </c>
      <c r="AA102" s="12">
        <v>443.65121499999998</v>
      </c>
      <c r="AB102" s="12">
        <v>452.05123900000001</v>
      </c>
      <c r="AC102" s="12">
        <v>459.80175800000001</v>
      </c>
      <c r="AD102" s="12">
        <v>467.702789</v>
      </c>
      <c r="AE102" s="12">
        <v>475.75723299999999</v>
      </c>
      <c r="AF102" s="12">
        <v>483.96801799999997</v>
      </c>
      <c r="AG102" s="12">
        <v>492.33828699999998</v>
      </c>
      <c r="AH102" s="12">
        <v>500.87106299999999</v>
      </c>
      <c r="AI102" s="12">
        <v>509.56964099999999</v>
      </c>
      <c r="AJ102" s="12">
        <v>518.43725600000005</v>
      </c>
      <c r="AK102" s="12">
        <v>527.47717299999999</v>
      </c>
      <c r="AL102" s="12">
        <v>536.69274900000005</v>
      </c>
      <c r="AM102" s="8">
        <v>1.7451000000000001E-2</v>
      </c>
    </row>
    <row r="103" spans="1:39" ht="15" customHeight="1">
      <c r="A103" s="7" t="s">
        <v>288</v>
      </c>
      <c r="B103" s="10" t="s">
        <v>231</v>
      </c>
      <c r="C103" s="12">
        <v>380.776184</v>
      </c>
      <c r="D103" s="12">
        <v>403.29244999999997</v>
      </c>
      <c r="E103" s="12">
        <v>427.29110700000001</v>
      </c>
      <c r="F103" s="12">
        <v>452.09191900000002</v>
      </c>
      <c r="G103" s="12">
        <v>478.08239700000001</v>
      </c>
      <c r="H103" s="12">
        <v>505.34197999999998</v>
      </c>
      <c r="I103" s="12">
        <v>533.73925799999995</v>
      </c>
      <c r="J103" s="12">
        <v>563.46197500000005</v>
      </c>
      <c r="K103" s="12">
        <v>594.58471699999996</v>
      </c>
      <c r="L103" s="12">
        <v>627.05780000000004</v>
      </c>
      <c r="M103" s="12">
        <v>661.29083300000002</v>
      </c>
      <c r="N103" s="12">
        <v>696.50079300000004</v>
      </c>
      <c r="O103" s="12">
        <v>733.76000999999997</v>
      </c>
      <c r="P103" s="12">
        <v>772.98913600000003</v>
      </c>
      <c r="Q103" s="12">
        <v>813.57043499999997</v>
      </c>
      <c r="R103" s="12">
        <v>856.37316899999996</v>
      </c>
      <c r="S103" s="12">
        <v>901.52923599999997</v>
      </c>
      <c r="T103" s="12">
        <v>948.64471400000002</v>
      </c>
      <c r="U103" s="12">
        <v>998.06256099999996</v>
      </c>
      <c r="V103" s="12">
        <v>1050.2423100000001</v>
      </c>
      <c r="W103" s="12">
        <v>1105.150635</v>
      </c>
      <c r="X103" s="12">
        <v>1162.8704829999999</v>
      </c>
      <c r="Y103" s="12">
        <v>1222.9490969999999</v>
      </c>
      <c r="Z103" s="12">
        <v>1286.7216800000001</v>
      </c>
      <c r="AA103" s="12">
        <v>1353.734009</v>
      </c>
      <c r="AB103" s="12">
        <v>1433.2655030000001</v>
      </c>
      <c r="AC103" s="12">
        <v>1508.7978519999999</v>
      </c>
      <c r="AD103" s="12">
        <v>1588.3946530000001</v>
      </c>
      <c r="AE103" s="12">
        <v>1672.2779539999999</v>
      </c>
      <c r="AF103" s="12">
        <v>1760.6813959999999</v>
      </c>
      <c r="AG103" s="12">
        <v>1853.8516850000001</v>
      </c>
      <c r="AH103" s="12">
        <v>1952.049561</v>
      </c>
      <c r="AI103" s="12">
        <v>2055.548828</v>
      </c>
      <c r="AJ103" s="12">
        <v>2164.6408689999998</v>
      </c>
      <c r="AK103" s="12">
        <v>2279.630615</v>
      </c>
      <c r="AL103" s="12">
        <v>2400.841797</v>
      </c>
      <c r="AM103" s="8">
        <v>5.3869E-2</v>
      </c>
    </row>
    <row r="104" spans="1:39" ht="15" customHeight="1">
      <c r="A104" s="7" t="s">
        <v>287</v>
      </c>
      <c r="B104" s="10" t="s">
        <v>226</v>
      </c>
      <c r="C104" s="12">
        <v>165.08012400000001</v>
      </c>
      <c r="D104" s="12">
        <v>178.03836100000001</v>
      </c>
      <c r="E104" s="12">
        <v>191.09986900000001</v>
      </c>
      <c r="F104" s="12">
        <v>204.92222599999999</v>
      </c>
      <c r="G104" s="12">
        <v>219.71246300000001</v>
      </c>
      <c r="H104" s="12">
        <v>235.02572599999999</v>
      </c>
      <c r="I104" s="12">
        <v>251.01144400000001</v>
      </c>
      <c r="J104" s="12">
        <v>267.84835800000002</v>
      </c>
      <c r="K104" s="12">
        <v>285.31924400000003</v>
      </c>
      <c r="L104" s="12">
        <v>303.04110700000001</v>
      </c>
      <c r="M104" s="12">
        <v>321.27694700000001</v>
      </c>
      <c r="N104" s="12">
        <v>340.461884</v>
      </c>
      <c r="O104" s="12">
        <v>360.694885</v>
      </c>
      <c r="P104" s="12">
        <v>381.99740600000001</v>
      </c>
      <c r="Q104" s="12">
        <v>404.39279199999999</v>
      </c>
      <c r="R104" s="12">
        <v>427.82583599999998</v>
      </c>
      <c r="S104" s="12">
        <v>452.43103000000002</v>
      </c>
      <c r="T104" s="12">
        <v>478.33743299999998</v>
      </c>
      <c r="U104" s="12">
        <v>505.624664</v>
      </c>
      <c r="V104" s="12">
        <v>534.24823000000004</v>
      </c>
      <c r="W104" s="12">
        <v>564.45233199999996</v>
      </c>
      <c r="X104" s="12">
        <v>596.31146200000001</v>
      </c>
      <c r="Y104" s="12">
        <v>629.86554000000001</v>
      </c>
      <c r="Z104" s="12">
        <v>665.15289299999995</v>
      </c>
      <c r="AA104" s="12">
        <v>702.32495100000006</v>
      </c>
      <c r="AB104" s="12">
        <v>746.614014</v>
      </c>
      <c r="AC104" s="12">
        <v>788.87097200000005</v>
      </c>
      <c r="AD104" s="12">
        <v>833.626892</v>
      </c>
      <c r="AE104" s="12">
        <v>881.03417999999999</v>
      </c>
      <c r="AF104" s="12">
        <v>931.254639</v>
      </c>
      <c r="AG104" s="12">
        <v>984.45959500000004</v>
      </c>
      <c r="AH104" s="12">
        <v>1040.8323969999999</v>
      </c>
      <c r="AI104" s="12">
        <v>1100.5668949999999</v>
      </c>
      <c r="AJ104" s="12">
        <v>1163.869263</v>
      </c>
      <c r="AK104" s="12">
        <v>1230.9586179999999</v>
      </c>
      <c r="AL104" s="12">
        <v>1302.0683590000001</v>
      </c>
      <c r="AM104" s="8">
        <v>6.0267000000000001E-2</v>
      </c>
    </row>
    <row r="105" spans="1:39" ht="15" customHeight="1">
      <c r="A105" s="7" t="s">
        <v>286</v>
      </c>
      <c r="B105" s="10" t="s">
        <v>221</v>
      </c>
      <c r="C105" s="12">
        <v>161.21173099999999</v>
      </c>
      <c r="D105" s="12">
        <v>167.597137</v>
      </c>
      <c r="E105" s="12">
        <v>174.52560399999999</v>
      </c>
      <c r="F105" s="12">
        <v>181.42559800000001</v>
      </c>
      <c r="G105" s="12">
        <v>188.38940400000001</v>
      </c>
      <c r="H105" s="12">
        <v>195.36253400000001</v>
      </c>
      <c r="I105" s="12">
        <v>202.512619</v>
      </c>
      <c r="J105" s="12">
        <v>209.678223</v>
      </c>
      <c r="K105" s="12">
        <v>217.04173299999999</v>
      </c>
      <c r="L105" s="12">
        <v>224.64643899999999</v>
      </c>
      <c r="M105" s="12">
        <v>232.547256</v>
      </c>
      <c r="N105" s="12">
        <v>240.60566700000001</v>
      </c>
      <c r="O105" s="12">
        <v>248.84974700000001</v>
      </c>
      <c r="P105" s="12">
        <v>257.33694500000001</v>
      </c>
      <c r="Q105" s="12">
        <v>266.04614299999997</v>
      </c>
      <c r="R105" s="12">
        <v>275.16778599999998</v>
      </c>
      <c r="S105" s="12">
        <v>284.770355</v>
      </c>
      <c r="T105" s="12">
        <v>295.00238000000002</v>
      </c>
      <c r="U105" s="12">
        <v>305.91982999999999</v>
      </c>
      <c r="V105" s="12">
        <v>317.51547199999999</v>
      </c>
      <c r="W105" s="12">
        <v>329.49612400000001</v>
      </c>
      <c r="X105" s="12">
        <v>342.06063799999998</v>
      </c>
      <c r="Y105" s="12">
        <v>355.458099</v>
      </c>
      <c r="Z105" s="12">
        <v>369.542419</v>
      </c>
      <c r="AA105" s="12">
        <v>384.20443699999998</v>
      </c>
      <c r="AB105" s="12">
        <v>402.32043499999997</v>
      </c>
      <c r="AC105" s="12">
        <v>418.60931399999998</v>
      </c>
      <c r="AD105" s="12">
        <v>435.565155</v>
      </c>
      <c r="AE105" s="12">
        <v>453.21554600000002</v>
      </c>
      <c r="AF105" s="12">
        <v>471.58892800000001</v>
      </c>
      <c r="AG105" s="12">
        <v>490.715057</v>
      </c>
      <c r="AH105" s="12">
        <v>510.624573</v>
      </c>
      <c r="AI105" s="12">
        <v>531.34991500000001</v>
      </c>
      <c r="AJ105" s="12">
        <v>552.924622</v>
      </c>
      <c r="AK105" s="12">
        <v>575.38330099999996</v>
      </c>
      <c r="AL105" s="12">
        <v>598.76245100000006</v>
      </c>
      <c r="AM105" s="8">
        <v>3.8159999999999999E-2</v>
      </c>
    </row>
    <row r="106" spans="1:39" ht="15" customHeight="1">
      <c r="A106" s="7" t="s">
        <v>285</v>
      </c>
      <c r="B106" s="10" t="s">
        <v>284</v>
      </c>
      <c r="C106" s="12">
        <v>5198.3828119999998</v>
      </c>
      <c r="D106" s="12">
        <v>5376.8041990000002</v>
      </c>
      <c r="E106" s="12">
        <v>5596.8212890000004</v>
      </c>
      <c r="F106" s="12">
        <v>5827.453125</v>
      </c>
      <c r="G106" s="12">
        <v>6062.6865230000003</v>
      </c>
      <c r="H106" s="12">
        <v>6306.7666019999997</v>
      </c>
      <c r="I106" s="12">
        <v>6562.064453</v>
      </c>
      <c r="J106" s="12">
        <v>6826.0190430000002</v>
      </c>
      <c r="K106" s="12">
        <v>7098.3178710000002</v>
      </c>
      <c r="L106" s="12">
        <v>7378.2080079999996</v>
      </c>
      <c r="M106" s="12">
        <v>7664.6362300000001</v>
      </c>
      <c r="N106" s="12">
        <v>7956.2763670000004</v>
      </c>
      <c r="O106" s="12">
        <v>8259.2626949999994</v>
      </c>
      <c r="P106" s="12">
        <v>8575.3242190000001</v>
      </c>
      <c r="Q106" s="12">
        <v>8896.2675780000009</v>
      </c>
      <c r="R106" s="12">
        <v>9229.7617190000001</v>
      </c>
      <c r="S106" s="12">
        <v>9575.5302730000003</v>
      </c>
      <c r="T106" s="12">
        <v>9932.1933590000008</v>
      </c>
      <c r="U106" s="12">
        <v>10306.296875</v>
      </c>
      <c r="V106" s="12">
        <v>10694.189453000001</v>
      </c>
      <c r="W106" s="12">
        <v>11098.208984000001</v>
      </c>
      <c r="X106" s="12">
        <v>11518.679688</v>
      </c>
      <c r="Y106" s="12">
        <v>11950.082031</v>
      </c>
      <c r="Z106" s="12">
        <v>12403.199219</v>
      </c>
      <c r="AA106" s="12">
        <v>12869.209961</v>
      </c>
      <c r="AB106" s="12">
        <v>13336.920898</v>
      </c>
      <c r="AC106" s="12">
        <v>13839.259765999999</v>
      </c>
      <c r="AD106" s="12">
        <v>14364.010742</v>
      </c>
      <c r="AE106" s="12">
        <v>14911.546875</v>
      </c>
      <c r="AF106" s="12">
        <v>15482.086914</v>
      </c>
      <c r="AG106" s="12">
        <v>16077.739258</v>
      </c>
      <c r="AH106" s="12">
        <v>16698.671875</v>
      </c>
      <c r="AI106" s="12">
        <v>17343.878906000002</v>
      </c>
      <c r="AJ106" s="12">
        <v>18015.642577999999</v>
      </c>
      <c r="AK106" s="12">
        <v>18718.033202999999</v>
      </c>
      <c r="AL106" s="12">
        <v>19451.103515999999</v>
      </c>
      <c r="AM106" s="8">
        <v>3.8542E-2</v>
      </c>
    </row>
    <row r="108" spans="1:39" ht="15" customHeight="1">
      <c r="B108" s="6" t="s">
        <v>283</v>
      </c>
    </row>
    <row r="109" spans="1:39" ht="15" customHeight="1">
      <c r="A109" s="7" t="s">
        <v>282</v>
      </c>
      <c r="B109" s="10" t="s">
        <v>281</v>
      </c>
      <c r="C109" s="12">
        <v>341</v>
      </c>
      <c r="D109" s="12">
        <v>337.98925800000001</v>
      </c>
      <c r="E109" s="12">
        <v>340.12652600000001</v>
      </c>
      <c r="F109" s="12">
        <v>346.60519399999998</v>
      </c>
      <c r="G109" s="12">
        <v>351.251892</v>
      </c>
      <c r="H109" s="12">
        <v>354.30480999999997</v>
      </c>
      <c r="I109" s="12">
        <v>359.32724000000002</v>
      </c>
      <c r="J109" s="12">
        <v>365.78857399999998</v>
      </c>
      <c r="K109" s="12">
        <v>371.82132000000001</v>
      </c>
      <c r="L109" s="12">
        <v>376.46380599999998</v>
      </c>
      <c r="M109" s="12">
        <v>381.875854</v>
      </c>
      <c r="N109" s="12">
        <v>386.17825299999998</v>
      </c>
      <c r="O109" s="12">
        <v>388.652649</v>
      </c>
      <c r="P109" s="12">
        <v>391.58505200000002</v>
      </c>
      <c r="Q109" s="12">
        <v>395.52593999999999</v>
      </c>
      <c r="R109" s="12">
        <v>399.263733</v>
      </c>
      <c r="S109" s="12">
        <v>402.44482399999998</v>
      </c>
      <c r="T109" s="12">
        <v>405.48095699999999</v>
      </c>
      <c r="U109" s="12">
        <v>408.59759500000001</v>
      </c>
      <c r="V109" s="12">
        <v>412.796448</v>
      </c>
      <c r="W109" s="12">
        <v>417.64913899999999</v>
      </c>
      <c r="X109" s="12">
        <v>422.00732399999998</v>
      </c>
      <c r="Y109" s="12">
        <v>425.99414100000001</v>
      </c>
      <c r="Z109" s="12">
        <v>430.18435699999998</v>
      </c>
      <c r="AA109" s="12">
        <v>435.02044699999999</v>
      </c>
      <c r="AB109" s="12">
        <v>438.67584199999999</v>
      </c>
      <c r="AC109" s="12">
        <v>441.56442299999998</v>
      </c>
      <c r="AD109" s="12">
        <v>444.77539100000001</v>
      </c>
      <c r="AE109" s="12">
        <v>448.15585299999998</v>
      </c>
      <c r="AF109" s="12">
        <v>451.46942100000001</v>
      </c>
      <c r="AG109" s="12">
        <v>454.37887599999999</v>
      </c>
      <c r="AH109" s="12">
        <v>457.02880900000002</v>
      </c>
      <c r="AI109" s="12">
        <v>459.39941399999998</v>
      </c>
      <c r="AJ109" s="12">
        <v>460.96905500000003</v>
      </c>
      <c r="AK109" s="12">
        <v>462.17935199999999</v>
      </c>
      <c r="AL109" s="12">
        <v>463.85730000000001</v>
      </c>
      <c r="AM109" s="8">
        <v>9.3539999999999995E-3</v>
      </c>
    </row>
    <row r="110" spans="1:39" ht="15" customHeight="1">
      <c r="A110" s="7" t="s">
        <v>280</v>
      </c>
      <c r="B110" s="10" t="s">
        <v>187</v>
      </c>
      <c r="C110" s="12">
        <v>170</v>
      </c>
      <c r="D110" s="12">
        <v>203.77488700000001</v>
      </c>
      <c r="E110" s="12">
        <v>207.21148700000001</v>
      </c>
      <c r="F110" s="12">
        <v>213.90579199999999</v>
      </c>
      <c r="G110" s="12">
        <v>223.47290000000001</v>
      </c>
      <c r="H110" s="12">
        <v>226.568848</v>
      </c>
      <c r="I110" s="12">
        <v>229.24382</v>
      </c>
      <c r="J110" s="12">
        <v>232.116837</v>
      </c>
      <c r="K110" s="12">
        <v>228.46949799999999</v>
      </c>
      <c r="L110" s="12">
        <v>228.45640599999999</v>
      </c>
      <c r="M110" s="12">
        <v>232.84303299999999</v>
      </c>
      <c r="N110" s="12">
        <v>239.76071200000001</v>
      </c>
      <c r="O110" s="12">
        <v>241.994629</v>
      </c>
      <c r="P110" s="12">
        <v>244.34646599999999</v>
      </c>
      <c r="Q110" s="12">
        <v>247.076401</v>
      </c>
      <c r="R110" s="12">
        <v>248.950546</v>
      </c>
      <c r="S110" s="12">
        <v>250.29212999999999</v>
      </c>
      <c r="T110" s="12">
        <v>251.529526</v>
      </c>
      <c r="U110" s="12">
        <v>252.880966</v>
      </c>
      <c r="V110" s="12">
        <v>255.66287199999999</v>
      </c>
      <c r="W110" s="12">
        <v>259.19021600000002</v>
      </c>
      <c r="X110" s="12">
        <v>262.35308800000001</v>
      </c>
      <c r="Y110" s="12">
        <v>264.86673000000002</v>
      </c>
      <c r="Z110" s="12">
        <v>267.433807</v>
      </c>
      <c r="AA110" s="12">
        <v>270.33932499999997</v>
      </c>
      <c r="AB110" s="12">
        <v>272.46890300000001</v>
      </c>
      <c r="AC110" s="12">
        <v>274.15673800000002</v>
      </c>
      <c r="AD110" s="12">
        <v>276.10351600000001</v>
      </c>
      <c r="AE110" s="12">
        <v>278.222015</v>
      </c>
      <c r="AF110" s="12">
        <v>280.36563100000001</v>
      </c>
      <c r="AG110" s="12">
        <v>282.24798600000003</v>
      </c>
      <c r="AH110" s="12">
        <v>283.92056300000002</v>
      </c>
      <c r="AI110" s="12">
        <v>285.372681</v>
      </c>
      <c r="AJ110" s="12">
        <v>286.32122800000002</v>
      </c>
      <c r="AK110" s="12">
        <v>287.04785199999998</v>
      </c>
      <c r="AL110" s="12">
        <v>288.07302900000002</v>
      </c>
      <c r="AM110" s="8">
        <v>1.0234E-2</v>
      </c>
    </row>
    <row r="111" spans="1:39" ht="15" customHeight="1">
      <c r="A111" s="7" t="s">
        <v>279</v>
      </c>
      <c r="B111" s="10" t="s">
        <v>185</v>
      </c>
      <c r="C111" s="12">
        <v>56</v>
      </c>
      <c r="D111" s="12">
        <v>25.639247999999998</v>
      </c>
      <c r="E111" s="12">
        <v>26.104519</v>
      </c>
      <c r="F111" s="12">
        <v>26.227136999999999</v>
      </c>
      <c r="G111" s="12">
        <v>28.971525</v>
      </c>
      <c r="H111" s="12">
        <v>29.337150999999999</v>
      </c>
      <c r="I111" s="12">
        <v>30.350418000000001</v>
      </c>
      <c r="J111" s="12">
        <v>33.386135000000003</v>
      </c>
      <c r="K111" s="12">
        <v>34.019691000000002</v>
      </c>
      <c r="L111" s="12">
        <v>34.512543000000001</v>
      </c>
      <c r="M111" s="12">
        <v>35.006118999999998</v>
      </c>
      <c r="N111" s="12">
        <v>32.598633</v>
      </c>
      <c r="O111" s="12">
        <v>33.140006999999997</v>
      </c>
      <c r="P111" s="12">
        <v>33.723663000000002</v>
      </c>
      <c r="Q111" s="12">
        <v>34.476475000000001</v>
      </c>
      <c r="R111" s="12">
        <v>34.989353000000001</v>
      </c>
      <c r="S111" s="12">
        <v>35.462615999999997</v>
      </c>
      <c r="T111" s="12">
        <v>35.878292000000002</v>
      </c>
      <c r="U111" s="12">
        <v>36.040131000000002</v>
      </c>
      <c r="V111" s="12">
        <v>36.27467</v>
      </c>
      <c r="W111" s="12">
        <v>36.542385000000003</v>
      </c>
      <c r="X111" s="12">
        <v>36.747585000000001</v>
      </c>
      <c r="Y111" s="12">
        <v>37.208260000000003</v>
      </c>
      <c r="Z111" s="12">
        <v>37.663539999999998</v>
      </c>
      <c r="AA111" s="12">
        <v>38.149211999999999</v>
      </c>
      <c r="AB111" s="12">
        <v>38.492981</v>
      </c>
      <c r="AC111" s="12">
        <v>38.751452999999998</v>
      </c>
      <c r="AD111" s="12">
        <v>39.017299999999999</v>
      </c>
      <c r="AE111" s="12">
        <v>39.279803999999999</v>
      </c>
      <c r="AF111" s="12">
        <v>39.545093999999999</v>
      </c>
      <c r="AG111" s="12">
        <v>39.787059999999997</v>
      </c>
      <c r="AH111" s="12">
        <v>40.022205</v>
      </c>
      <c r="AI111" s="12">
        <v>40.252426</v>
      </c>
      <c r="AJ111" s="12">
        <v>40.402633999999999</v>
      </c>
      <c r="AK111" s="12">
        <v>40.513111000000002</v>
      </c>
      <c r="AL111" s="12">
        <v>40.658408999999999</v>
      </c>
      <c r="AM111" s="8">
        <v>1.3653999999999999E-2</v>
      </c>
    </row>
    <row r="112" spans="1:39" ht="15" customHeight="1">
      <c r="A112" s="7" t="s">
        <v>278</v>
      </c>
      <c r="B112" s="10" t="s">
        <v>183</v>
      </c>
      <c r="C112" s="12">
        <v>115</v>
      </c>
      <c r="D112" s="12">
        <v>108.57512699999999</v>
      </c>
      <c r="E112" s="12">
        <v>106.810509</v>
      </c>
      <c r="F112" s="12">
        <v>106.472267</v>
      </c>
      <c r="G112" s="12">
        <v>98.807456999999999</v>
      </c>
      <c r="H112" s="12">
        <v>98.398810999999995</v>
      </c>
      <c r="I112" s="12">
        <v>99.733001999999999</v>
      </c>
      <c r="J112" s="12">
        <v>100.285599</v>
      </c>
      <c r="K112" s="12">
        <v>109.332115</v>
      </c>
      <c r="L112" s="12">
        <v>113.49485799999999</v>
      </c>
      <c r="M112" s="12">
        <v>114.026695</v>
      </c>
      <c r="N112" s="12">
        <v>113.818909</v>
      </c>
      <c r="O112" s="12">
        <v>113.51799</v>
      </c>
      <c r="P112" s="12">
        <v>113.514931</v>
      </c>
      <c r="Q112" s="12">
        <v>113.973068</v>
      </c>
      <c r="R112" s="12">
        <v>115.32382200000001</v>
      </c>
      <c r="S112" s="12">
        <v>116.690079</v>
      </c>
      <c r="T112" s="12">
        <v>118.07313499999999</v>
      </c>
      <c r="U112" s="12">
        <v>119.676529</v>
      </c>
      <c r="V112" s="12">
        <v>120.858925</v>
      </c>
      <c r="W112" s="12">
        <v>121.91654200000001</v>
      </c>
      <c r="X112" s="12">
        <v>122.906639</v>
      </c>
      <c r="Y112" s="12">
        <v>123.919151</v>
      </c>
      <c r="Z112" s="12">
        <v>125.08699799999999</v>
      </c>
      <c r="AA112" s="12">
        <v>126.531937</v>
      </c>
      <c r="AB112" s="12">
        <v>127.713959</v>
      </c>
      <c r="AC112" s="12">
        <v>128.65621899999999</v>
      </c>
      <c r="AD112" s="12">
        <v>129.65455600000001</v>
      </c>
      <c r="AE112" s="12">
        <v>130.654022</v>
      </c>
      <c r="AF112" s="12">
        <v>131.55870100000001</v>
      </c>
      <c r="AG112" s="12">
        <v>132.343842</v>
      </c>
      <c r="AH112" s="12">
        <v>133.086029</v>
      </c>
      <c r="AI112" s="12">
        <v>133.774292</v>
      </c>
      <c r="AJ112" s="12">
        <v>134.24517800000001</v>
      </c>
      <c r="AK112" s="12">
        <v>134.61837800000001</v>
      </c>
      <c r="AL112" s="12">
        <v>135.12586999999999</v>
      </c>
      <c r="AM112" s="8">
        <v>6.4549999999999998E-3</v>
      </c>
    </row>
    <row r="113" spans="1:39" ht="15" customHeight="1">
      <c r="A113" s="7" t="s">
        <v>277</v>
      </c>
      <c r="B113" s="10" t="s">
        <v>276</v>
      </c>
      <c r="C113" s="12">
        <v>39</v>
      </c>
      <c r="D113" s="12">
        <v>26.085094000000002</v>
      </c>
      <c r="E113" s="12">
        <v>26.788392999999999</v>
      </c>
      <c r="F113" s="12">
        <v>27.50787</v>
      </c>
      <c r="G113" s="12">
        <v>28.163634999999999</v>
      </c>
      <c r="H113" s="12">
        <v>28.790520000000001</v>
      </c>
      <c r="I113" s="12">
        <v>29.394373000000002</v>
      </c>
      <c r="J113" s="12">
        <v>30.004189</v>
      </c>
      <c r="K113" s="12">
        <v>30.621689</v>
      </c>
      <c r="L113" s="12">
        <v>31.244365999999999</v>
      </c>
      <c r="M113" s="12">
        <v>31.865798999999999</v>
      </c>
      <c r="N113" s="12">
        <v>32.480946000000003</v>
      </c>
      <c r="O113" s="12">
        <v>33.112270000000002</v>
      </c>
      <c r="P113" s="12">
        <v>33.762008999999999</v>
      </c>
      <c r="Q113" s="12">
        <v>34.435290999999999</v>
      </c>
      <c r="R113" s="12">
        <v>35.133934000000004</v>
      </c>
      <c r="S113" s="12">
        <v>35.839333000000003</v>
      </c>
      <c r="T113" s="12">
        <v>36.557045000000002</v>
      </c>
      <c r="U113" s="12">
        <v>37.295059000000002</v>
      </c>
      <c r="V113" s="12">
        <v>38.054496999999998</v>
      </c>
      <c r="W113" s="12">
        <v>38.830185</v>
      </c>
      <c r="X113" s="12">
        <v>39.605801</v>
      </c>
      <c r="Y113" s="12">
        <v>40.391468000000003</v>
      </c>
      <c r="Z113" s="12">
        <v>41.192230000000002</v>
      </c>
      <c r="AA113" s="12">
        <v>42.009780999999997</v>
      </c>
      <c r="AB113" s="12">
        <v>42.842888000000002</v>
      </c>
      <c r="AC113" s="12">
        <v>43.692520000000002</v>
      </c>
      <c r="AD113" s="12">
        <v>44.558998000000003</v>
      </c>
      <c r="AE113" s="12">
        <v>45.442664999999998</v>
      </c>
      <c r="AF113" s="12">
        <v>46.343857</v>
      </c>
      <c r="AG113" s="12">
        <v>47.262909000000001</v>
      </c>
      <c r="AH113" s="12">
        <v>48.200198999999998</v>
      </c>
      <c r="AI113" s="12">
        <v>49.156067</v>
      </c>
      <c r="AJ113" s="12">
        <v>50.130901000000001</v>
      </c>
      <c r="AK113" s="12">
        <v>51.125061000000002</v>
      </c>
      <c r="AL113" s="12">
        <v>52.138939000000001</v>
      </c>
      <c r="AM113" s="8">
        <v>2.0577999999999999E-2</v>
      </c>
    </row>
    <row r="114" spans="1:39" ht="15" customHeight="1">
      <c r="A114" s="7" t="s">
        <v>275</v>
      </c>
      <c r="B114" s="10" t="s">
        <v>187</v>
      </c>
      <c r="C114" s="12">
        <v>19</v>
      </c>
      <c r="D114" s="12">
        <v>10.179549</v>
      </c>
      <c r="E114" s="12">
        <v>10.454006</v>
      </c>
      <c r="F114" s="12">
        <v>10.734778</v>
      </c>
      <c r="G114" s="12">
        <v>10.990686</v>
      </c>
      <c r="H114" s="12">
        <v>11.235325</v>
      </c>
      <c r="I114" s="12">
        <v>11.470974</v>
      </c>
      <c r="J114" s="12">
        <v>11.708951000000001</v>
      </c>
      <c r="K114" s="12">
        <v>11.949927000000001</v>
      </c>
      <c r="L114" s="12">
        <v>12.192923</v>
      </c>
      <c r="M114" s="12">
        <v>12.435433</v>
      </c>
      <c r="N114" s="12">
        <v>12.67549</v>
      </c>
      <c r="O114" s="12">
        <v>12.921862000000001</v>
      </c>
      <c r="P114" s="12">
        <v>13.175416999999999</v>
      </c>
      <c r="Q114" s="12">
        <v>13.438162</v>
      </c>
      <c r="R114" s="12">
        <v>13.710803</v>
      </c>
      <c r="S114" s="12">
        <v>13.986081</v>
      </c>
      <c r="T114" s="12">
        <v>14.266164</v>
      </c>
      <c r="U114" s="12">
        <v>14.554169</v>
      </c>
      <c r="V114" s="12">
        <v>14.850536</v>
      </c>
      <c r="W114" s="12">
        <v>15.153243</v>
      </c>
      <c r="X114" s="12">
        <v>15.455921</v>
      </c>
      <c r="Y114" s="12">
        <v>15.762524000000001</v>
      </c>
      <c r="Z114" s="12">
        <v>16.075016000000002</v>
      </c>
      <c r="AA114" s="12">
        <v>16.39406</v>
      </c>
      <c r="AB114" s="12">
        <v>16.719175</v>
      </c>
      <c r="AC114" s="12">
        <v>17.050739</v>
      </c>
      <c r="AD114" s="12">
        <v>17.388877999999998</v>
      </c>
      <c r="AE114" s="12">
        <v>17.733723000000001</v>
      </c>
      <c r="AF114" s="12">
        <v>18.085405000000002</v>
      </c>
      <c r="AG114" s="12">
        <v>18.444061000000001</v>
      </c>
      <c r="AH114" s="12">
        <v>18.809833999999999</v>
      </c>
      <c r="AI114" s="12">
        <v>19.182856000000001</v>
      </c>
      <c r="AJ114" s="12">
        <v>19.563278</v>
      </c>
      <c r="AK114" s="12">
        <v>19.951242000000001</v>
      </c>
      <c r="AL114" s="12">
        <v>20.346903000000001</v>
      </c>
      <c r="AM114" s="8">
        <v>2.0577999999999999E-2</v>
      </c>
    </row>
    <row r="115" spans="1:39" ht="15" customHeight="1">
      <c r="A115" s="7" t="s">
        <v>274</v>
      </c>
      <c r="B115" s="10" t="s">
        <v>185</v>
      </c>
      <c r="C115" s="12">
        <v>6</v>
      </c>
      <c r="D115" s="12">
        <v>3.6052569999999999</v>
      </c>
      <c r="E115" s="12">
        <v>3.702461</v>
      </c>
      <c r="F115" s="12">
        <v>3.801901</v>
      </c>
      <c r="G115" s="12">
        <v>3.8925350000000001</v>
      </c>
      <c r="H115" s="12">
        <v>3.979177</v>
      </c>
      <c r="I115" s="12">
        <v>4.0626369999999996</v>
      </c>
      <c r="J115" s="12">
        <v>4.1469199999999997</v>
      </c>
      <c r="K115" s="12">
        <v>4.2322660000000001</v>
      </c>
      <c r="L115" s="12">
        <v>4.318327</v>
      </c>
      <c r="M115" s="12">
        <v>4.4042159999999999</v>
      </c>
      <c r="N115" s="12">
        <v>4.489236</v>
      </c>
      <c r="O115" s="12">
        <v>4.5764930000000001</v>
      </c>
      <c r="P115" s="12">
        <v>4.6662939999999997</v>
      </c>
      <c r="Q115" s="12">
        <v>4.7593490000000003</v>
      </c>
      <c r="R115" s="12">
        <v>4.8559099999999997</v>
      </c>
      <c r="S115" s="12">
        <v>4.9534039999999999</v>
      </c>
      <c r="T115" s="12">
        <v>5.0526</v>
      </c>
      <c r="U115" s="12">
        <v>5.1546019999999997</v>
      </c>
      <c r="V115" s="12">
        <v>5.2595650000000003</v>
      </c>
      <c r="W115" s="12">
        <v>5.3667740000000004</v>
      </c>
      <c r="X115" s="12">
        <v>5.4739719999999998</v>
      </c>
      <c r="Y115" s="12">
        <v>5.5825610000000001</v>
      </c>
      <c r="Z115" s="12">
        <v>5.6932349999999996</v>
      </c>
      <c r="AA115" s="12">
        <v>5.8062300000000002</v>
      </c>
      <c r="AB115" s="12">
        <v>5.9213750000000003</v>
      </c>
      <c r="AC115" s="12">
        <v>6.0388039999999998</v>
      </c>
      <c r="AD115" s="12">
        <v>6.1585619999999999</v>
      </c>
      <c r="AE115" s="12">
        <v>6.2806940000000004</v>
      </c>
      <c r="AF115" s="12">
        <v>6.4052480000000003</v>
      </c>
      <c r="AG115" s="12">
        <v>6.5322719999999999</v>
      </c>
      <c r="AH115" s="12">
        <v>6.6618170000000001</v>
      </c>
      <c r="AI115" s="12">
        <v>6.7939290000000003</v>
      </c>
      <c r="AJ115" s="12">
        <v>6.928661</v>
      </c>
      <c r="AK115" s="12">
        <v>7.066065</v>
      </c>
      <c r="AL115" s="12">
        <v>7.2061950000000001</v>
      </c>
      <c r="AM115" s="8">
        <v>2.0577999999999999E-2</v>
      </c>
    </row>
    <row r="116" spans="1:39" ht="15" customHeight="1">
      <c r="A116" s="7" t="s">
        <v>273</v>
      </c>
      <c r="B116" s="10" t="s">
        <v>183</v>
      </c>
      <c r="C116" s="12">
        <v>14</v>
      </c>
      <c r="D116" s="12">
        <v>12.300288999999999</v>
      </c>
      <c r="E116" s="12">
        <v>12.631926</v>
      </c>
      <c r="F116" s="12">
        <v>12.971190999999999</v>
      </c>
      <c r="G116" s="12">
        <v>13.280414</v>
      </c>
      <c r="H116" s="12">
        <v>13.576017999999999</v>
      </c>
      <c r="I116" s="12">
        <v>13.860761999999999</v>
      </c>
      <c r="J116" s="12">
        <v>14.148315999999999</v>
      </c>
      <c r="K116" s="12">
        <v>14.439496</v>
      </c>
      <c r="L116" s="12">
        <v>14.733115</v>
      </c>
      <c r="M116" s="12">
        <v>15.026149999999999</v>
      </c>
      <c r="N116" s="12">
        <v>15.316217999999999</v>
      </c>
      <c r="O116" s="12">
        <v>15.613917000000001</v>
      </c>
      <c r="P116" s="12">
        <v>15.920297</v>
      </c>
      <c r="Q116" s="12">
        <v>16.237780000000001</v>
      </c>
      <c r="R116" s="12">
        <v>16.567221</v>
      </c>
      <c r="S116" s="12">
        <v>16.899849</v>
      </c>
      <c r="T116" s="12">
        <v>17.238282999999999</v>
      </c>
      <c r="U116" s="12">
        <v>17.586288</v>
      </c>
      <c r="V116" s="12">
        <v>17.944396999999999</v>
      </c>
      <c r="W116" s="12">
        <v>18.310168999999998</v>
      </c>
      <c r="X116" s="12">
        <v>18.675906999999999</v>
      </c>
      <c r="Y116" s="12">
        <v>19.046382999999999</v>
      </c>
      <c r="Z116" s="12">
        <v>19.423978999999999</v>
      </c>
      <c r="AA116" s="12">
        <v>19.80949</v>
      </c>
      <c r="AB116" s="12">
        <v>20.202338999999998</v>
      </c>
      <c r="AC116" s="12">
        <v>20.602978</v>
      </c>
      <c r="AD116" s="12">
        <v>21.011559999999999</v>
      </c>
      <c r="AE116" s="12">
        <v>21.428249000000001</v>
      </c>
      <c r="AF116" s="12">
        <v>21.853200999999999</v>
      </c>
      <c r="AG116" s="12">
        <v>22.286574999999999</v>
      </c>
      <c r="AH116" s="12">
        <v>22.728549999999998</v>
      </c>
      <c r="AI116" s="12">
        <v>23.179285</v>
      </c>
      <c r="AJ116" s="12">
        <v>23.638961999999999</v>
      </c>
      <c r="AK116" s="12">
        <v>24.107754</v>
      </c>
      <c r="AL116" s="12">
        <v>24.585842</v>
      </c>
      <c r="AM116" s="8">
        <v>2.0577999999999999E-2</v>
      </c>
    </row>
    <row r="117" spans="1:39" ht="15" customHeight="1">
      <c r="A117" s="7" t="s">
        <v>272</v>
      </c>
      <c r="B117" s="10" t="s">
        <v>271</v>
      </c>
      <c r="C117" s="12">
        <v>46</v>
      </c>
      <c r="D117" s="12">
        <v>46.330849000000001</v>
      </c>
      <c r="E117" s="12">
        <v>47.888382</v>
      </c>
      <c r="F117" s="12">
        <v>49.646706000000002</v>
      </c>
      <c r="G117" s="12">
        <v>51.425502999999999</v>
      </c>
      <c r="H117" s="12">
        <v>53.218201000000001</v>
      </c>
      <c r="I117" s="12">
        <v>55.024250000000002</v>
      </c>
      <c r="J117" s="12">
        <v>56.845078000000001</v>
      </c>
      <c r="K117" s="12">
        <v>58.702080000000002</v>
      </c>
      <c r="L117" s="12">
        <v>60.595756999999999</v>
      </c>
      <c r="M117" s="12">
        <v>62.493858000000003</v>
      </c>
      <c r="N117" s="12">
        <v>64.428336999999999</v>
      </c>
      <c r="O117" s="12">
        <v>66.398300000000006</v>
      </c>
      <c r="P117" s="12">
        <v>68.415053999999998</v>
      </c>
      <c r="Q117" s="12">
        <v>70.446258999999998</v>
      </c>
      <c r="R117" s="12">
        <v>72.562957999999995</v>
      </c>
      <c r="S117" s="12">
        <v>74.724311999999998</v>
      </c>
      <c r="T117" s="12">
        <v>76.918678</v>
      </c>
      <c r="U117" s="12">
        <v>79.166495999999995</v>
      </c>
      <c r="V117" s="12">
        <v>81.468918000000002</v>
      </c>
      <c r="W117" s="12">
        <v>83.826965000000001</v>
      </c>
      <c r="X117" s="12">
        <v>86.257202000000007</v>
      </c>
      <c r="Y117" s="12">
        <v>88.690658999999997</v>
      </c>
      <c r="Z117" s="12">
        <v>91.255234000000002</v>
      </c>
      <c r="AA117" s="12">
        <v>93.878737999999998</v>
      </c>
      <c r="AB117" s="12">
        <v>96.619750999999994</v>
      </c>
      <c r="AC117" s="12">
        <v>99.440810999999997</v>
      </c>
      <c r="AD117" s="12">
        <v>102.34421500000001</v>
      </c>
      <c r="AE117" s="12">
        <v>105.332397</v>
      </c>
      <c r="AF117" s="12">
        <v>108.40782900000001</v>
      </c>
      <c r="AG117" s="12">
        <v>111.573059</v>
      </c>
      <c r="AH117" s="12">
        <v>114.830704</v>
      </c>
      <c r="AI117" s="12">
        <v>118.183464</v>
      </c>
      <c r="AJ117" s="12">
        <v>121.634117</v>
      </c>
      <c r="AK117" s="12">
        <v>125.18551600000001</v>
      </c>
      <c r="AL117" s="12">
        <v>128.84060700000001</v>
      </c>
      <c r="AM117" s="8">
        <v>3.0537999999999999E-2</v>
      </c>
    </row>
    <row r="118" spans="1:39" ht="15" customHeight="1">
      <c r="A118" s="7" t="s">
        <v>270</v>
      </c>
      <c r="B118" s="10" t="s">
        <v>187</v>
      </c>
      <c r="C118" s="12">
        <v>34</v>
      </c>
      <c r="D118" s="12">
        <v>29.940218000000002</v>
      </c>
      <c r="E118" s="12">
        <v>30.946739000000001</v>
      </c>
      <c r="F118" s="12">
        <v>32.083011999999997</v>
      </c>
      <c r="G118" s="12">
        <v>33.232517000000001</v>
      </c>
      <c r="H118" s="12">
        <v>34.391005999999997</v>
      </c>
      <c r="I118" s="12">
        <v>35.558124999999997</v>
      </c>
      <c r="J118" s="12">
        <v>36.734791000000001</v>
      </c>
      <c r="K118" s="12">
        <v>37.934834000000002</v>
      </c>
      <c r="L118" s="12">
        <v>39.158577000000001</v>
      </c>
      <c r="M118" s="12">
        <v>40.385181000000003</v>
      </c>
      <c r="N118" s="12">
        <v>41.635292</v>
      </c>
      <c r="O118" s="12">
        <v>42.908332999999999</v>
      </c>
      <c r="P118" s="12">
        <v>44.211616999999997</v>
      </c>
      <c r="Q118" s="12">
        <v>45.524231</v>
      </c>
      <c r="R118" s="12">
        <v>46.892100999999997</v>
      </c>
      <c r="S118" s="12">
        <v>48.288822000000003</v>
      </c>
      <c r="T118" s="12">
        <v>49.706882</v>
      </c>
      <c r="U118" s="12">
        <v>51.159481</v>
      </c>
      <c r="V118" s="12">
        <v>52.647368999999998</v>
      </c>
      <c r="W118" s="12">
        <v>54.171199999999999</v>
      </c>
      <c r="X118" s="12">
        <v>55.741680000000002</v>
      </c>
      <c r="Y118" s="12">
        <v>57.314247000000002</v>
      </c>
      <c r="Z118" s="12">
        <v>58.971541999999999</v>
      </c>
      <c r="AA118" s="12">
        <v>60.666919999999998</v>
      </c>
      <c r="AB118" s="12">
        <v>62.438236000000003</v>
      </c>
      <c r="AC118" s="12">
        <v>64.261275999999995</v>
      </c>
      <c r="AD118" s="12">
        <v>66.137535</v>
      </c>
      <c r="AE118" s="12">
        <v>68.068580999999995</v>
      </c>
      <c r="AF118" s="12">
        <v>70.055999999999997</v>
      </c>
      <c r="AG118" s="12">
        <v>72.101455999999999</v>
      </c>
      <c r="AH118" s="12">
        <v>74.206635000000006</v>
      </c>
      <c r="AI118" s="12">
        <v>76.373276000000004</v>
      </c>
      <c r="AJ118" s="12">
        <v>78.603179999999995</v>
      </c>
      <c r="AK118" s="12">
        <v>80.898185999999995</v>
      </c>
      <c r="AL118" s="12">
        <v>83.260208000000006</v>
      </c>
      <c r="AM118" s="8">
        <v>3.0537999999999999E-2</v>
      </c>
    </row>
    <row r="119" spans="1:39" ht="15" customHeight="1">
      <c r="A119" s="7" t="s">
        <v>269</v>
      </c>
      <c r="B119" s="10" t="s">
        <v>185</v>
      </c>
      <c r="C119" s="12">
        <v>3</v>
      </c>
      <c r="D119" s="12">
        <v>2.1854170000000002</v>
      </c>
      <c r="E119" s="12">
        <v>2.2588859999999999</v>
      </c>
      <c r="F119" s="12">
        <v>2.3418260000000002</v>
      </c>
      <c r="G119" s="12">
        <v>2.4257309999999999</v>
      </c>
      <c r="H119" s="12">
        <v>2.5102920000000002</v>
      </c>
      <c r="I119" s="12">
        <v>2.5954839999999999</v>
      </c>
      <c r="J119" s="12">
        <v>2.6813720000000001</v>
      </c>
      <c r="K119" s="12">
        <v>2.7689659999999998</v>
      </c>
      <c r="L119" s="12">
        <v>2.8582900000000002</v>
      </c>
      <c r="M119" s="12">
        <v>2.9478240000000002</v>
      </c>
      <c r="N119" s="12">
        <v>3.0390730000000001</v>
      </c>
      <c r="O119" s="12">
        <v>3.1319949999999999</v>
      </c>
      <c r="P119" s="12">
        <v>3.227125</v>
      </c>
      <c r="Q119" s="12">
        <v>3.322937</v>
      </c>
      <c r="R119" s="12">
        <v>3.4227810000000001</v>
      </c>
      <c r="S119" s="12">
        <v>3.5247320000000002</v>
      </c>
      <c r="T119" s="12">
        <v>3.6282399999999999</v>
      </c>
      <c r="U119" s="12">
        <v>3.7342689999999998</v>
      </c>
      <c r="V119" s="12">
        <v>3.8428740000000001</v>
      </c>
      <c r="W119" s="12">
        <v>3.9541019999999998</v>
      </c>
      <c r="X119" s="12">
        <v>4.0687360000000004</v>
      </c>
      <c r="Y119" s="12">
        <v>4.183522</v>
      </c>
      <c r="Z119" s="12">
        <v>4.3044919999999998</v>
      </c>
      <c r="AA119" s="12">
        <v>4.428242</v>
      </c>
      <c r="AB119" s="12">
        <v>4.5575359999999998</v>
      </c>
      <c r="AC119" s="12">
        <v>4.6906040000000004</v>
      </c>
      <c r="AD119" s="12">
        <v>4.8275569999999997</v>
      </c>
      <c r="AE119" s="12">
        <v>4.9685090000000001</v>
      </c>
      <c r="AF119" s="12">
        <v>5.1135770000000003</v>
      </c>
      <c r="AG119" s="12">
        <v>5.26288</v>
      </c>
      <c r="AH119" s="12">
        <v>5.4165429999999999</v>
      </c>
      <c r="AI119" s="12">
        <v>5.5746919999999998</v>
      </c>
      <c r="AJ119" s="12">
        <v>5.7374580000000002</v>
      </c>
      <c r="AK119" s="12">
        <v>5.9049769999999997</v>
      </c>
      <c r="AL119" s="12">
        <v>6.0773869999999999</v>
      </c>
      <c r="AM119" s="8">
        <v>3.0537999999999999E-2</v>
      </c>
    </row>
    <row r="120" spans="1:39" ht="15" customHeight="1">
      <c r="A120" s="7" t="s">
        <v>268</v>
      </c>
      <c r="B120" s="10" t="s">
        <v>183</v>
      </c>
      <c r="C120" s="12">
        <v>9</v>
      </c>
      <c r="D120" s="12">
        <v>14.205214</v>
      </c>
      <c r="E120" s="12">
        <v>14.682759000000001</v>
      </c>
      <c r="F120" s="12">
        <v>15.221869</v>
      </c>
      <c r="G120" s="12">
        <v>15.767253</v>
      </c>
      <c r="H120" s="12">
        <v>16.3169</v>
      </c>
      <c r="I120" s="12">
        <v>16.870643999999999</v>
      </c>
      <c r="J120" s="12">
        <v>17.428916999999998</v>
      </c>
      <c r="K120" s="12">
        <v>17.998280000000001</v>
      </c>
      <c r="L120" s="12">
        <v>18.578887999999999</v>
      </c>
      <c r="M120" s="12">
        <v>19.160851999999998</v>
      </c>
      <c r="N120" s="12">
        <v>19.753971</v>
      </c>
      <c r="O120" s="12">
        <v>20.357966999999999</v>
      </c>
      <c r="P120" s="12">
        <v>20.976313000000001</v>
      </c>
      <c r="Q120" s="12">
        <v>21.599087000000001</v>
      </c>
      <c r="R120" s="12">
        <v>22.248076999999999</v>
      </c>
      <c r="S120" s="12">
        <v>22.910757</v>
      </c>
      <c r="T120" s="12">
        <v>23.583559000000001</v>
      </c>
      <c r="U120" s="12">
        <v>24.272746999999999</v>
      </c>
      <c r="V120" s="12">
        <v>24.978680000000001</v>
      </c>
      <c r="W120" s="12">
        <v>25.701665999999999</v>
      </c>
      <c r="X120" s="12">
        <v>26.446783</v>
      </c>
      <c r="Y120" s="12">
        <v>27.192892000000001</v>
      </c>
      <c r="Z120" s="12">
        <v>27.979198</v>
      </c>
      <c r="AA120" s="12">
        <v>28.783574999999999</v>
      </c>
      <c r="AB120" s="12">
        <v>29.623981000000001</v>
      </c>
      <c r="AC120" s="12">
        <v>30.488928000000001</v>
      </c>
      <c r="AD120" s="12">
        <v>31.379121999999999</v>
      </c>
      <c r="AE120" s="12">
        <v>32.295310999999998</v>
      </c>
      <c r="AF120" s="12">
        <v>33.238250999999998</v>
      </c>
      <c r="AG120" s="12">
        <v>34.208720999999997</v>
      </c>
      <c r="AH120" s="12">
        <v>35.207531000000003</v>
      </c>
      <c r="AI120" s="12">
        <v>36.235497000000002</v>
      </c>
      <c r="AJ120" s="12">
        <v>37.293480000000002</v>
      </c>
      <c r="AK120" s="12">
        <v>38.382351</v>
      </c>
      <c r="AL120" s="12">
        <v>39.503017</v>
      </c>
      <c r="AM120" s="8">
        <v>3.0537999999999999E-2</v>
      </c>
    </row>
    <row r="121" spans="1:39" ht="15" customHeight="1">
      <c r="A121" s="7" t="s">
        <v>267</v>
      </c>
      <c r="B121" s="10" t="s">
        <v>266</v>
      </c>
      <c r="C121" s="12">
        <v>88</v>
      </c>
      <c r="D121" s="12">
        <v>95.429489000000004</v>
      </c>
      <c r="E121" s="12">
        <v>98.436858999999998</v>
      </c>
      <c r="F121" s="12">
        <v>101.919281</v>
      </c>
      <c r="G121" s="12">
        <v>105.45713000000001</v>
      </c>
      <c r="H121" s="12">
        <v>109.104462</v>
      </c>
      <c r="I121" s="12">
        <v>112.72448</v>
      </c>
      <c r="J121" s="12">
        <v>116.32064800000001</v>
      </c>
      <c r="K121" s="12">
        <v>119.94976</v>
      </c>
      <c r="L121" s="12">
        <v>123.557419</v>
      </c>
      <c r="M121" s="12">
        <v>127.056793</v>
      </c>
      <c r="N121" s="12">
        <v>130.59124800000001</v>
      </c>
      <c r="O121" s="12">
        <v>134.17025799999999</v>
      </c>
      <c r="P121" s="12">
        <v>137.761368</v>
      </c>
      <c r="Q121" s="12">
        <v>141.38540599999999</v>
      </c>
      <c r="R121" s="12">
        <v>145.13642899999999</v>
      </c>
      <c r="S121" s="12">
        <v>148.979614</v>
      </c>
      <c r="T121" s="12">
        <v>152.86080899999999</v>
      </c>
      <c r="U121" s="12">
        <v>156.807907</v>
      </c>
      <c r="V121" s="12">
        <v>160.79853800000001</v>
      </c>
      <c r="W121" s="12">
        <v>164.92279099999999</v>
      </c>
      <c r="X121" s="12">
        <v>169.18693500000001</v>
      </c>
      <c r="Y121" s="12">
        <v>173.53428600000001</v>
      </c>
      <c r="Z121" s="12">
        <v>178.07484400000001</v>
      </c>
      <c r="AA121" s="12">
        <v>182.73216199999999</v>
      </c>
      <c r="AB121" s="12">
        <v>187.47178600000001</v>
      </c>
      <c r="AC121" s="12">
        <v>192.334351</v>
      </c>
      <c r="AD121" s="12">
        <v>197.32302899999999</v>
      </c>
      <c r="AE121" s="12">
        <v>202.44113200000001</v>
      </c>
      <c r="AF121" s="12">
        <v>207.69193999999999</v>
      </c>
      <c r="AG121" s="12">
        <v>213.078979</v>
      </c>
      <c r="AH121" s="12">
        <v>218.60574299999999</v>
      </c>
      <c r="AI121" s="12">
        <v>224.27581799999999</v>
      </c>
      <c r="AJ121" s="12">
        <v>230.09300200000001</v>
      </c>
      <c r="AK121" s="12">
        <v>236.06106600000001</v>
      </c>
      <c r="AL121" s="12">
        <v>242.18392900000001</v>
      </c>
      <c r="AM121" s="8">
        <v>2.777E-2</v>
      </c>
    </row>
    <row r="122" spans="1:39" ht="15" customHeight="1">
      <c r="A122" s="7" t="s">
        <v>265</v>
      </c>
      <c r="B122" s="10" t="s">
        <v>187</v>
      </c>
      <c r="C122" s="12">
        <v>48</v>
      </c>
      <c r="D122" s="12">
        <v>48.948746</v>
      </c>
      <c r="E122" s="12">
        <v>50.491321999999997</v>
      </c>
      <c r="F122" s="12">
        <v>52.277560999999999</v>
      </c>
      <c r="G122" s="12">
        <v>54.092232000000003</v>
      </c>
      <c r="H122" s="12">
        <v>55.963062000000001</v>
      </c>
      <c r="I122" s="12">
        <v>57.819881000000002</v>
      </c>
      <c r="J122" s="12">
        <v>59.664470999999999</v>
      </c>
      <c r="K122" s="12">
        <v>61.525950999999999</v>
      </c>
      <c r="L122" s="12">
        <v>63.376438</v>
      </c>
      <c r="M122" s="12">
        <v>65.171370999999994</v>
      </c>
      <c r="N122" s="12">
        <v>66.984298999999993</v>
      </c>
      <c r="O122" s="12">
        <v>68.820083999999994</v>
      </c>
      <c r="P122" s="12">
        <v>70.662079000000006</v>
      </c>
      <c r="Q122" s="12">
        <v>72.520966000000001</v>
      </c>
      <c r="R122" s="12">
        <v>74.444969</v>
      </c>
      <c r="S122" s="12">
        <v>76.416267000000005</v>
      </c>
      <c r="T122" s="12">
        <v>78.407050999999996</v>
      </c>
      <c r="U122" s="12">
        <v>80.431640999999999</v>
      </c>
      <c r="V122" s="12">
        <v>82.478560999999999</v>
      </c>
      <c r="W122" s="12">
        <v>84.594016999999994</v>
      </c>
      <c r="X122" s="12">
        <v>86.781227000000001</v>
      </c>
      <c r="Y122" s="12">
        <v>89.011116000000001</v>
      </c>
      <c r="Z122" s="12">
        <v>91.340110999999993</v>
      </c>
      <c r="AA122" s="12">
        <v>93.728995999999995</v>
      </c>
      <c r="AB122" s="12">
        <v>96.160094999999998</v>
      </c>
      <c r="AC122" s="12">
        <v>98.654258999999996</v>
      </c>
      <c r="AD122" s="12">
        <v>101.213097</v>
      </c>
      <c r="AE122" s="12">
        <v>103.838341</v>
      </c>
      <c r="AF122" s="12">
        <v>106.531639</v>
      </c>
      <c r="AG122" s="12">
        <v>109.29482299999999</v>
      </c>
      <c r="AH122" s="12">
        <v>112.129662</v>
      </c>
      <c r="AI122" s="12">
        <v>115.038033</v>
      </c>
      <c r="AJ122" s="12">
        <v>118.021835</v>
      </c>
      <c r="AK122" s="12">
        <v>121.083046</v>
      </c>
      <c r="AL122" s="12">
        <v>124.22364</v>
      </c>
      <c r="AM122" s="8">
        <v>2.777E-2</v>
      </c>
    </row>
    <row r="123" spans="1:39" ht="15" customHeight="1">
      <c r="A123" s="7" t="s">
        <v>264</v>
      </c>
      <c r="B123" s="10" t="s">
        <v>185</v>
      </c>
      <c r="C123" s="12">
        <v>15</v>
      </c>
      <c r="D123" s="12">
        <v>13.162689</v>
      </c>
      <c r="E123" s="12">
        <v>13.577499</v>
      </c>
      <c r="F123" s="12">
        <v>14.057833</v>
      </c>
      <c r="G123" s="12">
        <v>14.545811</v>
      </c>
      <c r="H123" s="12">
        <v>15.048890999999999</v>
      </c>
      <c r="I123" s="12">
        <v>15.548204999999999</v>
      </c>
      <c r="J123" s="12">
        <v>16.044228</v>
      </c>
      <c r="K123" s="12">
        <v>16.544794</v>
      </c>
      <c r="L123" s="12">
        <v>17.042404000000001</v>
      </c>
      <c r="M123" s="12">
        <v>17.525074</v>
      </c>
      <c r="N123" s="12">
        <v>18.012585000000001</v>
      </c>
      <c r="O123" s="12">
        <v>18.506243000000001</v>
      </c>
      <c r="P123" s="12">
        <v>19.001567999999999</v>
      </c>
      <c r="Q123" s="12">
        <v>19.501438</v>
      </c>
      <c r="R123" s="12">
        <v>20.018818</v>
      </c>
      <c r="S123" s="12">
        <v>20.548914</v>
      </c>
      <c r="T123" s="12">
        <v>21.084250999999998</v>
      </c>
      <c r="U123" s="12">
        <v>21.628677</v>
      </c>
      <c r="V123" s="12">
        <v>22.179110999999999</v>
      </c>
      <c r="W123" s="12">
        <v>22.747972000000001</v>
      </c>
      <c r="X123" s="12">
        <v>23.336130000000001</v>
      </c>
      <c r="Y123" s="12">
        <v>23.935763999999999</v>
      </c>
      <c r="Z123" s="12">
        <v>24.562045999999999</v>
      </c>
      <c r="AA123" s="12">
        <v>25.204439000000001</v>
      </c>
      <c r="AB123" s="12">
        <v>25.858179</v>
      </c>
      <c r="AC123" s="12">
        <v>26.528877000000001</v>
      </c>
      <c r="AD123" s="12">
        <v>27.216974</v>
      </c>
      <c r="AE123" s="12">
        <v>27.922915</v>
      </c>
      <c r="AF123" s="12">
        <v>28.647165000000001</v>
      </c>
      <c r="AG123" s="12">
        <v>29.390203</v>
      </c>
      <c r="AH123" s="12">
        <v>30.152515000000001</v>
      </c>
      <c r="AI123" s="12">
        <v>30.934597</v>
      </c>
      <c r="AJ123" s="12">
        <v>31.736967</v>
      </c>
      <c r="AK123" s="12">
        <v>32.560146000000003</v>
      </c>
      <c r="AL123" s="12">
        <v>33.404677999999997</v>
      </c>
      <c r="AM123" s="8">
        <v>2.777E-2</v>
      </c>
    </row>
    <row r="124" spans="1:39" ht="15" customHeight="1">
      <c r="A124" s="7" t="s">
        <v>263</v>
      </c>
      <c r="B124" s="10" t="s">
        <v>183</v>
      </c>
      <c r="C124" s="12">
        <v>25</v>
      </c>
      <c r="D124" s="12">
        <v>33.318058000000001</v>
      </c>
      <c r="E124" s="12">
        <v>34.368046</v>
      </c>
      <c r="F124" s="12">
        <v>35.583888999999999</v>
      </c>
      <c r="G124" s="12">
        <v>36.819083999999997</v>
      </c>
      <c r="H124" s="12">
        <v>38.092506</v>
      </c>
      <c r="I124" s="12">
        <v>39.356392</v>
      </c>
      <c r="J124" s="12">
        <v>40.611953999999997</v>
      </c>
      <c r="K124" s="12">
        <v>41.879013</v>
      </c>
      <c r="L124" s="12">
        <v>43.138584000000002</v>
      </c>
      <c r="M124" s="12">
        <v>44.360348000000002</v>
      </c>
      <c r="N124" s="12">
        <v>45.594357000000002</v>
      </c>
      <c r="O124" s="12">
        <v>46.843929000000003</v>
      </c>
      <c r="P124" s="12">
        <v>48.097721</v>
      </c>
      <c r="Q124" s="12">
        <v>49.363014</v>
      </c>
      <c r="R124" s="12">
        <v>50.672634000000002</v>
      </c>
      <c r="S124" s="12">
        <v>52.014439000000003</v>
      </c>
      <c r="T124" s="12">
        <v>53.369511000000003</v>
      </c>
      <c r="U124" s="12">
        <v>54.747588999999998</v>
      </c>
      <c r="V124" s="12">
        <v>56.140872999999999</v>
      </c>
      <c r="W124" s="12">
        <v>57.580807</v>
      </c>
      <c r="X124" s="12">
        <v>59.069583999999999</v>
      </c>
      <c r="Y124" s="12">
        <v>60.587398999999998</v>
      </c>
      <c r="Z124" s="12">
        <v>62.172688000000001</v>
      </c>
      <c r="AA124" s="12">
        <v>63.798732999999999</v>
      </c>
      <c r="AB124" s="12">
        <v>65.453513999999998</v>
      </c>
      <c r="AC124" s="12">
        <v>67.151222000000004</v>
      </c>
      <c r="AD124" s="12">
        <v>68.892960000000002</v>
      </c>
      <c r="AE124" s="12">
        <v>70.679878000000002</v>
      </c>
      <c r="AF124" s="12">
        <v>72.513137999999998</v>
      </c>
      <c r="AG124" s="12">
        <v>74.393951000000001</v>
      </c>
      <c r="AH124" s="12">
        <v>76.323554999999999</v>
      </c>
      <c r="AI124" s="12">
        <v>78.303200000000004</v>
      </c>
      <c r="AJ124" s="12">
        <v>80.334198000000001</v>
      </c>
      <c r="AK124" s="12">
        <v>82.417869999999994</v>
      </c>
      <c r="AL124" s="12">
        <v>84.555594999999997</v>
      </c>
      <c r="AM124" s="8">
        <v>2.777E-2</v>
      </c>
    </row>
    <row r="125" spans="1:39" ht="15" customHeight="1">
      <c r="A125" s="7" t="s">
        <v>262</v>
      </c>
      <c r="B125" s="10" t="s">
        <v>261</v>
      </c>
      <c r="C125" s="12">
        <v>256</v>
      </c>
      <c r="D125" s="12">
        <v>261.31573500000002</v>
      </c>
      <c r="E125" s="12">
        <v>267.21365400000002</v>
      </c>
      <c r="F125" s="12">
        <v>273.07195999999999</v>
      </c>
      <c r="G125" s="12">
        <v>278.93810999999999</v>
      </c>
      <c r="H125" s="12">
        <v>284.89471400000002</v>
      </c>
      <c r="I125" s="12">
        <v>290.84957900000001</v>
      </c>
      <c r="J125" s="12">
        <v>296.88034099999999</v>
      </c>
      <c r="K125" s="12">
        <v>303.02212500000002</v>
      </c>
      <c r="L125" s="12">
        <v>309.212219</v>
      </c>
      <c r="M125" s="12">
        <v>315.31842</v>
      </c>
      <c r="N125" s="12">
        <v>321.41299400000003</v>
      </c>
      <c r="O125" s="12">
        <v>327.46826199999998</v>
      </c>
      <c r="P125" s="12">
        <v>333.56243899999998</v>
      </c>
      <c r="Q125" s="12">
        <v>339.58245799999997</v>
      </c>
      <c r="R125" s="12">
        <v>345.51388500000002</v>
      </c>
      <c r="S125" s="12">
        <v>351.645264</v>
      </c>
      <c r="T125" s="12">
        <v>357.827789</v>
      </c>
      <c r="U125" s="12">
        <v>364.07019000000003</v>
      </c>
      <c r="V125" s="12">
        <v>370.36703499999999</v>
      </c>
      <c r="W125" s="12">
        <v>376.79885899999999</v>
      </c>
      <c r="X125" s="12">
        <v>383.39511099999999</v>
      </c>
      <c r="Y125" s="12">
        <v>390.04699699999998</v>
      </c>
      <c r="Z125" s="12">
        <v>396.83837899999997</v>
      </c>
      <c r="AA125" s="12">
        <v>403.71032700000001</v>
      </c>
      <c r="AB125" s="12">
        <v>410.66763300000002</v>
      </c>
      <c r="AC125" s="12">
        <v>417.74481200000002</v>
      </c>
      <c r="AD125" s="12">
        <v>424.94390900000002</v>
      </c>
      <c r="AE125" s="12">
        <v>432.26718099999999</v>
      </c>
      <c r="AF125" s="12">
        <v>439.71658300000001</v>
      </c>
      <c r="AG125" s="12">
        <v>447.29437300000001</v>
      </c>
      <c r="AH125" s="12">
        <v>455.002747</v>
      </c>
      <c r="AI125" s="12">
        <v>462.84399400000001</v>
      </c>
      <c r="AJ125" s="12">
        <v>470.820312</v>
      </c>
      <c r="AK125" s="12">
        <v>478.93417399999998</v>
      </c>
      <c r="AL125" s="12">
        <v>487.18777499999999</v>
      </c>
      <c r="AM125" s="8">
        <v>1.8489999999999999E-2</v>
      </c>
    </row>
    <row r="126" spans="1:39" ht="15" customHeight="1">
      <c r="A126" s="7" t="s">
        <v>260</v>
      </c>
      <c r="B126" s="10" t="s">
        <v>187</v>
      </c>
      <c r="C126" s="12">
        <v>166</v>
      </c>
      <c r="D126" s="12">
        <v>166.081604</v>
      </c>
      <c r="E126" s="12">
        <v>169.83007799999999</v>
      </c>
      <c r="F126" s="12">
        <v>173.55337499999999</v>
      </c>
      <c r="G126" s="12">
        <v>177.28166200000001</v>
      </c>
      <c r="H126" s="12">
        <v>181.067429</v>
      </c>
      <c r="I126" s="12">
        <v>184.85209699999999</v>
      </c>
      <c r="J126" s="12">
        <v>188.685013</v>
      </c>
      <c r="K126" s="12">
        <v>192.58848599999999</v>
      </c>
      <c r="L126" s="12">
        <v>196.522659</v>
      </c>
      <c r="M126" s="12">
        <v>200.403503</v>
      </c>
      <c r="N126" s="12">
        <v>204.27694700000001</v>
      </c>
      <c r="O126" s="12">
        <v>208.12544299999999</v>
      </c>
      <c r="P126" s="12">
        <v>211.99865700000001</v>
      </c>
      <c r="Q126" s="12">
        <v>215.824738</v>
      </c>
      <c r="R126" s="12">
        <v>219.59451300000001</v>
      </c>
      <c r="S126" s="12">
        <v>223.491364</v>
      </c>
      <c r="T126" s="12">
        <v>227.420715</v>
      </c>
      <c r="U126" s="12">
        <v>231.38815299999999</v>
      </c>
      <c r="V126" s="12">
        <v>235.39013700000001</v>
      </c>
      <c r="W126" s="12">
        <v>239.47795099999999</v>
      </c>
      <c r="X126" s="12">
        <v>243.67025799999999</v>
      </c>
      <c r="Y126" s="12">
        <v>247.897919</v>
      </c>
      <c r="Z126" s="12">
        <v>252.21426400000001</v>
      </c>
      <c r="AA126" s="12">
        <v>256.58178700000002</v>
      </c>
      <c r="AB126" s="12">
        <v>261.00357100000002</v>
      </c>
      <c r="AC126" s="12">
        <v>265.50152600000001</v>
      </c>
      <c r="AD126" s="12">
        <v>270.07699600000001</v>
      </c>
      <c r="AE126" s="12">
        <v>274.73135400000001</v>
      </c>
      <c r="AF126" s="12">
        <v>279.46588100000002</v>
      </c>
      <c r="AG126" s="12">
        <v>284.28201300000001</v>
      </c>
      <c r="AH126" s="12">
        <v>289.181152</v>
      </c>
      <c r="AI126" s="12">
        <v>294.16473400000001</v>
      </c>
      <c r="AJ126" s="12">
        <v>299.23416099999997</v>
      </c>
      <c r="AK126" s="12">
        <v>304.39099099999999</v>
      </c>
      <c r="AL126" s="12">
        <v>309.63662699999998</v>
      </c>
      <c r="AM126" s="8">
        <v>1.8489999999999999E-2</v>
      </c>
    </row>
    <row r="127" spans="1:39" ht="15" customHeight="1">
      <c r="A127" s="7" t="s">
        <v>259</v>
      </c>
      <c r="B127" s="10" t="s">
        <v>185</v>
      </c>
      <c r="C127" s="12">
        <v>63</v>
      </c>
      <c r="D127" s="12">
        <v>48.983561999999999</v>
      </c>
      <c r="E127" s="12">
        <v>50.089126999999998</v>
      </c>
      <c r="F127" s="12">
        <v>51.187260000000002</v>
      </c>
      <c r="G127" s="12">
        <v>52.286869000000003</v>
      </c>
      <c r="H127" s="12">
        <v>53.403430999999998</v>
      </c>
      <c r="I127" s="12">
        <v>54.519669</v>
      </c>
      <c r="J127" s="12">
        <v>55.650139000000003</v>
      </c>
      <c r="K127" s="12">
        <v>56.801414000000001</v>
      </c>
      <c r="L127" s="12">
        <v>57.961739000000001</v>
      </c>
      <c r="M127" s="12">
        <v>59.106346000000002</v>
      </c>
      <c r="N127" s="12">
        <v>60.248767999999998</v>
      </c>
      <c r="O127" s="12">
        <v>61.383834999999998</v>
      </c>
      <c r="P127" s="12">
        <v>62.526184000000001</v>
      </c>
      <c r="Q127" s="12">
        <v>63.654636000000004</v>
      </c>
      <c r="R127" s="12">
        <v>64.766479000000004</v>
      </c>
      <c r="S127" s="12">
        <v>65.915809999999993</v>
      </c>
      <c r="T127" s="12">
        <v>67.074721999999994</v>
      </c>
      <c r="U127" s="12">
        <v>68.244857999999994</v>
      </c>
      <c r="V127" s="12">
        <v>69.425194000000005</v>
      </c>
      <c r="W127" s="12">
        <v>70.630843999999996</v>
      </c>
      <c r="X127" s="12">
        <v>71.867310000000003</v>
      </c>
      <c r="Y127" s="12">
        <v>73.114197000000004</v>
      </c>
      <c r="Z127" s="12">
        <v>74.387237999999996</v>
      </c>
      <c r="AA127" s="12">
        <v>75.675392000000002</v>
      </c>
      <c r="AB127" s="12">
        <v>76.979538000000005</v>
      </c>
      <c r="AC127" s="12">
        <v>78.306145000000001</v>
      </c>
      <c r="AD127" s="12">
        <v>79.655624000000003</v>
      </c>
      <c r="AE127" s="12">
        <v>81.028366000000005</v>
      </c>
      <c r="AF127" s="12">
        <v>82.424751000000001</v>
      </c>
      <c r="AG127" s="12">
        <v>83.845207000000002</v>
      </c>
      <c r="AH127" s="12">
        <v>85.290137999999999</v>
      </c>
      <c r="AI127" s="12">
        <v>86.759972000000005</v>
      </c>
      <c r="AJ127" s="12">
        <v>88.255134999999996</v>
      </c>
      <c r="AK127" s="12">
        <v>89.776070000000004</v>
      </c>
      <c r="AL127" s="12">
        <v>91.323211999999998</v>
      </c>
      <c r="AM127" s="8">
        <v>1.8489999999999999E-2</v>
      </c>
    </row>
    <row r="128" spans="1:39" ht="15" customHeight="1">
      <c r="A128" s="7" t="s">
        <v>258</v>
      </c>
      <c r="B128" s="10" t="s">
        <v>183</v>
      </c>
      <c r="C128" s="12">
        <v>27</v>
      </c>
      <c r="D128" s="12">
        <v>46.250576000000002</v>
      </c>
      <c r="E128" s="12">
        <v>47.294455999999997</v>
      </c>
      <c r="F128" s="12">
        <v>48.331322</v>
      </c>
      <c r="G128" s="12">
        <v>49.369579000000002</v>
      </c>
      <c r="H128" s="12">
        <v>50.423842999999998</v>
      </c>
      <c r="I128" s="12">
        <v>51.477801999999997</v>
      </c>
      <c r="J128" s="12">
        <v>52.545197000000002</v>
      </c>
      <c r="K128" s="12">
        <v>53.632240000000003</v>
      </c>
      <c r="L128" s="12">
        <v>54.727829</v>
      </c>
      <c r="M128" s="12">
        <v>55.808571000000001</v>
      </c>
      <c r="N128" s="12">
        <v>56.887256999999998</v>
      </c>
      <c r="O128" s="12">
        <v>57.958987999999998</v>
      </c>
      <c r="P128" s="12">
        <v>59.037601000000002</v>
      </c>
      <c r="Q128" s="12">
        <v>60.103088</v>
      </c>
      <c r="R128" s="12">
        <v>61.152904999999997</v>
      </c>
      <c r="S128" s="12">
        <v>62.238098000000001</v>
      </c>
      <c r="T128" s="12">
        <v>63.332355</v>
      </c>
      <c r="U128" s="12">
        <v>64.437209999999993</v>
      </c>
      <c r="V128" s="12">
        <v>65.551688999999996</v>
      </c>
      <c r="W128" s="12">
        <v>66.690062999999995</v>
      </c>
      <c r="X128" s="12">
        <v>67.857544000000004</v>
      </c>
      <c r="Y128" s="12">
        <v>69.034865999999994</v>
      </c>
      <c r="Z128" s="12">
        <v>70.236885000000001</v>
      </c>
      <c r="AA128" s="12">
        <v>71.453163000000004</v>
      </c>
      <c r="AB128" s="12">
        <v>72.684539999999998</v>
      </c>
      <c r="AC128" s="12">
        <v>73.937140999999997</v>
      </c>
      <c r="AD128" s="12">
        <v>75.211319000000003</v>
      </c>
      <c r="AE128" s="12">
        <v>76.507469</v>
      </c>
      <c r="AF128" s="12">
        <v>77.825951000000003</v>
      </c>
      <c r="AG128" s="12">
        <v>79.167152000000002</v>
      </c>
      <c r="AH128" s="12">
        <v>80.531464</v>
      </c>
      <c r="AI128" s="12">
        <v>81.919289000000006</v>
      </c>
      <c r="AJ128" s="12">
        <v>83.331031999999993</v>
      </c>
      <c r="AK128" s="12">
        <v>84.767112999999995</v>
      </c>
      <c r="AL128" s="12">
        <v>86.227928000000006</v>
      </c>
      <c r="AM128" s="8">
        <v>1.8489999999999999E-2</v>
      </c>
    </row>
    <row r="129" spans="1:39" ht="15" customHeight="1">
      <c r="A129" s="7" t="s">
        <v>257</v>
      </c>
      <c r="B129" s="10" t="s">
        <v>256</v>
      </c>
      <c r="C129" s="12">
        <v>35</v>
      </c>
      <c r="D129" s="12">
        <v>44.372638999999999</v>
      </c>
      <c r="E129" s="12">
        <v>46.698650000000001</v>
      </c>
      <c r="F129" s="12">
        <v>49.157127000000003</v>
      </c>
      <c r="G129" s="12">
        <v>51.659950000000002</v>
      </c>
      <c r="H129" s="12">
        <v>54.183166999999997</v>
      </c>
      <c r="I129" s="12">
        <v>56.846359</v>
      </c>
      <c r="J129" s="12">
        <v>59.603661000000002</v>
      </c>
      <c r="K129" s="12">
        <v>62.528216999999998</v>
      </c>
      <c r="L129" s="12">
        <v>65.568702999999999</v>
      </c>
      <c r="M129" s="12">
        <v>68.731628000000001</v>
      </c>
      <c r="N129" s="12">
        <v>72.067856000000006</v>
      </c>
      <c r="O129" s="12">
        <v>75.620116999999993</v>
      </c>
      <c r="P129" s="12">
        <v>79.396591000000001</v>
      </c>
      <c r="Q129" s="12">
        <v>83.358008999999996</v>
      </c>
      <c r="R129" s="12">
        <v>87.489204000000001</v>
      </c>
      <c r="S129" s="12">
        <v>91.830246000000002</v>
      </c>
      <c r="T129" s="12">
        <v>96.351883000000001</v>
      </c>
      <c r="U129" s="12">
        <v>101.254059</v>
      </c>
      <c r="V129" s="12">
        <v>106.300674</v>
      </c>
      <c r="W129" s="12">
        <v>111.580719</v>
      </c>
      <c r="X129" s="12">
        <v>117.115799</v>
      </c>
      <c r="Y129" s="12">
        <v>122.88359800000001</v>
      </c>
      <c r="Z129" s="12">
        <v>129.00672900000001</v>
      </c>
      <c r="AA129" s="12">
        <v>135.382385</v>
      </c>
      <c r="AB129" s="12">
        <v>142.049927</v>
      </c>
      <c r="AC129" s="12">
        <v>149.04586800000001</v>
      </c>
      <c r="AD129" s="12">
        <v>156.38632200000001</v>
      </c>
      <c r="AE129" s="12">
        <v>164.08833300000001</v>
      </c>
      <c r="AF129" s="12">
        <v>172.169647</v>
      </c>
      <c r="AG129" s="12">
        <v>180.648956</v>
      </c>
      <c r="AH129" s="12">
        <v>189.545883</v>
      </c>
      <c r="AI129" s="12">
        <v>198.88098099999999</v>
      </c>
      <c r="AJ129" s="12">
        <v>208.675827</v>
      </c>
      <c r="AK129" s="12">
        <v>218.95306400000001</v>
      </c>
      <c r="AL129" s="12">
        <v>229.73644999999999</v>
      </c>
      <c r="AM129" s="8">
        <v>4.9550999999999998E-2</v>
      </c>
    </row>
    <row r="130" spans="1:39" ht="15" customHeight="1">
      <c r="A130" s="7" t="s">
        <v>255</v>
      </c>
      <c r="B130" s="10" t="s">
        <v>187</v>
      </c>
      <c r="C130" s="12">
        <v>12</v>
      </c>
      <c r="D130" s="12">
        <v>16.752934</v>
      </c>
      <c r="E130" s="12">
        <v>17.631122999999999</v>
      </c>
      <c r="F130" s="12">
        <v>18.559324</v>
      </c>
      <c r="G130" s="12">
        <v>19.504266999999999</v>
      </c>
      <c r="H130" s="12">
        <v>20.456909</v>
      </c>
      <c r="I130" s="12">
        <v>21.462399999999999</v>
      </c>
      <c r="J130" s="12">
        <v>22.503422</v>
      </c>
      <c r="K130" s="12">
        <v>23.607592</v>
      </c>
      <c r="L130" s="12">
        <v>24.755531000000001</v>
      </c>
      <c r="M130" s="12">
        <v>25.949695999999999</v>
      </c>
      <c r="N130" s="12">
        <v>27.209292999999999</v>
      </c>
      <c r="O130" s="12">
        <v>28.550453000000001</v>
      </c>
      <c r="P130" s="12">
        <v>29.976262999999999</v>
      </c>
      <c r="Q130" s="12">
        <v>31.471900999999999</v>
      </c>
      <c r="R130" s="12">
        <v>33.031635000000001</v>
      </c>
      <c r="S130" s="12">
        <v>34.670605000000002</v>
      </c>
      <c r="T130" s="12">
        <v>36.377749999999999</v>
      </c>
      <c r="U130" s="12">
        <v>38.228572999999997</v>
      </c>
      <c r="V130" s="12">
        <v>40.133926000000002</v>
      </c>
      <c r="W130" s="12">
        <v>42.127411000000002</v>
      </c>
      <c r="X130" s="12">
        <v>44.217185999999998</v>
      </c>
      <c r="Y130" s="12">
        <v>46.394824999999997</v>
      </c>
      <c r="Z130" s="12">
        <v>48.706623</v>
      </c>
      <c r="AA130" s="12">
        <v>51.113754</v>
      </c>
      <c r="AB130" s="12">
        <v>53.631095999999999</v>
      </c>
      <c r="AC130" s="12">
        <v>56.272415000000002</v>
      </c>
      <c r="AD130" s="12">
        <v>59.043816</v>
      </c>
      <c r="AE130" s="12">
        <v>61.951717000000002</v>
      </c>
      <c r="AF130" s="12">
        <v>65.002823000000006</v>
      </c>
      <c r="AG130" s="12">
        <v>68.204200999999998</v>
      </c>
      <c r="AH130" s="12">
        <v>71.563239999999993</v>
      </c>
      <c r="AI130" s="12">
        <v>75.087715000000003</v>
      </c>
      <c r="AJ130" s="12">
        <v>78.785767000000007</v>
      </c>
      <c r="AK130" s="12">
        <v>82.665947000000003</v>
      </c>
      <c r="AL130" s="12">
        <v>86.737228000000002</v>
      </c>
      <c r="AM130" s="8">
        <v>4.9550999999999998E-2</v>
      </c>
    </row>
    <row r="131" spans="1:39" ht="15" customHeight="1">
      <c r="A131" s="7" t="s">
        <v>254</v>
      </c>
      <c r="B131" s="10" t="s">
        <v>185</v>
      </c>
      <c r="C131" s="12">
        <v>17</v>
      </c>
      <c r="D131" s="12">
        <v>14.262632999999999</v>
      </c>
      <c r="E131" s="12">
        <v>15.010281000000001</v>
      </c>
      <c r="F131" s="12">
        <v>15.800504999999999</v>
      </c>
      <c r="G131" s="12">
        <v>16.604984000000002</v>
      </c>
      <c r="H131" s="12">
        <v>17.416018000000001</v>
      </c>
      <c r="I131" s="12">
        <v>18.272044999999999</v>
      </c>
      <c r="J131" s="12">
        <v>19.158318999999999</v>
      </c>
      <c r="K131" s="12">
        <v>20.098354</v>
      </c>
      <c r="L131" s="12">
        <v>21.075655000000001</v>
      </c>
      <c r="M131" s="12">
        <v>22.092310000000001</v>
      </c>
      <c r="N131" s="12">
        <v>23.164667000000001</v>
      </c>
      <c r="O131" s="12">
        <v>24.306464999999999</v>
      </c>
      <c r="P131" s="12">
        <v>25.520332</v>
      </c>
      <c r="Q131" s="12">
        <v>26.793645999999999</v>
      </c>
      <c r="R131" s="12">
        <v>28.121531000000001</v>
      </c>
      <c r="S131" s="12">
        <v>29.516864999999999</v>
      </c>
      <c r="T131" s="12">
        <v>30.970247000000001</v>
      </c>
      <c r="U131" s="12">
        <v>32.545948000000003</v>
      </c>
      <c r="V131" s="12">
        <v>34.168072000000002</v>
      </c>
      <c r="W131" s="12">
        <v>35.865231000000001</v>
      </c>
      <c r="X131" s="12">
        <v>37.644362999999998</v>
      </c>
      <c r="Y131" s="12">
        <v>39.498299000000003</v>
      </c>
      <c r="Z131" s="12">
        <v>41.466450000000002</v>
      </c>
      <c r="AA131" s="12">
        <v>43.515762000000002</v>
      </c>
      <c r="AB131" s="12">
        <v>45.658904999999997</v>
      </c>
      <c r="AC131" s="12">
        <v>47.907600000000002</v>
      </c>
      <c r="AD131" s="12">
        <v>50.267032999999998</v>
      </c>
      <c r="AE131" s="12">
        <v>52.74268</v>
      </c>
      <c r="AF131" s="12">
        <v>55.340243999999998</v>
      </c>
      <c r="AG131" s="12">
        <v>58.065734999999997</v>
      </c>
      <c r="AH131" s="12">
        <v>60.925468000000002</v>
      </c>
      <c r="AI131" s="12">
        <v>63.926029</v>
      </c>
      <c r="AJ131" s="12">
        <v>67.074370999999999</v>
      </c>
      <c r="AK131" s="12">
        <v>70.377769000000001</v>
      </c>
      <c r="AL131" s="12">
        <v>73.843857</v>
      </c>
      <c r="AM131" s="8">
        <v>4.9550999999999998E-2</v>
      </c>
    </row>
    <row r="132" spans="1:39" ht="15" customHeight="1">
      <c r="A132" s="7" t="s">
        <v>253</v>
      </c>
      <c r="B132" s="10" t="s">
        <v>183</v>
      </c>
      <c r="C132" s="12">
        <v>6</v>
      </c>
      <c r="D132" s="12">
        <v>13.35707</v>
      </c>
      <c r="E132" s="12">
        <v>14.057247</v>
      </c>
      <c r="F132" s="12">
        <v>14.797298</v>
      </c>
      <c r="G132" s="12">
        <v>15.550699</v>
      </c>
      <c r="H132" s="12">
        <v>16.31024</v>
      </c>
      <c r="I132" s="12">
        <v>17.111916000000001</v>
      </c>
      <c r="J132" s="12">
        <v>17.941918999999999</v>
      </c>
      <c r="K132" s="12">
        <v>18.822268999999999</v>
      </c>
      <c r="L132" s="12">
        <v>19.737518000000001</v>
      </c>
      <c r="M132" s="12">
        <v>20.689623000000001</v>
      </c>
      <c r="N132" s="12">
        <v>21.693895000000001</v>
      </c>
      <c r="O132" s="12">
        <v>22.763199</v>
      </c>
      <c r="P132" s="12">
        <v>23.899994</v>
      </c>
      <c r="Q132" s="12">
        <v>25.092462999999999</v>
      </c>
      <c r="R132" s="12">
        <v>26.336034999999999</v>
      </c>
      <c r="S132" s="12">
        <v>27.642778</v>
      </c>
      <c r="T132" s="12">
        <v>29.003882999999998</v>
      </c>
      <c r="U132" s="12">
        <v>30.479538000000002</v>
      </c>
      <c r="V132" s="12">
        <v>31.998671999999999</v>
      </c>
      <c r="W132" s="12">
        <v>33.588073999999999</v>
      </c>
      <c r="X132" s="12">
        <v>35.254246000000002</v>
      </c>
      <c r="Y132" s="12">
        <v>36.990470999999999</v>
      </c>
      <c r="Z132" s="12">
        <v>38.833660000000002</v>
      </c>
      <c r="AA132" s="12">
        <v>40.752861000000003</v>
      </c>
      <c r="AB132" s="12">
        <v>42.759926</v>
      </c>
      <c r="AC132" s="12">
        <v>44.865848999999997</v>
      </c>
      <c r="AD132" s="12">
        <v>47.075474</v>
      </c>
      <c r="AE132" s="12">
        <v>49.393935999999997</v>
      </c>
      <c r="AF132" s="12">
        <v>51.82658</v>
      </c>
      <c r="AG132" s="12">
        <v>54.379024999999999</v>
      </c>
      <c r="AH132" s="12">
        <v>57.057178</v>
      </c>
      <c r="AI132" s="12">
        <v>59.867237000000003</v>
      </c>
      <c r="AJ132" s="12">
        <v>62.815685000000002</v>
      </c>
      <c r="AK132" s="12">
        <v>65.90934</v>
      </c>
      <c r="AL132" s="12">
        <v>69.155356999999995</v>
      </c>
      <c r="AM132" s="8">
        <v>4.9550999999999998E-2</v>
      </c>
    </row>
    <row r="133" spans="1:39" ht="15" customHeight="1">
      <c r="A133" s="7" t="s">
        <v>252</v>
      </c>
      <c r="B133" s="10" t="s">
        <v>251</v>
      </c>
      <c r="C133" s="12">
        <v>130</v>
      </c>
      <c r="D133" s="12">
        <v>113.62853200000001</v>
      </c>
      <c r="E133" s="12">
        <v>118.640381</v>
      </c>
      <c r="F133" s="12">
        <v>123.848686</v>
      </c>
      <c r="G133" s="12">
        <v>129.33078</v>
      </c>
      <c r="H133" s="12">
        <v>135.06045499999999</v>
      </c>
      <c r="I133" s="12">
        <v>141.08279400000001</v>
      </c>
      <c r="J133" s="12">
        <v>147.32086200000001</v>
      </c>
      <c r="K133" s="12">
        <v>153.67756700000001</v>
      </c>
      <c r="L133" s="12">
        <v>160.127274</v>
      </c>
      <c r="M133" s="12">
        <v>166.676849</v>
      </c>
      <c r="N133" s="12">
        <v>173.277863</v>
      </c>
      <c r="O133" s="12">
        <v>179.81785600000001</v>
      </c>
      <c r="P133" s="12">
        <v>186.53852800000001</v>
      </c>
      <c r="Q133" s="12">
        <v>193.391403</v>
      </c>
      <c r="R133" s="12">
        <v>200.309189</v>
      </c>
      <c r="S133" s="12">
        <v>207.433502</v>
      </c>
      <c r="T133" s="12">
        <v>214.522614</v>
      </c>
      <c r="U133" s="12">
        <v>221.56964099999999</v>
      </c>
      <c r="V133" s="12">
        <v>228.852386</v>
      </c>
      <c r="W133" s="12">
        <v>236.35629299999999</v>
      </c>
      <c r="X133" s="12">
        <v>244.10986299999999</v>
      </c>
      <c r="Y133" s="12">
        <v>251.59054599999999</v>
      </c>
      <c r="Z133" s="12">
        <v>259.04531900000001</v>
      </c>
      <c r="AA133" s="12">
        <v>266.82308999999998</v>
      </c>
      <c r="AB133" s="12">
        <v>274.82785000000001</v>
      </c>
      <c r="AC133" s="12">
        <v>283.07278400000001</v>
      </c>
      <c r="AD133" s="12">
        <v>291.56506300000001</v>
      </c>
      <c r="AE133" s="12">
        <v>300.31210299999998</v>
      </c>
      <c r="AF133" s="12">
        <v>309.32156400000002</v>
      </c>
      <c r="AG133" s="12">
        <v>318.60134900000003</v>
      </c>
      <c r="AH133" s="12">
        <v>328.15948500000002</v>
      </c>
      <c r="AI133" s="12">
        <v>338.00433299999997</v>
      </c>
      <c r="AJ133" s="12">
        <v>348.14459199999999</v>
      </c>
      <c r="AK133" s="12">
        <v>358.58904999999999</v>
      </c>
      <c r="AL133" s="12">
        <v>369.34683200000001</v>
      </c>
      <c r="AM133" s="8">
        <v>3.5278999999999998E-2</v>
      </c>
    </row>
    <row r="134" spans="1:39" ht="15" customHeight="1">
      <c r="A134" s="7" t="s">
        <v>250</v>
      </c>
      <c r="B134" s="10" t="s">
        <v>187</v>
      </c>
      <c r="C134" s="12">
        <v>54</v>
      </c>
      <c r="D134" s="12">
        <v>48.666049999999998</v>
      </c>
      <c r="E134" s="12">
        <v>50.812579999999997</v>
      </c>
      <c r="F134" s="12">
        <v>53.043250999999998</v>
      </c>
      <c r="G134" s="12">
        <v>55.391182000000001</v>
      </c>
      <c r="H134" s="12">
        <v>57.845142000000003</v>
      </c>
      <c r="I134" s="12">
        <v>60.424458000000001</v>
      </c>
      <c r="J134" s="12">
        <v>63.096164999999999</v>
      </c>
      <c r="K134" s="12">
        <v>65.818680000000001</v>
      </c>
      <c r="L134" s="12">
        <v>68.581031999999993</v>
      </c>
      <c r="M134" s="12">
        <v>71.386146999999994</v>
      </c>
      <c r="N134" s="12">
        <v>74.213310000000007</v>
      </c>
      <c r="O134" s="12">
        <v>77.014328000000006</v>
      </c>
      <c r="P134" s="12">
        <v>79.892723000000004</v>
      </c>
      <c r="Q134" s="12">
        <v>82.827751000000006</v>
      </c>
      <c r="R134" s="12">
        <v>85.790572999999995</v>
      </c>
      <c r="S134" s="12">
        <v>88.841858000000002</v>
      </c>
      <c r="T134" s="12">
        <v>91.878051999999997</v>
      </c>
      <c r="U134" s="12">
        <v>94.896225000000001</v>
      </c>
      <c r="V134" s="12">
        <v>98.015366</v>
      </c>
      <c r="W134" s="12">
        <v>101.22920999999999</v>
      </c>
      <c r="X134" s="12">
        <v>104.550003</v>
      </c>
      <c r="Y134" s="12">
        <v>107.753906</v>
      </c>
      <c r="Z134" s="12">
        <v>110.946724</v>
      </c>
      <c r="AA134" s="12">
        <v>114.277863</v>
      </c>
      <c r="AB134" s="12">
        <v>117.706238</v>
      </c>
      <c r="AC134" s="12">
        <v>121.23745700000001</v>
      </c>
      <c r="AD134" s="12">
        <v>124.874619</v>
      </c>
      <c r="AE134" s="12">
        <v>128.62091100000001</v>
      </c>
      <c r="AF134" s="12">
        <v>132.479568</v>
      </c>
      <c r="AG134" s="12">
        <v>136.45401000000001</v>
      </c>
      <c r="AH134" s="12">
        <v>140.54766799999999</v>
      </c>
      <c r="AI134" s="12">
        <v>144.76414500000001</v>
      </c>
      <c r="AJ134" s="12">
        <v>149.10711699999999</v>
      </c>
      <c r="AK134" s="12">
        <v>153.58038300000001</v>
      </c>
      <c r="AL134" s="12">
        <v>158.187836</v>
      </c>
      <c r="AM134" s="8">
        <v>3.5278999999999998E-2</v>
      </c>
    </row>
    <row r="135" spans="1:39" ht="15" customHeight="1">
      <c r="A135" s="7" t="s">
        <v>249</v>
      </c>
      <c r="B135" s="10" t="s">
        <v>185</v>
      </c>
      <c r="C135" s="12">
        <v>73</v>
      </c>
      <c r="D135" s="12">
        <v>59.381507999999997</v>
      </c>
      <c r="E135" s="12">
        <v>62.000670999999997</v>
      </c>
      <c r="F135" s="12">
        <v>64.722496000000007</v>
      </c>
      <c r="G135" s="12">
        <v>67.587401999999997</v>
      </c>
      <c r="H135" s="12">
        <v>70.581695999999994</v>
      </c>
      <c r="I135" s="12">
        <v>73.728927999999996</v>
      </c>
      <c r="J135" s="12">
        <v>76.988899000000004</v>
      </c>
      <c r="K135" s="12">
        <v>80.310867000000002</v>
      </c>
      <c r="L135" s="12">
        <v>83.681442000000004</v>
      </c>
      <c r="M135" s="12">
        <v>87.104202000000001</v>
      </c>
      <c r="N135" s="12">
        <v>90.553855999999996</v>
      </c>
      <c r="O135" s="12">
        <v>93.971610999999996</v>
      </c>
      <c r="P135" s="12">
        <v>97.483795000000001</v>
      </c>
      <c r="Q135" s="12">
        <v>101.065056</v>
      </c>
      <c r="R135" s="12">
        <v>104.680244</v>
      </c>
      <c r="S135" s="12">
        <v>108.40336600000001</v>
      </c>
      <c r="T135" s="12">
        <v>112.108093</v>
      </c>
      <c r="U135" s="12">
        <v>115.79080999999999</v>
      </c>
      <c r="V135" s="12">
        <v>119.59672500000001</v>
      </c>
      <c r="W135" s="12">
        <v>123.518219</v>
      </c>
      <c r="X135" s="12">
        <v>127.570183</v>
      </c>
      <c r="Y135" s="12">
        <v>131.47953799999999</v>
      </c>
      <c r="Z135" s="12">
        <v>135.37536600000001</v>
      </c>
      <c r="AA135" s="12">
        <v>139.43995699999999</v>
      </c>
      <c r="AB135" s="12">
        <v>143.623199</v>
      </c>
      <c r="AC135" s="12">
        <v>147.93194600000001</v>
      </c>
      <c r="AD135" s="12">
        <v>152.36994899999999</v>
      </c>
      <c r="AE135" s="12">
        <v>156.941101</v>
      </c>
      <c r="AF135" s="12">
        <v>161.649384</v>
      </c>
      <c r="AG135" s="12">
        <v>166.49894699999999</v>
      </c>
      <c r="AH135" s="12">
        <v>171.493942</v>
      </c>
      <c r="AI135" s="12">
        <v>176.638824</v>
      </c>
      <c r="AJ135" s="12">
        <v>181.93804900000001</v>
      </c>
      <c r="AK135" s="12">
        <v>187.39624000000001</v>
      </c>
      <c r="AL135" s="12">
        <v>193.01818800000001</v>
      </c>
      <c r="AM135" s="8">
        <v>3.5278999999999998E-2</v>
      </c>
    </row>
    <row r="136" spans="1:39" ht="15" customHeight="1">
      <c r="A136" s="7" t="s">
        <v>248</v>
      </c>
      <c r="B136" s="10" t="s">
        <v>183</v>
      </c>
      <c r="C136" s="12">
        <v>3</v>
      </c>
      <c r="D136" s="12">
        <v>5.5809689999999996</v>
      </c>
      <c r="E136" s="12">
        <v>5.8271309999999996</v>
      </c>
      <c r="F136" s="12">
        <v>6.0829420000000001</v>
      </c>
      <c r="G136" s="12">
        <v>6.3521999999999998</v>
      </c>
      <c r="H136" s="12">
        <v>6.6336170000000001</v>
      </c>
      <c r="I136" s="12">
        <v>6.9294099999999998</v>
      </c>
      <c r="J136" s="12">
        <v>7.2357990000000001</v>
      </c>
      <c r="K136" s="12">
        <v>7.5480130000000001</v>
      </c>
      <c r="L136" s="12">
        <v>7.8647970000000003</v>
      </c>
      <c r="M136" s="12">
        <v>8.1864849999999993</v>
      </c>
      <c r="N136" s="12">
        <v>8.5106999999999999</v>
      </c>
      <c r="O136" s="12">
        <v>8.8319179999999999</v>
      </c>
      <c r="P136" s="12">
        <v>9.1620089999999994</v>
      </c>
      <c r="Q136" s="12">
        <v>9.4985949999999999</v>
      </c>
      <c r="R136" s="12">
        <v>9.8383679999999991</v>
      </c>
      <c r="S136" s="12">
        <v>10.188286</v>
      </c>
      <c r="T136" s="12">
        <v>10.536474</v>
      </c>
      <c r="U136" s="12">
        <v>10.882593999999999</v>
      </c>
      <c r="V136" s="12">
        <v>11.240294</v>
      </c>
      <c r="W136" s="12">
        <v>11.608853999999999</v>
      </c>
      <c r="X136" s="12">
        <v>11.989679000000001</v>
      </c>
      <c r="Y136" s="12">
        <v>12.357100000000001</v>
      </c>
      <c r="Z136" s="12">
        <v>12.723248</v>
      </c>
      <c r="AA136" s="12">
        <v>13.105259</v>
      </c>
      <c r="AB136" s="12">
        <v>13.498421</v>
      </c>
      <c r="AC136" s="12">
        <v>13.903378</v>
      </c>
      <c r="AD136" s="12">
        <v>14.320482999999999</v>
      </c>
      <c r="AE136" s="12">
        <v>14.750102999999999</v>
      </c>
      <c r="AF136" s="12">
        <v>15.192610999999999</v>
      </c>
      <c r="AG136" s="12">
        <v>15.648394</v>
      </c>
      <c r="AH136" s="12">
        <v>16.117851000000002</v>
      </c>
      <c r="AI136" s="12">
        <v>16.601393000000002</v>
      </c>
      <c r="AJ136" s="12">
        <v>17.099440000000001</v>
      </c>
      <c r="AK136" s="12">
        <v>17.612428999999999</v>
      </c>
      <c r="AL136" s="12">
        <v>18.140806000000001</v>
      </c>
      <c r="AM136" s="8">
        <v>3.5278999999999998E-2</v>
      </c>
    </row>
    <row r="137" spans="1:39" ht="15" customHeight="1">
      <c r="A137" s="7" t="s">
        <v>247</v>
      </c>
      <c r="B137" s="10" t="s">
        <v>246</v>
      </c>
      <c r="C137" s="12">
        <v>41</v>
      </c>
      <c r="D137" s="12">
        <v>46.719563000000001</v>
      </c>
      <c r="E137" s="12">
        <v>48.311272000000002</v>
      </c>
      <c r="F137" s="12">
        <v>50.070988</v>
      </c>
      <c r="G137" s="12">
        <v>51.807701000000002</v>
      </c>
      <c r="H137" s="12">
        <v>53.480812</v>
      </c>
      <c r="I137" s="12">
        <v>55.081977999999999</v>
      </c>
      <c r="J137" s="12">
        <v>56.721004000000001</v>
      </c>
      <c r="K137" s="12">
        <v>58.419024999999998</v>
      </c>
      <c r="L137" s="12">
        <v>60.154311999999997</v>
      </c>
      <c r="M137" s="12">
        <v>62.002132000000003</v>
      </c>
      <c r="N137" s="12">
        <v>63.780799999999999</v>
      </c>
      <c r="O137" s="12">
        <v>65.563889000000003</v>
      </c>
      <c r="P137" s="12">
        <v>67.395645000000002</v>
      </c>
      <c r="Q137" s="12">
        <v>69.261070000000004</v>
      </c>
      <c r="R137" s="12">
        <v>71.198173999999995</v>
      </c>
      <c r="S137" s="12">
        <v>73.245498999999995</v>
      </c>
      <c r="T137" s="12">
        <v>75.362487999999999</v>
      </c>
      <c r="U137" s="12">
        <v>77.504807</v>
      </c>
      <c r="V137" s="12">
        <v>79.651900999999995</v>
      </c>
      <c r="W137" s="12">
        <v>81.752944999999997</v>
      </c>
      <c r="X137" s="12">
        <v>83.809691999999998</v>
      </c>
      <c r="Y137" s="12">
        <v>85.820937999999998</v>
      </c>
      <c r="Z137" s="12">
        <v>87.830337999999998</v>
      </c>
      <c r="AA137" s="12">
        <v>89.825705999999997</v>
      </c>
      <c r="AB137" s="12">
        <v>91.812111000000002</v>
      </c>
      <c r="AC137" s="12">
        <v>93.842429999999993</v>
      </c>
      <c r="AD137" s="12">
        <v>95.917664000000002</v>
      </c>
      <c r="AE137" s="12">
        <v>98.038773000000006</v>
      </c>
      <c r="AF137" s="12">
        <v>100.206795</v>
      </c>
      <c r="AG137" s="12">
        <v>102.42276</v>
      </c>
      <c r="AH137" s="12">
        <v>104.687729</v>
      </c>
      <c r="AI137" s="12">
        <v>107.002785</v>
      </c>
      <c r="AJ137" s="12">
        <v>109.369034</v>
      </c>
      <c r="AK137" s="12">
        <v>111.78761299999999</v>
      </c>
      <c r="AL137" s="12">
        <v>114.259674</v>
      </c>
      <c r="AM137" s="8">
        <v>2.6651999999999999E-2</v>
      </c>
    </row>
    <row r="138" spans="1:39" ht="15" customHeight="1">
      <c r="A138" s="7" t="s">
        <v>245</v>
      </c>
      <c r="B138" s="10" t="s">
        <v>187</v>
      </c>
      <c r="C138" s="12">
        <v>20</v>
      </c>
      <c r="D138" s="12">
        <v>26.32696</v>
      </c>
      <c r="E138" s="12">
        <v>27.223904000000001</v>
      </c>
      <c r="F138" s="12">
        <v>28.215523000000001</v>
      </c>
      <c r="G138" s="12">
        <v>29.194179999999999</v>
      </c>
      <c r="H138" s="12">
        <v>30.136994999999999</v>
      </c>
      <c r="I138" s="12">
        <v>31.039266999999999</v>
      </c>
      <c r="J138" s="12">
        <v>31.962875</v>
      </c>
      <c r="K138" s="12">
        <v>32.919727000000002</v>
      </c>
      <c r="L138" s="12">
        <v>33.897579</v>
      </c>
      <c r="M138" s="12">
        <v>34.938847000000003</v>
      </c>
      <c r="N138" s="12">
        <v>35.941142999999997</v>
      </c>
      <c r="O138" s="12">
        <v>36.945929999999997</v>
      </c>
      <c r="P138" s="12">
        <v>37.978146000000002</v>
      </c>
      <c r="Q138" s="12">
        <v>39.029335000000003</v>
      </c>
      <c r="R138" s="12">
        <v>40.120911</v>
      </c>
      <c r="S138" s="12">
        <v>41.274600999999997</v>
      </c>
      <c r="T138" s="12">
        <v>42.467540999999997</v>
      </c>
      <c r="U138" s="12">
        <v>43.674767000000003</v>
      </c>
      <c r="V138" s="12">
        <v>44.884673999999997</v>
      </c>
      <c r="W138" s="12">
        <v>46.068638</v>
      </c>
      <c r="X138" s="12">
        <v>47.227631000000002</v>
      </c>
      <c r="Y138" s="12">
        <v>48.360992000000003</v>
      </c>
      <c r="Z138" s="12">
        <v>49.493304999999999</v>
      </c>
      <c r="AA138" s="12">
        <v>50.617718000000004</v>
      </c>
      <c r="AB138" s="12">
        <v>51.737076000000002</v>
      </c>
      <c r="AC138" s="12">
        <v>52.881186999999997</v>
      </c>
      <c r="AD138" s="12">
        <v>54.050598000000001</v>
      </c>
      <c r="AE138" s="12">
        <v>55.245868999999999</v>
      </c>
      <c r="AF138" s="12">
        <v>56.467571</v>
      </c>
      <c r="AG138" s="12">
        <v>57.716293</v>
      </c>
      <c r="AH138" s="12">
        <v>58.992621999999997</v>
      </c>
      <c r="AI138" s="12">
        <v>60.297184000000001</v>
      </c>
      <c r="AJ138" s="12">
        <v>61.630589000000001</v>
      </c>
      <c r="AK138" s="12">
        <v>62.993481000000003</v>
      </c>
      <c r="AL138" s="12">
        <v>64.386512999999994</v>
      </c>
      <c r="AM138" s="8">
        <v>2.6651999999999999E-2</v>
      </c>
    </row>
    <row r="139" spans="1:39" ht="15" customHeight="1">
      <c r="A139" s="7" t="s">
        <v>244</v>
      </c>
      <c r="B139" s="10" t="s">
        <v>185</v>
      </c>
      <c r="C139" s="12">
        <v>7</v>
      </c>
      <c r="D139" s="12">
        <v>6.6896370000000003</v>
      </c>
      <c r="E139" s="12">
        <v>6.9175490000000002</v>
      </c>
      <c r="F139" s="12">
        <v>7.1695180000000001</v>
      </c>
      <c r="G139" s="12">
        <v>7.4181929999999996</v>
      </c>
      <c r="H139" s="12">
        <v>7.6577599999999997</v>
      </c>
      <c r="I139" s="12">
        <v>7.8870269999999998</v>
      </c>
      <c r="J139" s="12">
        <v>8.121715</v>
      </c>
      <c r="K139" s="12">
        <v>8.3648489999999995</v>
      </c>
      <c r="L139" s="12">
        <v>8.6133190000000006</v>
      </c>
      <c r="M139" s="12">
        <v>8.8779039999999991</v>
      </c>
      <c r="N139" s="12">
        <v>9.1325859999999999</v>
      </c>
      <c r="O139" s="12">
        <v>9.3879000000000001</v>
      </c>
      <c r="P139" s="12">
        <v>9.6501850000000005</v>
      </c>
      <c r="Q139" s="12">
        <v>9.9172899999999995</v>
      </c>
      <c r="R139" s="12">
        <v>10.194658</v>
      </c>
      <c r="S139" s="12">
        <v>10.487809</v>
      </c>
      <c r="T139" s="12">
        <v>10.790934</v>
      </c>
      <c r="U139" s="12">
        <v>11.097685999999999</v>
      </c>
      <c r="V139" s="12">
        <v>11.405124000000001</v>
      </c>
      <c r="W139" s="12">
        <v>11.705964</v>
      </c>
      <c r="X139" s="12">
        <v>12.000463</v>
      </c>
      <c r="Y139" s="12">
        <v>12.288449</v>
      </c>
      <c r="Z139" s="12">
        <v>12.576167999999999</v>
      </c>
      <c r="AA139" s="12">
        <v>12.861879</v>
      </c>
      <c r="AB139" s="12">
        <v>13.146307</v>
      </c>
      <c r="AC139" s="12">
        <v>13.437023</v>
      </c>
      <c r="AD139" s="12">
        <v>13.734169</v>
      </c>
      <c r="AE139" s="12">
        <v>14.037884999999999</v>
      </c>
      <c r="AF139" s="12">
        <v>14.348316000000001</v>
      </c>
      <c r="AG139" s="12">
        <v>14.665614</v>
      </c>
      <c r="AH139" s="12">
        <v>14.989928000000001</v>
      </c>
      <c r="AI139" s="12">
        <v>15.321414000000001</v>
      </c>
      <c r="AJ139" s="12">
        <v>15.660233</v>
      </c>
      <c r="AK139" s="12">
        <v>16.006540000000001</v>
      </c>
      <c r="AL139" s="12">
        <v>16.360507999999999</v>
      </c>
      <c r="AM139" s="8">
        <v>2.6651999999999999E-2</v>
      </c>
    </row>
    <row r="140" spans="1:39" ht="15" customHeight="1">
      <c r="A140" s="7" t="s">
        <v>243</v>
      </c>
      <c r="B140" s="10" t="s">
        <v>183</v>
      </c>
      <c r="C140" s="12">
        <v>14</v>
      </c>
      <c r="D140" s="12">
        <v>13.702966</v>
      </c>
      <c r="E140" s="12">
        <v>14.169817</v>
      </c>
      <c r="F140" s="12">
        <v>14.685947000000001</v>
      </c>
      <c r="G140" s="12">
        <v>15.19533</v>
      </c>
      <c r="H140" s="12">
        <v>15.686057999999999</v>
      </c>
      <c r="I140" s="12">
        <v>16.155684000000001</v>
      </c>
      <c r="J140" s="12">
        <v>16.636413999999998</v>
      </c>
      <c r="K140" s="12">
        <v>17.134449</v>
      </c>
      <c r="L140" s="12">
        <v>17.643412000000001</v>
      </c>
      <c r="M140" s="12">
        <v>18.185383000000002</v>
      </c>
      <c r="N140" s="12">
        <v>18.707069000000001</v>
      </c>
      <c r="O140" s="12">
        <v>19.230053000000002</v>
      </c>
      <c r="P140" s="12">
        <v>19.767313000000001</v>
      </c>
      <c r="Q140" s="12">
        <v>20.314447000000001</v>
      </c>
      <c r="R140" s="12">
        <v>20.882607</v>
      </c>
      <c r="S140" s="12">
        <v>21.483091000000002</v>
      </c>
      <c r="T140" s="12">
        <v>22.104009999999999</v>
      </c>
      <c r="U140" s="12">
        <v>22.732357</v>
      </c>
      <c r="V140" s="12">
        <v>23.362106000000001</v>
      </c>
      <c r="W140" s="12">
        <v>23.978345999999998</v>
      </c>
      <c r="X140" s="12">
        <v>24.581593000000002</v>
      </c>
      <c r="Y140" s="12">
        <v>25.171499000000001</v>
      </c>
      <c r="Z140" s="12">
        <v>25.760860000000001</v>
      </c>
      <c r="AA140" s="12">
        <v>26.346107</v>
      </c>
      <c r="AB140" s="12">
        <v>26.928726000000001</v>
      </c>
      <c r="AC140" s="12">
        <v>27.524222999999999</v>
      </c>
      <c r="AD140" s="12">
        <v>28.132892999999999</v>
      </c>
      <c r="AE140" s="12">
        <v>28.755019999999998</v>
      </c>
      <c r="AF140" s="12">
        <v>29.390906999999999</v>
      </c>
      <c r="AG140" s="12">
        <v>30.040855000000001</v>
      </c>
      <c r="AH140" s="12">
        <v>30.705172999999998</v>
      </c>
      <c r="AI140" s="12">
        <v>31.384188000000002</v>
      </c>
      <c r="AJ140" s="12">
        <v>32.078217000000002</v>
      </c>
      <c r="AK140" s="12">
        <v>32.787590000000002</v>
      </c>
      <c r="AL140" s="12">
        <v>33.512653</v>
      </c>
      <c r="AM140" s="8">
        <v>2.6651999999999999E-2</v>
      </c>
    </row>
    <row r="141" spans="1:39" ht="15" customHeight="1">
      <c r="A141" s="7" t="s">
        <v>242</v>
      </c>
      <c r="B141" s="10" t="s">
        <v>241</v>
      </c>
      <c r="C141" s="12">
        <v>373</v>
      </c>
      <c r="D141" s="12">
        <v>360.70272799999998</v>
      </c>
      <c r="E141" s="12">
        <v>380.88165300000003</v>
      </c>
      <c r="F141" s="12">
        <v>401.30609099999998</v>
      </c>
      <c r="G141" s="12">
        <v>423.06912199999999</v>
      </c>
      <c r="H141" s="12">
        <v>445.30419899999998</v>
      </c>
      <c r="I141" s="12">
        <v>468.305969</v>
      </c>
      <c r="J141" s="12">
        <v>492.010223</v>
      </c>
      <c r="K141" s="12">
        <v>516.84356700000001</v>
      </c>
      <c r="L141" s="12">
        <v>541.83874500000002</v>
      </c>
      <c r="M141" s="12">
        <v>566.78869599999996</v>
      </c>
      <c r="N141" s="12">
        <v>592.11596699999996</v>
      </c>
      <c r="O141" s="12">
        <v>618.10406499999999</v>
      </c>
      <c r="P141" s="12">
        <v>643.99108899999999</v>
      </c>
      <c r="Q141" s="12">
        <v>668.80828899999995</v>
      </c>
      <c r="R141" s="12">
        <v>696.75805700000001</v>
      </c>
      <c r="S141" s="12">
        <v>724.85522500000002</v>
      </c>
      <c r="T141" s="12">
        <v>752.12383999999997</v>
      </c>
      <c r="U141" s="12">
        <v>780.70648200000005</v>
      </c>
      <c r="V141" s="12">
        <v>809.22656199999994</v>
      </c>
      <c r="W141" s="12">
        <v>838.69457999999997</v>
      </c>
      <c r="X141" s="12">
        <v>869.04919400000006</v>
      </c>
      <c r="Y141" s="12">
        <v>899.37530500000003</v>
      </c>
      <c r="Z141" s="12">
        <v>931.22869900000001</v>
      </c>
      <c r="AA141" s="12">
        <v>962.22399900000005</v>
      </c>
      <c r="AB141" s="12">
        <v>993.93774399999995</v>
      </c>
      <c r="AC141" s="12">
        <v>1026.6967770000001</v>
      </c>
      <c r="AD141" s="12">
        <v>1060.5354</v>
      </c>
      <c r="AE141" s="12">
        <v>1095.48938</v>
      </c>
      <c r="AF141" s="12">
        <v>1131.5954589999999</v>
      </c>
      <c r="AG141" s="12">
        <v>1168.8914789999999</v>
      </c>
      <c r="AH141" s="12">
        <v>1207.4167480000001</v>
      </c>
      <c r="AI141" s="12">
        <v>1247.2117920000001</v>
      </c>
      <c r="AJ141" s="12">
        <v>1288.3183590000001</v>
      </c>
      <c r="AK141" s="12">
        <v>1330.7799070000001</v>
      </c>
      <c r="AL141" s="12">
        <v>1374.6408690000001</v>
      </c>
      <c r="AM141" s="8">
        <v>4.0134000000000003E-2</v>
      </c>
    </row>
    <row r="142" spans="1:39" ht="15" customHeight="1">
      <c r="A142" s="7" t="s">
        <v>240</v>
      </c>
      <c r="B142" s="10" t="s">
        <v>187</v>
      </c>
      <c r="C142" s="12">
        <v>302</v>
      </c>
      <c r="D142" s="12">
        <v>277.94619799999998</v>
      </c>
      <c r="E142" s="12">
        <v>293.49542200000002</v>
      </c>
      <c r="F142" s="12">
        <v>309.233856</v>
      </c>
      <c r="G142" s="12">
        <v>326.00375400000001</v>
      </c>
      <c r="H142" s="12">
        <v>343.13742100000002</v>
      </c>
      <c r="I142" s="12">
        <v>360.86184700000001</v>
      </c>
      <c r="J142" s="12">
        <v>379.12762500000002</v>
      </c>
      <c r="K142" s="12">
        <v>398.263397</v>
      </c>
      <c r="L142" s="12">
        <v>417.52389499999998</v>
      </c>
      <c r="M142" s="12">
        <v>436.74954200000002</v>
      </c>
      <c r="N142" s="12">
        <v>456.26593000000003</v>
      </c>
      <c r="O142" s="12">
        <v>476.29156499999999</v>
      </c>
      <c r="P142" s="12">
        <v>496.23931900000002</v>
      </c>
      <c r="Q142" s="12">
        <v>515.36267099999998</v>
      </c>
      <c r="R142" s="12">
        <v>536.89984100000004</v>
      </c>
      <c r="S142" s="12">
        <v>558.550659</v>
      </c>
      <c r="T142" s="12">
        <v>579.56298800000002</v>
      </c>
      <c r="U142" s="12">
        <v>601.58789100000001</v>
      </c>
      <c r="V142" s="12">
        <v>623.56457499999999</v>
      </c>
      <c r="W142" s="12">
        <v>646.27166699999998</v>
      </c>
      <c r="X142" s="12">
        <v>669.66198699999995</v>
      </c>
      <c r="Y142" s="12">
        <v>693.03033400000004</v>
      </c>
      <c r="Z142" s="12">
        <v>717.57556199999999</v>
      </c>
      <c r="AA142" s="12">
        <v>741.45953399999996</v>
      </c>
      <c r="AB142" s="12">
        <v>765.897156</v>
      </c>
      <c r="AC142" s="12">
        <v>791.14025900000001</v>
      </c>
      <c r="AD142" s="12">
        <v>817.21527100000003</v>
      </c>
      <c r="AE142" s="12">
        <v>844.149719</v>
      </c>
      <c r="AF142" s="12">
        <v>871.97186299999998</v>
      </c>
      <c r="AG142" s="12">
        <v>900.71105999999997</v>
      </c>
      <c r="AH142" s="12">
        <v>930.39739999999995</v>
      </c>
      <c r="AI142" s="12">
        <v>961.06225600000005</v>
      </c>
      <c r="AJ142" s="12">
        <v>992.73767099999998</v>
      </c>
      <c r="AK142" s="12">
        <v>1025.4571530000001</v>
      </c>
      <c r="AL142" s="12">
        <v>1059.255005</v>
      </c>
      <c r="AM142" s="8">
        <v>4.0134000000000003E-2</v>
      </c>
    </row>
    <row r="143" spans="1:39" ht="15" customHeight="1">
      <c r="A143" s="7" t="s">
        <v>239</v>
      </c>
      <c r="B143" s="10" t="s">
        <v>185</v>
      </c>
      <c r="C143" s="12">
        <v>56</v>
      </c>
      <c r="D143" s="12">
        <v>60.318179999999998</v>
      </c>
      <c r="E143" s="12">
        <v>63.692585000000001</v>
      </c>
      <c r="F143" s="12">
        <v>67.108040000000003</v>
      </c>
      <c r="G143" s="12">
        <v>70.747337000000002</v>
      </c>
      <c r="H143" s="12">
        <v>74.465584000000007</v>
      </c>
      <c r="I143" s="12">
        <v>78.312027</v>
      </c>
      <c r="J143" s="12">
        <v>82.275954999999996</v>
      </c>
      <c r="K143" s="12">
        <v>86.428687999999994</v>
      </c>
      <c r="L143" s="12">
        <v>90.608474999999999</v>
      </c>
      <c r="M143" s="12">
        <v>94.780715999999998</v>
      </c>
      <c r="N143" s="12">
        <v>99.016036999999997</v>
      </c>
      <c r="O143" s="12">
        <v>103.36187</v>
      </c>
      <c r="P143" s="12">
        <v>107.690819</v>
      </c>
      <c r="Q143" s="12">
        <v>111.840851</v>
      </c>
      <c r="R143" s="12">
        <v>116.514717</v>
      </c>
      <c r="S143" s="12">
        <v>121.213249</v>
      </c>
      <c r="T143" s="12">
        <v>125.77320899999999</v>
      </c>
      <c r="U143" s="12">
        <v>130.55291700000001</v>
      </c>
      <c r="V143" s="12">
        <v>135.322159</v>
      </c>
      <c r="W143" s="12">
        <v>140.249908</v>
      </c>
      <c r="X143" s="12">
        <v>145.325943</v>
      </c>
      <c r="Y143" s="12">
        <v>150.39720199999999</v>
      </c>
      <c r="Z143" s="12">
        <v>155.72384600000001</v>
      </c>
      <c r="AA143" s="12">
        <v>160.90701300000001</v>
      </c>
      <c r="AB143" s="12">
        <v>166.21031199999999</v>
      </c>
      <c r="AC143" s="12">
        <v>171.6884</v>
      </c>
      <c r="AD143" s="12">
        <v>177.34704600000001</v>
      </c>
      <c r="AE143" s="12">
        <v>183.19220000000001</v>
      </c>
      <c r="AF143" s="12">
        <v>189.229996</v>
      </c>
      <c r="AG143" s="12">
        <v>195.46679700000001</v>
      </c>
      <c r="AH143" s="12">
        <v>201.90914900000001</v>
      </c>
      <c r="AI143" s="12">
        <v>208.56384299999999</v>
      </c>
      <c r="AJ143" s="12">
        <v>215.437836</v>
      </c>
      <c r="AK143" s="12">
        <v>222.53845200000001</v>
      </c>
      <c r="AL143" s="12">
        <v>229.87303199999999</v>
      </c>
      <c r="AM143" s="8">
        <v>4.0134000000000003E-2</v>
      </c>
    </row>
    <row r="144" spans="1:39" ht="15" customHeight="1">
      <c r="A144" s="7" t="s">
        <v>238</v>
      </c>
      <c r="B144" s="10" t="s">
        <v>183</v>
      </c>
      <c r="C144" s="12">
        <v>15</v>
      </c>
      <c r="D144" s="12">
        <v>22.438362000000001</v>
      </c>
      <c r="E144" s="12">
        <v>23.693639999999998</v>
      </c>
      <c r="F144" s="12">
        <v>24.964191</v>
      </c>
      <c r="G144" s="12">
        <v>26.318010000000001</v>
      </c>
      <c r="H144" s="12">
        <v>27.701197000000001</v>
      </c>
      <c r="I144" s="12">
        <v>29.132073999999999</v>
      </c>
      <c r="J144" s="12">
        <v>30.606655</v>
      </c>
      <c r="K144" s="12">
        <v>32.151470000000003</v>
      </c>
      <c r="L144" s="12">
        <v>33.706352000000003</v>
      </c>
      <c r="M144" s="12">
        <v>35.258423000000001</v>
      </c>
      <c r="N144" s="12">
        <v>36.833964999999999</v>
      </c>
      <c r="O144" s="12">
        <v>38.450619000000003</v>
      </c>
      <c r="P144" s="12">
        <v>40.060986</v>
      </c>
      <c r="Q144" s="12">
        <v>41.604796999999998</v>
      </c>
      <c r="R144" s="12">
        <v>43.343474999999998</v>
      </c>
      <c r="S144" s="12">
        <v>45.091327999999997</v>
      </c>
      <c r="T144" s="12">
        <v>46.787635999999999</v>
      </c>
      <c r="U144" s="12">
        <v>48.565685000000002</v>
      </c>
      <c r="V144" s="12">
        <v>50.339843999999999</v>
      </c>
      <c r="W144" s="12">
        <v>52.172966000000002</v>
      </c>
      <c r="X144" s="12">
        <v>54.061248999999997</v>
      </c>
      <c r="Y144" s="12">
        <v>55.947758</v>
      </c>
      <c r="Z144" s="12">
        <v>57.929271999999997</v>
      </c>
      <c r="AA144" s="12">
        <v>59.857407000000002</v>
      </c>
      <c r="AB144" s="12">
        <v>61.830235000000002</v>
      </c>
      <c r="AC144" s="12">
        <v>63.868088</v>
      </c>
      <c r="AD144" s="12">
        <v>65.973099000000005</v>
      </c>
      <c r="AE144" s="12">
        <v>68.147498999999996</v>
      </c>
      <c r="AF144" s="12">
        <v>70.393555000000006</v>
      </c>
      <c r="AG144" s="12">
        <v>72.713645999999997</v>
      </c>
      <c r="AH144" s="12">
        <v>75.110198999999994</v>
      </c>
      <c r="AI144" s="12">
        <v>77.585746999999998</v>
      </c>
      <c r="AJ144" s="12">
        <v>80.142876000000001</v>
      </c>
      <c r="AK144" s="12">
        <v>82.784294000000003</v>
      </c>
      <c r="AL144" s="12">
        <v>85.512764000000004</v>
      </c>
      <c r="AM144" s="8">
        <v>4.0134000000000003E-2</v>
      </c>
    </row>
    <row r="145" spans="1:39" ht="15" customHeight="1">
      <c r="A145" s="7" t="s">
        <v>237</v>
      </c>
      <c r="B145" s="10" t="s">
        <v>236</v>
      </c>
      <c r="C145" s="12">
        <v>60</v>
      </c>
      <c r="D145" s="12">
        <v>69.384415000000004</v>
      </c>
      <c r="E145" s="12">
        <v>70.428428999999994</v>
      </c>
      <c r="F145" s="12">
        <v>71.291374000000005</v>
      </c>
      <c r="G145" s="12">
        <v>72.129508999999999</v>
      </c>
      <c r="H145" s="12">
        <v>72.956451000000001</v>
      </c>
      <c r="I145" s="12">
        <v>73.787566999999996</v>
      </c>
      <c r="J145" s="12">
        <v>74.602676000000002</v>
      </c>
      <c r="K145" s="12">
        <v>75.392807000000005</v>
      </c>
      <c r="L145" s="12">
        <v>76.184775999999999</v>
      </c>
      <c r="M145" s="12">
        <v>76.973358000000005</v>
      </c>
      <c r="N145" s="12">
        <v>77.684760999999995</v>
      </c>
      <c r="O145" s="12">
        <v>78.400299000000004</v>
      </c>
      <c r="P145" s="12">
        <v>79.157188000000005</v>
      </c>
      <c r="Q145" s="12">
        <v>79.903464999999997</v>
      </c>
      <c r="R145" s="12">
        <v>80.602294999999998</v>
      </c>
      <c r="S145" s="12">
        <v>81.336250000000007</v>
      </c>
      <c r="T145" s="12">
        <v>82.096549999999993</v>
      </c>
      <c r="U145" s="12">
        <v>82.828238999999996</v>
      </c>
      <c r="V145" s="12">
        <v>83.508598000000006</v>
      </c>
      <c r="W145" s="12">
        <v>84.157257000000001</v>
      </c>
      <c r="X145" s="12">
        <v>84.768722999999994</v>
      </c>
      <c r="Y145" s="12">
        <v>85.309212000000002</v>
      </c>
      <c r="Z145" s="12">
        <v>85.816010000000006</v>
      </c>
      <c r="AA145" s="12">
        <v>86.379242000000005</v>
      </c>
      <c r="AB145" s="12">
        <v>87.012161000000006</v>
      </c>
      <c r="AC145" s="12">
        <v>87.649711999999994</v>
      </c>
      <c r="AD145" s="12">
        <v>88.291938999999999</v>
      </c>
      <c r="AE145" s="12">
        <v>88.938873000000001</v>
      </c>
      <c r="AF145" s="12">
        <v>89.590537999999995</v>
      </c>
      <c r="AG145" s="12">
        <v>90.246986000000007</v>
      </c>
      <c r="AH145" s="12">
        <v>90.908241000000004</v>
      </c>
      <c r="AI145" s="12">
        <v>91.574355999999995</v>
      </c>
      <c r="AJ145" s="12">
        <v>92.245330999999993</v>
      </c>
      <c r="AK145" s="12">
        <v>92.921242000000007</v>
      </c>
      <c r="AL145" s="12">
        <v>93.602080999999998</v>
      </c>
      <c r="AM145" s="8">
        <v>8.8439999999999994E-3</v>
      </c>
    </row>
    <row r="146" spans="1:39" ht="15" customHeight="1">
      <c r="A146" s="7" t="s">
        <v>235</v>
      </c>
      <c r="B146" s="10" t="s">
        <v>187</v>
      </c>
      <c r="C146" s="12">
        <v>17</v>
      </c>
      <c r="D146" s="12">
        <v>33.851185000000001</v>
      </c>
      <c r="E146" s="12">
        <v>34.360534999999999</v>
      </c>
      <c r="F146" s="12">
        <v>34.781548000000001</v>
      </c>
      <c r="G146" s="12">
        <v>35.190455999999998</v>
      </c>
      <c r="H146" s="12">
        <v>35.593902999999997</v>
      </c>
      <c r="I146" s="12">
        <v>35.999386000000001</v>
      </c>
      <c r="J146" s="12">
        <v>36.397060000000003</v>
      </c>
      <c r="K146" s="12">
        <v>36.782550999999998</v>
      </c>
      <c r="L146" s="12">
        <v>37.168934</v>
      </c>
      <c r="M146" s="12">
        <v>37.553668999999999</v>
      </c>
      <c r="N146" s="12">
        <v>37.900745000000001</v>
      </c>
      <c r="O146" s="12">
        <v>38.249844000000003</v>
      </c>
      <c r="P146" s="12">
        <v>38.619109999999999</v>
      </c>
      <c r="Q146" s="12">
        <v>38.983207999999998</v>
      </c>
      <c r="R146" s="12">
        <v>39.324150000000003</v>
      </c>
      <c r="S146" s="12">
        <v>39.682231999999999</v>
      </c>
      <c r="T146" s="12">
        <v>40.053165</v>
      </c>
      <c r="U146" s="12">
        <v>40.410145</v>
      </c>
      <c r="V146" s="12">
        <v>40.742072999999998</v>
      </c>
      <c r="W146" s="12">
        <v>41.058540000000001</v>
      </c>
      <c r="X146" s="12">
        <v>41.356861000000002</v>
      </c>
      <c r="Y146" s="12">
        <v>41.620552000000004</v>
      </c>
      <c r="Z146" s="12">
        <v>41.867809000000001</v>
      </c>
      <c r="AA146" s="12">
        <v>42.142597000000002</v>
      </c>
      <c r="AB146" s="12">
        <v>42.451385000000002</v>
      </c>
      <c r="AC146" s="12">
        <v>42.762436000000001</v>
      </c>
      <c r="AD146" s="12">
        <v>43.075763999999999</v>
      </c>
      <c r="AE146" s="12">
        <v>43.391387999999999</v>
      </c>
      <c r="AF146" s="12">
        <v>43.709324000000002</v>
      </c>
      <c r="AG146" s="12">
        <v>44.029591000000003</v>
      </c>
      <c r="AH146" s="12">
        <v>44.352203000000003</v>
      </c>
      <c r="AI146" s="12">
        <v>44.677180999999997</v>
      </c>
      <c r="AJ146" s="12">
        <v>45.004542999999998</v>
      </c>
      <c r="AK146" s="12">
        <v>45.334301000000004</v>
      </c>
      <c r="AL146" s="12">
        <v>45.666469999999997</v>
      </c>
      <c r="AM146" s="8">
        <v>8.8439999999999994E-3</v>
      </c>
    </row>
    <row r="147" spans="1:39" ht="15" customHeight="1">
      <c r="A147" s="7" t="s">
        <v>234</v>
      </c>
      <c r="B147" s="10" t="s">
        <v>185</v>
      </c>
      <c r="C147" s="12">
        <v>37</v>
      </c>
      <c r="D147" s="12">
        <v>30.276835999999999</v>
      </c>
      <c r="E147" s="12">
        <v>30.732405</v>
      </c>
      <c r="F147" s="12">
        <v>31.108962999999999</v>
      </c>
      <c r="G147" s="12">
        <v>31.474695000000001</v>
      </c>
      <c r="H147" s="12">
        <v>31.835540999999999</v>
      </c>
      <c r="I147" s="12">
        <v>32.198211999999998</v>
      </c>
      <c r="J147" s="12">
        <v>32.553894</v>
      </c>
      <c r="K147" s="12">
        <v>32.898677999999997</v>
      </c>
      <c r="L147" s="12">
        <v>33.244267000000001</v>
      </c>
      <c r="M147" s="12">
        <v>33.588374999999999</v>
      </c>
      <c r="N147" s="12">
        <v>33.898808000000002</v>
      </c>
      <c r="O147" s="12">
        <v>34.211039999999997</v>
      </c>
      <c r="P147" s="12">
        <v>34.541316999999999</v>
      </c>
      <c r="Q147" s="12">
        <v>34.866970000000002</v>
      </c>
      <c r="R147" s="12">
        <v>35.171908999999999</v>
      </c>
      <c r="S147" s="12">
        <v>35.492184000000002</v>
      </c>
      <c r="T147" s="12">
        <v>35.823948000000001</v>
      </c>
      <c r="U147" s="12">
        <v>36.143234</v>
      </c>
      <c r="V147" s="12">
        <v>36.440117000000001</v>
      </c>
      <c r="W147" s="12">
        <v>36.723166999999997</v>
      </c>
      <c r="X147" s="12">
        <v>36.989986000000002</v>
      </c>
      <c r="Y147" s="12">
        <v>37.225838000000003</v>
      </c>
      <c r="Z147" s="12">
        <v>37.446987</v>
      </c>
      <c r="AA147" s="12">
        <v>37.69276</v>
      </c>
      <c r="AB147" s="12">
        <v>37.968944999999998</v>
      </c>
      <c r="AC147" s="12">
        <v>38.247146999999998</v>
      </c>
      <c r="AD147" s="12">
        <v>38.527393000000004</v>
      </c>
      <c r="AE147" s="12">
        <v>38.809688999999999</v>
      </c>
      <c r="AF147" s="12">
        <v>39.094054999999997</v>
      </c>
      <c r="AG147" s="12">
        <v>39.380504999999999</v>
      </c>
      <c r="AH147" s="12">
        <v>39.669052000000001</v>
      </c>
      <c r="AI147" s="12">
        <v>39.959716999999998</v>
      </c>
      <c r="AJ147" s="12">
        <v>40.252510000000001</v>
      </c>
      <c r="AK147" s="12">
        <v>40.547451000000002</v>
      </c>
      <c r="AL147" s="12">
        <v>40.844546999999999</v>
      </c>
      <c r="AM147" s="8">
        <v>8.8439999999999994E-3</v>
      </c>
    </row>
    <row r="148" spans="1:39" ht="15" customHeight="1">
      <c r="A148" s="7" t="s">
        <v>233</v>
      </c>
      <c r="B148" s="10" t="s">
        <v>183</v>
      </c>
      <c r="C148" s="12">
        <v>6</v>
      </c>
      <c r="D148" s="12">
        <v>5.2563950000000004</v>
      </c>
      <c r="E148" s="12">
        <v>5.3354869999999996</v>
      </c>
      <c r="F148" s="12">
        <v>5.4008620000000001</v>
      </c>
      <c r="G148" s="12">
        <v>5.4643569999999997</v>
      </c>
      <c r="H148" s="12">
        <v>5.5270039999999998</v>
      </c>
      <c r="I148" s="12">
        <v>5.5899669999999997</v>
      </c>
      <c r="J148" s="12">
        <v>5.6517169999999997</v>
      </c>
      <c r="K148" s="12">
        <v>5.711576</v>
      </c>
      <c r="L148" s="12">
        <v>5.7715740000000002</v>
      </c>
      <c r="M148" s="12">
        <v>5.831315</v>
      </c>
      <c r="N148" s="12">
        <v>5.8852099999999998</v>
      </c>
      <c r="O148" s="12">
        <v>5.9394169999999997</v>
      </c>
      <c r="P148" s="12">
        <v>5.9967560000000004</v>
      </c>
      <c r="Q148" s="12">
        <v>6.053293</v>
      </c>
      <c r="R148" s="12">
        <v>6.1062349999999999</v>
      </c>
      <c r="S148" s="12">
        <v>6.1618370000000002</v>
      </c>
      <c r="T148" s="12">
        <v>6.219436</v>
      </c>
      <c r="U148" s="12">
        <v>6.2748670000000004</v>
      </c>
      <c r="V148" s="12">
        <v>6.3264089999999999</v>
      </c>
      <c r="W148" s="12">
        <v>6.3755499999999996</v>
      </c>
      <c r="X148" s="12">
        <v>6.4218729999999997</v>
      </c>
      <c r="Y148" s="12">
        <v>6.4628189999999996</v>
      </c>
      <c r="Z148" s="12">
        <v>6.5012129999999999</v>
      </c>
      <c r="AA148" s="12">
        <v>6.5438809999999998</v>
      </c>
      <c r="AB148" s="12">
        <v>6.5918299999999999</v>
      </c>
      <c r="AC148" s="12">
        <v>6.6401289999999999</v>
      </c>
      <c r="AD148" s="12">
        <v>6.6887840000000001</v>
      </c>
      <c r="AE148" s="12">
        <v>6.7377940000000001</v>
      </c>
      <c r="AF148" s="12">
        <v>6.7871620000000004</v>
      </c>
      <c r="AG148" s="12">
        <v>6.8368929999999999</v>
      </c>
      <c r="AH148" s="12">
        <v>6.8869879999999997</v>
      </c>
      <c r="AI148" s="12">
        <v>6.9374510000000003</v>
      </c>
      <c r="AJ148" s="12">
        <v>6.988283</v>
      </c>
      <c r="AK148" s="12">
        <v>7.0394880000000004</v>
      </c>
      <c r="AL148" s="12">
        <v>7.0910669999999998</v>
      </c>
      <c r="AM148" s="8">
        <v>8.8439999999999994E-3</v>
      </c>
    </row>
    <row r="149" spans="1:39" ht="15" customHeight="1">
      <c r="A149" s="7" t="s">
        <v>232</v>
      </c>
      <c r="B149" s="10" t="s">
        <v>231</v>
      </c>
      <c r="C149" s="12">
        <v>198</v>
      </c>
      <c r="D149" s="12">
        <v>211.23925800000001</v>
      </c>
      <c r="E149" s="12">
        <v>221.104095</v>
      </c>
      <c r="F149" s="12">
        <v>231.07936100000001</v>
      </c>
      <c r="G149" s="12">
        <v>241.35438500000001</v>
      </c>
      <c r="H149" s="12">
        <v>251.95027200000001</v>
      </c>
      <c r="I149" s="12">
        <v>262.78387500000002</v>
      </c>
      <c r="J149" s="12">
        <v>273.92764299999999</v>
      </c>
      <c r="K149" s="12">
        <v>285.39788800000002</v>
      </c>
      <c r="L149" s="12">
        <v>297.14880399999998</v>
      </c>
      <c r="M149" s="12">
        <v>309.35607900000002</v>
      </c>
      <c r="N149" s="12">
        <v>321.62744099999998</v>
      </c>
      <c r="O149" s="12">
        <v>334.44494600000002</v>
      </c>
      <c r="P149" s="12">
        <v>347.74087500000002</v>
      </c>
      <c r="Q149" s="12">
        <v>361.206909</v>
      </c>
      <c r="R149" s="12">
        <v>375.21289100000001</v>
      </c>
      <c r="S149" s="12">
        <v>389.78765900000002</v>
      </c>
      <c r="T149" s="12">
        <v>404.72277800000001</v>
      </c>
      <c r="U149" s="12">
        <v>420.13848899999999</v>
      </c>
      <c r="V149" s="12">
        <v>436.19644199999999</v>
      </c>
      <c r="W149" s="12">
        <v>452.84414700000002</v>
      </c>
      <c r="X149" s="12">
        <v>470.08178700000002</v>
      </c>
      <c r="Y149" s="12">
        <v>487.68548600000003</v>
      </c>
      <c r="Z149" s="12">
        <v>506.15741000000003</v>
      </c>
      <c r="AA149" s="12">
        <v>525.26898200000005</v>
      </c>
      <c r="AB149" s="12">
        <v>545.012024</v>
      </c>
      <c r="AC149" s="12">
        <v>565.497253</v>
      </c>
      <c r="AD149" s="12">
        <v>586.75238000000002</v>
      </c>
      <c r="AE149" s="12">
        <v>608.80645800000002</v>
      </c>
      <c r="AF149" s="12">
        <v>631.68945299999996</v>
      </c>
      <c r="AG149" s="12">
        <v>655.43261700000005</v>
      </c>
      <c r="AH149" s="12">
        <v>680.06817599999999</v>
      </c>
      <c r="AI149" s="12">
        <v>705.629639</v>
      </c>
      <c r="AJ149" s="12">
        <v>732.15191700000003</v>
      </c>
      <c r="AK149" s="12">
        <v>759.67114300000003</v>
      </c>
      <c r="AL149" s="12">
        <v>788.22454800000003</v>
      </c>
      <c r="AM149" s="8">
        <v>3.9489000000000003E-2</v>
      </c>
    </row>
    <row r="150" spans="1:39" ht="15" customHeight="1">
      <c r="A150" s="7" t="s">
        <v>230</v>
      </c>
      <c r="B150" s="10" t="s">
        <v>187</v>
      </c>
      <c r="C150" s="12">
        <v>104</v>
      </c>
      <c r="D150" s="12">
        <v>130.71284499999999</v>
      </c>
      <c r="E150" s="12">
        <v>136.81710799999999</v>
      </c>
      <c r="F150" s="12">
        <v>142.98971599999999</v>
      </c>
      <c r="G150" s="12">
        <v>149.34779399999999</v>
      </c>
      <c r="H150" s="12">
        <v>155.90443400000001</v>
      </c>
      <c r="I150" s="12">
        <v>162.60815400000001</v>
      </c>
      <c r="J150" s="12">
        <v>169.503815</v>
      </c>
      <c r="K150" s="12">
        <v>176.60148599999999</v>
      </c>
      <c r="L150" s="12">
        <v>183.872849</v>
      </c>
      <c r="M150" s="12">
        <v>191.426605</v>
      </c>
      <c r="N150" s="12">
        <v>199.020004</v>
      </c>
      <c r="O150" s="12">
        <v>206.95135500000001</v>
      </c>
      <c r="P150" s="12">
        <v>215.178741</v>
      </c>
      <c r="Q150" s="12">
        <v>223.51139800000001</v>
      </c>
      <c r="R150" s="12">
        <v>232.17817700000001</v>
      </c>
      <c r="S150" s="12">
        <v>241.196899</v>
      </c>
      <c r="T150" s="12">
        <v>250.43858299999999</v>
      </c>
      <c r="U150" s="12">
        <v>259.97769199999999</v>
      </c>
      <c r="V150" s="12">
        <v>269.91421500000001</v>
      </c>
      <c r="W150" s="12">
        <v>280.21563700000002</v>
      </c>
      <c r="X150" s="12">
        <v>290.88214099999999</v>
      </c>
      <c r="Y150" s="12">
        <v>301.77514600000001</v>
      </c>
      <c r="Z150" s="12">
        <v>313.20538299999998</v>
      </c>
      <c r="AA150" s="12">
        <v>325.03143299999999</v>
      </c>
      <c r="AB150" s="12">
        <v>337.24826000000002</v>
      </c>
      <c r="AC150" s="12">
        <v>349.92434700000001</v>
      </c>
      <c r="AD150" s="12">
        <v>363.07681300000002</v>
      </c>
      <c r="AE150" s="12">
        <v>376.72366299999999</v>
      </c>
      <c r="AF150" s="12">
        <v>390.88342299999999</v>
      </c>
      <c r="AG150" s="12">
        <v>405.57547</v>
      </c>
      <c r="AH150" s="12">
        <v>420.81970200000001</v>
      </c>
      <c r="AI150" s="12">
        <v>436.636932</v>
      </c>
      <c r="AJ150" s="12">
        <v>453.04861499999998</v>
      </c>
      <c r="AK150" s="12">
        <v>470.07724000000002</v>
      </c>
      <c r="AL150" s="12">
        <v>487.74585000000002</v>
      </c>
      <c r="AM150" s="8">
        <v>3.9489000000000003E-2</v>
      </c>
    </row>
    <row r="151" spans="1:39" ht="15" customHeight="1">
      <c r="A151" s="7" t="s">
        <v>229</v>
      </c>
      <c r="B151" s="10" t="s">
        <v>185</v>
      </c>
      <c r="C151" s="12">
        <v>61</v>
      </c>
      <c r="D151" s="12">
        <v>46.764628999999999</v>
      </c>
      <c r="E151" s="12">
        <v>48.948532</v>
      </c>
      <c r="F151" s="12">
        <v>51.156879000000004</v>
      </c>
      <c r="G151" s="12">
        <v>53.431587</v>
      </c>
      <c r="H151" s="12">
        <v>55.777332000000001</v>
      </c>
      <c r="I151" s="12">
        <v>58.175697</v>
      </c>
      <c r="J151" s="12">
        <v>60.642730999999998</v>
      </c>
      <c r="K151" s="12">
        <v>63.182037000000001</v>
      </c>
      <c r="L151" s="12">
        <v>65.783484999999999</v>
      </c>
      <c r="M151" s="12">
        <v>68.485962000000001</v>
      </c>
      <c r="N151" s="12">
        <v>71.202620999999994</v>
      </c>
      <c r="O151" s="12">
        <v>74.040192000000005</v>
      </c>
      <c r="P151" s="12">
        <v>76.983681000000004</v>
      </c>
      <c r="Q151" s="12">
        <v>79.964813000000007</v>
      </c>
      <c r="R151" s="12">
        <v>83.065490999999994</v>
      </c>
      <c r="S151" s="12">
        <v>86.292090999999999</v>
      </c>
      <c r="T151" s="12">
        <v>89.59845</v>
      </c>
      <c r="U151" s="12">
        <v>93.011223000000001</v>
      </c>
      <c r="V151" s="12">
        <v>96.56617</v>
      </c>
      <c r="W151" s="12">
        <v>100.251678</v>
      </c>
      <c r="X151" s="12">
        <v>104.067787</v>
      </c>
      <c r="Y151" s="12">
        <v>107.964935</v>
      </c>
      <c r="Z151" s="12">
        <v>112.05429100000001</v>
      </c>
      <c r="AA151" s="12">
        <v>116.285248</v>
      </c>
      <c r="AB151" s="12">
        <v>120.656013</v>
      </c>
      <c r="AC151" s="12">
        <v>125.191078</v>
      </c>
      <c r="AD151" s="12">
        <v>129.896591</v>
      </c>
      <c r="AE151" s="12">
        <v>134.778976</v>
      </c>
      <c r="AF151" s="12">
        <v>139.84487899999999</v>
      </c>
      <c r="AG151" s="12">
        <v>145.101181</v>
      </c>
      <c r="AH151" s="12">
        <v>150.55505400000001</v>
      </c>
      <c r="AI151" s="12">
        <v>156.21391299999999</v>
      </c>
      <c r="AJ151" s="12">
        <v>162.085464</v>
      </c>
      <c r="AK151" s="12">
        <v>168.17773399999999</v>
      </c>
      <c r="AL151" s="12">
        <v>174.49897799999999</v>
      </c>
      <c r="AM151" s="8">
        <v>3.9489000000000003E-2</v>
      </c>
    </row>
    <row r="152" spans="1:39" ht="15" customHeight="1">
      <c r="A152" s="7" t="s">
        <v>228</v>
      </c>
      <c r="B152" s="10" t="s">
        <v>183</v>
      </c>
      <c r="C152" s="12">
        <v>33</v>
      </c>
      <c r="D152" s="12">
        <v>33.761783999999999</v>
      </c>
      <c r="E152" s="12">
        <v>35.338450999999999</v>
      </c>
      <c r="F152" s="12">
        <v>36.932774000000002</v>
      </c>
      <c r="G152" s="12">
        <v>38.575001</v>
      </c>
      <c r="H152" s="12">
        <v>40.268512999999999</v>
      </c>
      <c r="I152" s="12">
        <v>42.000014999999998</v>
      </c>
      <c r="J152" s="12">
        <v>43.781094000000003</v>
      </c>
      <c r="K152" s="12">
        <v>45.614348999999997</v>
      </c>
      <c r="L152" s="12">
        <v>47.492466</v>
      </c>
      <c r="M152" s="12">
        <v>49.443522999999999</v>
      </c>
      <c r="N152" s="12">
        <v>51.404819000000003</v>
      </c>
      <c r="O152" s="12">
        <v>53.453403000000002</v>
      </c>
      <c r="P152" s="12">
        <v>55.578460999999997</v>
      </c>
      <c r="Q152" s="12">
        <v>57.730701000000003</v>
      </c>
      <c r="R152" s="12">
        <v>59.969237999999997</v>
      </c>
      <c r="S152" s="12">
        <v>62.298682999999997</v>
      </c>
      <c r="T152" s="12">
        <v>64.685715000000002</v>
      </c>
      <c r="U152" s="12">
        <v>67.149567000000005</v>
      </c>
      <c r="V152" s="12">
        <v>69.716064000000003</v>
      </c>
      <c r="W152" s="12">
        <v>72.376823000000002</v>
      </c>
      <c r="X152" s="12">
        <v>75.131866000000002</v>
      </c>
      <c r="Y152" s="12">
        <v>77.945419000000001</v>
      </c>
      <c r="Z152" s="12">
        <v>80.897735999999995</v>
      </c>
      <c r="AA152" s="12">
        <v>83.952278000000007</v>
      </c>
      <c r="AB152" s="12">
        <v>87.107758000000004</v>
      </c>
      <c r="AC152" s="12">
        <v>90.381850999999997</v>
      </c>
      <c r="AD152" s="12">
        <v>93.779007000000007</v>
      </c>
      <c r="AE152" s="12">
        <v>97.303848000000002</v>
      </c>
      <c r="AF152" s="12">
        <v>100.961174</v>
      </c>
      <c r="AG152" s="12">
        <v>104.75597399999999</v>
      </c>
      <c r="AH152" s="12">
        <v>108.693405</v>
      </c>
      <c r="AI152" s="12">
        <v>112.778824</v>
      </c>
      <c r="AJ152" s="12">
        <v>117.017807</v>
      </c>
      <c r="AK152" s="12">
        <v>121.416115</v>
      </c>
      <c r="AL152" s="12">
        <v>125.979744</v>
      </c>
      <c r="AM152" s="8">
        <v>3.9489000000000003E-2</v>
      </c>
    </row>
    <row r="153" spans="1:39" ht="15" customHeight="1">
      <c r="A153" s="7" t="s">
        <v>227</v>
      </c>
      <c r="B153" s="10" t="s">
        <v>226</v>
      </c>
      <c r="C153" s="12">
        <v>25</v>
      </c>
      <c r="D153" s="12">
        <v>56.653458000000001</v>
      </c>
      <c r="E153" s="12">
        <v>60.369694000000003</v>
      </c>
      <c r="F153" s="12">
        <v>64.248740999999995</v>
      </c>
      <c r="G153" s="12">
        <v>68.350257999999997</v>
      </c>
      <c r="H153" s="12">
        <v>72.522246999999993</v>
      </c>
      <c r="I153" s="12">
        <v>76.807570999999996</v>
      </c>
      <c r="J153" s="12">
        <v>81.255699000000007</v>
      </c>
      <c r="K153" s="12">
        <v>85.791297999999998</v>
      </c>
      <c r="L153" s="12">
        <v>90.290999999999997</v>
      </c>
      <c r="M153" s="12">
        <v>94.832854999999995</v>
      </c>
      <c r="N153" s="12">
        <v>99.543487999999996</v>
      </c>
      <c r="O153" s="12">
        <v>104.44311500000001</v>
      </c>
      <c r="P153" s="12">
        <v>109.528488</v>
      </c>
      <c r="Q153" s="12">
        <v>114.796654</v>
      </c>
      <c r="R153" s="12">
        <v>120.221962</v>
      </c>
      <c r="S153" s="12">
        <v>125.833862</v>
      </c>
      <c r="T153" s="12">
        <v>131.65770000000001</v>
      </c>
      <c r="U153" s="12">
        <v>137.704117</v>
      </c>
      <c r="V153" s="12">
        <v>143.94873000000001</v>
      </c>
      <c r="W153" s="12">
        <v>150.44624300000001</v>
      </c>
      <c r="X153" s="12">
        <v>157.203247</v>
      </c>
      <c r="Y153" s="12">
        <v>164.21565200000001</v>
      </c>
      <c r="Z153" s="12">
        <v>171.47901899999999</v>
      </c>
      <c r="AA153" s="12">
        <v>179.01786799999999</v>
      </c>
      <c r="AB153" s="12">
        <v>186.831604</v>
      </c>
      <c r="AC153" s="12">
        <v>194.98637400000001</v>
      </c>
      <c r="AD153" s="12">
        <v>203.49707000000001</v>
      </c>
      <c r="AE153" s="12">
        <v>212.37927199999999</v>
      </c>
      <c r="AF153" s="12">
        <v>221.64917</v>
      </c>
      <c r="AG153" s="12">
        <v>231.32363900000001</v>
      </c>
      <c r="AH153" s="12">
        <v>241.42037999999999</v>
      </c>
      <c r="AI153" s="12">
        <v>251.95784</v>
      </c>
      <c r="AJ153" s="12">
        <v>262.95523100000003</v>
      </c>
      <c r="AK153" s="12">
        <v>274.43264799999997</v>
      </c>
      <c r="AL153" s="12">
        <v>286.41098</v>
      </c>
      <c r="AM153" s="8">
        <v>4.8814999999999997E-2</v>
      </c>
    </row>
    <row r="154" spans="1:39" ht="15" customHeight="1">
      <c r="A154" s="7" t="s">
        <v>225</v>
      </c>
      <c r="B154" s="10" t="s">
        <v>187</v>
      </c>
      <c r="C154" s="12">
        <v>13</v>
      </c>
      <c r="D154" s="12">
        <v>39.971245000000003</v>
      </c>
      <c r="E154" s="12">
        <v>42.593192999999999</v>
      </c>
      <c r="F154" s="12">
        <v>45.330016999999998</v>
      </c>
      <c r="G154" s="12">
        <v>48.223796999999998</v>
      </c>
      <c r="H154" s="12">
        <v>51.167296999999998</v>
      </c>
      <c r="I154" s="12">
        <v>54.190764999999999</v>
      </c>
      <c r="J154" s="12">
        <v>57.329093999999998</v>
      </c>
      <c r="K154" s="12">
        <v>60.529136999999999</v>
      </c>
      <c r="L154" s="12">
        <v>63.703856999999999</v>
      </c>
      <c r="M154" s="12">
        <v>66.90831</v>
      </c>
      <c r="N154" s="12">
        <v>70.231849999999994</v>
      </c>
      <c r="O154" s="12">
        <v>73.688727999999998</v>
      </c>
      <c r="P154" s="12">
        <v>77.276657</v>
      </c>
      <c r="Q154" s="12">
        <v>80.993561</v>
      </c>
      <c r="R154" s="12">
        <v>84.821326999999997</v>
      </c>
      <c r="S154" s="12">
        <v>88.780738999999997</v>
      </c>
      <c r="T154" s="12">
        <v>92.889686999999995</v>
      </c>
      <c r="U154" s="12">
        <v>97.155670000000001</v>
      </c>
      <c r="V154" s="12">
        <v>101.561493</v>
      </c>
      <c r="W154" s="12">
        <v>106.14574399999999</v>
      </c>
      <c r="X154" s="12">
        <v>110.91308600000001</v>
      </c>
      <c r="Y154" s="12">
        <v>115.86061100000001</v>
      </c>
      <c r="Z154" s="12">
        <v>120.985191</v>
      </c>
      <c r="AA154" s="12">
        <v>126.304146</v>
      </c>
      <c r="AB154" s="12">
        <v>131.817047</v>
      </c>
      <c r="AC154" s="12">
        <v>137.57055700000001</v>
      </c>
      <c r="AD154" s="12">
        <v>143.57519500000001</v>
      </c>
      <c r="AE154" s="12">
        <v>149.84193400000001</v>
      </c>
      <c r="AF154" s="12">
        <v>156.38220200000001</v>
      </c>
      <c r="AG154" s="12">
        <v>163.207932</v>
      </c>
      <c r="AH154" s="12">
        <v>170.33157299999999</v>
      </c>
      <c r="AI154" s="12">
        <v>177.76617400000001</v>
      </c>
      <c r="AJ154" s="12">
        <v>185.52526900000001</v>
      </c>
      <c r="AK154" s="12">
        <v>193.62303199999999</v>
      </c>
      <c r="AL154" s="12">
        <v>202.074219</v>
      </c>
      <c r="AM154" s="8">
        <v>4.8814999999999997E-2</v>
      </c>
    </row>
    <row r="155" spans="1:39" ht="15" customHeight="1">
      <c r="A155" s="7" t="s">
        <v>224</v>
      </c>
      <c r="B155" s="10" t="s">
        <v>185</v>
      </c>
      <c r="C155" s="12">
        <v>8</v>
      </c>
      <c r="D155" s="12">
        <v>9.2495440000000002</v>
      </c>
      <c r="E155" s="12">
        <v>9.8562770000000004</v>
      </c>
      <c r="F155" s="12">
        <v>10.489591000000001</v>
      </c>
      <c r="G155" s="12">
        <v>11.159226</v>
      </c>
      <c r="H155" s="12">
        <v>11.840366</v>
      </c>
      <c r="I155" s="12">
        <v>12.540012000000001</v>
      </c>
      <c r="J155" s="12">
        <v>13.266235999999999</v>
      </c>
      <c r="K155" s="12">
        <v>14.006741999999999</v>
      </c>
      <c r="L155" s="12">
        <v>14.741388000000001</v>
      </c>
      <c r="M155" s="12">
        <v>15.482915</v>
      </c>
      <c r="N155" s="12">
        <v>16.251999000000001</v>
      </c>
      <c r="O155" s="12">
        <v>17.051936999999999</v>
      </c>
      <c r="P155" s="12">
        <v>17.882201999999999</v>
      </c>
      <c r="Q155" s="12">
        <v>18.742311000000001</v>
      </c>
      <c r="R155" s="12">
        <v>19.628077000000001</v>
      </c>
      <c r="S155" s="12">
        <v>20.544304</v>
      </c>
      <c r="T155" s="12">
        <v>21.495134</v>
      </c>
      <c r="U155" s="12">
        <v>22.482306000000001</v>
      </c>
      <c r="V155" s="12">
        <v>23.501833000000001</v>
      </c>
      <c r="W155" s="12">
        <v>24.562653000000001</v>
      </c>
      <c r="X155" s="12">
        <v>25.665838000000001</v>
      </c>
      <c r="Y155" s="12">
        <v>26.81072</v>
      </c>
      <c r="Z155" s="12">
        <v>27.996573999999999</v>
      </c>
      <c r="AA155" s="12">
        <v>29.227405999999998</v>
      </c>
      <c r="AB155" s="12">
        <v>30.503119000000002</v>
      </c>
      <c r="AC155" s="12">
        <v>31.834513000000001</v>
      </c>
      <c r="AD155" s="12">
        <v>33.224013999999997</v>
      </c>
      <c r="AE155" s="12">
        <v>34.674168000000002</v>
      </c>
      <c r="AF155" s="12">
        <v>36.187618000000001</v>
      </c>
      <c r="AG155" s="12">
        <v>37.767124000000003</v>
      </c>
      <c r="AH155" s="12">
        <v>39.415573000000002</v>
      </c>
      <c r="AI155" s="12">
        <v>41.135975000000002</v>
      </c>
      <c r="AJ155" s="12">
        <v>42.931469</v>
      </c>
      <c r="AK155" s="12">
        <v>44.805328000000003</v>
      </c>
      <c r="AL155" s="12">
        <v>46.760978999999999</v>
      </c>
      <c r="AM155" s="8">
        <v>4.8814999999999997E-2</v>
      </c>
    </row>
    <row r="156" spans="1:39" ht="15" customHeight="1">
      <c r="A156" s="7" t="s">
        <v>223</v>
      </c>
      <c r="B156" s="10" t="s">
        <v>183</v>
      </c>
      <c r="C156" s="12">
        <v>4</v>
      </c>
      <c r="D156" s="12">
        <v>7.4326699999999999</v>
      </c>
      <c r="E156" s="12">
        <v>7.9202219999999999</v>
      </c>
      <c r="F156" s="12">
        <v>8.4291350000000005</v>
      </c>
      <c r="G156" s="12">
        <v>8.9672350000000005</v>
      </c>
      <c r="H156" s="12">
        <v>9.5145809999999997</v>
      </c>
      <c r="I156" s="12">
        <v>10.076795000000001</v>
      </c>
      <c r="J156" s="12">
        <v>10.660368999999999</v>
      </c>
      <c r="K156" s="12">
        <v>11.255419</v>
      </c>
      <c r="L156" s="12">
        <v>11.845758999999999</v>
      </c>
      <c r="M156" s="12">
        <v>12.441628</v>
      </c>
      <c r="N156" s="12">
        <v>13.059642999999999</v>
      </c>
      <c r="O156" s="12">
        <v>13.702450000000001</v>
      </c>
      <c r="P156" s="12">
        <v>14.369628000000001</v>
      </c>
      <c r="Q156" s="12">
        <v>15.060786</v>
      </c>
      <c r="R156" s="12">
        <v>15.772562000000001</v>
      </c>
      <c r="S156" s="12">
        <v>16.508815999999999</v>
      </c>
      <c r="T156" s="12">
        <v>17.272877000000001</v>
      </c>
      <c r="U156" s="12">
        <v>18.066139</v>
      </c>
      <c r="V156" s="12">
        <v>18.885403</v>
      </c>
      <c r="W156" s="12">
        <v>19.737843999999999</v>
      </c>
      <c r="X156" s="12">
        <v>20.624334000000001</v>
      </c>
      <c r="Y156" s="12">
        <v>21.544331</v>
      </c>
      <c r="Z156" s="12">
        <v>22.497247999999999</v>
      </c>
      <c r="AA156" s="12">
        <v>23.486311000000001</v>
      </c>
      <c r="AB156" s="12">
        <v>24.511436</v>
      </c>
      <c r="AC156" s="12">
        <v>25.581305</v>
      </c>
      <c r="AD156" s="12">
        <v>26.697868</v>
      </c>
      <c r="AE156" s="12">
        <v>27.863173</v>
      </c>
      <c r="AF156" s="12">
        <v>29.079338</v>
      </c>
      <c r="AG156" s="12">
        <v>30.348585</v>
      </c>
      <c r="AH156" s="12">
        <v>31.673228999999999</v>
      </c>
      <c r="AI156" s="12">
        <v>33.055695</v>
      </c>
      <c r="AJ156" s="12">
        <v>34.498500999999997</v>
      </c>
      <c r="AK156" s="12">
        <v>36.004283999999998</v>
      </c>
      <c r="AL156" s="12">
        <v>37.575786999999998</v>
      </c>
      <c r="AM156" s="8">
        <v>4.8814999999999997E-2</v>
      </c>
    </row>
    <row r="157" spans="1:39" ht="15" customHeight="1">
      <c r="A157" s="7" t="s">
        <v>222</v>
      </c>
      <c r="B157" s="10" t="s">
        <v>221</v>
      </c>
      <c r="C157" s="12">
        <v>27</v>
      </c>
      <c r="D157" s="12">
        <v>41.290573000000002</v>
      </c>
      <c r="E157" s="12">
        <v>42.546120000000002</v>
      </c>
      <c r="F157" s="12">
        <v>43.762318</v>
      </c>
      <c r="G157" s="12">
        <v>44.959507000000002</v>
      </c>
      <c r="H157" s="12">
        <v>46.126728</v>
      </c>
      <c r="I157" s="12">
        <v>47.304290999999999</v>
      </c>
      <c r="J157" s="12">
        <v>48.454268999999996</v>
      </c>
      <c r="K157" s="12">
        <v>49.617835999999997</v>
      </c>
      <c r="L157" s="12">
        <v>50.805945999999999</v>
      </c>
      <c r="M157" s="12">
        <v>52.028956999999998</v>
      </c>
      <c r="N157" s="12">
        <v>53.253143000000001</v>
      </c>
      <c r="O157" s="12">
        <v>54.485477000000003</v>
      </c>
      <c r="P157" s="12">
        <v>55.737225000000002</v>
      </c>
      <c r="Q157" s="12">
        <v>57.002167</v>
      </c>
      <c r="R157" s="12">
        <v>58.321075</v>
      </c>
      <c r="S157" s="12">
        <v>59.705844999999997</v>
      </c>
      <c r="T157" s="12">
        <v>61.184806999999999</v>
      </c>
      <c r="U157" s="12">
        <v>62.765881</v>
      </c>
      <c r="V157" s="12">
        <v>64.443565000000007</v>
      </c>
      <c r="W157" s="12">
        <v>66.153487999999996</v>
      </c>
      <c r="X157" s="12">
        <v>67.935210999999995</v>
      </c>
      <c r="Y157" s="12">
        <v>69.834778</v>
      </c>
      <c r="Z157" s="12">
        <v>71.819220999999999</v>
      </c>
      <c r="AA157" s="12">
        <v>73.861548999999997</v>
      </c>
      <c r="AB157" s="12">
        <v>75.967506</v>
      </c>
      <c r="AC157" s="12">
        <v>78.133499</v>
      </c>
      <c r="AD157" s="12">
        <v>80.361259000000004</v>
      </c>
      <c r="AE157" s="12">
        <v>82.652527000000006</v>
      </c>
      <c r="AF157" s="12">
        <v>85.009124999999997</v>
      </c>
      <c r="AG157" s="12">
        <v>87.432922000000005</v>
      </c>
      <c r="AH157" s="12">
        <v>89.925826999999998</v>
      </c>
      <c r="AI157" s="12">
        <v>92.489799000000005</v>
      </c>
      <c r="AJ157" s="12">
        <v>95.126891999999998</v>
      </c>
      <c r="AK157" s="12">
        <v>97.839164999999994</v>
      </c>
      <c r="AL157" s="12">
        <v>100.62876900000001</v>
      </c>
      <c r="AM157" s="8">
        <v>2.6546E-2</v>
      </c>
    </row>
    <row r="158" spans="1:39" ht="15" customHeight="1">
      <c r="A158" s="7" t="s">
        <v>220</v>
      </c>
      <c r="B158" s="10" t="s">
        <v>187</v>
      </c>
      <c r="C158" s="12">
        <v>12</v>
      </c>
      <c r="D158" s="12">
        <v>22.050463000000001</v>
      </c>
      <c r="E158" s="12">
        <v>22.720963999999999</v>
      </c>
      <c r="F158" s="12">
        <v>23.370450999999999</v>
      </c>
      <c r="G158" s="12">
        <v>24.009786999999999</v>
      </c>
      <c r="H158" s="12">
        <v>24.633120999999999</v>
      </c>
      <c r="I158" s="12">
        <v>25.261976000000001</v>
      </c>
      <c r="J158" s="12">
        <v>25.876101999999999</v>
      </c>
      <c r="K158" s="12">
        <v>26.497482000000002</v>
      </c>
      <c r="L158" s="12">
        <v>27.131969000000002</v>
      </c>
      <c r="M158" s="12">
        <v>27.785097</v>
      </c>
      <c r="N158" s="12">
        <v>28.438852000000001</v>
      </c>
      <c r="O158" s="12">
        <v>29.096955999999999</v>
      </c>
      <c r="P158" s="12">
        <v>29.765426999999999</v>
      </c>
      <c r="Q158" s="12">
        <v>30.440947999999999</v>
      </c>
      <c r="R158" s="12">
        <v>31.145287</v>
      </c>
      <c r="S158" s="12">
        <v>31.884796000000001</v>
      </c>
      <c r="T158" s="12">
        <v>32.674610000000001</v>
      </c>
      <c r="U158" s="12">
        <v>33.518951000000001</v>
      </c>
      <c r="V158" s="12">
        <v>34.414886000000003</v>
      </c>
      <c r="W158" s="12">
        <v>35.328040999999999</v>
      </c>
      <c r="X158" s="12">
        <v>36.279536999999998</v>
      </c>
      <c r="Y158" s="12">
        <v>37.293968</v>
      </c>
      <c r="Z158" s="12">
        <v>38.353721999999998</v>
      </c>
      <c r="AA158" s="12">
        <v>39.444386000000002</v>
      </c>
      <c r="AB158" s="12">
        <v>40.569035</v>
      </c>
      <c r="AC158" s="12">
        <v>41.725741999999997</v>
      </c>
      <c r="AD158" s="12">
        <v>42.915436</v>
      </c>
      <c r="AE158" s="12">
        <v>44.139046</v>
      </c>
      <c r="AF158" s="12">
        <v>45.397545000000001</v>
      </c>
      <c r="AG158" s="12">
        <v>46.691929000000002</v>
      </c>
      <c r="AH158" s="12">
        <v>48.023215999999998</v>
      </c>
      <c r="AI158" s="12">
        <v>49.39246</v>
      </c>
      <c r="AJ158" s="12">
        <v>50.800747000000001</v>
      </c>
      <c r="AK158" s="12">
        <v>52.249184</v>
      </c>
      <c r="AL158" s="12">
        <v>53.738922000000002</v>
      </c>
      <c r="AM158" s="8">
        <v>2.6546E-2</v>
      </c>
    </row>
    <row r="159" spans="1:39" ht="15" customHeight="1">
      <c r="A159" s="7" t="s">
        <v>219</v>
      </c>
      <c r="B159" s="10" t="s">
        <v>185</v>
      </c>
      <c r="C159" s="12">
        <v>8</v>
      </c>
      <c r="D159" s="12">
        <v>9.0796030000000005</v>
      </c>
      <c r="E159" s="12">
        <v>9.3556919999999995</v>
      </c>
      <c r="F159" s="12">
        <v>9.6231279999999995</v>
      </c>
      <c r="G159" s="12">
        <v>9.8863839999999996</v>
      </c>
      <c r="H159" s="12">
        <v>10.143050000000001</v>
      </c>
      <c r="I159" s="12">
        <v>10.401991000000001</v>
      </c>
      <c r="J159" s="12">
        <v>10.654866</v>
      </c>
      <c r="K159" s="12">
        <v>10.910728000000001</v>
      </c>
      <c r="L159" s="12">
        <v>11.171988000000001</v>
      </c>
      <c r="M159" s="12">
        <v>11.440923</v>
      </c>
      <c r="N159" s="12">
        <v>11.710115999999999</v>
      </c>
      <c r="O159" s="12">
        <v>11.9811</v>
      </c>
      <c r="P159" s="12">
        <v>12.256353000000001</v>
      </c>
      <c r="Q159" s="12">
        <v>12.534509999999999</v>
      </c>
      <c r="R159" s="12">
        <v>12.824531</v>
      </c>
      <c r="S159" s="12">
        <v>13.129034000000001</v>
      </c>
      <c r="T159" s="12">
        <v>13.454252</v>
      </c>
      <c r="U159" s="12">
        <v>13.801923</v>
      </c>
      <c r="V159" s="12">
        <v>14.170836</v>
      </c>
      <c r="W159" s="12">
        <v>14.54684</v>
      </c>
      <c r="X159" s="12">
        <v>14.938634</v>
      </c>
      <c r="Y159" s="12">
        <v>15.356339999999999</v>
      </c>
      <c r="Z159" s="12">
        <v>15.792709</v>
      </c>
      <c r="AA159" s="12">
        <v>16.241807999999999</v>
      </c>
      <c r="AB159" s="12">
        <v>16.704896999999999</v>
      </c>
      <c r="AC159" s="12">
        <v>17.181190000000001</v>
      </c>
      <c r="AD159" s="12">
        <v>17.671061999999999</v>
      </c>
      <c r="AE159" s="12">
        <v>18.174901999999999</v>
      </c>
      <c r="AF159" s="12">
        <v>18.693107999999999</v>
      </c>
      <c r="AG159" s="12">
        <v>19.226089000000002</v>
      </c>
      <c r="AH159" s="12">
        <v>19.774265</v>
      </c>
      <c r="AI159" s="12">
        <v>20.338073999999999</v>
      </c>
      <c r="AJ159" s="12">
        <v>20.917957000000001</v>
      </c>
      <c r="AK159" s="12">
        <v>21.514372000000002</v>
      </c>
      <c r="AL159" s="12">
        <v>22.127791999999999</v>
      </c>
      <c r="AM159" s="8">
        <v>2.6546E-2</v>
      </c>
    </row>
    <row r="160" spans="1:39" ht="15" customHeight="1">
      <c r="A160" s="7" t="s">
        <v>218</v>
      </c>
      <c r="B160" s="10" t="s">
        <v>183</v>
      </c>
      <c r="C160" s="12">
        <v>7</v>
      </c>
      <c r="D160" s="12">
        <v>10.160507000000001</v>
      </c>
      <c r="E160" s="12">
        <v>10.469462999999999</v>
      </c>
      <c r="F160" s="12">
        <v>10.768738000000001</v>
      </c>
      <c r="G160" s="12">
        <v>11.063333999999999</v>
      </c>
      <c r="H160" s="12">
        <v>11.350555</v>
      </c>
      <c r="I160" s="12">
        <v>11.640323</v>
      </c>
      <c r="J160" s="12">
        <v>11.923303000000001</v>
      </c>
      <c r="K160" s="12">
        <v>12.209624</v>
      </c>
      <c r="L160" s="12">
        <v>12.501987</v>
      </c>
      <c r="M160" s="12">
        <v>12.802937</v>
      </c>
      <c r="N160" s="12">
        <v>13.104177</v>
      </c>
      <c r="O160" s="12">
        <v>13.407420999999999</v>
      </c>
      <c r="P160" s="12">
        <v>13.715443</v>
      </c>
      <c r="Q160" s="12">
        <v>14.026711000000001</v>
      </c>
      <c r="R160" s="12">
        <v>14.351259000000001</v>
      </c>
      <c r="S160" s="12">
        <v>14.692014</v>
      </c>
      <c r="T160" s="12">
        <v>15.055948000000001</v>
      </c>
      <c r="U160" s="12">
        <v>15.445007</v>
      </c>
      <c r="V160" s="12">
        <v>15.857839999999999</v>
      </c>
      <c r="W160" s="12">
        <v>16.278604999999999</v>
      </c>
      <c r="X160" s="12">
        <v>16.717040999999998</v>
      </c>
      <c r="Y160" s="12">
        <v>17.184474999999999</v>
      </c>
      <c r="Z160" s="12">
        <v>17.672792000000001</v>
      </c>
      <c r="AA160" s="12">
        <v>18.175353999999999</v>
      </c>
      <c r="AB160" s="12">
        <v>18.693573000000001</v>
      </c>
      <c r="AC160" s="12">
        <v>19.226568</v>
      </c>
      <c r="AD160" s="12">
        <v>19.774759</v>
      </c>
      <c r="AE160" s="12">
        <v>20.338578999999999</v>
      </c>
      <c r="AF160" s="12">
        <v>20.918475999999998</v>
      </c>
      <c r="AG160" s="12">
        <v>21.514907999999998</v>
      </c>
      <c r="AH160" s="12">
        <v>22.128343999999998</v>
      </c>
      <c r="AI160" s="12">
        <v>22.759271999999999</v>
      </c>
      <c r="AJ160" s="12">
        <v>23.408187999999999</v>
      </c>
      <c r="AK160" s="12">
        <v>24.075604999999999</v>
      </c>
      <c r="AL160" s="12">
        <v>24.762053000000002</v>
      </c>
      <c r="AM160" s="8">
        <v>2.6546E-2</v>
      </c>
    </row>
    <row r="161" spans="1:39" ht="15" customHeight="1">
      <c r="A161" s="7" t="s">
        <v>217</v>
      </c>
      <c r="B161" s="6" t="s">
        <v>216</v>
      </c>
      <c r="C161" s="18">
        <v>1659</v>
      </c>
      <c r="D161" s="18">
        <v>1711.1416019999999</v>
      </c>
      <c r="E161" s="18">
        <v>1769.4339600000001</v>
      </c>
      <c r="F161" s="18">
        <v>1833.5158690000001</v>
      </c>
      <c r="G161" s="18">
        <v>1897.8973390000001</v>
      </c>
      <c r="H161" s="18">
        <v>1961.8969729999999</v>
      </c>
      <c r="I161" s="18">
        <v>2029.3203120000001</v>
      </c>
      <c r="J161" s="18">
        <v>2099.735107</v>
      </c>
      <c r="K161" s="18">
        <v>2171.7851559999999</v>
      </c>
      <c r="L161" s="18">
        <v>2243.193115</v>
      </c>
      <c r="M161" s="18">
        <v>2316.0017090000001</v>
      </c>
      <c r="N161" s="18">
        <v>2388.443115</v>
      </c>
      <c r="O161" s="18">
        <v>2460.6816410000001</v>
      </c>
      <c r="P161" s="18">
        <v>2534.5710450000001</v>
      </c>
      <c r="Q161" s="18">
        <v>2609.1032709999999</v>
      </c>
      <c r="R161" s="18">
        <v>2687.7236330000001</v>
      </c>
      <c r="S161" s="18">
        <v>2767.6608890000002</v>
      </c>
      <c r="T161" s="18">
        <v>2847.6679690000001</v>
      </c>
      <c r="U161" s="18">
        <v>2930.4096679999998</v>
      </c>
      <c r="V161" s="18">
        <v>3015.6147460000002</v>
      </c>
      <c r="W161" s="18">
        <v>3104.0134280000002</v>
      </c>
      <c r="X161" s="18">
        <v>3194.5261230000001</v>
      </c>
      <c r="Y161" s="18">
        <v>3285.373047</v>
      </c>
      <c r="Z161" s="18">
        <v>3379.9277339999999</v>
      </c>
      <c r="AA161" s="18">
        <v>3476.1340329999998</v>
      </c>
      <c r="AB161" s="18">
        <v>3573.72876</v>
      </c>
      <c r="AC161" s="18">
        <v>3673.7016600000002</v>
      </c>
      <c r="AD161" s="18">
        <v>3777.2526859999998</v>
      </c>
      <c r="AE161" s="18">
        <v>3884.344971</v>
      </c>
      <c r="AF161" s="18">
        <v>3994.8608399999998</v>
      </c>
      <c r="AG161" s="18">
        <v>4108.5888670000004</v>
      </c>
      <c r="AH161" s="18">
        <v>4225.8007809999999</v>
      </c>
      <c r="AI161" s="18">
        <v>4346.6103519999997</v>
      </c>
      <c r="AJ161" s="18">
        <v>4470.6347660000001</v>
      </c>
      <c r="AK161" s="18">
        <v>4598.4580079999996</v>
      </c>
      <c r="AL161" s="18">
        <v>4731.0585940000001</v>
      </c>
      <c r="AM161" s="4">
        <v>3.0363000000000001E-2</v>
      </c>
    </row>
    <row r="163" spans="1:39" ht="15" customHeight="1">
      <c r="B163" s="6" t="s">
        <v>215</v>
      </c>
    </row>
    <row r="164" spans="1:39" ht="15" customHeight="1">
      <c r="A164" s="7" t="s">
        <v>214</v>
      </c>
      <c r="B164" s="10" t="s">
        <v>213</v>
      </c>
      <c r="C164" s="9">
        <v>0</v>
      </c>
      <c r="D164" s="9">
        <v>0.79</v>
      </c>
      <c r="E164" s="9">
        <v>0.86</v>
      </c>
      <c r="F164" s="9">
        <v>0.93</v>
      </c>
      <c r="G164" s="9">
        <v>1</v>
      </c>
      <c r="H164" s="9">
        <v>0</v>
      </c>
      <c r="I164" s="9">
        <v>0</v>
      </c>
      <c r="J164" s="9">
        <v>0</v>
      </c>
      <c r="K164" s="9">
        <v>0</v>
      </c>
      <c r="L164" s="9">
        <v>0</v>
      </c>
      <c r="M164" s="9">
        <v>0</v>
      </c>
      <c r="N164" s="9">
        <v>0</v>
      </c>
      <c r="O164" s="9">
        <v>0</v>
      </c>
      <c r="P164" s="9">
        <v>0</v>
      </c>
      <c r="Q164" s="9">
        <v>0</v>
      </c>
      <c r="R164" s="9">
        <v>0</v>
      </c>
      <c r="S164" s="9">
        <v>0</v>
      </c>
      <c r="T164" s="9">
        <v>0</v>
      </c>
      <c r="U164" s="9">
        <v>0</v>
      </c>
      <c r="V164" s="9">
        <v>0</v>
      </c>
      <c r="W164" s="9">
        <v>0</v>
      </c>
      <c r="X164" s="9">
        <v>0</v>
      </c>
      <c r="Y164" s="9">
        <v>0</v>
      </c>
      <c r="Z164" s="9">
        <v>0</v>
      </c>
      <c r="AA164" s="9">
        <v>0</v>
      </c>
      <c r="AB164" s="9">
        <v>0</v>
      </c>
      <c r="AC164" s="9">
        <v>0</v>
      </c>
      <c r="AD164" s="9">
        <v>0</v>
      </c>
      <c r="AE164" s="9">
        <v>0</v>
      </c>
      <c r="AF164" s="9">
        <v>0</v>
      </c>
      <c r="AG164" s="9">
        <v>0</v>
      </c>
      <c r="AH164" s="9">
        <v>0</v>
      </c>
      <c r="AI164" s="9">
        <v>0</v>
      </c>
      <c r="AJ164" s="9">
        <v>0</v>
      </c>
      <c r="AK164" s="9">
        <v>0</v>
      </c>
      <c r="AL164" s="9">
        <v>0</v>
      </c>
      <c r="AM164" s="8" t="s">
        <v>204</v>
      </c>
    </row>
    <row r="165" spans="1:39" ht="15" customHeight="1">
      <c r="A165" s="7" t="s">
        <v>212</v>
      </c>
      <c r="B165" s="10" t="s">
        <v>211</v>
      </c>
      <c r="C165" s="9">
        <v>0</v>
      </c>
      <c r="D165" s="9">
        <v>0</v>
      </c>
      <c r="E165" s="9">
        <v>0</v>
      </c>
      <c r="F165" s="9">
        <v>0</v>
      </c>
      <c r="G165" s="9">
        <v>0</v>
      </c>
      <c r="H165" s="9">
        <v>0.41699999999999998</v>
      </c>
      <c r="I165" s="9">
        <v>0.56299999999999994</v>
      </c>
      <c r="J165" s="9">
        <v>0.70799999999999996</v>
      </c>
      <c r="K165" s="9">
        <v>0.85399999999999998</v>
      </c>
      <c r="L165" s="9">
        <v>1</v>
      </c>
      <c r="M165" s="9">
        <v>0</v>
      </c>
      <c r="N165" s="9">
        <v>0</v>
      </c>
      <c r="O165" s="9">
        <v>0</v>
      </c>
      <c r="P165" s="9">
        <v>0</v>
      </c>
      <c r="Q165" s="9">
        <v>0</v>
      </c>
      <c r="R165" s="9">
        <v>0</v>
      </c>
      <c r="S165" s="9">
        <v>0</v>
      </c>
      <c r="T165" s="9">
        <v>0</v>
      </c>
      <c r="U165" s="9">
        <v>0</v>
      </c>
      <c r="V165" s="9">
        <v>0</v>
      </c>
      <c r="W165" s="9">
        <v>0</v>
      </c>
      <c r="X165" s="9">
        <v>0</v>
      </c>
      <c r="Y165" s="9">
        <v>0</v>
      </c>
      <c r="Z165" s="9">
        <v>0</v>
      </c>
      <c r="AA165" s="9">
        <v>0</v>
      </c>
      <c r="AB165" s="9">
        <v>0</v>
      </c>
      <c r="AC165" s="9">
        <v>0</v>
      </c>
      <c r="AD165" s="9">
        <v>0</v>
      </c>
      <c r="AE165" s="9">
        <v>0</v>
      </c>
      <c r="AF165" s="9">
        <v>0</v>
      </c>
      <c r="AG165" s="9">
        <v>0</v>
      </c>
      <c r="AH165" s="9">
        <v>0</v>
      </c>
      <c r="AI165" s="9">
        <v>0</v>
      </c>
      <c r="AJ165" s="9">
        <v>0</v>
      </c>
      <c r="AK165" s="9">
        <v>0</v>
      </c>
      <c r="AL165" s="9">
        <v>0</v>
      </c>
      <c r="AM165" s="8" t="s">
        <v>204</v>
      </c>
    </row>
    <row r="166" spans="1:39" ht="15" customHeight="1">
      <c r="A166" s="7" t="s">
        <v>210</v>
      </c>
      <c r="B166" s="10" t="s">
        <v>209</v>
      </c>
      <c r="C166" s="9">
        <v>0</v>
      </c>
      <c r="D166" s="9">
        <v>0</v>
      </c>
      <c r="E166" s="9">
        <v>0</v>
      </c>
      <c r="F166" s="9">
        <v>0</v>
      </c>
      <c r="G166" s="9">
        <v>0</v>
      </c>
      <c r="H166" s="9">
        <v>0</v>
      </c>
      <c r="I166" s="9">
        <v>0</v>
      </c>
      <c r="J166" s="9">
        <v>0</v>
      </c>
      <c r="K166" s="9">
        <v>0</v>
      </c>
      <c r="L166" s="9">
        <v>0</v>
      </c>
      <c r="M166" s="9">
        <v>0.5</v>
      </c>
      <c r="N166" s="9">
        <v>0.625</v>
      </c>
      <c r="O166" s="9">
        <v>0.75</v>
      </c>
      <c r="P166" s="9">
        <v>0.875</v>
      </c>
      <c r="Q166" s="9">
        <v>1</v>
      </c>
      <c r="R166" s="9">
        <v>0</v>
      </c>
      <c r="S166" s="9">
        <v>0</v>
      </c>
      <c r="T166" s="9">
        <v>0</v>
      </c>
      <c r="U166" s="9">
        <v>0</v>
      </c>
      <c r="V166" s="9">
        <v>0</v>
      </c>
      <c r="W166" s="9">
        <v>0</v>
      </c>
      <c r="X166" s="9">
        <v>0</v>
      </c>
      <c r="Y166" s="9">
        <v>0</v>
      </c>
      <c r="Z166" s="9">
        <v>0</v>
      </c>
      <c r="AA166" s="9">
        <v>0</v>
      </c>
      <c r="AB166" s="9">
        <v>0</v>
      </c>
      <c r="AC166" s="9">
        <v>0</v>
      </c>
      <c r="AD166" s="9">
        <v>0</v>
      </c>
      <c r="AE166" s="9">
        <v>0</v>
      </c>
      <c r="AF166" s="9">
        <v>0</v>
      </c>
      <c r="AG166" s="9">
        <v>0</v>
      </c>
      <c r="AH166" s="9">
        <v>0</v>
      </c>
      <c r="AI166" s="9">
        <v>0</v>
      </c>
      <c r="AJ166" s="9">
        <v>0</v>
      </c>
      <c r="AK166" s="9">
        <v>0</v>
      </c>
      <c r="AL166" s="9">
        <v>0</v>
      </c>
      <c r="AM166" s="8" t="s">
        <v>204</v>
      </c>
    </row>
    <row r="167" spans="1:39" ht="15" customHeight="1">
      <c r="A167" s="7" t="s">
        <v>208</v>
      </c>
      <c r="B167" s="10" t="s">
        <v>207</v>
      </c>
      <c r="C167" s="9">
        <v>0</v>
      </c>
      <c r="D167" s="9">
        <v>0</v>
      </c>
      <c r="E167" s="9">
        <v>0</v>
      </c>
      <c r="F167" s="9">
        <v>0</v>
      </c>
      <c r="G167" s="9">
        <v>0</v>
      </c>
      <c r="H167" s="9">
        <v>0</v>
      </c>
      <c r="I167" s="9">
        <v>0</v>
      </c>
      <c r="J167" s="9">
        <v>0</v>
      </c>
      <c r="K167" s="9">
        <v>0</v>
      </c>
      <c r="L167" s="9">
        <v>0</v>
      </c>
      <c r="M167" s="9">
        <v>0</v>
      </c>
      <c r="N167" s="9">
        <v>0</v>
      </c>
      <c r="O167" s="9">
        <v>0</v>
      </c>
      <c r="P167" s="9">
        <v>0</v>
      </c>
      <c r="Q167" s="9">
        <v>0</v>
      </c>
      <c r="R167" s="9">
        <v>0.85699999999999998</v>
      </c>
      <c r="S167" s="9">
        <v>0.89300000000000002</v>
      </c>
      <c r="T167" s="9">
        <v>0.92900000000000005</v>
      </c>
      <c r="U167" s="9">
        <v>0.96399999999999997</v>
      </c>
      <c r="V167" s="9">
        <v>1</v>
      </c>
      <c r="W167" s="9">
        <v>0</v>
      </c>
      <c r="X167" s="9">
        <v>0</v>
      </c>
      <c r="Y167" s="9">
        <v>0</v>
      </c>
      <c r="Z167" s="9">
        <v>0</v>
      </c>
      <c r="AA167" s="9">
        <v>0</v>
      </c>
      <c r="AB167" s="9">
        <v>0</v>
      </c>
      <c r="AC167" s="9">
        <v>0</v>
      </c>
      <c r="AD167" s="9">
        <v>0</v>
      </c>
      <c r="AE167" s="9">
        <v>0</v>
      </c>
      <c r="AF167" s="9">
        <v>0</v>
      </c>
      <c r="AG167" s="9">
        <v>0</v>
      </c>
      <c r="AH167" s="9">
        <v>0</v>
      </c>
      <c r="AI167" s="9">
        <v>0</v>
      </c>
      <c r="AJ167" s="9">
        <v>0</v>
      </c>
      <c r="AK167" s="9">
        <v>0</v>
      </c>
      <c r="AL167" s="9">
        <v>0</v>
      </c>
      <c r="AM167" s="8" t="s">
        <v>204</v>
      </c>
    </row>
    <row r="168" spans="1:39" ht="15" customHeight="1">
      <c r="A168" s="7" t="s">
        <v>206</v>
      </c>
      <c r="B168" s="10" t="s">
        <v>205</v>
      </c>
      <c r="C168" s="9">
        <v>0</v>
      </c>
      <c r="D168" s="9">
        <v>0</v>
      </c>
      <c r="E168" s="9">
        <v>0</v>
      </c>
      <c r="F168" s="9">
        <v>0</v>
      </c>
      <c r="G168" s="9">
        <v>0</v>
      </c>
      <c r="H168" s="9">
        <v>0</v>
      </c>
      <c r="I168" s="9">
        <v>0</v>
      </c>
      <c r="J168" s="9">
        <v>0</v>
      </c>
      <c r="K168" s="9">
        <v>0</v>
      </c>
      <c r="L168" s="9">
        <v>0</v>
      </c>
      <c r="M168" s="9">
        <v>0</v>
      </c>
      <c r="N168" s="9">
        <v>0</v>
      </c>
      <c r="O168" s="9">
        <v>0</v>
      </c>
      <c r="P168" s="9">
        <v>0</v>
      </c>
      <c r="Q168" s="9">
        <v>0</v>
      </c>
      <c r="R168" s="9">
        <v>0</v>
      </c>
      <c r="S168" s="9">
        <v>0</v>
      </c>
      <c r="T168" s="9">
        <v>0</v>
      </c>
      <c r="U168" s="9">
        <v>0</v>
      </c>
      <c r="V168" s="9">
        <v>0</v>
      </c>
      <c r="W168" s="9">
        <v>0.82399999999999995</v>
      </c>
      <c r="X168" s="9">
        <v>0.85899999999999999</v>
      </c>
      <c r="Y168" s="9">
        <v>0.89400000000000002</v>
      </c>
      <c r="Z168" s="9">
        <v>0.92900000000000005</v>
      </c>
      <c r="AA168" s="9">
        <v>0.96499999999999997</v>
      </c>
      <c r="AB168" s="9">
        <v>1</v>
      </c>
      <c r="AC168" s="9">
        <v>1</v>
      </c>
      <c r="AD168" s="9">
        <v>1</v>
      </c>
      <c r="AE168" s="9">
        <v>1</v>
      </c>
      <c r="AF168" s="9">
        <v>1</v>
      </c>
      <c r="AG168" s="9">
        <v>1</v>
      </c>
      <c r="AH168" s="9">
        <v>1</v>
      </c>
      <c r="AI168" s="9">
        <v>1</v>
      </c>
      <c r="AJ168" s="9">
        <v>1</v>
      </c>
      <c r="AK168" s="9">
        <v>1</v>
      </c>
      <c r="AL168" s="9">
        <v>1</v>
      </c>
      <c r="AM168" s="8" t="s">
        <v>204</v>
      </c>
    </row>
    <row r="169" spans="1:39" ht="15" customHeight="1">
      <c r="A169" s="7" t="s">
        <v>203</v>
      </c>
      <c r="B169" s="10" t="s">
        <v>202</v>
      </c>
      <c r="C169" s="9">
        <v>7.4999999999999993E-5</v>
      </c>
      <c r="D169" s="9">
        <v>7.4999999999999993E-5</v>
      </c>
      <c r="E169" s="9">
        <v>7.4999999999999993E-5</v>
      </c>
      <c r="F169" s="9">
        <v>7.4999999999999993E-5</v>
      </c>
      <c r="G169" s="9">
        <v>7.4999999999999993E-5</v>
      </c>
      <c r="H169" s="9">
        <v>7.4999999999999993E-5</v>
      </c>
      <c r="I169" s="9">
        <v>7.4999999999999993E-5</v>
      </c>
      <c r="J169" s="9">
        <v>7.4999999999999993E-5</v>
      </c>
      <c r="K169" s="9">
        <v>7.4999999999999993E-5</v>
      </c>
      <c r="L169" s="9">
        <v>7.4999999999999993E-5</v>
      </c>
      <c r="M169" s="9">
        <v>7.4999999999999993E-5</v>
      </c>
      <c r="N169" s="9">
        <v>7.4999999999999993E-5</v>
      </c>
      <c r="O169" s="9">
        <v>7.4999999999999993E-5</v>
      </c>
      <c r="P169" s="9">
        <v>7.4999999999999993E-5</v>
      </c>
      <c r="Q169" s="9">
        <v>1.2E-4</v>
      </c>
      <c r="R169" s="9">
        <v>2.12E-4</v>
      </c>
      <c r="S169" s="9">
        <v>3.6299999999999999E-4</v>
      </c>
      <c r="T169" s="9">
        <v>6.3199999999999997E-4</v>
      </c>
      <c r="U169" s="9">
        <v>8.7200000000000005E-4</v>
      </c>
      <c r="V169" s="9">
        <v>1.4059999999999999E-3</v>
      </c>
      <c r="W169" s="9">
        <v>2.0969999999999999E-3</v>
      </c>
      <c r="X169" s="9">
        <v>3.6240000000000001E-3</v>
      </c>
      <c r="Y169" s="9">
        <v>5.2050000000000004E-3</v>
      </c>
      <c r="Z169" s="9">
        <v>7.8580000000000004E-3</v>
      </c>
      <c r="AA169" s="9">
        <v>1.2475999999999999E-2</v>
      </c>
      <c r="AB169" s="9">
        <v>1.8606999999999999E-2</v>
      </c>
      <c r="AC169" s="9">
        <v>2.6405000000000001E-2</v>
      </c>
      <c r="AD169" s="9">
        <v>3.755E-2</v>
      </c>
      <c r="AE169" s="9">
        <v>5.3886000000000003E-2</v>
      </c>
      <c r="AF169" s="9">
        <v>7.7435000000000004E-2</v>
      </c>
      <c r="AG169" s="9">
        <v>0.109872</v>
      </c>
      <c r="AH169" s="9">
        <v>0.15532699999999999</v>
      </c>
      <c r="AI169" s="9">
        <v>0.22118499999999999</v>
      </c>
      <c r="AJ169" s="9">
        <v>0.29105799999999998</v>
      </c>
      <c r="AK169" s="9">
        <v>0.38175500000000001</v>
      </c>
      <c r="AL169" s="9">
        <v>0.48144999999999999</v>
      </c>
      <c r="AM169" s="8">
        <v>0.29422900000000002</v>
      </c>
    </row>
    <row r="170" spans="1:39" ht="15" customHeight="1">
      <c r="A170" s="7" t="s">
        <v>201</v>
      </c>
      <c r="B170" s="10" t="s">
        <v>200</v>
      </c>
      <c r="C170" s="9">
        <v>7.4999999999999993E-5</v>
      </c>
      <c r="D170" s="9">
        <v>7.4999999999999993E-5</v>
      </c>
      <c r="E170" s="9">
        <v>7.4999999999999993E-5</v>
      </c>
      <c r="F170" s="9">
        <v>7.4999999999999993E-5</v>
      </c>
      <c r="G170" s="9">
        <v>7.4999999999999993E-5</v>
      </c>
      <c r="H170" s="9">
        <v>7.4999999999999993E-5</v>
      </c>
      <c r="I170" s="9">
        <v>7.4999999999999993E-5</v>
      </c>
      <c r="J170" s="9">
        <v>7.4999999999999993E-5</v>
      </c>
      <c r="K170" s="9">
        <v>7.4999999999999993E-5</v>
      </c>
      <c r="L170" s="9">
        <v>7.4999999999999993E-5</v>
      </c>
      <c r="M170" s="9">
        <v>9.3599999999999998E-4</v>
      </c>
      <c r="N170" s="9">
        <v>1.5380000000000001E-3</v>
      </c>
      <c r="O170" s="9">
        <v>2.4529999999999999E-3</v>
      </c>
      <c r="P170" s="9">
        <v>3.454E-3</v>
      </c>
      <c r="Q170" s="9">
        <v>5.3499999999999997E-3</v>
      </c>
      <c r="R170" s="9">
        <v>8.8229999999999992E-3</v>
      </c>
      <c r="S170" s="9">
        <v>1.4241999999999999E-2</v>
      </c>
      <c r="T170" s="9">
        <v>2.3206000000000001E-2</v>
      </c>
      <c r="U170" s="9">
        <v>3.1743E-2</v>
      </c>
      <c r="V170" s="9">
        <v>4.8438000000000002E-2</v>
      </c>
      <c r="W170" s="9">
        <v>6.9348999999999994E-2</v>
      </c>
      <c r="X170" s="9">
        <v>0.108624</v>
      </c>
      <c r="Y170" s="9">
        <v>0.14791699999999999</v>
      </c>
      <c r="Z170" s="9">
        <v>0.20436199999999999</v>
      </c>
      <c r="AA170" s="9">
        <v>0.28327400000000003</v>
      </c>
      <c r="AB170" s="9">
        <v>0.36752699999999999</v>
      </c>
      <c r="AC170" s="9">
        <v>0.45183800000000002</v>
      </c>
      <c r="AD170" s="9">
        <v>0.54006100000000001</v>
      </c>
      <c r="AE170" s="9">
        <v>0.62840399999999996</v>
      </c>
      <c r="AF170" s="9">
        <v>0.71037899999999998</v>
      </c>
      <c r="AG170" s="9">
        <v>0.78031399999999995</v>
      </c>
      <c r="AH170" s="9">
        <v>0.83854600000000001</v>
      </c>
      <c r="AI170" s="9">
        <v>0.886378</v>
      </c>
      <c r="AJ170" s="9">
        <v>0.91771899999999995</v>
      </c>
      <c r="AK170" s="9">
        <v>0.94261099999999998</v>
      </c>
      <c r="AL170" s="9">
        <v>0.96028999999999998</v>
      </c>
      <c r="AM170" s="8">
        <v>0.32078000000000001</v>
      </c>
    </row>
    <row r="171" spans="1:39" ht="15" customHeight="1">
      <c r="A171" s="7" t="s">
        <v>199</v>
      </c>
      <c r="B171" s="10" t="s">
        <v>198</v>
      </c>
      <c r="C171" s="9">
        <v>7.4999999999999993E-5</v>
      </c>
      <c r="D171" s="9">
        <v>7.4999999999999993E-5</v>
      </c>
      <c r="E171" s="9">
        <v>7.4999999999999993E-5</v>
      </c>
      <c r="F171" s="9">
        <v>7.4999999999999993E-5</v>
      </c>
      <c r="G171" s="9">
        <v>7.4999999999999993E-5</v>
      </c>
      <c r="H171" s="9">
        <v>7.4999999999999993E-5</v>
      </c>
      <c r="I171" s="9">
        <v>7.4999999999999993E-5</v>
      </c>
      <c r="J171" s="9">
        <v>7.4999999999999993E-5</v>
      </c>
      <c r="K171" s="9">
        <v>7.4999999999999993E-5</v>
      </c>
      <c r="L171" s="9">
        <v>7.4999999999999993E-5</v>
      </c>
      <c r="M171" s="9">
        <v>7.4999999999999993E-5</v>
      </c>
      <c r="N171" s="9">
        <v>7.4999999999999993E-5</v>
      </c>
      <c r="O171" s="9">
        <v>7.4999999999999993E-5</v>
      </c>
      <c r="P171" s="9">
        <v>7.4999999999999993E-5</v>
      </c>
      <c r="Q171" s="9">
        <v>7.4999999999999993E-5</v>
      </c>
      <c r="R171" s="9">
        <v>7.4999999999999993E-5</v>
      </c>
      <c r="S171" s="9">
        <v>7.4999999999999993E-5</v>
      </c>
      <c r="T171" s="9">
        <v>7.4999999999999993E-5</v>
      </c>
      <c r="U171" s="9">
        <v>7.4999999999999993E-5</v>
      </c>
      <c r="V171" s="9">
        <v>7.4999999999999993E-5</v>
      </c>
      <c r="W171" s="9">
        <v>7.4999999999999993E-5</v>
      </c>
      <c r="X171" s="9">
        <v>7.4999999999999993E-5</v>
      </c>
      <c r="Y171" s="9">
        <v>7.4999999999999993E-5</v>
      </c>
      <c r="Z171" s="9">
        <v>7.4999999999999993E-5</v>
      </c>
      <c r="AA171" s="9">
        <v>7.4999999999999993E-5</v>
      </c>
      <c r="AB171" s="9">
        <v>7.4999999999999993E-5</v>
      </c>
      <c r="AC171" s="9">
        <v>7.4999999999999993E-5</v>
      </c>
      <c r="AD171" s="9">
        <v>7.4999999999999993E-5</v>
      </c>
      <c r="AE171" s="9">
        <v>7.4999999999999993E-5</v>
      </c>
      <c r="AF171" s="9">
        <v>7.4999999999999993E-5</v>
      </c>
      <c r="AG171" s="9">
        <v>7.4999999999999993E-5</v>
      </c>
      <c r="AH171" s="9">
        <v>7.4999999999999993E-5</v>
      </c>
      <c r="AI171" s="9">
        <v>7.4999999999999993E-5</v>
      </c>
      <c r="AJ171" s="9">
        <v>7.4999999999999993E-5</v>
      </c>
      <c r="AK171" s="9">
        <v>7.4999999999999993E-5</v>
      </c>
      <c r="AL171" s="9">
        <v>7.4999999999999993E-5</v>
      </c>
      <c r="AM171" s="8">
        <v>0</v>
      </c>
    </row>
    <row r="172" spans="1:39" ht="15" customHeight="1">
      <c r="A172" s="7" t="s">
        <v>197</v>
      </c>
      <c r="B172" s="10" t="s">
        <v>196</v>
      </c>
      <c r="C172" s="9">
        <v>7.4999999999999993E-5</v>
      </c>
      <c r="D172" s="9">
        <v>7.4999999999999993E-5</v>
      </c>
      <c r="E172" s="9">
        <v>7.4999999999999993E-5</v>
      </c>
      <c r="F172" s="9">
        <v>7.4999999999999993E-5</v>
      </c>
      <c r="G172" s="9">
        <v>7.4999999999999993E-5</v>
      </c>
      <c r="H172" s="9">
        <v>7.4999999999999993E-5</v>
      </c>
      <c r="I172" s="9">
        <v>7.4999999999999993E-5</v>
      </c>
      <c r="J172" s="9">
        <v>7.4999999999999993E-5</v>
      </c>
      <c r="K172" s="9">
        <v>7.4999999999999993E-5</v>
      </c>
      <c r="L172" s="9">
        <v>7.4999999999999993E-5</v>
      </c>
      <c r="M172" s="9">
        <v>7.4999999999999993E-5</v>
      </c>
      <c r="N172" s="9">
        <v>7.4999999999999993E-5</v>
      </c>
      <c r="O172" s="9">
        <v>7.4999999999999993E-5</v>
      </c>
      <c r="P172" s="9">
        <v>7.4999999999999993E-5</v>
      </c>
      <c r="Q172" s="9">
        <v>7.4999999999999993E-5</v>
      </c>
      <c r="R172" s="9">
        <v>7.4999999999999993E-5</v>
      </c>
      <c r="S172" s="9">
        <v>7.4999999999999993E-5</v>
      </c>
      <c r="T172" s="9">
        <v>7.4999999999999993E-5</v>
      </c>
      <c r="U172" s="9">
        <v>7.4999999999999993E-5</v>
      </c>
      <c r="V172" s="9">
        <v>7.4999999999999993E-5</v>
      </c>
      <c r="W172" s="9">
        <v>7.4999999999999993E-5</v>
      </c>
      <c r="X172" s="9">
        <v>7.4999999999999993E-5</v>
      </c>
      <c r="Y172" s="9">
        <v>7.4999999999999993E-5</v>
      </c>
      <c r="Z172" s="9">
        <v>7.4999999999999993E-5</v>
      </c>
      <c r="AA172" s="9">
        <v>7.4999999999999993E-5</v>
      </c>
      <c r="AB172" s="9">
        <v>7.4999999999999993E-5</v>
      </c>
      <c r="AC172" s="9">
        <v>7.4999999999999993E-5</v>
      </c>
      <c r="AD172" s="9">
        <v>7.4999999999999993E-5</v>
      </c>
      <c r="AE172" s="9">
        <v>7.4999999999999993E-5</v>
      </c>
      <c r="AF172" s="9">
        <v>7.4999999999999993E-5</v>
      </c>
      <c r="AG172" s="9">
        <v>7.4999999999999993E-5</v>
      </c>
      <c r="AH172" s="9">
        <v>7.4999999999999993E-5</v>
      </c>
      <c r="AI172" s="9">
        <v>7.4999999999999993E-5</v>
      </c>
      <c r="AJ172" s="9">
        <v>7.4999999999999993E-5</v>
      </c>
      <c r="AK172" s="9">
        <v>7.4999999999999993E-5</v>
      </c>
      <c r="AL172" s="9">
        <v>7.4999999999999993E-5</v>
      </c>
      <c r="AM172" s="8">
        <v>0</v>
      </c>
    </row>
    <row r="174" spans="1:39" ht="15" customHeight="1">
      <c r="B174" s="6" t="s">
        <v>195</v>
      </c>
    </row>
    <row r="175" spans="1:39" ht="15" customHeight="1">
      <c r="B175" s="6" t="s">
        <v>194</v>
      </c>
    </row>
    <row r="176" spans="1:39" ht="15" customHeight="1">
      <c r="A176" s="7" t="s">
        <v>193</v>
      </c>
      <c r="B176" s="10" t="s">
        <v>187</v>
      </c>
      <c r="C176" s="11">
        <v>75.308678</v>
      </c>
      <c r="D176" s="11">
        <v>76.137069999999994</v>
      </c>
      <c r="E176" s="11">
        <v>76.928207</v>
      </c>
      <c r="F176" s="11">
        <v>77.059997999999993</v>
      </c>
      <c r="G176" s="11">
        <v>77.191779999999994</v>
      </c>
      <c r="H176" s="11">
        <v>77.193297999999999</v>
      </c>
      <c r="I176" s="11">
        <v>77.852997000000002</v>
      </c>
      <c r="J176" s="11">
        <v>78.508185999999995</v>
      </c>
      <c r="K176" s="11">
        <v>79.167877000000004</v>
      </c>
      <c r="L176" s="11">
        <v>79.827590999999998</v>
      </c>
      <c r="M176" s="11">
        <v>79.828879999999998</v>
      </c>
      <c r="N176" s="11">
        <v>80.959427000000005</v>
      </c>
      <c r="O176" s="11">
        <v>82.090446</v>
      </c>
      <c r="P176" s="11">
        <v>83.221573000000006</v>
      </c>
      <c r="Q176" s="11">
        <v>84.354240000000004</v>
      </c>
      <c r="R176" s="11">
        <v>84.358306999999996</v>
      </c>
      <c r="S176" s="11">
        <v>84.746589999999998</v>
      </c>
      <c r="T176" s="11">
        <v>85.140656000000007</v>
      </c>
      <c r="U176" s="11">
        <v>85.523430000000005</v>
      </c>
      <c r="V176" s="11">
        <v>85.930137999999999</v>
      </c>
      <c r="W176" s="11">
        <v>85.970268000000004</v>
      </c>
      <c r="X176" s="11">
        <v>86.483253000000005</v>
      </c>
      <c r="Y176" s="11">
        <v>86.996475000000004</v>
      </c>
      <c r="Z176" s="11">
        <v>87.539574000000002</v>
      </c>
      <c r="AA176" s="11">
        <v>88.136711000000005</v>
      </c>
      <c r="AB176" s="11">
        <v>88.734779000000003</v>
      </c>
      <c r="AC176" s="11">
        <v>88.891120999999998</v>
      </c>
      <c r="AD176" s="11">
        <v>89.065978999999999</v>
      </c>
      <c r="AE176" s="11">
        <v>89.260536000000002</v>
      </c>
      <c r="AF176" s="11">
        <v>89.472686999999993</v>
      </c>
      <c r="AG176" s="11">
        <v>89.700157000000004</v>
      </c>
      <c r="AH176" s="11">
        <v>89.959023000000002</v>
      </c>
      <c r="AI176" s="11">
        <v>90.279053000000005</v>
      </c>
      <c r="AJ176" s="11">
        <v>90.589363000000006</v>
      </c>
      <c r="AK176" s="11">
        <v>90.968352999999993</v>
      </c>
      <c r="AL176" s="11">
        <v>91.370384000000001</v>
      </c>
      <c r="AM176" s="8">
        <v>5.3790000000000001E-3</v>
      </c>
    </row>
    <row r="177" spans="1:39" ht="15" customHeight="1">
      <c r="A177" s="7" t="s">
        <v>192</v>
      </c>
      <c r="B177" s="10" t="s">
        <v>185</v>
      </c>
      <c r="C177" s="11">
        <v>73.5</v>
      </c>
      <c r="D177" s="11">
        <v>74.308502000000004</v>
      </c>
      <c r="E177" s="11">
        <v>75.080642999999995</v>
      </c>
      <c r="F177" s="11">
        <v>75.209259000000003</v>
      </c>
      <c r="G177" s="11">
        <v>75.337883000000005</v>
      </c>
      <c r="H177" s="11">
        <v>75.339354999999998</v>
      </c>
      <c r="I177" s="11">
        <v>75.983208000000005</v>
      </c>
      <c r="J177" s="11">
        <v>76.622664999999998</v>
      </c>
      <c r="K177" s="11">
        <v>77.266518000000005</v>
      </c>
      <c r="L177" s="11">
        <v>77.910385000000005</v>
      </c>
      <c r="M177" s="11">
        <v>77.911636000000001</v>
      </c>
      <c r="N177" s="11">
        <v>79.015045000000001</v>
      </c>
      <c r="O177" s="11">
        <v>80.118874000000005</v>
      </c>
      <c r="P177" s="11">
        <v>81.222847000000002</v>
      </c>
      <c r="Q177" s="11">
        <v>82.328308000000007</v>
      </c>
      <c r="R177" s="11">
        <v>82.332283000000004</v>
      </c>
      <c r="S177" s="11">
        <v>82.711226999999994</v>
      </c>
      <c r="T177" s="11">
        <v>83.095832999999999</v>
      </c>
      <c r="U177" s="11">
        <v>83.469429000000005</v>
      </c>
      <c r="V177" s="11">
        <v>83.866378999999995</v>
      </c>
      <c r="W177" s="11">
        <v>83.905533000000005</v>
      </c>
      <c r="X177" s="11">
        <v>84.406204000000002</v>
      </c>
      <c r="Y177" s="11">
        <v>84.907096999999993</v>
      </c>
      <c r="Z177" s="11">
        <v>85.437149000000005</v>
      </c>
      <c r="AA177" s="11">
        <v>86.019936000000001</v>
      </c>
      <c r="AB177" s="11">
        <v>86.603652999999994</v>
      </c>
      <c r="AC177" s="11">
        <v>86.756241000000003</v>
      </c>
      <c r="AD177" s="11">
        <v>86.926879999999997</v>
      </c>
      <c r="AE177" s="11">
        <v>87.116791000000006</v>
      </c>
      <c r="AF177" s="11">
        <v>87.323822000000007</v>
      </c>
      <c r="AG177" s="11">
        <v>87.545845</v>
      </c>
      <c r="AH177" s="11">
        <v>87.798491999999996</v>
      </c>
      <c r="AI177" s="11">
        <v>88.110832000000002</v>
      </c>
      <c r="AJ177" s="11">
        <v>88.413689000000005</v>
      </c>
      <c r="AK177" s="11">
        <v>88.783585000000002</v>
      </c>
      <c r="AL177" s="11">
        <v>89.175956999999997</v>
      </c>
      <c r="AM177" s="8">
        <v>5.3790000000000001E-3</v>
      </c>
    </row>
    <row r="178" spans="1:39" ht="15" customHeight="1">
      <c r="A178" s="7" t="s">
        <v>191</v>
      </c>
      <c r="B178" s="10" t="s">
        <v>183</v>
      </c>
      <c r="C178" s="11">
        <v>48.090260000000001</v>
      </c>
      <c r="D178" s="11">
        <v>48.619255000000003</v>
      </c>
      <c r="E178" s="11">
        <v>49.124451000000001</v>
      </c>
      <c r="F178" s="11">
        <v>49.208610999999998</v>
      </c>
      <c r="G178" s="11">
        <v>49.292763000000001</v>
      </c>
      <c r="H178" s="11">
        <v>49.293731999999999</v>
      </c>
      <c r="I178" s="11">
        <v>49.714995999999999</v>
      </c>
      <c r="J178" s="11">
        <v>50.133381</v>
      </c>
      <c r="K178" s="11">
        <v>50.554661000000003</v>
      </c>
      <c r="L178" s="11">
        <v>50.975924999999997</v>
      </c>
      <c r="M178" s="11">
        <v>50.976748999999998</v>
      </c>
      <c r="N178" s="11">
        <v>51.698684999999998</v>
      </c>
      <c r="O178" s="11">
        <v>52.420921</v>
      </c>
      <c r="P178" s="11">
        <v>53.143234</v>
      </c>
      <c r="Q178" s="11">
        <v>53.866534999999999</v>
      </c>
      <c r="R178" s="11">
        <v>53.869121999999997</v>
      </c>
      <c r="S178" s="11">
        <v>54.117072999999998</v>
      </c>
      <c r="T178" s="11">
        <v>54.368713</v>
      </c>
      <c r="U178" s="11">
        <v>54.613148000000002</v>
      </c>
      <c r="V178" s="11">
        <v>54.872864</v>
      </c>
      <c r="W178" s="11">
        <v>54.898487000000003</v>
      </c>
      <c r="X178" s="11">
        <v>55.226063000000003</v>
      </c>
      <c r="Y178" s="11">
        <v>55.553801999999997</v>
      </c>
      <c r="Z178" s="11">
        <v>55.900599999999997</v>
      </c>
      <c r="AA178" s="11">
        <v>56.281920999999997</v>
      </c>
      <c r="AB178" s="11">
        <v>56.663840999999998</v>
      </c>
      <c r="AC178" s="11">
        <v>56.763668000000003</v>
      </c>
      <c r="AD178" s="11">
        <v>56.875323999999999</v>
      </c>
      <c r="AE178" s="11">
        <v>56.999577000000002</v>
      </c>
      <c r="AF178" s="11">
        <v>57.135047999999998</v>
      </c>
      <c r="AG178" s="11">
        <v>57.280304000000001</v>
      </c>
      <c r="AH178" s="11">
        <v>57.445610000000002</v>
      </c>
      <c r="AI178" s="11">
        <v>57.649971000000001</v>
      </c>
      <c r="AJ178" s="11">
        <v>57.848125000000003</v>
      </c>
      <c r="AK178" s="11">
        <v>58.090153000000001</v>
      </c>
      <c r="AL178" s="11">
        <v>58.346870000000003</v>
      </c>
      <c r="AM178" s="8">
        <v>5.3790000000000001E-3</v>
      </c>
    </row>
    <row r="179" spans="1:39" ht="15" customHeight="1">
      <c r="A179" s="7" t="s">
        <v>190</v>
      </c>
      <c r="B179" s="10" t="s">
        <v>181</v>
      </c>
      <c r="C179" s="11">
        <v>70.795410000000004</v>
      </c>
      <c r="D179" s="11">
        <v>71.815337999999997</v>
      </c>
      <c r="E179" s="11">
        <v>72.558639999999997</v>
      </c>
      <c r="F179" s="11">
        <v>72.679878000000002</v>
      </c>
      <c r="G179" s="11">
        <v>72.800819000000004</v>
      </c>
      <c r="H179" s="11">
        <v>72.798805000000002</v>
      </c>
      <c r="I179" s="11">
        <v>73.417418999999995</v>
      </c>
      <c r="J179" s="11">
        <v>74.031670000000005</v>
      </c>
      <c r="K179" s="11">
        <v>74.650008999999997</v>
      </c>
      <c r="L179" s="11">
        <v>75.268265</v>
      </c>
      <c r="M179" s="11">
        <v>75.265647999999999</v>
      </c>
      <c r="N179" s="11">
        <v>76.327629000000002</v>
      </c>
      <c r="O179" s="11">
        <v>77.389999000000003</v>
      </c>
      <c r="P179" s="11">
        <v>78.452477000000002</v>
      </c>
      <c r="Q179" s="11">
        <v>79.516304000000005</v>
      </c>
      <c r="R179" s="11">
        <v>79.516159000000002</v>
      </c>
      <c r="S179" s="11">
        <v>79.878189000000006</v>
      </c>
      <c r="T179" s="11">
        <v>80.245750000000001</v>
      </c>
      <c r="U179" s="11">
        <v>80.602767999999998</v>
      </c>
      <c r="V179" s="11">
        <v>80.982429999999994</v>
      </c>
      <c r="W179" s="11">
        <v>81.016662999999994</v>
      </c>
      <c r="X179" s="11">
        <v>81.496573999999995</v>
      </c>
      <c r="Y179" s="11">
        <v>81.976746000000006</v>
      </c>
      <c r="Z179" s="11">
        <v>82.484748999999994</v>
      </c>
      <c r="AA179" s="11">
        <v>83.043694000000002</v>
      </c>
      <c r="AB179" s="11">
        <v>83.603538999999998</v>
      </c>
      <c r="AC179" s="11">
        <v>83.760650999999996</v>
      </c>
      <c r="AD179" s="11">
        <v>83.935287000000002</v>
      </c>
      <c r="AE179" s="11">
        <v>84.128601000000003</v>
      </c>
      <c r="AF179" s="11">
        <v>84.338554000000002</v>
      </c>
      <c r="AG179" s="11">
        <v>84.563049000000007</v>
      </c>
      <c r="AH179" s="11">
        <v>84.817222999999998</v>
      </c>
      <c r="AI179" s="11">
        <v>85.129104999999996</v>
      </c>
      <c r="AJ179" s="11">
        <v>85.431884999999994</v>
      </c>
      <c r="AK179" s="11">
        <v>85.799582999999998</v>
      </c>
      <c r="AL179" s="11">
        <v>86.189109999999999</v>
      </c>
      <c r="AM179" s="8">
        <v>5.3810000000000004E-3</v>
      </c>
    </row>
    <row r="180" spans="1:39" ht="15" customHeight="1">
      <c r="B180" s="6" t="s">
        <v>189</v>
      </c>
    </row>
    <row r="181" spans="1:39" ht="15" customHeight="1">
      <c r="A181" s="7" t="s">
        <v>188</v>
      </c>
      <c r="B181" s="10" t="s">
        <v>187</v>
      </c>
      <c r="C181" s="11">
        <v>71.782730000000001</v>
      </c>
      <c r="D181" s="11">
        <v>73.248054999999994</v>
      </c>
      <c r="E181" s="11">
        <v>73.513015999999993</v>
      </c>
      <c r="F181" s="11">
        <v>73.778769999999994</v>
      </c>
      <c r="G181" s="11">
        <v>74.032425000000003</v>
      </c>
      <c r="H181" s="11">
        <v>74.281836999999996</v>
      </c>
      <c r="I181" s="11">
        <v>74.525870999999995</v>
      </c>
      <c r="J181" s="11">
        <v>74.774673000000007</v>
      </c>
      <c r="K181" s="11">
        <v>75.041725</v>
      </c>
      <c r="L181" s="11">
        <v>75.319344000000001</v>
      </c>
      <c r="M181" s="11">
        <v>75.594109000000003</v>
      </c>
      <c r="N181" s="11">
        <v>75.905495000000002</v>
      </c>
      <c r="O181" s="11">
        <v>76.255684000000002</v>
      </c>
      <c r="P181" s="11">
        <v>76.642432999999997</v>
      </c>
      <c r="Q181" s="11">
        <v>77.050819000000004</v>
      </c>
      <c r="R181" s="11">
        <v>77.452538000000004</v>
      </c>
      <c r="S181" s="11">
        <v>77.851044000000002</v>
      </c>
      <c r="T181" s="11">
        <v>78.267380000000003</v>
      </c>
      <c r="U181" s="11">
        <v>78.693787</v>
      </c>
      <c r="V181" s="11">
        <v>79.122512999999998</v>
      </c>
      <c r="W181" s="11">
        <v>79.552277000000004</v>
      </c>
      <c r="X181" s="11">
        <v>79.975493999999998</v>
      </c>
      <c r="Y181" s="11">
        <v>80.420631</v>
      </c>
      <c r="Z181" s="11">
        <v>80.865234000000001</v>
      </c>
      <c r="AA181" s="11">
        <v>81.328896</v>
      </c>
      <c r="AB181" s="11">
        <v>81.805831999999995</v>
      </c>
      <c r="AC181" s="11">
        <v>82.270409000000001</v>
      </c>
      <c r="AD181" s="11">
        <v>82.716735999999997</v>
      </c>
      <c r="AE181" s="11">
        <v>83.150734</v>
      </c>
      <c r="AF181" s="11">
        <v>83.565453000000005</v>
      </c>
      <c r="AG181" s="11">
        <v>83.969909999999999</v>
      </c>
      <c r="AH181" s="11">
        <v>84.359947000000005</v>
      </c>
      <c r="AI181" s="11">
        <v>84.746596999999994</v>
      </c>
      <c r="AJ181" s="11">
        <v>85.126571999999996</v>
      </c>
      <c r="AK181" s="11">
        <v>85.507430999999997</v>
      </c>
      <c r="AL181" s="11">
        <v>85.890998999999994</v>
      </c>
      <c r="AM181" s="8">
        <v>4.6940000000000003E-3</v>
      </c>
    </row>
    <row r="182" spans="1:39" ht="15" customHeight="1">
      <c r="A182" s="7" t="s">
        <v>186</v>
      </c>
      <c r="B182" s="10" t="s">
        <v>185</v>
      </c>
      <c r="C182" s="11">
        <v>63.851233999999998</v>
      </c>
      <c r="D182" s="11">
        <v>71.082053999999999</v>
      </c>
      <c r="E182" s="11">
        <v>71.334525999999997</v>
      </c>
      <c r="F182" s="11">
        <v>71.620902999999998</v>
      </c>
      <c r="G182" s="11">
        <v>71.951637000000005</v>
      </c>
      <c r="H182" s="11">
        <v>72.251755000000003</v>
      </c>
      <c r="I182" s="11">
        <v>72.565551999999997</v>
      </c>
      <c r="J182" s="11">
        <v>72.917343000000002</v>
      </c>
      <c r="K182" s="11">
        <v>73.279404</v>
      </c>
      <c r="L182" s="11">
        <v>73.669983000000002</v>
      </c>
      <c r="M182" s="11">
        <v>74.053237999999993</v>
      </c>
      <c r="N182" s="11">
        <v>74.441909999999993</v>
      </c>
      <c r="O182" s="11">
        <v>74.845894000000001</v>
      </c>
      <c r="P182" s="11">
        <v>75.269165000000001</v>
      </c>
      <c r="Q182" s="11">
        <v>75.708091999999994</v>
      </c>
      <c r="R182" s="11">
        <v>76.148833999999994</v>
      </c>
      <c r="S182" s="11">
        <v>76.612212999999997</v>
      </c>
      <c r="T182" s="11">
        <v>77.069587999999996</v>
      </c>
      <c r="U182" s="11">
        <v>77.506218000000004</v>
      </c>
      <c r="V182" s="11">
        <v>77.909096000000005</v>
      </c>
      <c r="W182" s="11">
        <v>78.313537999999994</v>
      </c>
      <c r="X182" s="11">
        <v>78.726639000000006</v>
      </c>
      <c r="Y182" s="11">
        <v>79.148482999999999</v>
      </c>
      <c r="Z182" s="11">
        <v>79.579369</v>
      </c>
      <c r="AA182" s="11">
        <v>79.997757000000007</v>
      </c>
      <c r="AB182" s="11">
        <v>80.446433999999996</v>
      </c>
      <c r="AC182" s="11">
        <v>80.914116000000007</v>
      </c>
      <c r="AD182" s="11">
        <v>81.401024000000007</v>
      </c>
      <c r="AE182" s="11">
        <v>81.905556000000004</v>
      </c>
      <c r="AF182" s="11">
        <v>82.381737000000001</v>
      </c>
      <c r="AG182" s="11">
        <v>82.842087000000006</v>
      </c>
      <c r="AH182" s="11">
        <v>83.289696000000006</v>
      </c>
      <c r="AI182" s="11">
        <v>83.720107999999996</v>
      </c>
      <c r="AJ182" s="11">
        <v>84.137366999999998</v>
      </c>
      <c r="AK182" s="11">
        <v>84.536415000000005</v>
      </c>
      <c r="AL182" s="11">
        <v>84.94632</v>
      </c>
      <c r="AM182" s="8">
        <v>5.2550000000000001E-3</v>
      </c>
    </row>
    <row r="183" spans="1:39" ht="15" customHeight="1">
      <c r="A183" s="7" t="s">
        <v>184</v>
      </c>
      <c r="B183" s="10" t="s">
        <v>183</v>
      </c>
      <c r="C183" s="11">
        <v>46.402397000000001</v>
      </c>
      <c r="D183" s="11">
        <v>46.452396</v>
      </c>
      <c r="E183" s="11">
        <v>46.624107000000002</v>
      </c>
      <c r="F183" s="11">
        <v>46.791182999999997</v>
      </c>
      <c r="G183" s="11">
        <v>46.943061999999998</v>
      </c>
      <c r="H183" s="11">
        <v>47.081203000000002</v>
      </c>
      <c r="I183" s="11">
        <v>47.236697999999997</v>
      </c>
      <c r="J183" s="11">
        <v>47.412457000000003</v>
      </c>
      <c r="K183" s="11">
        <v>47.627872000000004</v>
      </c>
      <c r="L183" s="11">
        <v>47.814177999999998</v>
      </c>
      <c r="M183" s="11">
        <v>48.008826999999997</v>
      </c>
      <c r="N183" s="11">
        <v>48.250061000000002</v>
      </c>
      <c r="O183" s="11">
        <v>48.493792999999997</v>
      </c>
      <c r="P183" s="11">
        <v>48.738678</v>
      </c>
      <c r="Q183" s="11">
        <v>49.003723000000001</v>
      </c>
      <c r="R183" s="11">
        <v>49.270332000000003</v>
      </c>
      <c r="S183" s="11">
        <v>49.523479000000002</v>
      </c>
      <c r="T183" s="11">
        <v>49.790379000000001</v>
      </c>
      <c r="U183" s="11">
        <v>50.088248999999998</v>
      </c>
      <c r="V183" s="11">
        <v>50.372520000000002</v>
      </c>
      <c r="W183" s="11">
        <v>50.636958999999997</v>
      </c>
      <c r="X183" s="11">
        <v>50.906818000000001</v>
      </c>
      <c r="Y183" s="11">
        <v>51.181736000000001</v>
      </c>
      <c r="Z183" s="11">
        <v>51.441581999999997</v>
      </c>
      <c r="AA183" s="11">
        <v>51.707500000000003</v>
      </c>
      <c r="AB183" s="11">
        <v>51.982318999999997</v>
      </c>
      <c r="AC183" s="11">
        <v>52.258892000000003</v>
      </c>
      <c r="AD183" s="11">
        <v>52.534354999999998</v>
      </c>
      <c r="AE183" s="11">
        <v>52.818824999999997</v>
      </c>
      <c r="AF183" s="11">
        <v>53.102924000000002</v>
      </c>
      <c r="AG183" s="11">
        <v>53.381691000000004</v>
      </c>
      <c r="AH183" s="11">
        <v>53.657482000000002</v>
      </c>
      <c r="AI183" s="11">
        <v>53.929878000000002</v>
      </c>
      <c r="AJ183" s="11">
        <v>54.195847000000001</v>
      </c>
      <c r="AK183" s="11">
        <v>54.459147999999999</v>
      </c>
      <c r="AL183" s="11">
        <v>54.721156999999998</v>
      </c>
      <c r="AM183" s="8">
        <v>4.8300000000000001E-3</v>
      </c>
    </row>
    <row r="184" spans="1:39" ht="15" customHeight="1">
      <c r="A184" s="7" t="s">
        <v>182</v>
      </c>
      <c r="B184" s="10" t="s">
        <v>181</v>
      </c>
      <c r="C184" s="11">
        <v>66.679198999999997</v>
      </c>
      <c r="D184" s="11">
        <v>66.679198999999997</v>
      </c>
      <c r="E184" s="11">
        <v>66.924819999999997</v>
      </c>
      <c r="F184" s="11">
        <v>67.177986000000004</v>
      </c>
      <c r="G184" s="11">
        <v>67.431572000000003</v>
      </c>
      <c r="H184" s="11">
        <v>67.672531000000006</v>
      </c>
      <c r="I184" s="11">
        <v>67.917373999999995</v>
      </c>
      <c r="J184" s="11">
        <v>68.178534999999997</v>
      </c>
      <c r="K184" s="11">
        <v>68.460944999999995</v>
      </c>
      <c r="L184" s="11">
        <v>68.750534000000002</v>
      </c>
      <c r="M184" s="11">
        <v>69.038612000000001</v>
      </c>
      <c r="N184" s="11">
        <v>69.358635000000007</v>
      </c>
      <c r="O184" s="11">
        <v>69.705237999999994</v>
      </c>
      <c r="P184" s="11">
        <v>70.077826999999999</v>
      </c>
      <c r="Q184" s="11">
        <v>70.470832999999999</v>
      </c>
      <c r="R184" s="11">
        <v>70.860847000000007</v>
      </c>
      <c r="S184" s="11">
        <v>71.252112999999994</v>
      </c>
      <c r="T184" s="11">
        <v>71.654953000000006</v>
      </c>
      <c r="U184" s="11">
        <v>72.064812000000003</v>
      </c>
      <c r="V184" s="11">
        <v>72.464607000000001</v>
      </c>
      <c r="W184" s="11">
        <v>72.861289999999997</v>
      </c>
      <c r="X184" s="11">
        <v>73.257689999999997</v>
      </c>
      <c r="Y184" s="11">
        <v>73.669623999999999</v>
      </c>
      <c r="Z184" s="11">
        <v>74.080185</v>
      </c>
      <c r="AA184" s="11">
        <v>74.499251999999998</v>
      </c>
      <c r="AB184" s="11">
        <v>74.935410000000005</v>
      </c>
      <c r="AC184" s="11">
        <v>75.382537999999997</v>
      </c>
      <c r="AD184" s="11">
        <v>75.824759999999998</v>
      </c>
      <c r="AE184" s="11">
        <v>76.267089999999996</v>
      </c>
      <c r="AF184" s="11">
        <v>76.691451999999998</v>
      </c>
      <c r="AG184" s="11">
        <v>77.105118000000004</v>
      </c>
      <c r="AH184" s="11">
        <v>77.507118000000006</v>
      </c>
      <c r="AI184" s="11">
        <v>77.902068999999997</v>
      </c>
      <c r="AJ184" s="11">
        <v>78.288666000000006</v>
      </c>
      <c r="AK184" s="11">
        <v>78.670440999999997</v>
      </c>
      <c r="AL184" s="11">
        <v>79.056579999999997</v>
      </c>
      <c r="AM184" s="8">
        <v>5.0200000000000002E-3</v>
      </c>
    </row>
    <row r="186" spans="1:39" ht="15" customHeight="1">
      <c r="B186" s="6" t="s">
        <v>180</v>
      </c>
    </row>
    <row r="187" spans="1:39" ht="15" customHeight="1">
      <c r="B187" s="6" t="s">
        <v>179</v>
      </c>
    </row>
    <row r="188" spans="1:39" ht="15" customHeight="1">
      <c r="A188" s="7" t="s">
        <v>178</v>
      </c>
      <c r="B188" s="10" t="s">
        <v>177</v>
      </c>
      <c r="C188" s="12">
        <v>2342.0878910000001</v>
      </c>
      <c r="D188" s="12">
        <v>2341.9892580000001</v>
      </c>
      <c r="E188" s="12">
        <v>2389.0981449999999</v>
      </c>
      <c r="F188" s="12">
        <v>2438.6035160000001</v>
      </c>
      <c r="G188" s="12">
        <v>2481.8061520000001</v>
      </c>
      <c r="H188" s="12">
        <v>2532.5971679999998</v>
      </c>
      <c r="I188" s="12">
        <v>2591.7192380000001</v>
      </c>
      <c r="J188" s="12">
        <v>2649.3808589999999</v>
      </c>
      <c r="K188" s="12">
        <v>2702.1254880000001</v>
      </c>
      <c r="L188" s="12">
        <v>2755.1801759999998</v>
      </c>
      <c r="M188" s="12">
        <v>2805.7578119999998</v>
      </c>
      <c r="N188" s="12">
        <v>2849.7470699999999</v>
      </c>
      <c r="O188" s="12">
        <v>2896.3720699999999</v>
      </c>
      <c r="P188" s="12">
        <v>2948.2875979999999</v>
      </c>
      <c r="Q188" s="12">
        <v>2995.4379880000001</v>
      </c>
      <c r="R188" s="12">
        <v>3035.173828</v>
      </c>
      <c r="S188" s="12">
        <v>3073.5429690000001</v>
      </c>
      <c r="T188" s="12">
        <v>3114.8691410000001</v>
      </c>
      <c r="U188" s="12">
        <v>3162.086914</v>
      </c>
      <c r="V188" s="12">
        <v>3211.9072270000001</v>
      </c>
      <c r="W188" s="12">
        <v>3263.0502929999998</v>
      </c>
      <c r="X188" s="12">
        <v>3313.9633789999998</v>
      </c>
      <c r="Y188" s="12">
        <v>3364.491211</v>
      </c>
      <c r="Z188" s="12">
        <v>3419.836914</v>
      </c>
      <c r="AA188" s="12">
        <v>3471.6293949999999</v>
      </c>
      <c r="AB188" s="12">
        <v>3519.8559570000002</v>
      </c>
      <c r="AC188" s="12">
        <v>3568.3686520000001</v>
      </c>
      <c r="AD188" s="12">
        <v>3619.2460940000001</v>
      </c>
      <c r="AE188" s="12">
        <v>3670.7329100000002</v>
      </c>
      <c r="AF188" s="12">
        <v>3722.3198240000002</v>
      </c>
      <c r="AG188" s="12">
        <v>3775.7490229999999</v>
      </c>
      <c r="AH188" s="12">
        <v>3829.2739259999998</v>
      </c>
      <c r="AI188" s="12">
        <v>3878.366211</v>
      </c>
      <c r="AJ188" s="12">
        <v>3925.580078</v>
      </c>
      <c r="AK188" s="12">
        <v>3975.5146479999999</v>
      </c>
      <c r="AL188" s="12">
        <v>4024.8901369999999</v>
      </c>
      <c r="AM188" s="8">
        <v>1.6053999999999999E-2</v>
      </c>
    </row>
    <row r="189" spans="1:39" ht="15" customHeight="1">
      <c r="A189" s="7" t="s">
        <v>176</v>
      </c>
      <c r="B189" s="10" t="s">
        <v>175</v>
      </c>
      <c r="C189" s="12">
        <v>285.96353099999999</v>
      </c>
      <c r="D189" s="12">
        <v>295.56710800000002</v>
      </c>
      <c r="E189" s="12">
        <v>305.48623700000002</v>
      </c>
      <c r="F189" s="12">
        <v>315.731964</v>
      </c>
      <c r="G189" s="12">
        <v>325.57275399999997</v>
      </c>
      <c r="H189" s="12">
        <v>335.40329000000003</v>
      </c>
      <c r="I189" s="12">
        <v>345.19207799999998</v>
      </c>
      <c r="J189" s="12">
        <v>355.15747099999999</v>
      </c>
      <c r="K189" s="12">
        <v>365.29321299999998</v>
      </c>
      <c r="L189" s="12">
        <v>375.65286300000002</v>
      </c>
      <c r="M189" s="12">
        <v>386.225281</v>
      </c>
      <c r="N189" s="12">
        <v>396.75958300000002</v>
      </c>
      <c r="O189" s="12">
        <v>407.51928700000002</v>
      </c>
      <c r="P189" s="12">
        <v>418.53237899999999</v>
      </c>
      <c r="Q189" s="12">
        <v>429.89343300000002</v>
      </c>
      <c r="R189" s="12">
        <v>441.78143299999999</v>
      </c>
      <c r="S189" s="12">
        <v>453.97753899999998</v>
      </c>
      <c r="T189" s="12">
        <v>466.482483</v>
      </c>
      <c r="U189" s="12">
        <v>479.42587300000002</v>
      </c>
      <c r="V189" s="12">
        <v>492.954498</v>
      </c>
      <c r="W189" s="12">
        <v>506.97860700000001</v>
      </c>
      <c r="X189" s="12">
        <v>521.30102499999998</v>
      </c>
      <c r="Y189" s="12">
        <v>535.93151899999998</v>
      </c>
      <c r="Z189" s="12">
        <v>551.06750499999998</v>
      </c>
      <c r="AA189" s="12">
        <v>566.66711399999997</v>
      </c>
      <c r="AB189" s="12">
        <v>581.74499500000002</v>
      </c>
      <c r="AC189" s="12">
        <v>598.31481900000006</v>
      </c>
      <c r="AD189" s="12">
        <v>615.50817900000004</v>
      </c>
      <c r="AE189" s="12">
        <v>633.30578600000001</v>
      </c>
      <c r="AF189" s="12">
        <v>651.88867200000004</v>
      </c>
      <c r="AG189" s="12">
        <v>671.22485400000005</v>
      </c>
      <c r="AH189" s="12">
        <v>691.35461399999997</v>
      </c>
      <c r="AI189" s="12">
        <v>712.26660200000003</v>
      </c>
      <c r="AJ189" s="12">
        <v>734.00561500000003</v>
      </c>
      <c r="AK189" s="12">
        <v>756.56957999999997</v>
      </c>
      <c r="AL189" s="12">
        <v>779.89807099999996</v>
      </c>
      <c r="AM189" s="8">
        <v>2.8948000000000002E-2</v>
      </c>
    </row>
    <row r="190" spans="1:39" ht="15" customHeight="1">
      <c r="A190" s="7" t="s">
        <v>174</v>
      </c>
      <c r="B190" s="10" t="s">
        <v>173</v>
      </c>
      <c r="C190" s="12">
        <v>194.75393700000001</v>
      </c>
      <c r="D190" s="12">
        <v>206.82818599999999</v>
      </c>
      <c r="E190" s="12">
        <v>219.29385400000001</v>
      </c>
      <c r="F190" s="12">
        <v>233.184326</v>
      </c>
      <c r="G190" s="12">
        <v>247.398743</v>
      </c>
      <c r="H190" s="12">
        <v>261.975616</v>
      </c>
      <c r="I190" s="12">
        <v>276.82800300000002</v>
      </c>
      <c r="J190" s="12">
        <v>291.884705</v>
      </c>
      <c r="K190" s="12">
        <v>307.25885</v>
      </c>
      <c r="L190" s="12">
        <v>323.03982500000001</v>
      </c>
      <c r="M190" s="12">
        <v>339.071259</v>
      </c>
      <c r="N190" s="12">
        <v>355.34039300000001</v>
      </c>
      <c r="O190" s="12">
        <v>371.87417599999998</v>
      </c>
      <c r="P190" s="12">
        <v>388.747162</v>
      </c>
      <c r="Q190" s="12">
        <v>405.76962300000002</v>
      </c>
      <c r="R190" s="12">
        <v>423.61251800000002</v>
      </c>
      <c r="S190" s="12">
        <v>441.96395899999999</v>
      </c>
      <c r="T190" s="12">
        <v>460.673676</v>
      </c>
      <c r="U190" s="12">
        <v>479.92605600000002</v>
      </c>
      <c r="V190" s="12">
        <v>499.88217200000003</v>
      </c>
      <c r="W190" s="12">
        <v>520.50622599999997</v>
      </c>
      <c r="X190" s="12">
        <v>541.89953600000001</v>
      </c>
      <c r="Y190" s="12">
        <v>563.432861</v>
      </c>
      <c r="Z190" s="12">
        <v>586.20141599999999</v>
      </c>
      <c r="AA190" s="12">
        <v>609.59765600000003</v>
      </c>
      <c r="AB190" s="12">
        <v>633.33227499999998</v>
      </c>
      <c r="AC190" s="12">
        <v>659.12658699999997</v>
      </c>
      <c r="AD190" s="12">
        <v>685.93481399999996</v>
      </c>
      <c r="AE190" s="12">
        <v>713.74328600000001</v>
      </c>
      <c r="AF190" s="12">
        <v>742.79370100000006</v>
      </c>
      <c r="AG190" s="12">
        <v>773.05895999999996</v>
      </c>
      <c r="AH190" s="12">
        <v>804.60314900000003</v>
      </c>
      <c r="AI190" s="12">
        <v>837.42541500000004</v>
      </c>
      <c r="AJ190" s="12">
        <v>871.59582499999999</v>
      </c>
      <c r="AK190" s="12">
        <v>907.125854</v>
      </c>
      <c r="AL190" s="12">
        <v>943.94714399999998</v>
      </c>
      <c r="AM190" s="8">
        <v>4.5664000000000003E-2</v>
      </c>
    </row>
    <row r="191" spans="1:39" ht="15" customHeight="1">
      <c r="A191" s="7" t="s">
        <v>172</v>
      </c>
      <c r="B191" s="10" t="s">
        <v>171</v>
      </c>
      <c r="C191" s="12">
        <v>556.26666299999999</v>
      </c>
      <c r="D191" s="12">
        <v>570.82043499999997</v>
      </c>
      <c r="E191" s="12">
        <v>591.20239300000003</v>
      </c>
      <c r="F191" s="12">
        <v>614.24176</v>
      </c>
      <c r="G191" s="12">
        <v>638.09674099999995</v>
      </c>
      <c r="H191" s="12">
        <v>663.16625999999997</v>
      </c>
      <c r="I191" s="12">
        <v>688.681152</v>
      </c>
      <c r="J191" s="12">
        <v>714.53283699999997</v>
      </c>
      <c r="K191" s="12">
        <v>740.96252400000003</v>
      </c>
      <c r="L191" s="12">
        <v>767.83148200000005</v>
      </c>
      <c r="M191" s="12">
        <v>794.78241000000003</v>
      </c>
      <c r="N191" s="12">
        <v>822.18975799999998</v>
      </c>
      <c r="O191" s="12">
        <v>850.16290300000003</v>
      </c>
      <c r="P191" s="12">
        <v>878.52825900000005</v>
      </c>
      <c r="Q191" s="12">
        <v>907.45452899999998</v>
      </c>
      <c r="R191" s="12">
        <v>937.74462900000003</v>
      </c>
      <c r="S191" s="12">
        <v>969.18206799999996</v>
      </c>
      <c r="T191" s="12">
        <v>1001.37207</v>
      </c>
      <c r="U191" s="12">
        <v>1034.5451660000001</v>
      </c>
      <c r="V191" s="12">
        <v>1068.8275149999999</v>
      </c>
      <c r="W191" s="12">
        <v>1104.6872559999999</v>
      </c>
      <c r="X191" s="12">
        <v>1142.1579589999999</v>
      </c>
      <c r="Y191" s="12">
        <v>1180.7229</v>
      </c>
      <c r="Z191" s="12">
        <v>1221.3305660000001</v>
      </c>
      <c r="AA191" s="12">
        <v>1263.41626</v>
      </c>
      <c r="AB191" s="12">
        <v>1305.0185550000001</v>
      </c>
      <c r="AC191" s="12">
        <v>1351.6125489999999</v>
      </c>
      <c r="AD191" s="12">
        <v>1400.2189940000001</v>
      </c>
      <c r="AE191" s="12">
        <v>1450.8366699999999</v>
      </c>
      <c r="AF191" s="12">
        <v>1503.887207</v>
      </c>
      <c r="AG191" s="12">
        <v>1559.3520510000001</v>
      </c>
      <c r="AH191" s="12">
        <v>1617.3654790000001</v>
      </c>
      <c r="AI191" s="12">
        <v>1677.9521480000001</v>
      </c>
      <c r="AJ191" s="12">
        <v>1741.260254</v>
      </c>
      <c r="AK191" s="12">
        <v>1807.3376459999999</v>
      </c>
      <c r="AL191" s="12">
        <v>1876.0998540000001</v>
      </c>
      <c r="AM191" s="8">
        <v>3.5616000000000002E-2</v>
      </c>
    </row>
    <row r="192" spans="1:39" ht="15" customHeight="1">
      <c r="A192" s="7" t="s">
        <v>170</v>
      </c>
      <c r="B192" s="10" t="s">
        <v>169</v>
      </c>
      <c r="C192" s="12">
        <v>2531.788818</v>
      </c>
      <c r="D192" s="12">
        <v>2614.9067380000001</v>
      </c>
      <c r="E192" s="12">
        <v>2688.4780270000001</v>
      </c>
      <c r="F192" s="12">
        <v>2762.3820799999999</v>
      </c>
      <c r="G192" s="12">
        <v>2837.3728030000002</v>
      </c>
      <c r="H192" s="12">
        <v>2914.8476559999999</v>
      </c>
      <c r="I192" s="12">
        <v>2993.2253420000002</v>
      </c>
      <c r="J192" s="12">
        <v>3072.711182</v>
      </c>
      <c r="K192" s="12">
        <v>3153.4084469999998</v>
      </c>
      <c r="L192" s="12">
        <v>3235.3488769999999</v>
      </c>
      <c r="M192" s="12">
        <v>3317.6511230000001</v>
      </c>
      <c r="N192" s="12">
        <v>3399.3566890000002</v>
      </c>
      <c r="O192" s="12">
        <v>3480.4099120000001</v>
      </c>
      <c r="P192" s="12">
        <v>3561.5654300000001</v>
      </c>
      <c r="Q192" s="12">
        <v>3641.9155270000001</v>
      </c>
      <c r="R192" s="12">
        <v>3722.5151369999999</v>
      </c>
      <c r="S192" s="12">
        <v>3806.0976559999999</v>
      </c>
      <c r="T192" s="12">
        <v>3890.6240229999999</v>
      </c>
      <c r="U192" s="12">
        <v>3976.429443</v>
      </c>
      <c r="V192" s="12">
        <v>4064.4409179999998</v>
      </c>
      <c r="W192" s="12">
        <v>4155.1640619999998</v>
      </c>
      <c r="X192" s="12">
        <v>4248.7958980000003</v>
      </c>
      <c r="Y192" s="12">
        <v>4343.2817379999997</v>
      </c>
      <c r="Z192" s="12">
        <v>4440.5366210000002</v>
      </c>
      <c r="AA192" s="12">
        <v>4539.361328</v>
      </c>
      <c r="AB192" s="12">
        <v>4635.6240230000003</v>
      </c>
      <c r="AC192" s="12">
        <v>4737.5268550000001</v>
      </c>
      <c r="AD192" s="12">
        <v>4842.3720700000003</v>
      </c>
      <c r="AE192" s="12">
        <v>4949.9116210000002</v>
      </c>
      <c r="AF192" s="12">
        <v>5061.4208980000003</v>
      </c>
      <c r="AG192" s="12">
        <v>5176.5371089999999</v>
      </c>
      <c r="AH192" s="12">
        <v>5295.4418949999999</v>
      </c>
      <c r="AI192" s="12">
        <v>5417.9287109999996</v>
      </c>
      <c r="AJ192" s="12">
        <v>5544.201172</v>
      </c>
      <c r="AK192" s="12">
        <v>5674.1147460000002</v>
      </c>
      <c r="AL192" s="12">
        <v>5807.0971680000002</v>
      </c>
      <c r="AM192" s="8">
        <v>2.3744000000000001E-2</v>
      </c>
    </row>
    <row r="193" spans="1:39" ht="15" customHeight="1">
      <c r="A193" s="7" t="s">
        <v>168</v>
      </c>
      <c r="B193" s="10" t="s">
        <v>167</v>
      </c>
      <c r="C193" s="12">
        <v>428.07928500000003</v>
      </c>
      <c r="D193" s="12">
        <v>444.98254400000002</v>
      </c>
      <c r="E193" s="12">
        <v>462.622589</v>
      </c>
      <c r="F193" s="12">
        <v>481.23406999999997</v>
      </c>
      <c r="G193" s="12">
        <v>500.20275900000001</v>
      </c>
      <c r="H193" s="12">
        <v>519.43218999999999</v>
      </c>
      <c r="I193" s="12">
        <v>539.73486300000002</v>
      </c>
      <c r="J193" s="12">
        <v>560.665344</v>
      </c>
      <c r="K193" s="12">
        <v>582.72741699999995</v>
      </c>
      <c r="L193" s="12">
        <v>605.62536599999999</v>
      </c>
      <c r="M193" s="12">
        <v>629.46948199999997</v>
      </c>
      <c r="N193" s="12">
        <v>654.39141800000004</v>
      </c>
      <c r="O193" s="12">
        <v>680.71051</v>
      </c>
      <c r="P193" s="12">
        <v>708.46630900000002</v>
      </c>
      <c r="Q193" s="12">
        <v>737.38842799999998</v>
      </c>
      <c r="R193" s="12">
        <v>767.55957000000001</v>
      </c>
      <c r="S193" s="12">
        <v>799.25213599999995</v>
      </c>
      <c r="T193" s="12">
        <v>832.12902799999995</v>
      </c>
      <c r="U193" s="12">
        <v>867.70233199999996</v>
      </c>
      <c r="V193" s="12">
        <v>904.40234399999997</v>
      </c>
      <c r="W193" s="12">
        <v>942.82055700000001</v>
      </c>
      <c r="X193" s="12">
        <v>983.09851100000003</v>
      </c>
      <c r="Y193" s="12">
        <v>1024.8630370000001</v>
      </c>
      <c r="Z193" s="12">
        <v>1069.213135</v>
      </c>
      <c r="AA193" s="12">
        <v>1115.2583010000001</v>
      </c>
      <c r="AB193" s="12">
        <v>1163.064453</v>
      </c>
      <c r="AC193" s="12">
        <v>1214.5207519999999</v>
      </c>
      <c r="AD193" s="12">
        <v>1268.6335449999999</v>
      </c>
      <c r="AE193" s="12">
        <v>1325.4646</v>
      </c>
      <c r="AF193" s="12">
        <v>1385.453857</v>
      </c>
      <c r="AG193" s="12">
        <v>1448.6604</v>
      </c>
      <c r="AH193" s="12">
        <v>1515.281982</v>
      </c>
      <c r="AI193" s="12">
        <v>1585.424561</v>
      </c>
      <c r="AJ193" s="12">
        <v>1659.3061520000001</v>
      </c>
      <c r="AK193" s="12">
        <v>1737.0610349999999</v>
      </c>
      <c r="AL193" s="12">
        <v>1818.6994629999999</v>
      </c>
      <c r="AM193" s="8">
        <v>4.2276000000000001E-2</v>
      </c>
    </row>
    <row r="194" spans="1:39" ht="15" customHeight="1">
      <c r="A194" s="7" t="s">
        <v>166</v>
      </c>
      <c r="B194" s="10" t="s">
        <v>165</v>
      </c>
      <c r="C194" s="12">
        <v>709.32257100000004</v>
      </c>
      <c r="D194" s="12">
        <v>746.50976600000001</v>
      </c>
      <c r="E194" s="12">
        <v>782.69049099999995</v>
      </c>
      <c r="F194" s="12">
        <v>820.53881799999999</v>
      </c>
      <c r="G194" s="12">
        <v>860.62176499999998</v>
      </c>
      <c r="H194" s="12">
        <v>903.03973399999995</v>
      </c>
      <c r="I194" s="12">
        <v>948.20379600000001</v>
      </c>
      <c r="J194" s="12">
        <v>995.00372300000004</v>
      </c>
      <c r="K194" s="12">
        <v>1043.075317</v>
      </c>
      <c r="L194" s="12">
        <v>1092.4975589999999</v>
      </c>
      <c r="M194" s="12">
        <v>1143.4829099999999</v>
      </c>
      <c r="N194" s="12">
        <v>1195.2753909999999</v>
      </c>
      <c r="O194" s="12">
        <v>1247.179443</v>
      </c>
      <c r="P194" s="12">
        <v>1300.6488039999999</v>
      </c>
      <c r="Q194" s="12">
        <v>1355.49585</v>
      </c>
      <c r="R194" s="12">
        <v>1411.777832</v>
      </c>
      <c r="S194" s="12">
        <v>1470.4575199999999</v>
      </c>
      <c r="T194" s="12">
        <v>1529.7138669999999</v>
      </c>
      <c r="U194" s="12">
        <v>1589.5986330000001</v>
      </c>
      <c r="V194" s="12">
        <v>1652.315308</v>
      </c>
      <c r="W194" s="12">
        <v>1717.6954350000001</v>
      </c>
      <c r="X194" s="12">
        <v>1786.0535890000001</v>
      </c>
      <c r="Y194" s="12">
        <v>1853.4498289999999</v>
      </c>
      <c r="Z194" s="12">
        <v>1921.936768</v>
      </c>
      <c r="AA194" s="12">
        <v>1993.655884</v>
      </c>
      <c r="AB194" s="12">
        <v>2058.3078609999998</v>
      </c>
      <c r="AC194" s="12">
        <v>2135.6030270000001</v>
      </c>
      <c r="AD194" s="12">
        <v>2216.2609859999998</v>
      </c>
      <c r="AE194" s="12">
        <v>2300.281982</v>
      </c>
      <c r="AF194" s="12">
        <v>2388.3798830000001</v>
      </c>
      <c r="AG194" s="12">
        <v>2480.5266109999998</v>
      </c>
      <c r="AH194" s="12">
        <v>2576.9494629999999</v>
      </c>
      <c r="AI194" s="12">
        <v>2677.6982419999999</v>
      </c>
      <c r="AJ194" s="12">
        <v>2783.0222170000002</v>
      </c>
      <c r="AK194" s="12">
        <v>2893.0104980000001</v>
      </c>
      <c r="AL194" s="12">
        <v>3007.5263669999999</v>
      </c>
      <c r="AM194" s="8">
        <v>4.1835999999999998E-2</v>
      </c>
    </row>
    <row r="195" spans="1:39" ht="15" customHeight="1">
      <c r="A195" s="7" t="s">
        <v>164</v>
      </c>
      <c r="B195" s="10" t="s">
        <v>163</v>
      </c>
      <c r="C195" s="12">
        <v>651.31341599999996</v>
      </c>
      <c r="D195" s="12">
        <v>662.26635699999997</v>
      </c>
      <c r="E195" s="12">
        <v>678.48260500000004</v>
      </c>
      <c r="F195" s="12">
        <v>696.39410399999997</v>
      </c>
      <c r="G195" s="12">
        <v>714.33068800000001</v>
      </c>
      <c r="H195" s="12">
        <v>732.03106700000001</v>
      </c>
      <c r="I195" s="12">
        <v>749.21093800000006</v>
      </c>
      <c r="J195" s="12">
        <v>766.834656</v>
      </c>
      <c r="K195" s="12">
        <v>785.06146200000001</v>
      </c>
      <c r="L195" s="12">
        <v>803.83319100000006</v>
      </c>
      <c r="M195" s="12">
        <v>823.96826199999998</v>
      </c>
      <c r="N195" s="12">
        <v>843.33111599999995</v>
      </c>
      <c r="O195" s="12">
        <v>862.72369400000002</v>
      </c>
      <c r="P195" s="12">
        <v>882.57598900000005</v>
      </c>
      <c r="Q195" s="12">
        <v>902.80310099999997</v>
      </c>
      <c r="R195" s="12">
        <v>924.04553199999998</v>
      </c>
      <c r="S195" s="12">
        <v>946.61730999999997</v>
      </c>
      <c r="T195" s="12">
        <v>970.04858400000001</v>
      </c>
      <c r="U195" s="12">
        <v>993.96246299999996</v>
      </c>
      <c r="V195" s="12">
        <v>1018.371582</v>
      </c>
      <c r="W195" s="12">
        <v>1042.693115</v>
      </c>
      <c r="X195" s="12">
        <v>1066.9011230000001</v>
      </c>
      <c r="Y195" s="12">
        <v>1090.781982</v>
      </c>
      <c r="Z195" s="12">
        <v>1114.9990230000001</v>
      </c>
      <c r="AA195" s="12">
        <v>1139.2983400000001</v>
      </c>
      <c r="AB195" s="12">
        <v>1157.6623540000001</v>
      </c>
      <c r="AC195" s="12">
        <v>1185.0905760000001</v>
      </c>
      <c r="AD195" s="12">
        <v>1213.5229489999999</v>
      </c>
      <c r="AE195" s="12">
        <v>1242.9221190000001</v>
      </c>
      <c r="AF195" s="12">
        <v>1273.5920410000001</v>
      </c>
      <c r="AG195" s="12">
        <v>1305.4726559999999</v>
      </c>
      <c r="AH195" s="12">
        <v>1338.6252440000001</v>
      </c>
      <c r="AI195" s="12">
        <v>1373.025635</v>
      </c>
      <c r="AJ195" s="12">
        <v>1408.7416989999999</v>
      </c>
      <c r="AK195" s="12">
        <v>1445.7641599999999</v>
      </c>
      <c r="AL195" s="12">
        <v>1483.982178</v>
      </c>
      <c r="AM195" s="8">
        <v>2.4014000000000001E-2</v>
      </c>
    </row>
    <row r="196" spans="1:39" ht="15" customHeight="1">
      <c r="A196" s="7" t="s">
        <v>162</v>
      </c>
      <c r="B196" s="10" t="s">
        <v>161</v>
      </c>
      <c r="C196" s="12">
        <v>1364.9711910000001</v>
      </c>
      <c r="D196" s="12">
        <v>1455.0179439999999</v>
      </c>
      <c r="E196" s="12">
        <v>1540.182861</v>
      </c>
      <c r="F196" s="12">
        <v>1627.3427730000001</v>
      </c>
      <c r="G196" s="12">
        <v>1720.7856449999999</v>
      </c>
      <c r="H196" s="12">
        <v>1817.709717</v>
      </c>
      <c r="I196" s="12">
        <v>1918.902832</v>
      </c>
      <c r="J196" s="12">
        <v>2023.8428960000001</v>
      </c>
      <c r="K196" s="12">
        <v>2134.0546880000002</v>
      </c>
      <c r="L196" s="12">
        <v>2246.256836</v>
      </c>
      <c r="M196" s="12">
        <v>2359.9389649999998</v>
      </c>
      <c r="N196" s="12">
        <v>2475.6264649999998</v>
      </c>
      <c r="O196" s="12">
        <v>2594.5629880000001</v>
      </c>
      <c r="P196" s="12">
        <v>2713.6831050000001</v>
      </c>
      <c r="Q196" s="12">
        <v>2829.211914</v>
      </c>
      <c r="R196" s="12">
        <v>2959.015625</v>
      </c>
      <c r="S196" s="12">
        <v>3091.008789</v>
      </c>
      <c r="T196" s="12">
        <v>3220.7631839999999</v>
      </c>
      <c r="U196" s="12">
        <v>3357.2563479999999</v>
      </c>
      <c r="V196" s="12">
        <v>3495.6791990000002</v>
      </c>
      <c r="W196" s="12">
        <v>3639.9965820000002</v>
      </c>
      <c r="X196" s="12">
        <v>3789.9331050000001</v>
      </c>
      <c r="Y196" s="12">
        <v>3940.883789</v>
      </c>
      <c r="Z196" s="12">
        <v>4100.3603519999997</v>
      </c>
      <c r="AA196" s="12">
        <v>4257.7392579999996</v>
      </c>
      <c r="AB196" s="12">
        <v>4381.2890619999998</v>
      </c>
      <c r="AC196" s="12">
        <v>4534.841797</v>
      </c>
      <c r="AD196" s="12">
        <v>4694.5112300000001</v>
      </c>
      <c r="AE196" s="12">
        <v>4860.232422</v>
      </c>
      <c r="AF196" s="12">
        <v>5033.4116210000002</v>
      </c>
      <c r="AG196" s="12">
        <v>5213.9111329999996</v>
      </c>
      <c r="AH196" s="12">
        <v>5402.1186520000001</v>
      </c>
      <c r="AI196" s="12">
        <v>5598.0463870000003</v>
      </c>
      <c r="AJ196" s="12">
        <v>5802.1176759999998</v>
      </c>
      <c r="AK196" s="12">
        <v>6014.4174800000001</v>
      </c>
      <c r="AL196" s="12">
        <v>6234.5668949999999</v>
      </c>
      <c r="AM196" s="8">
        <v>4.3726000000000001E-2</v>
      </c>
    </row>
    <row r="197" spans="1:39" ht="15" customHeight="1">
      <c r="A197" s="7" t="s">
        <v>160</v>
      </c>
      <c r="B197" s="10" t="s">
        <v>159</v>
      </c>
      <c r="C197" s="12">
        <v>724.879639</v>
      </c>
      <c r="D197" s="12">
        <v>742.49908400000004</v>
      </c>
      <c r="E197" s="12">
        <v>753.91918899999996</v>
      </c>
      <c r="F197" s="12">
        <v>763.84326199999998</v>
      </c>
      <c r="G197" s="12">
        <v>773.65148899999997</v>
      </c>
      <c r="H197" s="12">
        <v>783.58923300000004</v>
      </c>
      <c r="I197" s="12">
        <v>793.62603799999999</v>
      </c>
      <c r="J197" s="12">
        <v>803.46154799999999</v>
      </c>
      <c r="K197" s="12">
        <v>812.96252400000003</v>
      </c>
      <c r="L197" s="12">
        <v>822.50164800000005</v>
      </c>
      <c r="M197" s="12">
        <v>832.12408400000004</v>
      </c>
      <c r="N197" s="12">
        <v>840.82757600000002</v>
      </c>
      <c r="O197" s="12">
        <v>849.37426800000003</v>
      </c>
      <c r="P197" s="12">
        <v>858.09698500000002</v>
      </c>
      <c r="Q197" s="12">
        <v>866.59307899999999</v>
      </c>
      <c r="R197" s="12">
        <v>874.78228799999999</v>
      </c>
      <c r="S197" s="12">
        <v>883.35607900000002</v>
      </c>
      <c r="T197" s="12">
        <v>892.12744099999998</v>
      </c>
      <c r="U197" s="12">
        <v>900.65301499999998</v>
      </c>
      <c r="V197" s="12">
        <v>908.91241500000001</v>
      </c>
      <c r="W197" s="12">
        <v>917.00585899999999</v>
      </c>
      <c r="X197" s="12">
        <v>924.84942599999999</v>
      </c>
      <c r="Y197" s="12">
        <v>931.95532200000002</v>
      </c>
      <c r="Z197" s="12">
        <v>938.84954800000003</v>
      </c>
      <c r="AA197" s="12">
        <v>946.25054899999998</v>
      </c>
      <c r="AB197" s="12">
        <v>956.75018299999999</v>
      </c>
      <c r="AC197" s="12">
        <v>965.84216300000003</v>
      </c>
      <c r="AD197" s="12">
        <v>975.15240500000004</v>
      </c>
      <c r="AE197" s="12">
        <v>984.62676999999996</v>
      </c>
      <c r="AF197" s="12">
        <v>994.47558600000002</v>
      </c>
      <c r="AG197" s="12">
        <v>1004.6207889999999</v>
      </c>
      <c r="AH197" s="12">
        <v>1015.07843</v>
      </c>
      <c r="AI197" s="12">
        <v>1025.8000489999999</v>
      </c>
      <c r="AJ197" s="12">
        <v>1036.805298</v>
      </c>
      <c r="AK197" s="12">
        <v>1048.057129</v>
      </c>
      <c r="AL197" s="12">
        <v>1059.4495850000001</v>
      </c>
      <c r="AM197" s="8">
        <v>1.051E-2</v>
      </c>
    </row>
    <row r="198" spans="1:39" ht="15" customHeight="1">
      <c r="A198" s="7" t="s">
        <v>158</v>
      </c>
      <c r="B198" s="10" t="s">
        <v>157</v>
      </c>
      <c r="C198" s="12">
        <v>1109.7788089999999</v>
      </c>
      <c r="D198" s="12">
        <v>1156.6960449999999</v>
      </c>
      <c r="E198" s="12">
        <v>1203.3948969999999</v>
      </c>
      <c r="F198" s="12">
        <v>1251.2742920000001</v>
      </c>
      <c r="G198" s="12">
        <v>1301.2116699999999</v>
      </c>
      <c r="H198" s="12">
        <v>1353.5457759999999</v>
      </c>
      <c r="I198" s="12">
        <v>1407.740601</v>
      </c>
      <c r="J198" s="12">
        <v>1463.9377440000001</v>
      </c>
      <c r="K198" s="12">
        <v>1522.1367190000001</v>
      </c>
      <c r="L198" s="12">
        <v>1582.415039</v>
      </c>
      <c r="M198" s="12">
        <v>1645.720703</v>
      </c>
      <c r="N198" s="12">
        <v>1709.7669679999999</v>
      </c>
      <c r="O198" s="12">
        <v>1776.7094729999999</v>
      </c>
      <c r="P198" s="12">
        <v>1846.28125</v>
      </c>
      <c r="Q198" s="12">
        <v>1917.2650149999999</v>
      </c>
      <c r="R198" s="12">
        <v>1991.8367920000001</v>
      </c>
      <c r="S198" s="12">
        <v>2070.0954590000001</v>
      </c>
      <c r="T198" s="12">
        <v>2150.9416500000002</v>
      </c>
      <c r="U198" s="12">
        <v>2235.0732419999999</v>
      </c>
      <c r="V198" s="12">
        <v>2323.7617190000001</v>
      </c>
      <c r="W198" s="12">
        <v>2416.6987300000001</v>
      </c>
      <c r="X198" s="12">
        <v>2513.8950199999999</v>
      </c>
      <c r="Y198" s="12">
        <v>2613.929932</v>
      </c>
      <c r="Z198" s="12">
        <v>2719.7390140000002</v>
      </c>
      <c r="AA198" s="12">
        <v>2830.0471189999998</v>
      </c>
      <c r="AB198" s="12">
        <v>2961.155518</v>
      </c>
      <c r="AC198" s="12">
        <v>3083.2729490000002</v>
      </c>
      <c r="AD198" s="12">
        <v>3211.4697270000001</v>
      </c>
      <c r="AE198" s="12">
        <v>3345.8632809999999</v>
      </c>
      <c r="AF198" s="12">
        <v>3487.5073240000002</v>
      </c>
      <c r="AG198" s="12">
        <v>3636.5046390000002</v>
      </c>
      <c r="AH198" s="12">
        <v>3793.3007809999999</v>
      </c>
      <c r="AI198" s="12">
        <v>3958.1076659999999</v>
      </c>
      <c r="AJ198" s="12">
        <v>4131.4189450000003</v>
      </c>
      <c r="AK198" s="12">
        <v>4313.5107420000004</v>
      </c>
      <c r="AL198" s="12">
        <v>4504.3632809999999</v>
      </c>
      <c r="AM198" s="8">
        <v>4.0794999999999998E-2</v>
      </c>
    </row>
    <row r="199" spans="1:39" ht="15" customHeight="1">
      <c r="A199" s="7" t="s">
        <v>156</v>
      </c>
      <c r="B199" s="10" t="s">
        <v>155</v>
      </c>
      <c r="C199" s="12">
        <v>316.49804699999999</v>
      </c>
      <c r="D199" s="12">
        <v>345.41265900000002</v>
      </c>
      <c r="E199" s="12">
        <v>372.92224099999999</v>
      </c>
      <c r="F199" s="12">
        <v>401.82324199999999</v>
      </c>
      <c r="G199" s="12">
        <v>432.59841899999998</v>
      </c>
      <c r="H199" s="12">
        <v>464.33251999999999</v>
      </c>
      <c r="I199" s="12">
        <v>497.22564699999998</v>
      </c>
      <c r="J199" s="12">
        <v>531.54101600000001</v>
      </c>
      <c r="K199" s="12">
        <v>566.71264599999995</v>
      </c>
      <c r="L199" s="12">
        <v>601.99456799999996</v>
      </c>
      <c r="M199" s="12">
        <v>638.02972399999999</v>
      </c>
      <c r="N199" s="12">
        <v>675.392517</v>
      </c>
      <c r="O199" s="12">
        <v>714.27740500000004</v>
      </c>
      <c r="P199" s="12">
        <v>754.66400099999998</v>
      </c>
      <c r="Q199" s="12">
        <v>796.59368900000004</v>
      </c>
      <c r="R199" s="12">
        <v>840.17816200000004</v>
      </c>
      <c r="S199" s="12">
        <v>885.61407499999996</v>
      </c>
      <c r="T199" s="12">
        <v>932.98602300000005</v>
      </c>
      <c r="U199" s="12">
        <v>982.46075399999995</v>
      </c>
      <c r="V199" s="12">
        <v>1034.145996</v>
      </c>
      <c r="W199" s="12">
        <v>1088.4057620000001</v>
      </c>
      <c r="X199" s="12">
        <v>1145.300293</v>
      </c>
      <c r="Y199" s="12">
        <v>1204.588135</v>
      </c>
      <c r="Z199" s="12">
        <v>1266.5600589999999</v>
      </c>
      <c r="AA199" s="12">
        <v>1331.2814940000001</v>
      </c>
      <c r="AB199" s="12">
        <v>1407.9436040000001</v>
      </c>
      <c r="AC199" s="12">
        <v>1480.070068</v>
      </c>
      <c r="AD199" s="12">
        <v>1556.1213379999999</v>
      </c>
      <c r="AE199" s="12">
        <v>1636.2128909999999</v>
      </c>
      <c r="AF199" s="12">
        <v>1720.9868160000001</v>
      </c>
      <c r="AG199" s="12">
        <v>1810.560303</v>
      </c>
      <c r="AH199" s="12">
        <v>1905.2475589999999</v>
      </c>
      <c r="AI199" s="12">
        <v>2005.2373050000001</v>
      </c>
      <c r="AJ199" s="12">
        <v>2110.8803710000002</v>
      </c>
      <c r="AK199" s="12">
        <v>2222.4121089999999</v>
      </c>
      <c r="AL199" s="12">
        <v>2339.9001459999999</v>
      </c>
      <c r="AM199" s="8">
        <v>5.7881000000000002E-2</v>
      </c>
    </row>
    <row r="200" spans="1:39" ht="15" customHeight="1">
      <c r="A200" s="7" t="s">
        <v>154</v>
      </c>
      <c r="B200" s="10" t="s">
        <v>153</v>
      </c>
      <c r="C200" s="12">
        <v>339.40618899999998</v>
      </c>
      <c r="D200" s="12">
        <v>344.89984099999998</v>
      </c>
      <c r="E200" s="12">
        <v>357.77905299999998</v>
      </c>
      <c r="F200" s="12">
        <v>370.459991</v>
      </c>
      <c r="G200" s="12">
        <v>383.16857900000002</v>
      </c>
      <c r="H200" s="12">
        <v>395.87029999999999</v>
      </c>
      <c r="I200" s="12">
        <v>408.81167599999998</v>
      </c>
      <c r="J200" s="12">
        <v>421.58630399999998</v>
      </c>
      <c r="K200" s="12">
        <v>434.520599</v>
      </c>
      <c r="L200" s="12">
        <v>447.77877799999999</v>
      </c>
      <c r="M200" s="12">
        <v>461.51943999999997</v>
      </c>
      <c r="N200" s="12">
        <v>475.23397799999998</v>
      </c>
      <c r="O200" s="12">
        <v>488.996735</v>
      </c>
      <c r="P200" s="12">
        <v>502.90774499999998</v>
      </c>
      <c r="Q200" s="12">
        <v>516.94897500000002</v>
      </c>
      <c r="R200" s="12">
        <v>531.64947500000005</v>
      </c>
      <c r="S200" s="12">
        <v>547.09881600000006</v>
      </c>
      <c r="T200" s="12">
        <v>563.48651099999995</v>
      </c>
      <c r="U200" s="12">
        <v>580.93127400000003</v>
      </c>
      <c r="V200" s="12">
        <v>599.53716999999995</v>
      </c>
      <c r="W200" s="12">
        <v>618.68267800000001</v>
      </c>
      <c r="X200" s="12">
        <v>638.70819100000006</v>
      </c>
      <c r="Y200" s="12">
        <v>659.92004399999996</v>
      </c>
      <c r="Z200" s="12">
        <v>682.17053199999998</v>
      </c>
      <c r="AA200" s="12">
        <v>705.14929199999995</v>
      </c>
      <c r="AB200" s="12">
        <v>733.93518100000006</v>
      </c>
      <c r="AC200" s="12">
        <v>759.011841</v>
      </c>
      <c r="AD200" s="12">
        <v>785.03845200000001</v>
      </c>
      <c r="AE200" s="12">
        <v>811.99896200000001</v>
      </c>
      <c r="AF200" s="12">
        <v>840.12536599999999</v>
      </c>
      <c r="AG200" s="12">
        <v>869.38855000000001</v>
      </c>
      <c r="AH200" s="12">
        <v>899.84704599999998</v>
      </c>
      <c r="AI200" s="12">
        <v>931.49737500000003</v>
      </c>
      <c r="AJ200" s="12">
        <v>964.40417500000001</v>
      </c>
      <c r="AK200" s="12">
        <v>998.574341</v>
      </c>
      <c r="AL200" s="12">
        <v>1033.9381100000001</v>
      </c>
      <c r="AM200" s="8">
        <v>3.2816999999999999E-2</v>
      </c>
    </row>
    <row r="201" spans="1:39" ht="15" customHeight="1">
      <c r="A201" s="7" t="s">
        <v>152</v>
      </c>
      <c r="B201" s="10" t="s">
        <v>151</v>
      </c>
      <c r="C201" s="12">
        <v>11555.109375</v>
      </c>
      <c r="D201" s="12">
        <v>11928.395508</v>
      </c>
      <c r="E201" s="12">
        <v>12345.551758</v>
      </c>
      <c r="F201" s="12">
        <v>12777.053711</v>
      </c>
      <c r="G201" s="12">
        <v>13216.818359000001</v>
      </c>
      <c r="H201" s="12">
        <v>13677.540039</v>
      </c>
      <c r="I201" s="12">
        <v>14159.100586</v>
      </c>
      <c r="J201" s="12">
        <v>14650.540039</v>
      </c>
      <c r="K201" s="12">
        <v>15150.300781</v>
      </c>
      <c r="L201" s="12">
        <v>15659.955078000001</v>
      </c>
      <c r="M201" s="12">
        <v>16177.743164</v>
      </c>
      <c r="N201" s="12">
        <v>16693.238281000002</v>
      </c>
      <c r="O201" s="12">
        <v>17220.873047000001</v>
      </c>
      <c r="P201" s="12">
        <v>17762.986327999999</v>
      </c>
      <c r="Q201" s="12">
        <v>18302.771484000001</v>
      </c>
      <c r="R201" s="12">
        <v>18861.673827999999</v>
      </c>
      <c r="S201" s="12">
        <v>19438.263672000001</v>
      </c>
      <c r="T201" s="12">
        <v>20026.216797000001</v>
      </c>
      <c r="U201" s="12">
        <v>20640.052734000001</v>
      </c>
      <c r="V201" s="12">
        <v>21275.138672000001</v>
      </c>
      <c r="W201" s="12">
        <v>21934.386718999998</v>
      </c>
      <c r="X201" s="12">
        <v>22616.859375</v>
      </c>
      <c r="Y201" s="12">
        <v>23308.232422000001</v>
      </c>
      <c r="Z201" s="12">
        <v>24032.798827999999</v>
      </c>
      <c r="AA201" s="12">
        <v>24769.351562</v>
      </c>
      <c r="AB201" s="12">
        <v>25495.683593999998</v>
      </c>
      <c r="AC201" s="12">
        <v>26273.201172000001</v>
      </c>
      <c r="AD201" s="12">
        <v>27083.992188</v>
      </c>
      <c r="AE201" s="12">
        <v>27926.130859000001</v>
      </c>
      <c r="AF201" s="12">
        <v>28806.244140999999</v>
      </c>
      <c r="AG201" s="12">
        <v>29725.566406000002</v>
      </c>
      <c r="AH201" s="12">
        <v>30684.490234000001</v>
      </c>
      <c r="AI201" s="12">
        <v>31678.779297000001</v>
      </c>
      <c r="AJ201" s="12">
        <v>32713.339843999998</v>
      </c>
      <c r="AK201" s="12">
        <v>33793.464844000002</v>
      </c>
      <c r="AL201" s="12">
        <v>34914.355469000002</v>
      </c>
      <c r="AM201" s="8">
        <v>3.2092000000000002E-2</v>
      </c>
    </row>
    <row r="202" spans="1:39" ht="15" customHeight="1">
      <c r="A202" s="7" t="s">
        <v>150</v>
      </c>
      <c r="B202" s="10" t="s">
        <v>149</v>
      </c>
      <c r="C202" s="12">
        <v>21.115998999999999</v>
      </c>
      <c r="D202" s="12">
        <v>22.556319999999999</v>
      </c>
      <c r="E202" s="12">
        <v>22.522085000000001</v>
      </c>
      <c r="F202" s="12">
        <v>22.493759000000001</v>
      </c>
      <c r="G202" s="12">
        <v>22.470324000000002</v>
      </c>
      <c r="H202" s="12">
        <v>22.450932999999999</v>
      </c>
      <c r="I202" s="12">
        <v>22.434891</v>
      </c>
      <c r="J202" s="12">
        <v>22.421617999999999</v>
      </c>
      <c r="K202" s="12">
        <v>22.410634999999999</v>
      </c>
      <c r="L202" s="12">
        <v>22.401547999999998</v>
      </c>
      <c r="M202" s="12">
        <v>22.394031999999999</v>
      </c>
      <c r="N202" s="12">
        <v>22.387812</v>
      </c>
      <c r="O202" s="12">
        <v>22.382666</v>
      </c>
      <c r="P202" s="12">
        <v>22.378406999999999</v>
      </c>
      <c r="Q202" s="12">
        <v>22.374884000000002</v>
      </c>
      <c r="R202" s="12">
        <v>22.371969</v>
      </c>
      <c r="S202" s="12">
        <v>22.369558000000001</v>
      </c>
      <c r="T202" s="12">
        <v>22.367563000000001</v>
      </c>
      <c r="U202" s="12">
        <v>22.365911000000001</v>
      </c>
      <c r="V202" s="12">
        <v>22.364546000000001</v>
      </c>
      <c r="W202" s="12">
        <v>22.363416999999998</v>
      </c>
      <c r="X202" s="12">
        <v>22.362480000000001</v>
      </c>
      <c r="Y202" s="12">
        <v>22.361708</v>
      </c>
      <c r="Z202" s="12">
        <v>22.361066999999998</v>
      </c>
      <c r="AA202" s="12">
        <v>22.360537999999998</v>
      </c>
      <c r="AB202" s="12">
        <v>22.360099999999999</v>
      </c>
      <c r="AC202" s="12">
        <v>22.359736999999999</v>
      </c>
      <c r="AD202" s="12">
        <v>22.359438000000001</v>
      </c>
      <c r="AE202" s="12">
        <v>22.359190000000002</v>
      </c>
      <c r="AF202" s="12">
        <v>22.358984</v>
      </c>
      <c r="AG202" s="12">
        <v>22.358813999999999</v>
      </c>
      <c r="AH202" s="12">
        <v>22.358673</v>
      </c>
      <c r="AI202" s="12">
        <v>22.358557000000001</v>
      </c>
      <c r="AJ202" s="12">
        <v>22.358460999999998</v>
      </c>
      <c r="AK202" s="12">
        <v>22.358381000000001</v>
      </c>
      <c r="AL202" s="12">
        <v>22.358315000000001</v>
      </c>
      <c r="AM202" s="8">
        <v>-2.5900000000000001E-4</v>
      </c>
    </row>
    <row r="203" spans="1:39" ht="15" customHeight="1">
      <c r="A203" s="7" t="s">
        <v>148</v>
      </c>
      <c r="B203" s="10" t="s">
        <v>147</v>
      </c>
      <c r="C203" s="12">
        <v>486.19271900000001</v>
      </c>
      <c r="D203" s="12">
        <v>483.72891199999998</v>
      </c>
      <c r="E203" s="12">
        <v>484.11828600000001</v>
      </c>
      <c r="F203" s="12">
        <v>481.07440200000002</v>
      </c>
      <c r="G203" s="12">
        <v>478.47677599999997</v>
      </c>
      <c r="H203" s="12">
        <v>477.74877900000001</v>
      </c>
      <c r="I203" s="12">
        <v>477.36502100000001</v>
      </c>
      <c r="J203" s="12">
        <v>478.082336</v>
      </c>
      <c r="K203" s="12">
        <v>479.20950299999998</v>
      </c>
      <c r="L203" s="12">
        <v>480.31649800000002</v>
      </c>
      <c r="M203" s="12">
        <v>481.464966</v>
      </c>
      <c r="N203" s="12">
        <v>482.68176299999999</v>
      </c>
      <c r="O203" s="12">
        <v>485.92657500000001</v>
      </c>
      <c r="P203" s="12">
        <v>491.38406400000002</v>
      </c>
      <c r="Q203" s="12">
        <v>497.05294800000001</v>
      </c>
      <c r="R203" s="12">
        <v>502.93249500000002</v>
      </c>
      <c r="S203" s="12">
        <v>508.99432400000001</v>
      </c>
      <c r="T203" s="12">
        <v>515.28796399999999</v>
      </c>
      <c r="U203" s="12">
        <v>521.77770999999996</v>
      </c>
      <c r="V203" s="12">
        <v>528.48864700000001</v>
      </c>
      <c r="W203" s="12">
        <v>535.41613800000005</v>
      </c>
      <c r="X203" s="12">
        <v>542.52160600000002</v>
      </c>
      <c r="Y203" s="12">
        <v>549.88098100000002</v>
      </c>
      <c r="Z203" s="12">
        <v>557.421875</v>
      </c>
      <c r="AA203" s="12">
        <v>565.14239499999996</v>
      </c>
      <c r="AB203" s="12">
        <v>573.04040499999996</v>
      </c>
      <c r="AC203" s="12">
        <v>581.09893799999998</v>
      </c>
      <c r="AD203" s="12">
        <v>589.29119900000001</v>
      </c>
      <c r="AE203" s="12">
        <v>597.61303699999996</v>
      </c>
      <c r="AF203" s="12">
        <v>606.06890899999996</v>
      </c>
      <c r="AG203" s="12">
        <v>614.64276099999995</v>
      </c>
      <c r="AH203" s="12">
        <v>623.27014199999996</v>
      </c>
      <c r="AI203" s="12">
        <v>632.03015100000005</v>
      </c>
      <c r="AJ203" s="12">
        <v>640.93426499999998</v>
      </c>
      <c r="AK203" s="12">
        <v>649.94439699999998</v>
      </c>
      <c r="AL203" s="12">
        <v>659.05798300000004</v>
      </c>
      <c r="AM203" s="8">
        <v>9.1380000000000003E-3</v>
      </c>
    </row>
    <row r="204" spans="1:39" ht="15" customHeight="1" thickBot="1"/>
    <row r="205" spans="1:39" ht="15" customHeight="1">
      <c r="B205" s="147" t="s">
        <v>146</v>
      </c>
      <c r="C205" s="147"/>
      <c r="D205" s="147"/>
      <c r="E205" s="147"/>
      <c r="F205" s="147"/>
      <c r="G205" s="147"/>
      <c r="H205" s="147"/>
      <c r="I205" s="147"/>
      <c r="J205" s="147"/>
      <c r="K205" s="147"/>
      <c r="L205" s="147"/>
      <c r="M205" s="147"/>
      <c r="N205" s="147"/>
      <c r="O205" s="147"/>
      <c r="P205" s="147"/>
      <c r="Q205" s="147"/>
      <c r="R205" s="147"/>
      <c r="S205" s="147"/>
      <c r="T205" s="147"/>
      <c r="U205" s="147"/>
      <c r="V205" s="147"/>
      <c r="W205" s="147"/>
      <c r="X205" s="147"/>
      <c r="Y205" s="147"/>
      <c r="Z205" s="147"/>
      <c r="AA205" s="147"/>
      <c r="AB205" s="147"/>
      <c r="AC205" s="147"/>
      <c r="AD205" s="147"/>
      <c r="AE205" s="147"/>
      <c r="AF205" s="147"/>
      <c r="AG205" s="147"/>
      <c r="AH205" s="147"/>
      <c r="AI205" s="147"/>
      <c r="AJ205" s="147"/>
      <c r="AK205" s="147"/>
      <c r="AL205" s="147"/>
      <c r="AM205" s="147"/>
    </row>
    <row r="206" spans="1:39" ht="15" customHeight="1">
      <c r="B206" s="3" t="s">
        <v>145</v>
      </c>
    </row>
    <row r="207" spans="1:39" ht="15" customHeight="1">
      <c r="B207" s="3" t="s">
        <v>12</v>
      </c>
    </row>
    <row r="208" spans="1:39" ht="15" customHeight="1">
      <c r="B208" s="3" t="s">
        <v>144</v>
      </c>
    </row>
    <row r="209" spans="2:2" ht="15" customHeight="1">
      <c r="B209" s="3" t="s">
        <v>143</v>
      </c>
    </row>
    <row r="210" spans="2:2" ht="15" customHeight="1">
      <c r="B210" s="3" t="s">
        <v>142</v>
      </c>
    </row>
    <row r="211" spans="2:2" ht="15" customHeight="1">
      <c r="B211" s="3" t="s">
        <v>141</v>
      </c>
    </row>
    <row r="212" spans="2:2" ht="15" customHeight="1">
      <c r="B212" s="3" t="s">
        <v>140</v>
      </c>
    </row>
    <row r="213" spans="2:2" ht="15" customHeight="1">
      <c r="B213" s="3" t="s">
        <v>139</v>
      </c>
    </row>
    <row r="214" spans="2:2" ht="15" customHeight="1">
      <c r="B214" s="3" t="s">
        <v>138</v>
      </c>
    </row>
  </sheetData>
  <mergeCells count="1">
    <mergeCell ref="B205:AM205"/>
  </mergeCells>
  <pageMargins left="0.75" right="0.75" top="1" bottom="1" header="0.5" footer="0.5"/>
  <pageSetup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59"/>
  <sheetViews>
    <sheetView workbookViewId="0">
      <selection activeCell="B14" sqref="B14"/>
    </sheetView>
  </sheetViews>
  <sheetFormatPr defaultColWidth="8.81640625" defaultRowHeight="14.5"/>
  <cols>
    <col min="1" max="1" width="14.1796875" customWidth="1"/>
    <col min="2" max="2" width="13.7265625" bestFit="1" customWidth="1"/>
    <col min="3" max="3" width="8.81640625" customWidth="1"/>
    <col min="4" max="4" width="12.7265625" customWidth="1"/>
    <col min="5" max="5" width="10.1796875" customWidth="1"/>
    <col min="6" max="6" width="9" bestFit="1" customWidth="1"/>
    <col min="7" max="7" width="13" customWidth="1"/>
    <col min="8" max="9" width="8.81640625" customWidth="1"/>
    <col min="20" max="20" width="11.1796875" bestFit="1" customWidth="1"/>
  </cols>
  <sheetData>
    <row r="1" spans="1:36" s="123" customFormat="1">
      <c r="A1" s="123" t="s">
        <v>790</v>
      </c>
    </row>
    <row r="2" spans="1:36" s="123" customFormat="1">
      <c r="A2" s="123" t="s">
        <v>627</v>
      </c>
    </row>
    <row r="3" spans="1:36" s="123" customFormat="1">
      <c r="A3" s="123" t="s">
        <v>736</v>
      </c>
      <c r="B3" s="123">
        <v>2016</v>
      </c>
      <c r="C3" s="123">
        <v>2017</v>
      </c>
      <c r="D3" s="123">
        <v>2018</v>
      </c>
      <c r="E3" s="123">
        <v>2019</v>
      </c>
      <c r="F3" s="123">
        <v>2020</v>
      </c>
      <c r="G3" s="123">
        <v>2021</v>
      </c>
      <c r="H3" s="123">
        <v>2022</v>
      </c>
      <c r="I3" s="123">
        <v>2023</v>
      </c>
      <c r="J3" s="123">
        <v>2024</v>
      </c>
      <c r="K3" s="123">
        <v>2025</v>
      </c>
      <c r="L3" s="123">
        <v>2026</v>
      </c>
      <c r="M3" s="123">
        <v>2027</v>
      </c>
      <c r="N3" s="123">
        <v>2028</v>
      </c>
      <c r="O3" s="123">
        <v>2029</v>
      </c>
      <c r="P3" s="123">
        <v>2030</v>
      </c>
      <c r="Q3" s="123">
        <v>2031</v>
      </c>
      <c r="R3" s="123">
        <v>2032</v>
      </c>
      <c r="S3" s="123">
        <v>2033</v>
      </c>
      <c r="T3" s="123">
        <v>2034</v>
      </c>
      <c r="U3" s="123">
        <v>2035</v>
      </c>
      <c r="V3" s="123">
        <v>2036</v>
      </c>
      <c r="W3" s="123">
        <v>2037</v>
      </c>
      <c r="X3" s="123">
        <v>2038</v>
      </c>
      <c r="Y3" s="123">
        <v>2039</v>
      </c>
      <c r="Z3" s="123">
        <v>2040</v>
      </c>
      <c r="AA3" s="123">
        <v>2041</v>
      </c>
      <c r="AB3" s="123">
        <v>2042</v>
      </c>
      <c r="AC3" s="123">
        <v>2043</v>
      </c>
      <c r="AD3" s="123">
        <v>2044</v>
      </c>
      <c r="AE3" s="123">
        <v>2045</v>
      </c>
      <c r="AF3" s="123">
        <v>2046</v>
      </c>
      <c r="AG3" s="123">
        <v>2047</v>
      </c>
      <c r="AH3" s="123">
        <v>2048</v>
      </c>
      <c r="AI3" s="123">
        <v>2049</v>
      </c>
      <c r="AJ3" s="123">
        <v>2050</v>
      </c>
    </row>
    <row r="4" spans="1:36" s="123" customFormat="1">
      <c r="A4" s="123" t="s">
        <v>655</v>
      </c>
      <c r="B4" s="123">
        <v>0</v>
      </c>
      <c r="C4" s="123">
        <v>0</v>
      </c>
      <c r="D4" s="123">
        <v>0</v>
      </c>
      <c r="E4" s="123">
        <v>0</v>
      </c>
      <c r="F4" s="123">
        <v>0</v>
      </c>
      <c r="G4" s="123">
        <v>0</v>
      </c>
      <c r="H4" s="123">
        <v>0</v>
      </c>
      <c r="I4" s="123">
        <v>0</v>
      </c>
      <c r="J4" s="123">
        <v>0</v>
      </c>
      <c r="K4" s="123">
        <v>0</v>
      </c>
      <c r="L4" s="123">
        <v>0</v>
      </c>
      <c r="M4" s="123">
        <v>0</v>
      </c>
      <c r="N4" s="123">
        <v>0</v>
      </c>
      <c r="O4" s="123">
        <v>0</v>
      </c>
      <c r="P4" s="123">
        <v>0</v>
      </c>
      <c r="Q4" s="123">
        <v>0</v>
      </c>
      <c r="R4" s="123">
        <v>0</v>
      </c>
      <c r="S4" s="123">
        <v>0</v>
      </c>
      <c r="T4" s="123">
        <v>0</v>
      </c>
      <c r="U4" s="123">
        <v>0</v>
      </c>
      <c r="V4" s="123">
        <v>0</v>
      </c>
      <c r="W4" s="123">
        <v>0</v>
      </c>
      <c r="X4" s="123">
        <v>0</v>
      </c>
      <c r="Y4" s="123">
        <v>0</v>
      </c>
      <c r="Z4" s="123">
        <v>0</v>
      </c>
      <c r="AA4" s="123">
        <v>0</v>
      </c>
      <c r="AB4" s="123">
        <v>0</v>
      </c>
      <c r="AC4" s="123">
        <v>0</v>
      </c>
      <c r="AD4" s="123">
        <v>0</v>
      </c>
      <c r="AE4" s="123">
        <v>0</v>
      </c>
      <c r="AF4" s="123">
        <v>0</v>
      </c>
      <c r="AG4" s="123">
        <v>0</v>
      </c>
      <c r="AH4" s="123">
        <v>0</v>
      </c>
      <c r="AI4" s="123">
        <v>0</v>
      </c>
      <c r="AJ4" s="123">
        <v>0</v>
      </c>
    </row>
    <row r="5" spans="1:36" s="123" customFormat="1">
      <c r="A5" s="123" t="s">
        <v>743</v>
      </c>
      <c r="B5" s="22">
        <v>3.0760743379848699E-3</v>
      </c>
      <c r="C5" s="22">
        <v>2.9061108776020899E-3</v>
      </c>
      <c r="D5" s="22">
        <v>2.7570488074877002E-3</v>
      </c>
      <c r="E5" s="22">
        <v>2.6236945520785098E-3</v>
      </c>
      <c r="F5" s="22">
        <v>2.5014212296796002E-3</v>
      </c>
      <c r="G5" s="22">
        <v>2.3859386076586298E-3</v>
      </c>
      <c r="H5" s="22">
        <v>2.2733388528104401E-3</v>
      </c>
      <c r="I5" s="22">
        <v>2.15992783393583E-3</v>
      </c>
      <c r="J5" s="22">
        <v>2.0423567717223401E-3</v>
      </c>
      <c r="K5" s="22">
        <v>1.91742130673598E-3</v>
      </c>
      <c r="L5" s="22">
        <v>1.78223598376127E-3</v>
      </c>
      <c r="M5" s="22">
        <v>1.6343753252796001E-3</v>
      </c>
      <c r="N5" s="22">
        <v>1.4711639387278599E-3</v>
      </c>
      <c r="O5" s="22">
        <v>1.2900175010870901E-3</v>
      </c>
      <c r="P5" s="22">
        <v>1.0893589115321201E-3</v>
      </c>
      <c r="Q5" s="22">
        <v>8.6697506283545101E-4</v>
      </c>
      <c r="R5" s="22">
        <v>6.4151895684415295E-4</v>
      </c>
      <c r="S5" s="22">
        <v>4.1264818271862999E-4</v>
      </c>
      <c r="T5" s="22">
        <v>1.8004582615999701E-4</v>
      </c>
      <c r="U5" s="22">
        <v>9.2981007677383898E-6</v>
      </c>
      <c r="V5" s="123">
        <v>0</v>
      </c>
      <c r="W5" s="123">
        <v>0</v>
      </c>
      <c r="X5" s="123">
        <v>0</v>
      </c>
      <c r="Y5" s="123">
        <v>0</v>
      </c>
      <c r="Z5" s="123">
        <v>0</v>
      </c>
      <c r="AA5" s="123">
        <v>0</v>
      </c>
      <c r="AB5" s="123">
        <v>0</v>
      </c>
      <c r="AC5" s="123">
        <v>0</v>
      </c>
      <c r="AD5" s="123">
        <v>0</v>
      </c>
      <c r="AE5" s="123">
        <v>0</v>
      </c>
      <c r="AF5" s="123">
        <v>0</v>
      </c>
      <c r="AG5" s="123">
        <v>0</v>
      </c>
      <c r="AH5" s="123">
        <v>0</v>
      </c>
      <c r="AI5" s="123">
        <v>0</v>
      </c>
      <c r="AJ5" s="123">
        <v>0</v>
      </c>
    </row>
    <row r="6" spans="1:36" s="123" customFormat="1">
      <c r="A6" s="123" t="s">
        <v>744</v>
      </c>
      <c r="B6" s="123">
        <v>0</v>
      </c>
      <c r="C6" s="123">
        <v>0</v>
      </c>
      <c r="D6" s="123">
        <v>0</v>
      </c>
      <c r="E6" s="123">
        <v>0</v>
      </c>
      <c r="F6" s="123">
        <v>0</v>
      </c>
      <c r="G6" s="123">
        <v>0</v>
      </c>
      <c r="H6" s="123">
        <v>0</v>
      </c>
      <c r="I6" s="123">
        <v>0</v>
      </c>
      <c r="J6" s="123">
        <v>0</v>
      </c>
      <c r="K6" s="123">
        <v>0</v>
      </c>
      <c r="L6" s="123">
        <v>0</v>
      </c>
      <c r="M6" s="123">
        <v>0</v>
      </c>
      <c r="N6" s="123">
        <v>0</v>
      </c>
      <c r="O6" s="123">
        <v>0</v>
      </c>
      <c r="P6" s="123">
        <v>0</v>
      </c>
      <c r="Q6" s="123">
        <v>0</v>
      </c>
      <c r="R6" s="123">
        <v>0</v>
      </c>
      <c r="S6" s="123">
        <v>0</v>
      </c>
      <c r="T6" s="123">
        <v>0</v>
      </c>
      <c r="U6" s="123">
        <v>0</v>
      </c>
      <c r="V6" s="123">
        <v>0</v>
      </c>
      <c r="W6" s="123">
        <v>0</v>
      </c>
      <c r="X6" s="123">
        <v>0</v>
      </c>
      <c r="Y6" s="123">
        <v>0</v>
      </c>
      <c r="Z6" s="123">
        <v>0</v>
      </c>
      <c r="AA6" s="123">
        <v>0</v>
      </c>
      <c r="AB6" s="123">
        <v>0</v>
      </c>
      <c r="AC6" s="123">
        <v>0</v>
      </c>
      <c r="AD6" s="123">
        <v>0</v>
      </c>
      <c r="AE6" s="123">
        <v>0</v>
      </c>
      <c r="AF6" s="123">
        <v>0</v>
      </c>
      <c r="AG6" s="123">
        <v>0</v>
      </c>
      <c r="AH6" s="123">
        <v>0</v>
      </c>
      <c r="AI6" s="123">
        <v>0</v>
      </c>
      <c r="AJ6" s="123">
        <v>0</v>
      </c>
    </row>
    <row r="7" spans="1:36" s="123" customFormat="1">
      <c r="A7" s="123" t="s">
        <v>745</v>
      </c>
      <c r="B7" s="123">
        <v>0</v>
      </c>
      <c r="C7" s="123">
        <v>0</v>
      </c>
      <c r="D7" s="123">
        <v>0</v>
      </c>
      <c r="E7" s="123">
        <v>0</v>
      </c>
      <c r="F7" s="123">
        <v>0</v>
      </c>
      <c r="G7" s="123">
        <v>0</v>
      </c>
      <c r="H7" s="123">
        <v>0</v>
      </c>
      <c r="I7" s="123">
        <v>0</v>
      </c>
      <c r="J7" s="123">
        <v>0</v>
      </c>
      <c r="K7" s="123">
        <v>0</v>
      </c>
      <c r="L7" s="123">
        <v>0</v>
      </c>
      <c r="M7" s="123">
        <v>0</v>
      </c>
      <c r="N7" s="123">
        <v>0</v>
      </c>
      <c r="O7" s="123">
        <v>0</v>
      </c>
      <c r="P7" s="123">
        <v>0</v>
      </c>
      <c r="Q7" s="123">
        <v>0</v>
      </c>
      <c r="R7" s="123">
        <v>0</v>
      </c>
      <c r="S7" s="123">
        <v>0</v>
      </c>
      <c r="T7" s="123">
        <v>0</v>
      </c>
      <c r="U7" s="123">
        <v>0</v>
      </c>
      <c r="V7" s="123">
        <v>0</v>
      </c>
      <c r="W7" s="123">
        <v>0</v>
      </c>
      <c r="X7" s="123">
        <v>0</v>
      </c>
      <c r="Y7" s="123">
        <v>0</v>
      </c>
      <c r="Z7" s="123">
        <v>0</v>
      </c>
      <c r="AA7" s="123">
        <v>0</v>
      </c>
      <c r="AB7" s="123">
        <v>0</v>
      </c>
      <c r="AC7" s="123">
        <v>0</v>
      </c>
      <c r="AD7" s="123">
        <v>0</v>
      </c>
      <c r="AE7" s="123">
        <v>0</v>
      </c>
      <c r="AF7" s="123">
        <v>0</v>
      </c>
      <c r="AG7" s="123">
        <v>0</v>
      </c>
      <c r="AH7" s="123">
        <v>0</v>
      </c>
      <c r="AI7" s="123">
        <v>0</v>
      </c>
      <c r="AJ7" s="123">
        <v>0</v>
      </c>
    </row>
    <row r="8" spans="1:36" s="123" customFormat="1">
      <c r="A8" s="123" t="s">
        <v>746</v>
      </c>
      <c r="B8" s="123">
        <v>0</v>
      </c>
      <c r="C8" s="123">
        <v>0</v>
      </c>
      <c r="D8" s="123">
        <v>0</v>
      </c>
      <c r="E8" s="123">
        <v>0</v>
      </c>
      <c r="F8" s="123">
        <v>0</v>
      </c>
      <c r="G8" s="123">
        <v>0</v>
      </c>
      <c r="H8" s="123">
        <v>0</v>
      </c>
      <c r="I8" s="123">
        <v>0</v>
      </c>
      <c r="J8" s="123">
        <v>0</v>
      </c>
      <c r="K8" s="123">
        <v>0</v>
      </c>
      <c r="L8" s="123">
        <v>0</v>
      </c>
      <c r="M8" s="123">
        <v>0</v>
      </c>
      <c r="N8" s="123">
        <v>0</v>
      </c>
      <c r="O8" s="123">
        <v>0</v>
      </c>
      <c r="P8" s="123">
        <v>0</v>
      </c>
      <c r="Q8" s="123">
        <v>0</v>
      </c>
      <c r="R8" s="123">
        <v>0</v>
      </c>
      <c r="S8" s="123">
        <v>0</v>
      </c>
      <c r="T8" s="123">
        <v>0</v>
      </c>
      <c r="U8" s="123">
        <v>0</v>
      </c>
      <c r="V8" s="123">
        <v>0</v>
      </c>
      <c r="W8" s="123">
        <v>0</v>
      </c>
      <c r="X8" s="123">
        <v>0</v>
      </c>
      <c r="Y8" s="123">
        <v>0</v>
      </c>
      <c r="Z8" s="123">
        <v>0</v>
      </c>
      <c r="AA8" s="123">
        <v>0</v>
      </c>
      <c r="AB8" s="123">
        <v>0</v>
      </c>
      <c r="AC8" s="123">
        <v>0</v>
      </c>
      <c r="AD8" s="123">
        <v>0</v>
      </c>
      <c r="AE8" s="123">
        <v>0</v>
      </c>
      <c r="AF8" s="123">
        <v>0</v>
      </c>
      <c r="AG8" s="123">
        <v>0</v>
      </c>
      <c r="AH8" s="123">
        <v>0</v>
      </c>
      <c r="AI8" s="123">
        <v>0</v>
      </c>
      <c r="AJ8" s="123">
        <v>0</v>
      </c>
    </row>
    <row r="9" spans="1:36" s="123" customFormat="1">
      <c r="A9" s="123" t="s">
        <v>747</v>
      </c>
      <c r="B9" s="123">
        <v>0</v>
      </c>
      <c r="C9" s="123">
        <v>0</v>
      </c>
      <c r="D9" s="123">
        <v>0</v>
      </c>
      <c r="E9" s="123">
        <v>0</v>
      </c>
      <c r="F9" s="123">
        <v>0</v>
      </c>
      <c r="G9" s="123">
        <v>0</v>
      </c>
      <c r="H9" s="123">
        <v>0</v>
      </c>
      <c r="I9" s="123">
        <v>0</v>
      </c>
      <c r="J9" s="123">
        <v>0</v>
      </c>
      <c r="K9" s="123">
        <v>0</v>
      </c>
      <c r="L9" s="123">
        <v>0</v>
      </c>
      <c r="M9" s="123">
        <v>0</v>
      </c>
      <c r="N9" s="123">
        <v>0</v>
      </c>
      <c r="O9" s="123">
        <v>0</v>
      </c>
      <c r="P9" s="123">
        <v>0</v>
      </c>
      <c r="Q9" s="123">
        <v>0</v>
      </c>
      <c r="R9" s="123">
        <v>0</v>
      </c>
      <c r="S9" s="123">
        <v>0</v>
      </c>
      <c r="T9" s="123">
        <v>0</v>
      </c>
      <c r="U9" s="123">
        <v>0</v>
      </c>
      <c r="V9" s="123">
        <v>0</v>
      </c>
      <c r="W9" s="123">
        <v>0</v>
      </c>
      <c r="X9" s="123">
        <v>0</v>
      </c>
      <c r="Y9" s="123">
        <v>0</v>
      </c>
      <c r="Z9" s="123">
        <v>0</v>
      </c>
      <c r="AA9" s="123">
        <v>0</v>
      </c>
      <c r="AB9" s="123">
        <v>0</v>
      </c>
      <c r="AC9" s="123">
        <v>0</v>
      </c>
      <c r="AD9" s="123">
        <v>0</v>
      </c>
      <c r="AE9" s="123">
        <v>0</v>
      </c>
      <c r="AF9" s="123">
        <v>0</v>
      </c>
      <c r="AG9" s="123">
        <v>0</v>
      </c>
      <c r="AH9" s="123">
        <v>0</v>
      </c>
      <c r="AI9" s="123">
        <v>0</v>
      </c>
      <c r="AJ9" s="123">
        <v>0</v>
      </c>
    </row>
    <row r="10" spans="1:36" s="123" customFormat="1">
      <c r="A10" s="123" t="s">
        <v>748</v>
      </c>
      <c r="B10" s="123">
        <v>8.0047962202082407E-2</v>
      </c>
      <c r="C10" s="123">
        <v>8.1669534541086802E-2</v>
      </c>
      <c r="D10" s="123">
        <v>8.3358774458780496E-2</v>
      </c>
      <c r="E10" s="123">
        <v>8.51130792600992E-2</v>
      </c>
      <c r="F10" s="123">
        <v>8.4969376768964905E-2</v>
      </c>
      <c r="G10" s="123">
        <v>8.4805356399487497E-2</v>
      </c>
      <c r="H10" s="123">
        <v>8.4616431849182799E-2</v>
      </c>
      <c r="I10" s="123">
        <v>8.4395593478830397E-2</v>
      </c>
      <c r="J10" s="123">
        <v>8.4137341902909196E-2</v>
      </c>
      <c r="K10" s="123">
        <v>8.3831402429381502E-2</v>
      </c>
      <c r="L10" s="123">
        <v>8.3469544513163699E-2</v>
      </c>
      <c r="M10" s="123">
        <v>8.3054352338290893E-2</v>
      </c>
      <c r="N10" s="123">
        <v>8.2568641389245301E-2</v>
      </c>
      <c r="O10" s="123">
        <v>8.1983100806180806E-2</v>
      </c>
      <c r="P10" s="123">
        <v>8.1313064364105597E-2</v>
      </c>
      <c r="Q10" s="123">
        <v>8.0437738884854906E-2</v>
      </c>
      <c r="R10" s="123">
        <v>7.9511173716598604E-2</v>
      </c>
      <c r="S10" s="123">
        <v>7.8519850405023295E-2</v>
      </c>
      <c r="T10" s="123">
        <v>7.7404589008316302E-2</v>
      </c>
      <c r="U10" s="123">
        <v>7.6188297648817502E-2</v>
      </c>
      <c r="V10" s="123">
        <v>7.4855475143534897E-2</v>
      </c>
      <c r="W10" s="123">
        <v>7.3428667065995906E-2</v>
      </c>
      <c r="X10" s="123">
        <v>7.1913388784340004E-2</v>
      </c>
      <c r="Y10" s="123">
        <v>7.0293482312067501E-2</v>
      </c>
      <c r="Z10" s="123">
        <v>6.8564248192739999E-2</v>
      </c>
      <c r="AA10" s="123">
        <v>6.6739430244956197E-2</v>
      </c>
      <c r="AB10" s="123">
        <v>6.4814774358577701E-2</v>
      </c>
      <c r="AC10" s="123">
        <v>6.2790241045229594E-2</v>
      </c>
      <c r="AD10" s="123">
        <v>6.0665945443697702E-2</v>
      </c>
      <c r="AE10" s="123">
        <v>5.8440480273369601E-2</v>
      </c>
      <c r="AF10" s="123">
        <v>5.6112546104426397E-2</v>
      </c>
      <c r="AG10" s="123">
        <v>5.3683927345172001E-2</v>
      </c>
      <c r="AH10" s="123">
        <v>5.1155894029455001E-2</v>
      </c>
      <c r="AI10" s="123">
        <v>4.8527986941541597E-2</v>
      </c>
      <c r="AJ10" s="123">
        <v>4.5796305953014503E-2</v>
      </c>
    </row>
    <row r="11" spans="1:36" s="123" customFormat="1">
      <c r="A11" s="123" t="s">
        <v>749</v>
      </c>
      <c r="B11" s="123">
        <v>0</v>
      </c>
      <c r="C11" s="123">
        <v>0</v>
      </c>
      <c r="D11" s="123">
        <v>0</v>
      </c>
      <c r="E11" s="123">
        <v>0</v>
      </c>
      <c r="F11" s="123">
        <v>0</v>
      </c>
      <c r="G11" s="123">
        <v>0</v>
      </c>
      <c r="H11" s="123">
        <v>0</v>
      </c>
      <c r="I11" s="123">
        <v>0</v>
      </c>
      <c r="J11" s="123">
        <v>0</v>
      </c>
      <c r="K11" s="123">
        <v>0</v>
      </c>
      <c r="L11" s="123">
        <v>0</v>
      </c>
      <c r="M11" s="123">
        <v>0</v>
      </c>
      <c r="N11" s="123">
        <v>0</v>
      </c>
      <c r="O11" s="123">
        <v>0</v>
      </c>
      <c r="P11" s="123">
        <v>0</v>
      </c>
      <c r="Q11" s="123">
        <v>0</v>
      </c>
      <c r="R11" s="123">
        <v>0</v>
      </c>
      <c r="S11" s="123">
        <v>0</v>
      </c>
      <c r="T11" s="123">
        <v>0</v>
      </c>
      <c r="U11" s="123">
        <v>0</v>
      </c>
      <c r="V11" s="123">
        <v>0</v>
      </c>
      <c r="W11" s="123">
        <v>0</v>
      </c>
      <c r="X11" s="123">
        <v>0</v>
      </c>
      <c r="Y11" s="123">
        <v>0</v>
      </c>
      <c r="Z11" s="123">
        <v>0</v>
      </c>
      <c r="AA11" s="123">
        <v>0</v>
      </c>
      <c r="AB11" s="123">
        <v>0</v>
      </c>
      <c r="AC11" s="123">
        <v>0</v>
      </c>
      <c r="AD11" s="123">
        <v>0</v>
      </c>
      <c r="AE11" s="123">
        <v>0</v>
      </c>
      <c r="AF11" s="123">
        <v>0</v>
      </c>
      <c r="AG11" s="123">
        <v>0</v>
      </c>
      <c r="AH11" s="123">
        <v>0</v>
      </c>
      <c r="AI11" s="123">
        <v>0</v>
      </c>
      <c r="AJ11" s="123">
        <v>0</v>
      </c>
    </row>
    <row r="12" spans="1:36" s="123" customFormat="1">
      <c r="A12" s="123" t="s">
        <v>556</v>
      </c>
      <c r="B12" s="123">
        <v>8.3124036540067198E-2</v>
      </c>
      <c r="C12" s="123">
        <v>8.4575645418688894E-2</v>
      </c>
      <c r="D12" s="123">
        <v>8.6115823266268196E-2</v>
      </c>
      <c r="E12" s="123">
        <v>8.7736773812177801E-2</v>
      </c>
      <c r="F12" s="123">
        <v>8.7470797998644503E-2</v>
      </c>
      <c r="G12" s="123">
        <v>8.7191295007146105E-2</v>
      </c>
      <c r="H12" s="123">
        <v>8.6889770701993302E-2</v>
      </c>
      <c r="I12" s="123">
        <v>8.6555521312766295E-2</v>
      </c>
      <c r="J12" s="123">
        <v>8.6179698674631502E-2</v>
      </c>
      <c r="K12" s="123">
        <v>8.5748823736117502E-2</v>
      </c>
      <c r="L12" s="123">
        <v>8.5251780496925E-2</v>
      </c>
      <c r="M12" s="123">
        <v>8.4688727663570496E-2</v>
      </c>
      <c r="N12" s="123">
        <v>8.4039805327973102E-2</v>
      </c>
      <c r="O12" s="123">
        <v>8.3273118307267899E-2</v>
      </c>
      <c r="P12" s="123">
        <v>8.2402423275637696E-2</v>
      </c>
      <c r="Q12" s="123">
        <v>8.1304713947690399E-2</v>
      </c>
      <c r="R12" s="123">
        <v>8.0152692673442799E-2</v>
      </c>
      <c r="S12" s="123">
        <v>7.8932498587741901E-2</v>
      </c>
      <c r="T12" s="123">
        <v>7.7584634834476196E-2</v>
      </c>
      <c r="U12" s="123">
        <v>7.6197595749585206E-2</v>
      </c>
      <c r="V12" s="123">
        <v>7.4855475143534897E-2</v>
      </c>
      <c r="W12" s="123">
        <v>7.3428667065995906E-2</v>
      </c>
      <c r="X12" s="123">
        <v>7.1913388784340004E-2</v>
      </c>
      <c r="Y12" s="123">
        <v>7.0293482312067501E-2</v>
      </c>
      <c r="Z12" s="123">
        <v>6.8564248192739999E-2</v>
      </c>
      <c r="AA12" s="123">
        <v>6.6739430244956197E-2</v>
      </c>
      <c r="AB12" s="123">
        <v>6.4814774358577701E-2</v>
      </c>
      <c r="AC12" s="123">
        <v>6.2790241045229594E-2</v>
      </c>
      <c r="AD12" s="123">
        <v>6.0665945443697702E-2</v>
      </c>
      <c r="AE12" s="123">
        <v>5.8440480273369601E-2</v>
      </c>
      <c r="AF12" s="123">
        <v>5.6112546104426397E-2</v>
      </c>
      <c r="AG12" s="123">
        <v>5.3683927345172001E-2</v>
      </c>
      <c r="AH12" s="123">
        <v>5.1155894029455001E-2</v>
      </c>
      <c r="AI12" s="123">
        <v>4.8527986941541597E-2</v>
      </c>
      <c r="AJ12" s="123">
        <v>4.5796305953014503E-2</v>
      </c>
    </row>
    <row r="13" spans="1:36" s="123" customFormat="1"/>
    <row r="14" spans="1:36" s="123" customFormat="1"/>
    <row r="15" spans="1:36">
      <c r="A15" s="105" t="s">
        <v>759</v>
      </c>
    </row>
    <row r="16" spans="1:36">
      <c r="A16" s="105"/>
    </row>
    <row r="17" spans="1:37">
      <c r="A17" t="s">
        <v>760</v>
      </c>
      <c r="F17" s="24"/>
    </row>
    <row r="18" spans="1:37" s="1" customFormat="1">
      <c r="B18" s="109"/>
      <c r="C18" s="109">
        <v>8.3124036540067198E-2</v>
      </c>
      <c r="D18" s="109">
        <v>8.4575645418688894E-2</v>
      </c>
      <c r="E18" s="109">
        <v>8.6115823266268196E-2</v>
      </c>
      <c r="F18" s="109">
        <v>8.7736773812177801E-2</v>
      </c>
      <c r="G18" s="109">
        <v>8.7470797998644503E-2</v>
      </c>
      <c r="H18" s="109">
        <v>8.7191295007146105E-2</v>
      </c>
      <c r="I18" s="109">
        <v>8.6889770701993302E-2</v>
      </c>
      <c r="J18" s="109">
        <v>8.6555521312766295E-2</v>
      </c>
      <c r="K18" s="109">
        <v>8.6179698674631502E-2</v>
      </c>
      <c r="L18" s="109">
        <v>8.5748823736117502E-2</v>
      </c>
      <c r="M18" s="109">
        <v>8.5251780496925E-2</v>
      </c>
      <c r="N18" s="109">
        <v>8.4688727663570496E-2</v>
      </c>
      <c r="O18" s="109">
        <v>8.4039805327973102E-2</v>
      </c>
      <c r="P18" s="109">
        <v>8.3273118307267899E-2</v>
      </c>
      <c r="Q18" s="109">
        <v>8.2402423275637696E-2</v>
      </c>
      <c r="R18" s="109">
        <v>8.1304713947690399E-2</v>
      </c>
      <c r="S18" s="109">
        <v>8.0152692673442799E-2</v>
      </c>
      <c r="T18" s="109">
        <v>7.8932498587741901E-2</v>
      </c>
      <c r="U18" s="109">
        <v>7.7584634834476196E-2</v>
      </c>
      <c r="V18" s="109">
        <v>7.6197595749585206E-2</v>
      </c>
      <c r="W18" s="109">
        <v>7.4855475143534897E-2</v>
      </c>
      <c r="X18" s="109">
        <v>7.3428667065995906E-2</v>
      </c>
      <c r="Y18" s="109">
        <v>7.1913388784340004E-2</v>
      </c>
      <c r="Z18" s="109">
        <v>7.0293482312067501E-2</v>
      </c>
      <c r="AA18" s="109">
        <v>6.8564248192739999E-2</v>
      </c>
      <c r="AB18" s="109">
        <v>6.6739430244956197E-2</v>
      </c>
      <c r="AC18" s="109">
        <v>6.4814774358577701E-2</v>
      </c>
      <c r="AD18" s="109">
        <v>6.2790241045229594E-2</v>
      </c>
      <c r="AE18" s="109">
        <v>6.0665945443697702E-2</v>
      </c>
      <c r="AF18" s="109">
        <v>5.8440480273369601E-2</v>
      </c>
      <c r="AG18" s="109">
        <v>5.6112546104426397E-2</v>
      </c>
      <c r="AH18" s="109">
        <v>5.3683927345172001E-2</v>
      </c>
      <c r="AI18" s="109">
        <v>5.1155894029455001E-2</v>
      </c>
      <c r="AJ18" s="109">
        <v>4.8527986941541597E-2</v>
      </c>
      <c r="AK18" s="109">
        <v>4.5796305953014503E-2</v>
      </c>
    </row>
    <row r="19" spans="1:37" s="1" customFormat="1">
      <c r="A19" s="60" t="s">
        <v>761</v>
      </c>
      <c r="B19" s="107"/>
      <c r="C19" s="107">
        <f t="shared" ref="C19:AK19" si="0">C18*1000000000000000000/1055.06</f>
        <v>78786075237490.953</v>
      </c>
      <c r="D19" s="107">
        <f t="shared" si="0"/>
        <v>80161929576222.109</v>
      </c>
      <c r="E19" s="107">
        <f t="shared" si="0"/>
        <v>81621730770068.234</v>
      </c>
      <c r="F19" s="107">
        <f t="shared" si="0"/>
        <v>83158089409301.656</v>
      </c>
      <c r="G19" s="107">
        <f t="shared" si="0"/>
        <v>82905993970622.047</v>
      </c>
      <c r="H19" s="107">
        <f t="shared" si="0"/>
        <v>82641077291477.375</v>
      </c>
      <c r="I19" s="107">
        <f t="shared" si="0"/>
        <v>82355288516286.562</v>
      </c>
      <c r="J19" s="107">
        <f t="shared" si="0"/>
        <v>82038482468074.125</v>
      </c>
      <c r="K19" s="107">
        <f t="shared" si="0"/>
        <v>81682272737694.078</v>
      </c>
      <c r="L19" s="107">
        <f t="shared" si="0"/>
        <v>81273883699616.625</v>
      </c>
      <c r="M19" s="107">
        <f t="shared" si="0"/>
        <v>80802779459864.859</v>
      </c>
      <c r="N19" s="107">
        <f t="shared" si="0"/>
        <v>80269110442600.891</v>
      </c>
      <c r="O19" s="107">
        <f t="shared" si="0"/>
        <v>79654053160932.187</v>
      </c>
      <c r="P19" s="107">
        <f t="shared" si="0"/>
        <v>78927376933319.344</v>
      </c>
      <c r="Q19" s="107">
        <f t="shared" si="0"/>
        <v>78102120519816.594</v>
      </c>
      <c r="R19" s="107">
        <f t="shared" si="0"/>
        <v>77061696915521.781</v>
      </c>
      <c r="S19" s="107">
        <f t="shared" si="0"/>
        <v>75969795721042.219</v>
      </c>
      <c r="T19" s="107">
        <f t="shared" si="0"/>
        <v>74813279422726.578</v>
      </c>
      <c r="U19" s="107">
        <f t="shared" si="0"/>
        <v>73535756103421.797</v>
      </c>
      <c r="V19" s="107">
        <f t="shared" si="0"/>
        <v>72221101880068.625</v>
      </c>
      <c r="W19" s="107">
        <f t="shared" si="0"/>
        <v>70949021992621.172</v>
      </c>
      <c r="X19" s="107">
        <f t="shared" si="0"/>
        <v>69596674185350.508</v>
      </c>
      <c r="Y19" s="107">
        <f t="shared" si="0"/>
        <v>68160473133603.789</v>
      </c>
      <c r="Z19" s="107">
        <f t="shared" si="0"/>
        <v>66625104081348.461</v>
      </c>
      <c r="AA19" s="107">
        <f t="shared" si="0"/>
        <v>64986112820825.359</v>
      </c>
      <c r="AB19" s="107">
        <f t="shared" si="0"/>
        <v>63256525927393.898</v>
      </c>
      <c r="AC19" s="107">
        <f t="shared" si="0"/>
        <v>61432311298483.219</v>
      </c>
      <c r="AD19" s="107">
        <f t="shared" si="0"/>
        <v>59513431506482.656</v>
      </c>
      <c r="AE19" s="107">
        <f t="shared" si="0"/>
        <v>57499995681475.656</v>
      </c>
      <c r="AF19" s="107">
        <f t="shared" si="0"/>
        <v>55390669984047.922</v>
      </c>
      <c r="AG19" s="107">
        <f t="shared" si="0"/>
        <v>53184222797211.914</v>
      </c>
      <c r="AH19" s="107">
        <f t="shared" si="0"/>
        <v>50882345407059.32</v>
      </c>
      <c r="AI19" s="107">
        <f t="shared" si="0"/>
        <v>48486241568683.297</v>
      </c>
      <c r="AJ19" s="107">
        <f t="shared" si="0"/>
        <v>45995476031260.406</v>
      </c>
      <c r="AK19" s="107">
        <f t="shared" si="0"/>
        <v>43406352200836.453</v>
      </c>
    </row>
    <row r="20" spans="1:37">
      <c r="B20" s="106"/>
      <c r="C20" s="106"/>
      <c r="D20" s="106"/>
      <c r="E20" s="106"/>
      <c r="F20" s="106"/>
      <c r="G20" s="106"/>
      <c r="H20" s="106"/>
      <c r="I20" s="106"/>
      <c r="J20" s="106"/>
      <c r="K20" s="106"/>
      <c r="L20" s="106"/>
      <c r="M20" s="106"/>
      <c r="N20" s="106"/>
      <c r="O20" s="106"/>
      <c r="P20" s="106"/>
      <c r="Q20" s="106"/>
      <c r="R20" s="106"/>
      <c r="S20" s="106"/>
      <c r="T20" s="106"/>
      <c r="U20" s="106"/>
      <c r="V20" s="106"/>
      <c r="W20" s="106"/>
      <c r="X20" s="106"/>
      <c r="Y20" s="106"/>
      <c r="Z20" s="106"/>
      <c r="AA20" s="106"/>
      <c r="AB20" s="106"/>
      <c r="AC20" s="106"/>
      <c r="AD20" s="106"/>
      <c r="AE20" s="106"/>
      <c r="AF20" s="106"/>
      <c r="AG20" s="106"/>
      <c r="AH20" s="106"/>
      <c r="AI20" s="106"/>
      <c r="AJ20" s="106"/>
      <c r="AK20" s="106"/>
    </row>
    <row r="21" spans="1:37">
      <c r="A21" t="s">
        <v>762</v>
      </c>
    </row>
    <row r="22" spans="1:37" s="1" customFormat="1">
      <c r="C22" s="101">
        <v>2000</v>
      </c>
      <c r="D22" s="101">
        <v>2001</v>
      </c>
      <c r="E22" s="101">
        <v>2002</v>
      </c>
      <c r="F22" s="101">
        <v>2003</v>
      </c>
      <c r="G22" s="101">
        <v>2004</v>
      </c>
      <c r="H22" s="101">
        <v>2005</v>
      </c>
      <c r="I22" s="101">
        <v>2006</v>
      </c>
      <c r="J22" s="101">
        <v>2007</v>
      </c>
      <c r="K22" s="101">
        <v>2008</v>
      </c>
      <c r="L22" s="101">
        <v>2009</v>
      </c>
      <c r="M22" s="101">
        <v>2010</v>
      </c>
      <c r="N22" s="101">
        <v>2011</v>
      </c>
      <c r="O22" s="101">
        <v>2012</v>
      </c>
      <c r="P22" s="101">
        <v>2013</v>
      </c>
      <c r="Q22" s="101">
        <v>2014</v>
      </c>
      <c r="R22" s="101">
        <v>2015</v>
      </c>
    </row>
    <row r="23" spans="1:37" s="1" customFormat="1">
      <c r="A23" s="1" t="s">
        <v>763</v>
      </c>
      <c r="C23" s="103">
        <v>4.1500000000000004</v>
      </c>
      <c r="D23" s="103">
        <v>4.07</v>
      </c>
      <c r="E23" s="103">
        <v>4.12</v>
      </c>
      <c r="F23" s="103">
        <v>4.25</v>
      </c>
      <c r="G23" s="103">
        <v>4.49</v>
      </c>
      <c r="H23" s="103">
        <v>4.49</v>
      </c>
      <c r="I23" s="103">
        <v>4.5599999999999996</v>
      </c>
      <c r="J23" s="103">
        <v>4.97</v>
      </c>
      <c r="K23" s="103">
        <v>4.5</v>
      </c>
      <c r="L23" s="103">
        <v>4.03</v>
      </c>
      <c r="M23" s="103">
        <v>3.84</v>
      </c>
      <c r="N23" s="103">
        <v>3.71</v>
      </c>
      <c r="O23" s="103">
        <v>3.75</v>
      </c>
      <c r="P23" s="103">
        <v>3.91</v>
      </c>
      <c r="Q23" s="103">
        <v>3.89</v>
      </c>
      <c r="R23" s="103">
        <v>4.2</v>
      </c>
    </row>
    <row r="24" spans="1:37" s="1" customFormat="1">
      <c r="A24" s="1" t="s">
        <v>764</v>
      </c>
      <c r="C24" s="103">
        <v>35.18</v>
      </c>
      <c r="D24" s="103">
        <v>32.51</v>
      </c>
      <c r="E24" s="103">
        <v>35.19</v>
      </c>
      <c r="F24" s="103">
        <v>33.799999999999997</v>
      </c>
      <c r="G24" s="103">
        <v>36.18</v>
      </c>
      <c r="H24" s="103">
        <v>35.840000000000003</v>
      </c>
      <c r="I24" s="103">
        <v>36.79</v>
      </c>
      <c r="J24" s="103">
        <v>38.44</v>
      </c>
      <c r="K24" s="103">
        <v>34.869999999999997</v>
      </c>
      <c r="L24" s="103">
        <v>34.200000000000003</v>
      </c>
      <c r="M24" s="103">
        <v>33.5</v>
      </c>
      <c r="N24" s="103">
        <v>34</v>
      </c>
      <c r="O24" s="103">
        <v>32.700000000000003</v>
      </c>
      <c r="P24" s="103">
        <v>35.01</v>
      </c>
      <c r="Q24" s="103">
        <v>37.409999999999997</v>
      </c>
      <c r="R24" s="103">
        <v>40.200000000000003</v>
      </c>
    </row>
    <row r="25" spans="1:37">
      <c r="C25" s="106"/>
      <c r="D25" s="106"/>
      <c r="E25" s="106"/>
      <c r="F25" s="106"/>
      <c r="G25" s="106"/>
      <c r="H25" s="106"/>
      <c r="I25" s="106"/>
      <c r="J25" s="106"/>
      <c r="K25" s="106"/>
      <c r="L25" s="106"/>
      <c r="M25" s="106"/>
      <c r="N25" s="106"/>
      <c r="O25" s="106"/>
      <c r="P25" s="106"/>
      <c r="Q25" s="106"/>
      <c r="R25" s="106"/>
    </row>
    <row r="26" spans="1:37">
      <c r="A26" s="60" t="s">
        <v>765</v>
      </c>
      <c r="C26" s="108">
        <f>SUM(C23:C24)</f>
        <v>39.33</v>
      </c>
      <c r="D26" s="108">
        <f t="shared" ref="D26:R26" si="1">SUM(D23:D24)</f>
        <v>36.58</v>
      </c>
      <c r="E26" s="108">
        <f t="shared" si="1"/>
        <v>39.309999999999995</v>
      </c>
      <c r="F26" s="108">
        <f t="shared" si="1"/>
        <v>38.049999999999997</v>
      </c>
      <c r="G26" s="108">
        <f t="shared" si="1"/>
        <v>40.67</v>
      </c>
      <c r="H26" s="108">
        <f t="shared" si="1"/>
        <v>40.330000000000005</v>
      </c>
      <c r="I26" s="108">
        <f t="shared" si="1"/>
        <v>41.35</v>
      </c>
      <c r="J26" s="108">
        <f t="shared" si="1"/>
        <v>43.41</v>
      </c>
      <c r="K26" s="108">
        <f t="shared" si="1"/>
        <v>39.369999999999997</v>
      </c>
      <c r="L26" s="108">
        <f t="shared" si="1"/>
        <v>38.230000000000004</v>
      </c>
      <c r="M26" s="108">
        <f t="shared" si="1"/>
        <v>37.340000000000003</v>
      </c>
      <c r="N26" s="108">
        <f t="shared" si="1"/>
        <v>37.71</v>
      </c>
      <c r="O26" s="108">
        <f t="shared" si="1"/>
        <v>36.450000000000003</v>
      </c>
      <c r="P26" s="108">
        <f t="shared" si="1"/>
        <v>38.92</v>
      </c>
      <c r="Q26" s="108">
        <f t="shared" si="1"/>
        <v>41.3</v>
      </c>
      <c r="R26" s="108">
        <f t="shared" si="1"/>
        <v>44.400000000000006</v>
      </c>
      <c r="T26" s="100" t="s">
        <v>758</v>
      </c>
    </row>
    <row r="27" spans="1:37">
      <c r="A27" t="s">
        <v>766</v>
      </c>
      <c r="C27" s="112">
        <f>C23/C26</f>
        <v>0.10551741673023139</v>
      </c>
      <c r="D27" s="112">
        <f t="shared" ref="D27:R27" si="2">D23/D26</f>
        <v>0.1112629852378349</v>
      </c>
      <c r="E27" s="112">
        <f t="shared" si="2"/>
        <v>0.10480793691172731</v>
      </c>
      <c r="F27" s="112">
        <f t="shared" si="2"/>
        <v>0.11169513797634692</v>
      </c>
      <c r="G27" s="112">
        <f t="shared" si="2"/>
        <v>0.1104007868207524</v>
      </c>
      <c r="H27" s="112">
        <f t="shared" si="2"/>
        <v>0.11133151500123976</v>
      </c>
      <c r="I27" s="112">
        <f t="shared" si="2"/>
        <v>0.11027811366384521</v>
      </c>
      <c r="J27" s="112">
        <f t="shared" si="2"/>
        <v>0.11448974890578208</v>
      </c>
      <c r="K27" s="112">
        <f t="shared" si="2"/>
        <v>0.1143002286004572</v>
      </c>
      <c r="L27" s="112">
        <f t="shared" si="2"/>
        <v>0.10541459586712006</v>
      </c>
      <c r="M27" s="112">
        <f t="shared" si="2"/>
        <v>0.10283877878950186</v>
      </c>
      <c r="N27" s="112">
        <f t="shared" si="2"/>
        <v>9.8382391938477851E-2</v>
      </c>
      <c r="O27" s="112">
        <f t="shared" si="2"/>
        <v>0.10288065843621398</v>
      </c>
      <c r="P27" s="112">
        <f t="shared" si="2"/>
        <v>0.10046248715313463</v>
      </c>
      <c r="Q27" s="112">
        <f t="shared" si="2"/>
        <v>9.4188861985472161E-2</v>
      </c>
      <c r="R27" s="112">
        <f t="shared" si="2"/>
        <v>9.4594594594594586E-2</v>
      </c>
      <c r="T27" s="102">
        <f>AVERAGE(I27:R27)</f>
        <v>0.10378304599345996</v>
      </c>
    </row>
    <row r="28" spans="1:37">
      <c r="T28" s="113" t="s">
        <v>767</v>
      </c>
    </row>
    <row r="29" spans="1:37">
      <c r="A29" s="114" t="s">
        <v>768</v>
      </c>
      <c r="T29" s="113"/>
    </row>
    <row r="30" spans="1:37">
      <c r="B30" s="110"/>
      <c r="C30" s="110">
        <v>2016</v>
      </c>
      <c r="D30" s="110">
        <v>2017</v>
      </c>
      <c r="E30" s="110">
        <v>2018</v>
      </c>
      <c r="F30" s="110">
        <v>2019</v>
      </c>
      <c r="G30" s="110">
        <v>2020</v>
      </c>
      <c r="H30" s="110">
        <v>2021</v>
      </c>
      <c r="I30" s="110">
        <v>2022</v>
      </c>
      <c r="J30" s="110">
        <v>2023</v>
      </c>
      <c r="K30" s="110">
        <v>2024</v>
      </c>
      <c r="L30" s="110">
        <v>2025</v>
      </c>
      <c r="M30" s="110">
        <v>2026</v>
      </c>
      <c r="N30" s="110">
        <v>2027</v>
      </c>
      <c r="O30" s="110">
        <v>2028</v>
      </c>
      <c r="P30" s="110">
        <v>2029</v>
      </c>
      <c r="Q30" s="110">
        <v>2030</v>
      </c>
      <c r="R30" s="110">
        <v>2031</v>
      </c>
      <c r="S30" s="110">
        <v>2032</v>
      </c>
      <c r="T30" s="110">
        <v>2033</v>
      </c>
      <c r="U30" s="110">
        <v>2034</v>
      </c>
      <c r="V30" s="110">
        <v>2035</v>
      </c>
      <c r="W30" s="110">
        <v>2036</v>
      </c>
      <c r="X30" s="110">
        <v>2037</v>
      </c>
      <c r="Y30" s="110">
        <v>2038</v>
      </c>
      <c r="Z30" s="110">
        <v>2039</v>
      </c>
      <c r="AA30" s="110">
        <v>2040</v>
      </c>
      <c r="AB30" s="110">
        <v>2041</v>
      </c>
      <c r="AC30" s="110">
        <v>2042</v>
      </c>
      <c r="AD30" s="110">
        <v>2043</v>
      </c>
      <c r="AE30" s="110">
        <v>2044</v>
      </c>
      <c r="AF30" s="110">
        <v>2045</v>
      </c>
      <c r="AG30" s="110">
        <v>2046</v>
      </c>
      <c r="AH30" s="110">
        <v>2047</v>
      </c>
      <c r="AI30" s="110">
        <v>2048</v>
      </c>
      <c r="AJ30" s="110">
        <v>2049</v>
      </c>
      <c r="AK30" s="110">
        <v>2050</v>
      </c>
    </row>
    <row r="31" spans="1:37">
      <c r="A31" t="s">
        <v>769</v>
      </c>
      <c r="B31" s="111"/>
      <c r="C31" s="111">
        <f t="shared" ref="C31:AK31" si="3">C19*$T$27</f>
        <v>8176658870016.7207</v>
      </c>
      <c r="D31" s="111">
        <f t="shared" si="3"/>
        <v>8319449224133.5576</v>
      </c>
      <c r="E31" s="111">
        <f t="shared" si="3"/>
        <v>8470951838575.7979</v>
      </c>
      <c r="F31" s="111">
        <f t="shared" si="3"/>
        <v>8630399817893.8096</v>
      </c>
      <c r="G31" s="111">
        <f t="shared" si="3"/>
        <v>8604236585386.582</v>
      </c>
      <c r="H31" s="111">
        <f t="shared" si="3"/>
        <v>8576742725490.4756</v>
      </c>
      <c r="I31" s="111">
        <f t="shared" si="3"/>
        <v>8547082695890.4326</v>
      </c>
      <c r="J31" s="111">
        <f t="shared" si="3"/>
        <v>8514203599217.7949</v>
      </c>
      <c r="K31" s="111">
        <f t="shared" si="3"/>
        <v>8477235068386.4453</v>
      </c>
      <c r="L31" s="111">
        <f t="shared" si="3"/>
        <v>8434851210064.4277</v>
      </c>
      <c r="M31" s="111">
        <f t="shared" si="3"/>
        <v>8385958577082.5566</v>
      </c>
      <c r="N31" s="111">
        <f t="shared" si="3"/>
        <v>8330572780918.5654</v>
      </c>
      <c r="O31" s="111">
        <f t="shared" si="3"/>
        <v>8266740262766.5293</v>
      </c>
      <c r="P31" s="111">
        <f t="shared" si="3"/>
        <v>8191323590413.832</v>
      </c>
      <c r="Q31" s="111">
        <f t="shared" si="3"/>
        <v>8105675966094.8779</v>
      </c>
      <c r="R31" s="111">
        <f t="shared" si="3"/>
        <v>7997697635317.668</v>
      </c>
      <c r="S31" s="111">
        <f t="shared" si="3"/>
        <v>7884376803430.6816</v>
      </c>
      <c r="T31" s="111">
        <f t="shared" si="3"/>
        <v>7764350019250.4043</v>
      </c>
      <c r="U31" s="111">
        <f t="shared" si="3"/>
        <v>7631764757845.2783</v>
      </c>
      <c r="V31" s="111">
        <f t="shared" si="3"/>
        <v>7495325938117.5195</v>
      </c>
      <c r="W31" s="111">
        <f t="shared" si="3"/>
        <v>7363305612651.2051</v>
      </c>
      <c r="X31" s="111">
        <f t="shared" si="3"/>
        <v>7222954837970.0791</v>
      </c>
      <c r="Y31" s="111">
        <f t="shared" si="3"/>
        <v>7073901518160.7939</v>
      </c>
      <c r="Z31" s="111">
        <f t="shared" si="3"/>
        <v>6914556241193.6445</v>
      </c>
      <c r="AA31" s="111">
        <f t="shared" si="3"/>
        <v>6744456735819.8965</v>
      </c>
      <c r="AB31" s="111">
        <f t="shared" si="3"/>
        <v>6564954939709.2129</v>
      </c>
      <c r="AC31" s="111">
        <f t="shared" si="3"/>
        <v>6375632388975.0342</v>
      </c>
      <c r="AD31" s="111">
        <f t="shared" si="3"/>
        <v>6176485199265.918</v>
      </c>
      <c r="AE31" s="111">
        <f t="shared" si="3"/>
        <v>5967524696434.3369</v>
      </c>
      <c r="AF31" s="111">
        <f t="shared" si="3"/>
        <v>5748612450563.0078</v>
      </c>
      <c r="AG31" s="111">
        <f t="shared" si="3"/>
        <v>5519620640689.4658</v>
      </c>
      <c r="AH31" s="111">
        <f t="shared" si="3"/>
        <v>5280724793635.9531</v>
      </c>
      <c r="AI31" s="111">
        <f t="shared" si="3"/>
        <v>5032049838772.6689</v>
      </c>
      <c r="AJ31" s="111">
        <f t="shared" si="3"/>
        <v>4773550604443.3838</v>
      </c>
      <c r="AK31" s="111">
        <f t="shared" si="3"/>
        <v>4504843446867.7314</v>
      </c>
    </row>
    <row r="32" spans="1:37">
      <c r="B32" s="106"/>
      <c r="C32" s="106"/>
      <c r="D32" s="106"/>
      <c r="E32" s="106"/>
      <c r="F32" s="106"/>
      <c r="G32" s="106"/>
      <c r="H32" s="106"/>
      <c r="I32" s="106"/>
      <c r="J32" s="106"/>
      <c r="K32" s="106"/>
      <c r="L32" s="106"/>
      <c r="M32" s="106"/>
      <c r="N32" s="106"/>
      <c r="O32" s="106"/>
      <c r="P32" s="106"/>
      <c r="Q32" s="106"/>
      <c r="R32" s="106"/>
      <c r="S32" s="106"/>
      <c r="T32" s="106"/>
      <c r="U32" s="106"/>
      <c r="V32" s="106"/>
      <c r="W32" s="106"/>
      <c r="X32" s="106"/>
      <c r="Y32" s="106"/>
      <c r="Z32" s="106"/>
      <c r="AA32" s="106"/>
      <c r="AB32" s="106"/>
      <c r="AC32" s="106"/>
      <c r="AD32" s="106"/>
      <c r="AE32" s="106"/>
      <c r="AF32" s="106"/>
      <c r="AG32" s="106"/>
      <c r="AH32" s="106"/>
      <c r="AI32" s="106"/>
      <c r="AJ32" s="106"/>
      <c r="AK32" s="106"/>
    </row>
    <row r="33" spans="1:38">
      <c r="A33" t="s">
        <v>770</v>
      </c>
      <c r="B33" s="106"/>
      <c r="C33" s="106"/>
      <c r="D33" s="106"/>
      <c r="E33" s="106"/>
      <c r="F33" s="106"/>
      <c r="G33" s="106"/>
      <c r="H33" s="106"/>
      <c r="I33" s="106"/>
      <c r="J33" s="106"/>
      <c r="K33" s="106"/>
      <c r="L33" s="106"/>
      <c r="M33" s="106"/>
      <c r="N33" s="106"/>
      <c r="O33" s="106"/>
      <c r="P33" s="106"/>
      <c r="Q33" s="106"/>
      <c r="R33" s="106"/>
      <c r="S33" s="106"/>
      <c r="T33" s="106"/>
      <c r="U33" s="106"/>
      <c r="V33" s="106"/>
      <c r="W33" s="106"/>
      <c r="X33" s="106"/>
      <c r="Y33" s="106"/>
      <c r="Z33" s="106"/>
      <c r="AA33" s="106"/>
      <c r="AB33" s="106"/>
      <c r="AC33" s="106"/>
      <c r="AD33" s="106"/>
      <c r="AE33" s="106"/>
      <c r="AF33" s="106"/>
      <c r="AG33" s="106"/>
      <c r="AH33" s="106"/>
      <c r="AI33" s="106"/>
      <c r="AJ33" s="106"/>
      <c r="AK33" s="106"/>
    </row>
    <row r="34" spans="1:38">
      <c r="A34" s="1" t="s">
        <v>632</v>
      </c>
      <c r="B34" s="101">
        <v>2015</v>
      </c>
      <c r="C34" s="101">
        <v>2016</v>
      </c>
      <c r="D34" s="101">
        <v>2017</v>
      </c>
      <c r="E34" s="101">
        <v>2018</v>
      </c>
      <c r="F34" s="101">
        <v>2019</v>
      </c>
      <c r="G34" s="101">
        <v>2020</v>
      </c>
      <c r="H34" s="101">
        <v>2021</v>
      </c>
      <c r="I34" s="101">
        <v>2022</v>
      </c>
      <c r="J34" s="101">
        <v>2023</v>
      </c>
      <c r="K34" s="101">
        <v>2024</v>
      </c>
      <c r="L34" s="101">
        <v>2025</v>
      </c>
      <c r="M34" s="101">
        <v>2026</v>
      </c>
      <c r="N34" s="101">
        <v>2027</v>
      </c>
      <c r="O34" s="101">
        <v>2028</v>
      </c>
      <c r="P34" s="101">
        <v>2029</v>
      </c>
      <c r="Q34" s="101">
        <v>2030</v>
      </c>
      <c r="R34" s="101">
        <v>2031</v>
      </c>
      <c r="S34" s="101">
        <v>2032</v>
      </c>
      <c r="T34" s="101">
        <v>2033</v>
      </c>
      <c r="U34" s="101">
        <v>2034</v>
      </c>
      <c r="V34" s="101">
        <v>2035</v>
      </c>
      <c r="W34" s="101">
        <v>2036</v>
      </c>
      <c r="X34" s="101">
        <v>2037</v>
      </c>
      <c r="Y34" s="101">
        <v>2038</v>
      </c>
      <c r="Z34" s="101">
        <v>2039</v>
      </c>
      <c r="AA34" s="101">
        <v>2040</v>
      </c>
      <c r="AB34" s="101">
        <v>2041</v>
      </c>
      <c r="AC34" s="101">
        <v>2042</v>
      </c>
      <c r="AD34" s="101">
        <v>2043</v>
      </c>
      <c r="AE34" s="101">
        <v>2044</v>
      </c>
      <c r="AF34" s="101">
        <v>2045</v>
      </c>
      <c r="AG34" s="101">
        <v>2046</v>
      </c>
      <c r="AH34" s="101">
        <v>2047</v>
      </c>
      <c r="AI34" s="101">
        <v>2048</v>
      </c>
      <c r="AJ34" s="101">
        <v>2049</v>
      </c>
      <c r="AK34" s="101">
        <v>2050</v>
      </c>
    </row>
    <row r="35" spans="1:38">
      <c r="A35" s="115" t="s">
        <v>189</v>
      </c>
      <c r="B35" s="101"/>
      <c r="C35" s="101"/>
      <c r="D35" s="101"/>
      <c r="E35" s="101"/>
      <c r="F35" s="101"/>
      <c r="G35" s="101"/>
      <c r="H35" s="101"/>
      <c r="I35" s="101"/>
      <c r="J35" s="101"/>
      <c r="K35" s="101"/>
      <c r="L35" s="101"/>
      <c r="M35" s="101"/>
      <c r="N35" s="101"/>
      <c r="O35" s="101"/>
      <c r="P35" s="101"/>
      <c r="Q35" s="101"/>
      <c r="R35" s="101"/>
      <c r="S35" s="101"/>
      <c r="T35" s="101"/>
      <c r="U35" s="101"/>
      <c r="V35" s="101"/>
      <c r="W35" s="101"/>
      <c r="X35" s="101"/>
      <c r="Y35" s="101"/>
      <c r="Z35" s="101"/>
      <c r="AA35" s="101"/>
      <c r="AB35" s="101"/>
      <c r="AC35" s="101"/>
      <c r="AD35" s="101"/>
      <c r="AE35" s="101"/>
      <c r="AF35" s="101"/>
      <c r="AG35" s="101"/>
      <c r="AH35" s="101"/>
      <c r="AI35" s="101"/>
      <c r="AJ35" s="101"/>
      <c r="AK35" s="101"/>
    </row>
    <row r="36" spans="1:38" ht="29">
      <c r="A36" s="115" t="s">
        <v>187</v>
      </c>
      <c r="B36" s="104">
        <v>71.782730000000001</v>
      </c>
      <c r="C36" s="104">
        <v>73.248054999999994</v>
      </c>
      <c r="D36" s="104">
        <v>73.513015999999993</v>
      </c>
      <c r="E36" s="104">
        <v>73.778769999999994</v>
      </c>
      <c r="F36" s="104">
        <v>74.032425000000003</v>
      </c>
      <c r="G36" s="104">
        <v>74.281836999999996</v>
      </c>
      <c r="H36" s="104">
        <v>74.525870999999995</v>
      </c>
      <c r="I36" s="104">
        <v>74.774673000000007</v>
      </c>
      <c r="J36" s="104">
        <v>75.041725</v>
      </c>
      <c r="K36" s="104">
        <v>75.319344000000001</v>
      </c>
      <c r="L36" s="104">
        <v>75.594109000000003</v>
      </c>
      <c r="M36" s="104">
        <v>75.905495000000002</v>
      </c>
      <c r="N36" s="104">
        <v>76.255684000000002</v>
      </c>
      <c r="O36" s="104">
        <v>76.642432999999997</v>
      </c>
      <c r="P36" s="104">
        <v>77.050819000000004</v>
      </c>
      <c r="Q36" s="104">
        <v>77.452538000000004</v>
      </c>
      <c r="R36" s="104">
        <v>77.851044000000002</v>
      </c>
      <c r="S36" s="104">
        <v>78.267380000000003</v>
      </c>
      <c r="T36" s="104">
        <v>78.693787</v>
      </c>
      <c r="U36" s="104">
        <v>79.122512999999998</v>
      </c>
      <c r="V36" s="104">
        <v>79.552277000000004</v>
      </c>
      <c r="W36" s="104">
        <v>79.975493999999998</v>
      </c>
      <c r="X36" s="104">
        <v>80.420631</v>
      </c>
      <c r="Y36" s="104">
        <v>80.865234000000001</v>
      </c>
      <c r="Z36" s="104">
        <v>81.328896</v>
      </c>
      <c r="AA36" s="104">
        <v>81.805831999999995</v>
      </c>
      <c r="AB36" s="104">
        <v>82.270409000000001</v>
      </c>
      <c r="AC36" s="104">
        <v>82.716735999999997</v>
      </c>
      <c r="AD36" s="104">
        <v>83.150734</v>
      </c>
      <c r="AE36" s="104">
        <v>83.565453000000005</v>
      </c>
      <c r="AF36" s="104">
        <v>83.969909999999999</v>
      </c>
      <c r="AG36" s="104">
        <v>84.359947000000005</v>
      </c>
      <c r="AH36" s="104">
        <v>84.746596999999994</v>
      </c>
      <c r="AI36" s="104">
        <v>85.126571999999996</v>
      </c>
      <c r="AJ36" s="104">
        <v>85.507430999999997</v>
      </c>
      <c r="AK36" s="104">
        <v>85.890998999999994</v>
      </c>
    </row>
    <row r="37" spans="1:38" ht="29">
      <c r="A37" s="115" t="s">
        <v>185</v>
      </c>
      <c r="B37" s="104">
        <v>63.851233999999998</v>
      </c>
      <c r="C37" s="104">
        <v>71.082053999999999</v>
      </c>
      <c r="D37" s="104">
        <v>71.334525999999997</v>
      </c>
      <c r="E37" s="104">
        <v>71.620902999999998</v>
      </c>
      <c r="F37" s="104">
        <v>71.951637000000005</v>
      </c>
      <c r="G37" s="104">
        <v>72.251755000000003</v>
      </c>
      <c r="H37" s="104">
        <v>72.565551999999997</v>
      </c>
      <c r="I37" s="104">
        <v>72.917343000000002</v>
      </c>
      <c r="J37" s="104">
        <v>73.279404</v>
      </c>
      <c r="K37" s="104">
        <v>73.669983000000002</v>
      </c>
      <c r="L37" s="104">
        <v>74.053237999999993</v>
      </c>
      <c r="M37" s="104">
        <v>74.441909999999993</v>
      </c>
      <c r="N37" s="104">
        <v>74.845894000000001</v>
      </c>
      <c r="O37" s="104">
        <v>75.269165000000001</v>
      </c>
      <c r="P37" s="104">
        <v>75.708091999999994</v>
      </c>
      <c r="Q37" s="104">
        <v>76.148833999999994</v>
      </c>
      <c r="R37" s="104">
        <v>76.612212999999997</v>
      </c>
      <c r="S37" s="104">
        <v>77.069587999999996</v>
      </c>
      <c r="T37" s="104">
        <v>77.506218000000004</v>
      </c>
      <c r="U37" s="104">
        <v>77.909096000000005</v>
      </c>
      <c r="V37" s="104">
        <v>78.313537999999994</v>
      </c>
      <c r="W37" s="104">
        <v>78.726639000000006</v>
      </c>
      <c r="X37" s="104">
        <v>79.148482999999999</v>
      </c>
      <c r="Y37" s="104">
        <v>79.579369</v>
      </c>
      <c r="Z37" s="104">
        <v>79.997757000000007</v>
      </c>
      <c r="AA37" s="104">
        <v>80.446433999999996</v>
      </c>
      <c r="AB37" s="104">
        <v>80.914116000000007</v>
      </c>
      <c r="AC37" s="104">
        <v>81.401024000000007</v>
      </c>
      <c r="AD37" s="104">
        <v>81.905556000000004</v>
      </c>
      <c r="AE37" s="104">
        <v>82.381737000000001</v>
      </c>
      <c r="AF37" s="104">
        <v>82.842087000000006</v>
      </c>
      <c r="AG37" s="104">
        <v>83.289696000000006</v>
      </c>
      <c r="AH37" s="104">
        <v>83.720107999999996</v>
      </c>
      <c r="AI37" s="104">
        <v>84.137366999999998</v>
      </c>
      <c r="AJ37" s="104">
        <v>84.536415000000005</v>
      </c>
      <c r="AK37" s="104">
        <v>84.94632</v>
      </c>
    </row>
    <row r="38" spans="1:38">
      <c r="A38" s="115" t="s">
        <v>183</v>
      </c>
      <c r="B38" s="104">
        <v>46.402397000000001</v>
      </c>
      <c r="C38" s="104">
        <v>46.452396</v>
      </c>
      <c r="D38" s="104">
        <v>46.624107000000002</v>
      </c>
      <c r="E38" s="104">
        <v>46.791182999999997</v>
      </c>
      <c r="F38" s="104">
        <v>46.943061999999998</v>
      </c>
      <c r="G38" s="104">
        <v>47.081203000000002</v>
      </c>
      <c r="H38" s="104">
        <v>47.236697999999997</v>
      </c>
      <c r="I38" s="104">
        <v>47.412457000000003</v>
      </c>
      <c r="J38" s="104">
        <v>47.627872000000004</v>
      </c>
      <c r="K38" s="104">
        <v>47.814177999999998</v>
      </c>
      <c r="L38" s="104">
        <v>48.008826999999997</v>
      </c>
      <c r="M38" s="104">
        <v>48.250061000000002</v>
      </c>
      <c r="N38" s="104">
        <v>48.493792999999997</v>
      </c>
      <c r="O38" s="104">
        <v>48.738678</v>
      </c>
      <c r="P38" s="104">
        <v>49.003723000000001</v>
      </c>
      <c r="Q38" s="104">
        <v>49.270332000000003</v>
      </c>
      <c r="R38" s="104">
        <v>49.523479000000002</v>
      </c>
      <c r="S38" s="104">
        <v>49.790379000000001</v>
      </c>
      <c r="T38" s="104">
        <v>50.088248999999998</v>
      </c>
      <c r="U38" s="104">
        <v>50.372520000000002</v>
      </c>
      <c r="V38" s="104">
        <v>50.636958999999997</v>
      </c>
      <c r="W38" s="104">
        <v>50.906818000000001</v>
      </c>
      <c r="X38" s="104">
        <v>51.181736000000001</v>
      </c>
      <c r="Y38" s="104">
        <v>51.441581999999997</v>
      </c>
      <c r="Z38" s="104">
        <v>51.707500000000003</v>
      </c>
      <c r="AA38" s="104">
        <v>51.982318999999997</v>
      </c>
      <c r="AB38" s="104">
        <v>52.258892000000003</v>
      </c>
      <c r="AC38" s="104">
        <v>52.534354999999998</v>
      </c>
      <c r="AD38" s="104">
        <v>52.818824999999997</v>
      </c>
      <c r="AE38" s="104">
        <v>53.102924000000002</v>
      </c>
      <c r="AF38" s="104">
        <v>53.381691000000004</v>
      </c>
      <c r="AG38" s="104">
        <v>53.657482000000002</v>
      </c>
      <c r="AH38" s="104">
        <v>53.929878000000002</v>
      </c>
      <c r="AI38" s="104">
        <v>54.195847000000001</v>
      </c>
      <c r="AJ38" s="104">
        <v>54.459147999999999</v>
      </c>
      <c r="AK38" s="104">
        <v>54.721156999999998</v>
      </c>
    </row>
    <row r="39" spans="1:38" s="119" customFormat="1" ht="15" customHeight="1">
      <c r="A39" s="116" t="s">
        <v>181</v>
      </c>
      <c r="B39" s="117">
        <v>66.679198999999997</v>
      </c>
      <c r="C39" s="117">
        <v>66.679198999999997</v>
      </c>
      <c r="D39" s="117">
        <v>66.924819999999997</v>
      </c>
      <c r="E39" s="117">
        <v>67.177986000000004</v>
      </c>
      <c r="F39" s="117">
        <v>67.431572000000003</v>
      </c>
      <c r="G39" s="117">
        <v>67.672531000000006</v>
      </c>
      <c r="H39" s="117">
        <v>67.917373999999995</v>
      </c>
      <c r="I39" s="117">
        <v>68.178534999999997</v>
      </c>
      <c r="J39" s="117">
        <v>68.460944999999995</v>
      </c>
      <c r="K39" s="117">
        <v>68.750534000000002</v>
      </c>
      <c r="L39" s="117">
        <v>69.038612000000001</v>
      </c>
      <c r="M39" s="117">
        <v>69.358635000000007</v>
      </c>
      <c r="N39" s="117">
        <v>69.705237999999994</v>
      </c>
      <c r="O39" s="117">
        <v>70.077826999999999</v>
      </c>
      <c r="P39" s="117">
        <v>70.470832999999999</v>
      </c>
      <c r="Q39" s="117">
        <v>70.860847000000007</v>
      </c>
      <c r="R39" s="117">
        <v>71.252112999999994</v>
      </c>
      <c r="S39" s="117">
        <v>71.654953000000006</v>
      </c>
      <c r="T39" s="117">
        <v>72.064812000000003</v>
      </c>
      <c r="U39" s="117">
        <v>72.464607000000001</v>
      </c>
      <c r="V39" s="117">
        <v>72.861289999999997</v>
      </c>
      <c r="W39" s="117">
        <v>73.257689999999997</v>
      </c>
      <c r="X39" s="117">
        <v>73.669623999999999</v>
      </c>
      <c r="Y39" s="117">
        <v>74.080185</v>
      </c>
      <c r="Z39" s="117">
        <v>74.499251999999998</v>
      </c>
      <c r="AA39" s="117">
        <v>74.935410000000005</v>
      </c>
      <c r="AB39" s="117">
        <v>75.382537999999997</v>
      </c>
      <c r="AC39" s="117">
        <v>75.824759999999998</v>
      </c>
      <c r="AD39" s="117">
        <v>76.267089999999996</v>
      </c>
      <c r="AE39" s="117">
        <v>76.691451999999998</v>
      </c>
      <c r="AF39" s="117">
        <v>77.105118000000004</v>
      </c>
      <c r="AG39" s="117">
        <v>77.507118000000006</v>
      </c>
      <c r="AH39" s="117">
        <v>77.902068999999997</v>
      </c>
      <c r="AI39" s="117">
        <v>78.288666000000006</v>
      </c>
      <c r="AJ39" s="117">
        <v>78.670440999999997</v>
      </c>
      <c r="AK39" s="117">
        <v>79.056579999999997</v>
      </c>
      <c r="AL39" s="118"/>
    </row>
    <row r="41" spans="1:38">
      <c r="A41" s="60" t="s">
        <v>771</v>
      </c>
    </row>
    <row r="42" spans="1:38">
      <c r="A42" s="1" t="s">
        <v>632</v>
      </c>
      <c r="B42" s="1"/>
      <c r="C42" s="101">
        <v>2016</v>
      </c>
      <c r="D42" s="101">
        <v>2017</v>
      </c>
      <c r="E42" s="101">
        <v>2018</v>
      </c>
      <c r="F42" s="101">
        <v>2019</v>
      </c>
      <c r="G42" s="101">
        <v>2020</v>
      </c>
      <c r="H42" s="101">
        <v>2021</v>
      </c>
      <c r="I42" s="101">
        <v>2022</v>
      </c>
      <c r="J42" s="101">
        <v>2023</v>
      </c>
      <c r="K42" s="101">
        <v>2024</v>
      </c>
      <c r="L42" s="101">
        <v>2025</v>
      </c>
      <c r="M42" s="101">
        <v>2026</v>
      </c>
      <c r="N42" s="101">
        <v>2027</v>
      </c>
      <c r="O42" s="101">
        <v>2028</v>
      </c>
      <c r="P42" s="101">
        <v>2029</v>
      </c>
      <c r="Q42" s="101">
        <v>2030</v>
      </c>
      <c r="R42" s="101">
        <v>2031</v>
      </c>
      <c r="S42" s="101">
        <v>2032</v>
      </c>
      <c r="T42" s="101">
        <v>2033</v>
      </c>
      <c r="U42" s="101">
        <v>2034</v>
      </c>
      <c r="V42" s="101">
        <v>2035</v>
      </c>
      <c r="W42" s="101">
        <v>2036</v>
      </c>
      <c r="X42" s="101">
        <v>2037</v>
      </c>
      <c r="Y42" s="101">
        <v>2038</v>
      </c>
      <c r="Z42" s="101">
        <v>2039</v>
      </c>
      <c r="AA42" s="101">
        <v>2040</v>
      </c>
      <c r="AB42" s="101">
        <v>2041</v>
      </c>
      <c r="AC42" s="101">
        <v>2042</v>
      </c>
      <c r="AD42" s="101">
        <v>2043</v>
      </c>
      <c r="AE42" s="101">
        <v>2044</v>
      </c>
      <c r="AF42" s="101">
        <v>2045</v>
      </c>
      <c r="AG42" s="101">
        <v>2046</v>
      </c>
      <c r="AH42" s="101">
        <v>2047</v>
      </c>
      <c r="AI42" s="101">
        <v>2048</v>
      </c>
      <c r="AJ42" s="101">
        <v>2049</v>
      </c>
      <c r="AK42" s="101">
        <v>2050</v>
      </c>
    </row>
    <row r="43" spans="1:38" s="1" customFormat="1">
      <c r="A43" s="1" t="s">
        <v>772</v>
      </c>
      <c r="C43" s="101">
        <v>4.8938430261690022E-4</v>
      </c>
      <c r="D43" s="101">
        <v>4.9094930125429513E-4</v>
      </c>
      <c r="E43" s="101">
        <v>4.9015296740417727E-4</v>
      </c>
      <c r="F43" s="101">
        <v>4.9002718091810653E-4</v>
      </c>
      <c r="G43" s="101">
        <v>4.8834101036056721E-4</v>
      </c>
      <c r="H43" s="101">
        <v>4.9090237763877006E-4</v>
      </c>
      <c r="I43" s="101">
        <v>4.9363046291435334E-4</v>
      </c>
      <c r="J43" s="101">
        <v>4.9672649529711762E-4</v>
      </c>
      <c r="K43" s="101">
        <v>4.9947333327800606E-4</v>
      </c>
      <c r="L43" s="101">
        <v>4.9860284908454942E-4</v>
      </c>
      <c r="M43" s="101">
        <v>5.0509516951304531E-4</v>
      </c>
      <c r="N43" s="101">
        <v>5.1111486363204968E-4</v>
      </c>
      <c r="O43" s="101">
        <v>5.1673029777952518E-4</v>
      </c>
      <c r="P43" s="101">
        <v>5.2282136013801731E-4</v>
      </c>
      <c r="Q43" s="101">
        <v>5.2228596870227014E-4</v>
      </c>
      <c r="R43" s="101">
        <v>5.2401908262655471E-4</v>
      </c>
      <c r="S43" s="101">
        <v>5.2592756691333229E-4</v>
      </c>
      <c r="T43" s="101">
        <v>5.2768400306400917E-4</v>
      </c>
      <c r="U43" s="101">
        <v>5.2963858756094957E-4</v>
      </c>
      <c r="V43" s="101">
        <v>5.2942012565335367E-4</v>
      </c>
      <c r="W43" s="101">
        <v>5.321825005171585E-4</v>
      </c>
      <c r="X43" s="101">
        <v>5.350729399397862E-4</v>
      </c>
      <c r="Y43" s="101">
        <v>5.3786332353936118E-4</v>
      </c>
      <c r="Z43" s="101">
        <v>5.4122807042697376E-4</v>
      </c>
      <c r="AA43" s="101">
        <v>5.4455621221172342E-4</v>
      </c>
      <c r="AB43" s="101">
        <v>5.4520785765841285E-4</v>
      </c>
      <c r="AC43" s="101">
        <v>5.459579686104989E-4</v>
      </c>
      <c r="AD43" s="101">
        <v>5.4692249930916989E-4</v>
      </c>
      <c r="AE43" s="101">
        <v>5.4801489640566865E-4</v>
      </c>
      <c r="AF43" s="101">
        <v>5.491957886646434E-4</v>
      </c>
      <c r="AG43" s="101">
        <v>5.5056728760386972E-4</v>
      </c>
      <c r="AH43" s="101">
        <v>5.5240032033148354E-4</v>
      </c>
      <c r="AI43" s="101">
        <v>5.5415876378105394E-4</v>
      </c>
      <c r="AJ43" s="101">
        <v>5.5634339401094989E-4</v>
      </c>
      <c r="AK43" s="101">
        <v>5.5873855928610097E-4</v>
      </c>
    </row>
    <row r="44" spans="1:38">
      <c r="C44" s="106"/>
      <c r="D44" s="106"/>
      <c r="E44" s="106"/>
      <c r="F44" s="106"/>
      <c r="G44" s="106"/>
      <c r="H44" s="106"/>
      <c r="I44" s="106"/>
      <c r="J44" s="106"/>
      <c r="K44" s="106"/>
      <c r="L44" s="106"/>
      <c r="M44" s="106"/>
      <c r="N44" s="106"/>
      <c r="O44" s="106"/>
      <c r="P44" s="106"/>
      <c r="Q44" s="106"/>
      <c r="R44" s="106"/>
      <c r="S44" s="106"/>
      <c r="T44" s="106"/>
      <c r="U44" s="106"/>
      <c r="V44" s="106"/>
      <c r="W44" s="106"/>
      <c r="X44" s="106"/>
      <c r="Y44" s="106"/>
      <c r="Z44" s="106"/>
      <c r="AA44" s="106"/>
      <c r="AB44" s="106"/>
      <c r="AC44" s="106"/>
      <c r="AD44" s="106"/>
      <c r="AE44" s="106"/>
      <c r="AF44" s="106"/>
      <c r="AG44" s="106"/>
      <c r="AH44" s="106"/>
      <c r="AI44" s="106"/>
      <c r="AJ44" s="106"/>
      <c r="AK44" s="106"/>
    </row>
    <row r="45" spans="1:38">
      <c r="A45" t="s">
        <v>773</v>
      </c>
      <c r="C45" s="106"/>
      <c r="D45" s="106"/>
      <c r="E45" s="106"/>
      <c r="F45" s="106"/>
      <c r="G45" s="106"/>
      <c r="H45" s="106"/>
      <c r="I45" s="106"/>
      <c r="J45" s="106"/>
      <c r="K45" s="106"/>
      <c r="L45" s="106"/>
      <c r="M45" s="106"/>
      <c r="N45" s="106"/>
      <c r="O45" s="106"/>
      <c r="P45" s="106"/>
      <c r="Q45" s="106"/>
      <c r="R45" s="106"/>
      <c r="S45" s="106"/>
      <c r="T45" s="106"/>
      <c r="U45" s="106"/>
      <c r="V45" s="106"/>
      <c r="W45" s="106"/>
      <c r="X45" s="106"/>
      <c r="Y45" s="106"/>
      <c r="Z45" s="106"/>
      <c r="AA45" s="106"/>
      <c r="AB45" s="106"/>
      <c r="AC45" s="106"/>
      <c r="AD45" s="106"/>
      <c r="AE45" s="106"/>
      <c r="AF45" s="106"/>
      <c r="AG45" s="106"/>
      <c r="AH45" s="106"/>
      <c r="AI45" s="106"/>
      <c r="AJ45" s="106"/>
      <c r="AK45" s="106"/>
    </row>
    <row r="46" spans="1:38" s="60" customFormat="1">
      <c r="A46" s="60" t="s">
        <v>632</v>
      </c>
      <c r="C46" s="110">
        <v>2016</v>
      </c>
      <c r="D46" s="110">
        <v>2017</v>
      </c>
      <c r="E46" s="110">
        <v>2018</v>
      </c>
      <c r="F46" s="110">
        <v>2019</v>
      </c>
      <c r="G46" s="110">
        <v>2020</v>
      </c>
      <c r="H46" s="110">
        <v>2021</v>
      </c>
      <c r="I46" s="110">
        <v>2022</v>
      </c>
      <c r="J46" s="110">
        <v>2023</v>
      </c>
      <c r="K46" s="110">
        <v>2024</v>
      </c>
      <c r="L46" s="110">
        <v>2025</v>
      </c>
      <c r="M46" s="110">
        <v>2026</v>
      </c>
      <c r="N46" s="110">
        <v>2027</v>
      </c>
      <c r="O46" s="110">
        <v>2028</v>
      </c>
      <c r="P46" s="110">
        <v>2029</v>
      </c>
      <c r="Q46" s="110">
        <v>2030</v>
      </c>
      <c r="R46" s="110">
        <v>2031</v>
      </c>
      <c r="S46" s="110">
        <v>2032</v>
      </c>
      <c r="T46" s="110">
        <v>2033</v>
      </c>
      <c r="U46" s="110">
        <v>2034</v>
      </c>
      <c r="V46" s="110">
        <v>2035</v>
      </c>
      <c r="W46" s="110">
        <v>2036</v>
      </c>
      <c r="X46" s="110">
        <v>2037</v>
      </c>
      <c r="Y46" s="110">
        <v>2038</v>
      </c>
      <c r="Z46" s="110">
        <v>2039</v>
      </c>
      <c r="AA46" s="110">
        <v>2040</v>
      </c>
      <c r="AB46" s="110">
        <v>2041</v>
      </c>
      <c r="AC46" s="110">
        <v>2042</v>
      </c>
      <c r="AD46" s="110">
        <v>2043</v>
      </c>
      <c r="AE46" s="110">
        <v>2044</v>
      </c>
      <c r="AF46" s="110">
        <v>2045</v>
      </c>
      <c r="AG46" s="110">
        <v>2046</v>
      </c>
      <c r="AH46" s="110">
        <v>2047</v>
      </c>
      <c r="AI46" s="110">
        <v>2048</v>
      </c>
      <c r="AJ46" s="110">
        <v>2049</v>
      </c>
      <c r="AK46" s="110">
        <v>2050</v>
      </c>
    </row>
    <row r="47" spans="1:38" s="60" customFormat="1">
      <c r="A47" s="60" t="s">
        <v>772</v>
      </c>
      <c r="C47" s="110">
        <f>C36/C39*C43</f>
        <v>5.3759566479224424E-4</v>
      </c>
      <c r="D47" s="110">
        <f t="shared" ref="D47:AK47" si="4">D36/D39*D43</f>
        <v>5.3927920670232381E-4</v>
      </c>
      <c r="E47" s="110">
        <f t="shared" si="4"/>
        <v>5.3831448663748695E-4</v>
      </c>
      <c r="F47" s="110">
        <f t="shared" si="4"/>
        <v>5.3799577027925671E-4</v>
      </c>
      <c r="G47" s="110">
        <f t="shared" si="4"/>
        <v>5.3603532771692784E-4</v>
      </c>
      <c r="H47" s="110">
        <f t="shared" si="4"/>
        <v>5.386681656670098E-4</v>
      </c>
      <c r="I47" s="110">
        <f t="shared" si="4"/>
        <v>5.4138823087441525E-4</v>
      </c>
      <c r="J47" s="110">
        <f t="shared" si="4"/>
        <v>5.4447412404693069E-4</v>
      </c>
      <c r="K47" s="110">
        <f t="shared" si="4"/>
        <v>5.4719580516993202E-4</v>
      </c>
      <c r="L47" s="110">
        <f t="shared" si="4"/>
        <v>5.4594721749921598E-4</v>
      </c>
      <c r="M47" s="110">
        <f t="shared" si="4"/>
        <v>5.5277181945689402E-4</v>
      </c>
      <c r="N47" s="110">
        <f t="shared" si="4"/>
        <v>5.5914612225882758E-4</v>
      </c>
      <c r="O47" s="110">
        <f t="shared" si="4"/>
        <v>5.6513549181023124E-4</v>
      </c>
      <c r="P47" s="110">
        <f t="shared" si="4"/>
        <v>5.7163811288179589E-4</v>
      </c>
      <c r="Q47" s="110">
        <f t="shared" si="4"/>
        <v>5.7087059427584014E-4</v>
      </c>
      <c r="R47" s="110">
        <f t="shared" si="4"/>
        <v>5.7255049626948678E-4</v>
      </c>
      <c r="S47" s="110">
        <f t="shared" si="4"/>
        <v>5.744609550170412E-4</v>
      </c>
      <c r="T47" s="110">
        <f t="shared" si="4"/>
        <v>5.7622369902840358E-4</v>
      </c>
      <c r="U47" s="110">
        <f t="shared" si="4"/>
        <v>5.7830074245200657E-4</v>
      </c>
      <c r="V47" s="110">
        <f t="shared" si="4"/>
        <v>5.780377548263337E-4</v>
      </c>
      <c r="W47" s="110">
        <f t="shared" si="4"/>
        <v>5.8098417213285061E-4</v>
      </c>
      <c r="X47" s="110">
        <f t="shared" si="4"/>
        <v>5.8410646240006207E-4</v>
      </c>
      <c r="Y47" s="110">
        <f t="shared" si="4"/>
        <v>5.8712655102073727E-4</v>
      </c>
      <c r="Z47" s="110">
        <f t="shared" si="4"/>
        <v>5.908446094470321E-4</v>
      </c>
      <c r="AA47" s="110">
        <f t="shared" si="4"/>
        <v>5.9448362277257963E-4</v>
      </c>
      <c r="AB47" s="110">
        <f t="shared" si="4"/>
        <v>5.9502471831833796E-4</v>
      </c>
      <c r="AC47" s="110">
        <f t="shared" si="4"/>
        <v>5.9558198610389177E-4</v>
      </c>
      <c r="AD47" s="110">
        <f t="shared" si="4"/>
        <v>5.9628612103427528E-4</v>
      </c>
      <c r="AE47" s="110">
        <f t="shared" si="4"/>
        <v>5.9713451596780009E-4</v>
      </c>
      <c r="AF47" s="110">
        <f t="shared" si="4"/>
        <v>5.9809156827370547E-4</v>
      </c>
      <c r="AG47" s="110">
        <f t="shared" si="4"/>
        <v>5.9924595831567637E-4</v>
      </c>
      <c r="AH47" s="110">
        <f t="shared" si="4"/>
        <v>6.0093458274905562E-4</v>
      </c>
      <c r="AI47" s="110">
        <f t="shared" si="4"/>
        <v>6.0256022122587803E-4</v>
      </c>
      <c r="AJ47" s="110">
        <f t="shared" si="4"/>
        <v>6.0469337366110749E-4</v>
      </c>
      <c r="AK47" s="110">
        <f t="shared" si="4"/>
        <v>6.0704134983962049E-4</v>
      </c>
    </row>
    <row r="48" spans="1:38">
      <c r="C48" s="106"/>
      <c r="D48" s="106"/>
      <c r="E48" s="106"/>
      <c r="F48" s="106"/>
      <c r="G48" s="106"/>
      <c r="H48" s="106"/>
      <c r="I48" s="106"/>
      <c r="J48" s="106"/>
      <c r="K48" s="106"/>
      <c r="L48" s="106"/>
      <c r="M48" s="106"/>
      <c r="N48" s="106"/>
      <c r="O48" s="106"/>
      <c r="P48" s="106"/>
      <c r="Q48" s="106"/>
      <c r="R48" s="106"/>
      <c r="S48" s="106"/>
      <c r="T48" s="106"/>
      <c r="U48" s="106"/>
      <c r="V48" s="106"/>
      <c r="W48" s="106"/>
      <c r="X48" s="106"/>
      <c r="Y48" s="106"/>
      <c r="Z48" s="106"/>
      <c r="AA48" s="106"/>
      <c r="AB48" s="106"/>
      <c r="AC48" s="106"/>
      <c r="AD48" s="106"/>
      <c r="AE48" s="106"/>
      <c r="AF48" s="106"/>
      <c r="AG48" s="106"/>
      <c r="AH48" s="106"/>
      <c r="AI48" s="106"/>
      <c r="AJ48" s="106"/>
      <c r="AK48" s="106"/>
    </row>
    <row r="49" spans="1:38">
      <c r="A49" t="s">
        <v>774</v>
      </c>
      <c r="C49" s="106"/>
      <c r="D49" s="106"/>
      <c r="E49" s="106"/>
      <c r="F49" s="106"/>
      <c r="G49" s="106"/>
      <c r="H49" s="106"/>
      <c r="I49" s="106"/>
      <c r="J49" s="106"/>
      <c r="K49" s="106"/>
      <c r="L49" s="106"/>
      <c r="M49" s="106"/>
      <c r="N49" s="106"/>
      <c r="O49" s="106"/>
      <c r="P49" s="106"/>
      <c r="Q49" s="106"/>
      <c r="R49" s="106"/>
      <c r="S49" s="106"/>
      <c r="T49" s="106"/>
      <c r="U49" s="106"/>
      <c r="V49" s="106"/>
      <c r="W49" s="106"/>
      <c r="X49" s="106"/>
      <c r="Y49" s="106"/>
      <c r="Z49" s="106"/>
      <c r="AA49" s="106"/>
      <c r="AB49" s="106"/>
      <c r="AC49" s="106"/>
      <c r="AD49" s="106"/>
      <c r="AE49" s="106"/>
      <c r="AF49" s="106"/>
      <c r="AG49" s="106"/>
      <c r="AH49" s="106"/>
      <c r="AI49" s="106"/>
      <c r="AJ49" s="106"/>
      <c r="AK49" s="106"/>
    </row>
    <row r="50" spans="1:38" s="1" customFormat="1">
      <c r="C50" s="101">
        <v>2016</v>
      </c>
      <c r="D50" s="101">
        <v>2017</v>
      </c>
      <c r="E50" s="101">
        <v>2018</v>
      </c>
      <c r="F50" s="101">
        <v>2019</v>
      </c>
      <c r="G50" s="101">
        <v>2020</v>
      </c>
      <c r="H50" s="101">
        <v>2021</v>
      </c>
      <c r="I50" s="101">
        <v>2022</v>
      </c>
      <c r="J50" s="101">
        <v>2023</v>
      </c>
      <c r="K50" s="101">
        <v>2024</v>
      </c>
      <c r="L50" s="101">
        <v>2025</v>
      </c>
      <c r="M50" s="101">
        <v>2026</v>
      </c>
      <c r="N50" s="101">
        <v>2027</v>
      </c>
      <c r="O50" s="101">
        <v>2028</v>
      </c>
      <c r="P50" s="101">
        <v>2029</v>
      </c>
      <c r="Q50" s="101">
        <v>2030</v>
      </c>
      <c r="R50" s="101">
        <v>2031</v>
      </c>
      <c r="S50" s="101">
        <v>2032</v>
      </c>
      <c r="T50" s="101">
        <v>2033</v>
      </c>
      <c r="U50" s="101">
        <v>2034</v>
      </c>
      <c r="V50" s="101">
        <v>2035</v>
      </c>
      <c r="W50" s="101">
        <v>2036</v>
      </c>
      <c r="X50" s="101">
        <v>2037</v>
      </c>
      <c r="Y50" s="101">
        <v>2038</v>
      </c>
      <c r="Z50" s="101">
        <v>2039</v>
      </c>
      <c r="AA50" s="101">
        <v>2040</v>
      </c>
      <c r="AB50" s="101">
        <v>2041</v>
      </c>
      <c r="AC50" s="101">
        <v>2042</v>
      </c>
      <c r="AD50" s="101">
        <v>2043</v>
      </c>
      <c r="AE50" s="101">
        <v>2044</v>
      </c>
      <c r="AF50" s="101">
        <v>2045</v>
      </c>
      <c r="AG50" s="101">
        <v>2046</v>
      </c>
      <c r="AH50" s="101">
        <v>2047</v>
      </c>
      <c r="AI50" s="101">
        <v>2048</v>
      </c>
      <c r="AJ50" s="101">
        <v>2049</v>
      </c>
      <c r="AK50" s="101">
        <v>2050</v>
      </c>
    </row>
    <row r="51" spans="1:38" s="1" customFormat="1">
      <c r="A51" s="1" t="s">
        <v>775</v>
      </c>
      <c r="C51" s="101">
        <v>0.86032459290427943</v>
      </c>
      <c r="D51" s="101">
        <f>C51</f>
        <v>0.86032459290427943</v>
      </c>
      <c r="E51" s="101">
        <f t="shared" ref="E51:AK51" si="5">D51</f>
        <v>0.86032459290427943</v>
      </c>
      <c r="F51" s="101">
        <f t="shared" si="5"/>
        <v>0.86032459290427943</v>
      </c>
      <c r="G51" s="101">
        <f t="shared" si="5"/>
        <v>0.86032459290427943</v>
      </c>
      <c r="H51" s="101">
        <f t="shared" si="5"/>
        <v>0.86032459290427943</v>
      </c>
      <c r="I51" s="101">
        <f t="shared" si="5"/>
        <v>0.86032459290427943</v>
      </c>
      <c r="J51" s="101">
        <f t="shared" si="5"/>
        <v>0.86032459290427943</v>
      </c>
      <c r="K51" s="101">
        <f t="shared" si="5"/>
        <v>0.86032459290427943</v>
      </c>
      <c r="L51" s="101">
        <f t="shared" si="5"/>
        <v>0.86032459290427943</v>
      </c>
      <c r="M51" s="101">
        <f t="shared" si="5"/>
        <v>0.86032459290427943</v>
      </c>
      <c r="N51" s="101">
        <f t="shared" si="5"/>
        <v>0.86032459290427943</v>
      </c>
      <c r="O51" s="101">
        <f t="shared" si="5"/>
        <v>0.86032459290427943</v>
      </c>
      <c r="P51" s="101">
        <f t="shared" si="5"/>
        <v>0.86032459290427943</v>
      </c>
      <c r="Q51" s="101">
        <f t="shared" si="5"/>
        <v>0.86032459290427943</v>
      </c>
      <c r="R51" s="101">
        <f t="shared" si="5"/>
        <v>0.86032459290427943</v>
      </c>
      <c r="S51" s="101">
        <f t="shared" si="5"/>
        <v>0.86032459290427943</v>
      </c>
      <c r="T51" s="101">
        <f t="shared" si="5"/>
        <v>0.86032459290427943</v>
      </c>
      <c r="U51" s="101">
        <f t="shared" si="5"/>
        <v>0.86032459290427943</v>
      </c>
      <c r="V51" s="101">
        <f t="shared" si="5"/>
        <v>0.86032459290427943</v>
      </c>
      <c r="W51" s="101">
        <f t="shared" si="5"/>
        <v>0.86032459290427943</v>
      </c>
      <c r="X51" s="101">
        <f t="shared" si="5"/>
        <v>0.86032459290427943</v>
      </c>
      <c r="Y51" s="101">
        <f t="shared" si="5"/>
        <v>0.86032459290427943</v>
      </c>
      <c r="Z51" s="101">
        <f t="shared" si="5"/>
        <v>0.86032459290427943</v>
      </c>
      <c r="AA51" s="101">
        <f t="shared" si="5"/>
        <v>0.86032459290427943</v>
      </c>
      <c r="AB51" s="101">
        <f t="shared" si="5"/>
        <v>0.86032459290427943</v>
      </c>
      <c r="AC51" s="101">
        <f t="shared" si="5"/>
        <v>0.86032459290427943</v>
      </c>
      <c r="AD51" s="101">
        <f t="shared" si="5"/>
        <v>0.86032459290427943</v>
      </c>
      <c r="AE51" s="101">
        <f t="shared" si="5"/>
        <v>0.86032459290427943</v>
      </c>
      <c r="AF51" s="101">
        <f t="shared" si="5"/>
        <v>0.86032459290427943</v>
      </c>
      <c r="AG51" s="101">
        <f t="shared" si="5"/>
        <v>0.86032459290427943</v>
      </c>
      <c r="AH51" s="101">
        <f t="shared" si="5"/>
        <v>0.86032459290427943</v>
      </c>
      <c r="AI51" s="101">
        <f t="shared" si="5"/>
        <v>0.86032459290427943</v>
      </c>
      <c r="AJ51" s="101">
        <f t="shared" si="5"/>
        <v>0.86032459290427943</v>
      </c>
      <c r="AK51" s="101">
        <f t="shared" si="5"/>
        <v>0.86032459290427943</v>
      </c>
    </row>
    <row r="52" spans="1:38">
      <c r="C52" s="106"/>
      <c r="D52" s="106"/>
      <c r="E52" s="106"/>
      <c r="F52" s="106"/>
      <c r="G52" s="106"/>
      <c r="H52" s="106"/>
      <c r="I52" s="106"/>
      <c r="J52" s="106"/>
      <c r="K52" s="106"/>
      <c r="L52" s="106"/>
      <c r="M52" s="106"/>
      <c r="N52" s="106"/>
      <c r="O52" s="106"/>
      <c r="P52" s="106"/>
      <c r="Q52" s="106"/>
      <c r="R52" s="106"/>
      <c r="S52" s="106"/>
      <c r="T52" s="106"/>
      <c r="U52" s="106"/>
      <c r="V52" s="106"/>
      <c r="W52" s="106"/>
      <c r="X52" s="106"/>
      <c r="Y52" s="106"/>
      <c r="Z52" s="106"/>
      <c r="AA52" s="106"/>
      <c r="AB52" s="106"/>
      <c r="AC52" s="106"/>
      <c r="AD52" s="106"/>
      <c r="AE52" s="106"/>
      <c r="AF52" s="106"/>
      <c r="AG52" s="106"/>
      <c r="AH52" s="106"/>
      <c r="AI52" s="106"/>
      <c r="AJ52" s="106"/>
      <c r="AK52" s="106"/>
    </row>
    <row r="53" spans="1:38" s="123" customFormat="1">
      <c r="A53" s="123" t="s">
        <v>791</v>
      </c>
      <c r="C53" s="106"/>
      <c r="D53" s="106"/>
      <c r="E53" s="106"/>
      <c r="F53" s="106"/>
      <c r="G53" s="106"/>
      <c r="H53" s="106"/>
      <c r="I53" s="106"/>
      <c r="J53" s="106"/>
      <c r="K53" s="106"/>
      <c r="L53" s="106"/>
      <c r="M53" s="106"/>
      <c r="N53" s="106"/>
      <c r="O53" s="106"/>
      <c r="P53" s="106"/>
      <c r="Q53" s="106"/>
      <c r="R53" s="106"/>
      <c r="S53" s="106"/>
      <c r="T53" s="106"/>
      <c r="U53" s="106"/>
      <c r="V53" s="106"/>
      <c r="W53" s="106"/>
      <c r="X53" s="106"/>
      <c r="Y53" s="106"/>
      <c r="Z53" s="106"/>
      <c r="AA53" s="106"/>
      <c r="AB53" s="106"/>
      <c r="AC53" s="106"/>
      <c r="AD53" s="106"/>
      <c r="AE53" s="106"/>
      <c r="AF53" s="106"/>
      <c r="AG53" s="106"/>
      <c r="AH53" s="106"/>
      <c r="AI53" s="106"/>
      <c r="AJ53" s="106"/>
      <c r="AK53" s="106"/>
    </row>
    <row r="54" spans="1:38" s="123" customFormat="1">
      <c r="C54" s="106"/>
      <c r="D54" s="106"/>
      <c r="E54" s="106"/>
      <c r="F54" s="106"/>
      <c r="G54" s="106"/>
      <c r="H54" s="106"/>
      <c r="I54" s="106"/>
      <c r="J54" s="106"/>
      <c r="K54" s="106"/>
      <c r="L54" s="106"/>
      <c r="M54" s="106"/>
      <c r="N54" s="106"/>
      <c r="O54" s="106"/>
      <c r="P54" s="106"/>
      <c r="Q54" s="106"/>
      <c r="R54" s="106"/>
      <c r="S54" s="106"/>
      <c r="T54" s="106"/>
      <c r="U54" s="106"/>
      <c r="V54" s="106"/>
      <c r="W54" s="106"/>
      <c r="X54" s="106"/>
      <c r="Y54" s="106"/>
      <c r="Z54" s="106"/>
      <c r="AA54" s="106"/>
      <c r="AB54" s="106"/>
      <c r="AC54" s="106"/>
      <c r="AD54" s="106"/>
      <c r="AE54" s="106"/>
      <c r="AF54" s="106"/>
      <c r="AG54" s="106"/>
      <c r="AH54" s="106"/>
      <c r="AI54" s="106"/>
      <c r="AJ54" s="106"/>
      <c r="AK54" s="106"/>
    </row>
    <row r="55" spans="1:38">
      <c r="A55" t="s">
        <v>776</v>
      </c>
      <c r="C55" s="106"/>
      <c r="D55" s="106"/>
      <c r="E55" s="106"/>
      <c r="F55" s="106"/>
      <c r="G55" s="106"/>
      <c r="H55" s="106"/>
      <c r="I55" s="106"/>
      <c r="J55" s="106"/>
      <c r="K55" s="106"/>
      <c r="L55" s="106"/>
      <c r="M55" s="106"/>
      <c r="N55" s="106"/>
      <c r="O55" s="106"/>
      <c r="P55" s="106"/>
      <c r="Q55" s="106"/>
      <c r="R55" s="106"/>
      <c r="S55" s="106"/>
      <c r="T55" s="106"/>
      <c r="U55" s="106"/>
      <c r="V55" s="106"/>
      <c r="W55" s="106"/>
      <c r="X55" s="106"/>
      <c r="Y55" s="106"/>
      <c r="Z55" s="106"/>
      <c r="AA55" s="106"/>
      <c r="AB55" s="106"/>
      <c r="AC55" s="106"/>
      <c r="AD55" s="106"/>
      <c r="AE55" s="106"/>
      <c r="AF55" s="106"/>
      <c r="AG55" s="106"/>
      <c r="AH55" s="106"/>
      <c r="AI55" s="106"/>
      <c r="AJ55" s="106"/>
      <c r="AK55" s="106"/>
    </row>
    <row r="56" spans="1:38">
      <c r="C56" s="110">
        <v>2016</v>
      </c>
      <c r="D56" s="110">
        <v>2017</v>
      </c>
      <c r="E56" s="110">
        <v>2018</v>
      </c>
      <c r="F56" s="110">
        <v>2019</v>
      </c>
      <c r="G56" s="110">
        <v>2020</v>
      </c>
      <c r="H56" s="110">
        <v>2021</v>
      </c>
      <c r="I56" s="110">
        <v>2022</v>
      </c>
      <c r="J56" s="110">
        <v>2023</v>
      </c>
      <c r="K56" s="110">
        <v>2024</v>
      </c>
      <c r="L56" s="110">
        <v>2025</v>
      </c>
      <c r="M56" s="110">
        <v>2026</v>
      </c>
      <c r="N56" s="110">
        <v>2027</v>
      </c>
      <c r="O56" s="110">
        <v>2028</v>
      </c>
      <c r="P56" s="110">
        <v>2029</v>
      </c>
      <c r="Q56" s="110">
        <v>2030</v>
      </c>
      <c r="R56" s="110">
        <v>2031</v>
      </c>
      <c r="S56" s="110">
        <v>2032</v>
      </c>
      <c r="T56" s="110">
        <v>2033</v>
      </c>
      <c r="U56" s="110">
        <v>2034</v>
      </c>
      <c r="V56" s="110">
        <v>2035</v>
      </c>
      <c r="W56" s="110">
        <v>2036</v>
      </c>
      <c r="X56" s="110">
        <v>2037</v>
      </c>
      <c r="Y56" s="110">
        <v>2038</v>
      </c>
      <c r="Z56" s="110">
        <v>2039</v>
      </c>
      <c r="AA56" s="110">
        <v>2040</v>
      </c>
      <c r="AB56" s="110">
        <v>2041</v>
      </c>
      <c r="AC56" s="110">
        <v>2042</v>
      </c>
      <c r="AD56" s="110">
        <v>2043</v>
      </c>
      <c r="AE56" s="110">
        <v>2044</v>
      </c>
      <c r="AF56" s="110">
        <v>2045</v>
      </c>
      <c r="AG56" s="110">
        <v>2046</v>
      </c>
      <c r="AH56" s="110">
        <v>2047</v>
      </c>
      <c r="AI56" s="110">
        <v>2048</v>
      </c>
      <c r="AJ56" s="110">
        <v>2049</v>
      </c>
      <c r="AK56" s="110">
        <v>2050</v>
      </c>
    </row>
    <row r="57" spans="1:38">
      <c r="A57" s="60" t="s">
        <v>772</v>
      </c>
      <c r="C57" s="111">
        <f>C47*C31</f>
        <v>4395736361.0060396</v>
      </c>
      <c r="D57" s="111">
        <f t="shared" ref="D57:AK57" si="6">D47*D31</f>
        <v>4486505977.791008</v>
      </c>
      <c r="E57" s="111">
        <f t="shared" si="6"/>
        <v>4560036090.3138065</v>
      </c>
      <c r="F57" s="111">
        <f t="shared" si="6"/>
        <v>4643118597.8457365</v>
      </c>
      <c r="G57" s="111">
        <f t="shared" si="6"/>
        <v>4612174777.8016768</v>
      </c>
      <c r="H57" s="111">
        <f t="shared" si="6"/>
        <v>4620018271.3378248</v>
      </c>
      <c r="I57" s="111">
        <f t="shared" si="6"/>
        <v>4627289979.865449</v>
      </c>
      <c r="J57" s="111">
        <f t="shared" si="6"/>
        <v>4635763546.6413336</v>
      </c>
      <c r="K57" s="111">
        <f t="shared" si="6"/>
        <v>4638707468.8605051</v>
      </c>
      <c r="L57" s="111">
        <f t="shared" si="6"/>
        <v>4604983548.1545696</v>
      </c>
      <c r="M57" s="111">
        <f t="shared" si="6"/>
        <v>4635521580.5440712</v>
      </c>
      <c r="N57" s="111">
        <f t="shared" si="6"/>
        <v>4658007466.6455536</v>
      </c>
      <c r="O57" s="111">
        <f t="shared" si="6"/>
        <v>4671828324.0660028</v>
      </c>
      <c r="P57" s="111">
        <f t="shared" si="6"/>
        <v>4682472759.2283001</v>
      </c>
      <c r="Q57" s="111">
        <f t="shared" si="6"/>
        <v>4627292055.7719774</v>
      </c>
      <c r="R57" s="111">
        <f t="shared" si="6"/>
        <v>4579085750.1144314</v>
      </c>
      <c r="S57" s="111">
        <f t="shared" si="6"/>
        <v>4529266628.2129955</v>
      </c>
      <c r="T57" s="111">
        <f t="shared" si="6"/>
        <v>4474002488.6437244</v>
      </c>
      <c r="U57" s="111">
        <f t="shared" si="6"/>
        <v>4413455225.6809826</v>
      </c>
      <c r="V57" s="111">
        <f t="shared" si="6"/>
        <v>4332581376.9610348</v>
      </c>
      <c r="W57" s="111">
        <f t="shared" si="6"/>
        <v>4277964015.5273328</v>
      </c>
      <c r="X57" s="111">
        <f t="shared" si="6"/>
        <v>4218974598.4821162</v>
      </c>
      <c r="Y57" s="111">
        <f t="shared" si="6"/>
        <v>4153275400.6181045</v>
      </c>
      <c r="Z57" s="111">
        <f t="shared" si="6"/>
        <v>4085428281.8275971</v>
      </c>
      <c r="AA57" s="111">
        <f t="shared" si="6"/>
        <v>4009469073.9431391</v>
      </c>
      <c r="AB57" s="111">
        <f t="shared" si="6"/>
        <v>3906310463.7730556</v>
      </c>
      <c r="AC57" s="111">
        <f t="shared" si="6"/>
        <v>3797211800.8940511</v>
      </c>
      <c r="AD57" s="111">
        <f t="shared" si="6"/>
        <v>3682952401.0958872</v>
      </c>
      <c r="AE57" s="111">
        <f t="shared" si="6"/>
        <v>3563414971.1312108</v>
      </c>
      <c r="AF57" s="111">
        <f t="shared" si="6"/>
        <v>3438196635.9549785</v>
      </c>
      <c r="AG57" s="111">
        <f t="shared" si="6"/>
        <v>3307610360.3689466</v>
      </c>
      <c r="AH57" s="111">
        <f t="shared" si="6"/>
        <v>3173370150.4762144</v>
      </c>
      <c r="AI57" s="111">
        <f t="shared" si="6"/>
        <v>3032113064.0705032</v>
      </c>
      <c r="AJ57" s="111">
        <f t="shared" si="6"/>
        <v>2886534419.3428884</v>
      </c>
      <c r="AK57" s="111">
        <f t="shared" si="6"/>
        <v>2734626246.8027563</v>
      </c>
    </row>
    <row r="58" spans="1:38">
      <c r="C58" s="106"/>
      <c r="D58" s="106"/>
      <c r="E58" s="106"/>
      <c r="F58" s="106"/>
      <c r="G58" s="106"/>
      <c r="H58" s="106"/>
      <c r="I58" s="106"/>
      <c r="J58" s="106"/>
      <c r="K58" s="106"/>
      <c r="L58" s="106"/>
      <c r="M58" s="106"/>
      <c r="N58" s="106"/>
      <c r="O58" s="106"/>
      <c r="P58" s="106"/>
      <c r="Q58" s="106"/>
      <c r="R58" s="106"/>
      <c r="S58" s="106"/>
      <c r="T58" s="106"/>
      <c r="U58" s="106"/>
      <c r="V58" s="106"/>
      <c r="W58" s="106"/>
      <c r="X58" s="106"/>
      <c r="Y58" s="106"/>
      <c r="Z58" s="106"/>
      <c r="AA58" s="106"/>
      <c r="AB58" s="106"/>
      <c r="AC58" s="106"/>
      <c r="AD58" s="106"/>
      <c r="AE58" s="106"/>
      <c r="AF58" s="106"/>
      <c r="AG58" s="106"/>
      <c r="AH58" s="106"/>
      <c r="AI58" s="106"/>
      <c r="AJ58" s="106"/>
      <c r="AK58" s="106"/>
    </row>
    <row r="59" spans="1:38">
      <c r="C59" s="106"/>
      <c r="D59" s="106"/>
      <c r="E59" s="106"/>
      <c r="F59" s="106"/>
      <c r="G59" s="106"/>
      <c r="H59" s="106"/>
      <c r="I59" s="106"/>
      <c r="J59" s="106"/>
      <c r="K59" s="106"/>
      <c r="L59" s="106"/>
      <c r="M59" s="106"/>
      <c r="N59" s="106"/>
      <c r="O59" s="106"/>
      <c r="P59" s="106"/>
      <c r="Q59" s="106"/>
      <c r="R59" s="106"/>
      <c r="S59" s="106"/>
      <c r="T59" s="112"/>
      <c r="U59" s="112"/>
      <c r="V59" s="112"/>
      <c r="W59" s="112"/>
      <c r="X59" s="112"/>
      <c r="Y59" s="112"/>
      <c r="Z59" s="112"/>
      <c r="AA59" s="112"/>
      <c r="AB59" s="112"/>
      <c r="AC59" s="112"/>
      <c r="AD59" s="112"/>
      <c r="AE59" s="112"/>
      <c r="AF59" s="112"/>
      <c r="AG59" s="112"/>
      <c r="AH59" s="112"/>
      <c r="AI59" s="112"/>
      <c r="AJ59" s="112"/>
      <c r="AK59" s="112"/>
      <c r="AL59" s="26"/>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G84"/>
  <sheetViews>
    <sheetView zoomScaleNormal="100" workbookViewId="0">
      <selection activeCell="F19" sqref="F19"/>
    </sheetView>
  </sheetViews>
  <sheetFormatPr defaultColWidth="9.1796875" defaultRowHeight="12.5"/>
  <cols>
    <col min="1" max="1" width="37.7265625" style="27" customWidth="1"/>
    <col min="2" max="33" width="8.7265625" style="27" customWidth="1"/>
    <col min="34" max="16384" width="9.1796875" style="27"/>
  </cols>
  <sheetData>
    <row r="1" spans="1:33" s="53" customFormat="1" ht="16.5" customHeight="1" thickBot="1">
      <c r="A1" s="161" t="s">
        <v>478</v>
      </c>
      <c r="B1" s="161"/>
      <c r="C1" s="161"/>
      <c r="D1" s="161"/>
      <c r="E1" s="161"/>
      <c r="F1" s="161"/>
      <c r="G1" s="161"/>
      <c r="H1" s="161"/>
      <c r="I1" s="161"/>
      <c r="J1" s="161"/>
      <c r="K1" s="161"/>
      <c r="L1" s="161"/>
      <c r="M1" s="161"/>
      <c r="N1" s="161"/>
      <c r="O1" s="161"/>
      <c r="P1" s="161"/>
      <c r="Q1" s="161"/>
      <c r="R1" s="161"/>
      <c r="S1" s="161"/>
      <c r="T1" s="161"/>
      <c r="U1" s="161"/>
      <c r="V1" s="161"/>
      <c r="W1" s="161"/>
      <c r="X1" s="161"/>
      <c r="Y1" s="161"/>
      <c r="Z1" s="161"/>
      <c r="AA1" s="161"/>
      <c r="AB1" s="161"/>
      <c r="AC1" s="161"/>
      <c r="AD1" s="161"/>
      <c r="AE1" s="161"/>
      <c r="AF1" s="161"/>
      <c r="AG1" s="161"/>
    </row>
    <row r="2" spans="1:33" s="30" customFormat="1" ht="16.5" customHeight="1">
      <c r="A2" s="51"/>
      <c r="B2" s="50">
        <v>1960</v>
      </c>
      <c r="C2" s="50">
        <v>1965</v>
      </c>
      <c r="D2" s="50">
        <v>1970</v>
      </c>
      <c r="E2" s="50">
        <v>1975</v>
      </c>
      <c r="F2" s="50">
        <v>1980</v>
      </c>
      <c r="G2" s="50">
        <v>1985</v>
      </c>
      <c r="H2" s="50">
        <v>1990</v>
      </c>
      <c r="I2" s="50">
        <v>1991</v>
      </c>
      <c r="J2" s="50">
        <v>1992</v>
      </c>
      <c r="K2" s="50">
        <v>1993</v>
      </c>
      <c r="L2" s="50">
        <v>1994</v>
      </c>
      <c r="M2" s="50">
        <v>1995</v>
      </c>
      <c r="N2" s="50">
        <v>1996</v>
      </c>
      <c r="O2" s="50">
        <v>1997</v>
      </c>
      <c r="P2" s="50">
        <v>1998</v>
      </c>
      <c r="Q2" s="50">
        <v>1999</v>
      </c>
      <c r="R2" s="50">
        <v>2000</v>
      </c>
      <c r="S2" s="50">
        <v>2001</v>
      </c>
      <c r="T2" s="51">
        <v>2002</v>
      </c>
      <c r="U2" s="51">
        <v>2003</v>
      </c>
      <c r="V2" s="52">
        <v>2004</v>
      </c>
      <c r="W2" s="51">
        <v>2005</v>
      </c>
      <c r="X2" s="51">
        <v>2006</v>
      </c>
      <c r="Y2" s="51">
        <v>2007</v>
      </c>
      <c r="Z2" s="51">
        <v>2008</v>
      </c>
      <c r="AA2" s="51">
        <v>2009</v>
      </c>
      <c r="AB2" s="51">
        <v>2010</v>
      </c>
      <c r="AC2" s="50">
        <v>2011</v>
      </c>
      <c r="AD2" s="50">
        <v>2012</v>
      </c>
      <c r="AE2" s="51">
        <v>2013</v>
      </c>
      <c r="AF2" s="50">
        <v>2014</v>
      </c>
      <c r="AG2" s="50">
        <v>2015</v>
      </c>
    </row>
    <row r="3" spans="1:33" ht="16.5" customHeight="1">
      <c r="A3" s="40" t="s">
        <v>477</v>
      </c>
      <c r="B3" s="42"/>
      <c r="C3" s="42"/>
      <c r="D3" s="42"/>
      <c r="E3" s="49"/>
      <c r="F3" s="49"/>
      <c r="G3" s="49"/>
      <c r="H3" s="49"/>
      <c r="I3" s="49"/>
      <c r="J3" s="49"/>
      <c r="K3" s="49"/>
      <c r="L3" s="49"/>
      <c r="M3" s="49"/>
      <c r="N3" s="49"/>
      <c r="O3" s="49"/>
      <c r="P3" s="49"/>
      <c r="Q3" s="49"/>
      <c r="R3" s="49"/>
      <c r="S3" s="42"/>
      <c r="T3" s="49"/>
      <c r="U3" s="49"/>
      <c r="V3" s="49"/>
      <c r="W3" s="49"/>
      <c r="X3" s="49"/>
      <c r="Y3" s="49"/>
      <c r="Z3" s="49"/>
      <c r="AA3" s="42"/>
      <c r="AB3" s="42"/>
      <c r="AC3" s="42"/>
      <c r="AD3" s="42"/>
      <c r="AE3" s="37"/>
      <c r="AF3" s="37"/>
      <c r="AG3" s="37"/>
    </row>
    <row r="4" spans="1:33" ht="16.5" customHeight="1">
      <c r="A4" s="35" t="s">
        <v>476</v>
      </c>
      <c r="B4" s="34">
        <v>31099</v>
      </c>
      <c r="C4" s="34">
        <v>53226</v>
      </c>
      <c r="D4" s="34">
        <v>108442</v>
      </c>
      <c r="E4" s="34">
        <v>119591.474</v>
      </c>
      <c r="F4" s="34">
        <v>190765.929</v>
      </c>
      <c r="G4" s="34">
        <v>275863.54700000002</v>
      </c>
      <c r="H4" s="34">
        <v>345872.95</v>
      </c>
      <c r="I4" s="34">
        <v>338085.364</v>
      </c>
      <c r="J4" s="34">
        <v>354764.451</v>
      </c>
      <c r="K4" s="34">
        <v>362227.03499999997</v>
      </c>
      <c r="L4" s="34">
        <v>388410.21</v>
      </c>
      <c r="M4" s="34">
        <v>403911.65600000002</v>
      </c>
      <c r="N4" s="34">
        <v>434651.68699999998</v>
      </c>
      <c r="O4" s="34">
        <v>450673.04100000003</v>
      </c>
      <c r="P4" s="34">
        <v>462753.505</v>
      </c>
      <c r="Q4" s="34">
        <v>487939.58</v>
      </c>
      <c r="R4" s="34">
        <v>515598.02299999999</v>
      </c>
      <c r="S4" s="34">
        <v>486506.04300000001</v>
      </c>
      <c r="T4" s="34">
        <v>483524.62777100003</v>
      </c>
      <c r="U4" s="34">
        <v>505601.66788299999</v>
      </c>
      <c r="V4" s="34">
        <v>558194.24092400004</v>
      </c>
      <c r="W4" s="34">
        <v>583771.28671300004</v>
      </c>
      <c r="X4" s="34">
        <v>588471.09679600003</v>
      </c>
      <c r="Y4" s="34">
        <v>607563.97572700004</v>
      </c>
      <c r="Z4" s="34">
        <v>583291.96259100002</v>
      </c>
      <c r="AA4" s="36">
        <v>551740.66534499999</v>
      </c>
      <c r="AB4" s="36">
        <v>564694.67509300006</v>
      </c>
      <c r="AC4" s="36">
        <v>575612.989375</v>
      </c>
      <c r="AD4" s="36">
        <v>580501.41025399999</v>
      </c>
      <c r="AE4" s="36">
        <v>589692.37678699999</v>
      </c>
      <c r="AF4" s="36">
        <v>607771.65507500002</v>
      </c>
      <c r="AG4" s="36">
        <v>641905.41639999999</v>
      </c>
    </row>
    <row r="5" spans="1:33" ht="16.5" customHeight="1">
      <c r="A5" s="48" t="s">
        <v>475</v>
      </c>
      <c r="B5" s="41">
        <f t="shared" ref="B5:AD5" si="0">SUM(B6:B13)</f>
        <v>1272078.3999999999</v>
      </c>
      <c r="C5" s="41">
        <f t="shared" si="0"/>
        <v>1555237.28</v>
      </c>
      <c r="D5" s="41">
        <f t="shared" si="0"/>
        <v>2042002.2799999998</v>
      </c>
      <c r="E5" s="41">
        <f t="shared" si="0"/>
        <v>2404954.4</v>
      </c>
      <c r="F5" s="41">
        <f t="shared" si="0"/>
        <v>2653510.21</v>
      </c>
      <c r="G5" s="41">
        <f t="shared" si="0"/>
        <v>3012952.8</v>
      </c>
      <c r="H5" s="41">
        <f t="shared" si="0"/>
        <v>3561208.56</v>
      </c>
      <c r="I5" s="41">
        <f t="shared" si="0"/>
        <v>3600322.4400000004</v>
      </c>
      <c r="J5" s="41">
        <f t="shared" si="0"/>
        <v>3697719.44</v>
      </c>
      <c r="K5" s="41">
        <f t="shared" si="0"/>
        <v>3768065.87</v>
      </c>
      <c r="L5" s="41">
        <f t="shared" si="0"/>
        <v>3837512.2399999998</v>
      </c>
      <c r="M5" s="41">
        <f t="shared" si="0"/>
        <v>3868070</v>
      </c>
      <c r="N5" s="41">
        <f t="shared" si="0"/>
        <v>3968386</v>
      </c>
      <c r="O5" s="41">
        <f t="shared" si="0"/>
        <v>4089366</v>
      </c>
      <c r="P5" s="41">
        <f t="shared" si="0"/>
        <v>4200634</v>
      </c>
      <c r="Q5" s="41">
        <f t="shared" si="0"/>
        <v>4304270</v>
      </c>
      <c r="R5" s="41">
        <f t="shared" si="0"/>
        <v>4550574.411335703</v>
      </c>
      <c r="S5" s="41">
        <f t="shared" si="0"/>
        <v>4589048.6739452155</v>
      </c>
      <c r="T5" s="41">
        <f t="shared" si="0"/>
        <v>4689938.0405192655</v>
      </c>
      <c r="U5" s="41">
        <f t="shared" si="0"/>
        <v>4740738.7675735131</v>
      </c>
      <c r="V5" s="41">
        <f t="shared" si="0"/>
        <v>4867747.968034571</v>
      </c>
      <c r="W5" s="41">
        <f t="shared" si="0"/>
        <v>4901210.7622080967</v>
      </c>
      <c r="X5" s="41">
        <f t="shared" si="0"/>
        <v>4955063.3849412324</v>
      </c>
      <c r="Y5" s="41">
        <f t="shared" si="0"/>
        <v>4981088.2827633303</v>
      </c>
      <c r="Z5" s="41">
        <f t="shared" si="0"/>
        <v>4900170.6582708275</v>
      </c>
      <c r="AA5" s="41">
        <f t="shared" si="0"/>
        <v>4241346.0069170976</v>
      </c>
      <c r="AB5" s="41">
        <f t="shared" si="0"/>
        <v>4244833.2903487347</v>
      </c>
      <c r="AC5" s="41">
        <f t="shared" si="0"/>
        <v>4230459.6708372645</v>
      </c>
      <c r="AD5" s="41">
        <f t="shared" si="0"/>
        <v>4274877.0108786002</v>
      </c>
      <c r="AE5" s="41">
        <v>4306653.2092234604</v>
      </c>
      <c r="AF5" s="41">
        <v>4371706.4749352001</v>
      </c>
      <c r="AG5" s="41">
        <v>4473336.330688606</v>
      </c>
    </row>
    <row r="6" spans="1:33" ht="16.5" customHeight="1">
      <c r="A6" s="39" t="s">
        <v>474</v>
      </c>
      <c r="B6" s="37" t="s">
        <v>469</v>
      </c>
      <c r="C6" s="37" t="s">
        <v>469</v>
      </c>
      <c r="D6" s="37" t="s">
        <v>469</v>
      </c>
      <c r="E6" s="37" t="s">
        <v>469</v>
      </c>
      <c r="F6" s="37" t="s">
        <v>469</v>
      </c>
      <c r="G6" s="37" t="s">
        <v>469</v>
      </c>
      <c r="H6" s="37" t="s">
        <v>469</v>
      </c>
      <c r="I6" s="37" t="s">
        <v>469</v>
      </c>
      <c r="J6" s="37" t="s">
        <v>469</v>
      </c>
      <c r="K6" s="37" t="s">
        <v>469</v>
      </c>
      <c r="L6" s="37" t="s">
        <v>469</v>
      </c>
      <c r="M6" s="37" t="s">
        <v>469</v>
      </c>
      <c r="N6" s="37" t="s">
        <v>469</v>
      </c>
      <c r="O6" s="37" t="s">
        <v>469</v>
      </c>
      <c r="P6" s="37" t="s">
        <v>469</v>
      </c>
      <c r="Q6" s="37" t="s">
        <v>469</v>
      </c>
      <c r="R6" s="47" t="s">
        <v>469</v>
      </c>
      <c r="S6" s="47" t="s">
        <v>469</v>
      </c>
      <c r="T6" s="47" t="s">
        <v>469</v>
      </c>
      <c r="U6" s="47" t="s">
        <v>469</v>
      </c>
      <c r="V6" s="47" t="s">
        <v>469</v>
      </c>
      <c r="W6" s="47" t="s">
        <v>469</v>
      </c>
      <c r="X6" s="47" t="s">
        <v>469</v>
      </c>
      <c r="Y6" s="36">
        <v>3324976.9724416146</v>
      </c>
      <c r="Z6" s="36">
        <v>3199116.0453116009</v>
      </c>
      <c r="AA6" s="36">
        <v>2800603.3813226186</v>
      </c>
      <c r="AB6" s="36">
        <v>2814539.6008469323</v>
      </c>
      <c r="AC6" s="36">
        <v>2843074.6112777242</v>
      </c>
      <c r="AD6" s="44">
        <v>2866062.4574685842</v>
      </c>
      <c r="AE6" s="44">
        <v>2882172.7915729396</v>
      </c>
      <c r="AF6" s="45">
        <v>2878905.4187674453</v>
      </c>
      <c r="AG6" s="45">
        <v>2984177.8606386106</v>
      </c>
    </row>
    <row r="7" spans="1:33" ht="16.5" customHeight="1">
      <c r="A7" s="46" t="s">
        <v>473</v>
      </c>
      <c r="B7" s="37">
        <v>1144673.3999999999</v>
      </c>
      <c r="C7" s="37">
        <v>1394803.28</v>
      </c>
      <c r="D7" s="37">
        <v>1750897</v>
      </c>
      <c r="E7" s="37">
        <v>1954165.5</v>
      </c>
      <c r="F7" s="37">
        <v>2011988.76</v>
      </c>
      <c r="G7" s="37">
        <v>2094620.64</v>
      </c>
      <c r="H7" s="37">
        <v>2281390.92</v>
      </c>
      <c r="I7" s="37">
        <v>2200259.7000000002</v>
      </c>
      <c r="J7" s="37">
        <v>2208226.09</v>
      </c>
      <c r="K7" s="37">
        <v>2213281.4900000002</v>
      </c>
      <c r="L7" s="37">
        <v>2249742.4</v>
      </c>
      <c r="M7" s="37">
        <v>2286887</v>
      </c>
      <c r="N7" s="37">
        <v>2337068</v>
      </c>
      <c r="O7" s="37">
        <v>2389065</v>
      </c>
      <c r="P7" s="37">
        <v>2463828</v>
      </c>
      <c r="Q7" s="36">
        <v>2494870</v>
      </c>
      <c r="R7" s="36">
        <v>3107729.4184393021</v>
      </c>
      <c r="S7" s="36">
        <v>3139120.3449245607</v>
      </c>
      <c r="T7" s="36">
        <v>3216786.1714053932</v>
      </c>
      <c r="U7" s="36">
        <v>3240359.1957990401</v>
      </c>
      <c r="V7" s="36">
        <v>3290560.3545328677</v>
      </c>
      <c r="W7" s="36">
        <v>3312355.1511198673</v>
      </c>
      <c r="X7" s="36">
        <v>3235752.3978471048</v>
      </c>
      <c r="Y7" s="36" t="s">
        <v>469</v>
      </c>
      <c r="Z7" s="36" t="s">
        <v>469</v>
      </c>
      <c r="AA7" s="36" t="s">
        <v>469</v>
      </c>
      <c r="AB7" s="36" t="s">
        <v>469</v>
      </c>
      <c r="AC7" s="36" t="s">
        <v>469</v>
      </c>
      <c r="AD7" s="36" t="s">
        <v>469</v>
      </c>
      <c r="AE7" s="36" t="s">
        <v>469</v>
      </c>
      <c r="AF7" s="36" t="s">
        <v>469</v>
      </c>
      <c r="AG7" s="36" t="s">
        <v>469</v>
      </c>
    </row>
    <row r="8" spans="1:33" ht="16.5" customHeight="1">
      <c r="A8" s="39" t="s">
        <v>472</v>
      </c>
      <c r="B8" s="34" t="s">
        <v>452</v>
      </c>
      <c r="C8" s="34" t="s">
        <v>452</v>
      </c>
      <c r="D8" s="34">
        <v>3276.9</v>
      </c>
      <c r="E8" s="34">
        <v>6191.9</v>
      </c>
      <c r="F8" s="34">
        <v>12256.8</v>
      </c>
      <c r="G8" s="34">
        <v>11811.8</v>
      </c>
      <c r="H8" s="34">
        <v>12424.1</v>
      </c>
      <c r="I8" s="34">
        <v>11656.06</v>
      </c>
      <c r="J8" s="34">
        <v>11946.25</v>
      </c>
      <c r="K8" s="34">
        <v>12184.38</v>
      </c>
      <c r="L8" s="34">
        <v>12390.4</v>
      </c>
      <c r="M8" s="34">
        <v>10777</v>
      </c>
      <c r="N8" s="34">
        <v>10912</v>
      </c>
      <c r="O8" s="34">
        <v>11089</v>
      </c>
      <c r="P8" s="34">
        <v>11311</v>
      </c>
      <c r="Q8" s="36">
        <v>11642</v>
      </c>
      <c r="R8" s="36">
        <v>15462.865940149295</v>
      </c>
      <c r="S8" s="36">
        <v>14122.993532173001</v>
      </c>
      <c r="T8" s="36">
        <v>14186.932382421695</v>
      </c>
      <c r="U8" s="36">
        <v>14457.287271927125</v>
      </c>
      <c r="V8" s="36">
        <v>19018.549413498804</v>
      </c>
      <c r="W8" s="36">
        <v>17491.706195615443</v>
      </c>
      <c r="X8" s="36">
        <v>24329.167219781142</v>
      </c>
      <c r="Y8" s="36">
        <v>27173.153303934443</v>
      </c>
      <c r="Z8" s="36">
        <v>26429.597949972125</v>
      </c>
      <c r="AA8" s="36">
        <v>22427.775946999154</v>
      </c>
      <c r="AB8" s="36">
        <v>19940.561624896218</v>
      </c>
      <c r="AC8" s="36">
        <v>19926.696602990502</v>
      </c>
      <c r="AD8" s="44">
        <v>23034.485668256286</v>
      </c>
      <c r="AE8" s="44">
        <v>21936.758607248372</v>
      </c>
      <c r="AF8" s="44">
        <v>21509.668518659528</v>
      </c>
      <c r="AG8" s="44">
        <v>21118.295118226415</v>
      </c>
    </row>
    <row r="9" spans="1:33" ht="16.5" customHeight="1">
      <c r="A9" s="39" t="s">
        <v>471</v>
      </c>
      <c r="B9" s="37" t="s">
        <v>469</v>
      </c>
      <c r="C9" s="37" t="s">
        <v>469</v>
      </c>
      <c r="D9" s="37" t="s">
        <v>469</v>
      </c>
      <c r="E9" s="37" t="s">
        <v>469</v>
      </c>
      <c r="F9" s="37" t="s">
        <v>469</v>
      </c>
      <c r="G9" s="37" t="s">
        <v>469</v>
      </c>
      <c r="H9" s="37" t="s">
        <v>469</v>
      </c>
      <c r="I9" s="37" t="s">
        <v>469</v>
      </c>
      <c r="J9" s="37" t="s">
        <v>469</v>
      </c>
      <c r="K9" s="37" t="s">
        <v>469</v>
      </c>
      <c r="L9" s="37" t="s">
        <v>469</v>
      </c>
      <c r="M9" s="37" t="s">
        <v>469</v>
      </c>
      <c r="N9" s="37" t="s">
        <v>469</v>
      </c>
      <c r="O9" s="37" t="s">
        <v>469</v>
      </c>
      <c r="P9" s="37" t="s">
        <v>469</v>
      </c>
      <c r="Q9" s="37" t="s">
        <v>469</v>
      </c>
      <c r="R9" s="47" t="s">
        <v>469</v>
      </c>
      <c r="S9" s="47" t="s">
        <v>469</v>
      </c>
      <c r="T9" s="47" t="s">
        <v>469</v>
      </c>
      <c r="U9" s="47" t="s">
        <v>469</v>
      </c>
      <c r="V9" s="47" t="s">
        <v>469</v>
      </c>
      <c r="W9" s="47" t="s">
        <v>469</v>
      </c>
      <c r="X9" s="47" t="s">
        <v>469</v>
      </c>
      <c r="Y9" s="36">
        <v>1017007.4140728711</v>
      </c>
      <c r="Z9" s="36">
        <v>1049666.5159177505</v>
      </c>
      <c r="AA9" s="36">
        <v>824994.16830024554</v>
      </c>
      <c r="AB9" s="36">
        <v>831911.86597376282</v>
      </c>
      <c r="AC9" s="36">
        <v>807148.31967479293</v>
      </c>
      <c r="AD9" s="44">
        <v>803215.85137046059</v>
      </c>
      <c r="AE9" s="44">
        <v>805987.83740306878</v>
      </c>
      <c r="AF9" s="44">
        <v>852983.03366414621</v>
      </c>
      <c r="AG9" s="44">
        <v>844123.37401817658</v>
      </c>
    </row>
    <row r="10" spans="1:33" ht="16.5" customHeight="1">
      <c r="A10" s="46" t="s">
        <v>470</v>
      </c>
      <c r="B10" s="34" t="s">
        <v>452</v>
      </c>
      <c r="C10" s="34" t="s">
        <v>452</v>
      </c>
      <c r="D10" s="34">
        <v>225613.38</v>
      </c>
      <c r="E10" s="34">
        <v>363267</v>
      </c>
      <c r="F10" s="34">
        <v>520773.65</v>
      </c>
      <c r="G10" s="34">
        <v>688091.36</v>
      </c>
      <c r="H10" s="34">
        <v>999753.54</v>
      </c>
      <c r="I10" s="34">
        <v>1116957.68</v>
      </c>
      <c r="J10" s="34">
        <v>1201667.1000000001</v>
      </c>
      <c r="K10" s="34">
        <v>1252860</v>
      </c>
      <c r="L10" s="34">
        <v>1269292.44</v>
      </c>
      <c r="M10" s="34">
        <v>1256146</v>
      </c>
      <c r="N10" s="34">
        <v>1298299</v>
      </c>
      <c r="O10" s="34">
        <v>1352675</v>
      </c>
      <c r="P10" s="34">
        <v>1380557</v>
      </c>
      <c r="Q10" s="36">
        <v>1432625</v>
      </c>
      <c r="R10" s="36">
        <v>851761.95053358725</v>
      </c>
      <c r="S10" s="36">
        <v>888134.69778220274</v>
      </c>
      <c r="T10" s="36">
        <v>900692.79297885078</v>
      </c>
      <c r="U10" s="36">
        <v>915961.78558151587</v>
      </c>
      <c r="V10" s="36">
        <v>987257.59250088199</v>
      </c>
      <c r="W10" s="36">
        <v>1007637.3759072456</v>
      </c>
      <c r="X10" s="36">
        <v>1096712.1670610246</v>
      </c>
      <c r="Y10" s="36" t="s">
        <v>469</v>
      </c>
      <c r="Z10" s="36" t="s">
        <v>469</v>
      </c>
      <c r="AA10" s="36" t="s">
        <v>469</v>
      </c>
      <c r="AB10" s="36" t="s">
        <v>469</v>
      </c>
      <c r="AC10" s="36" t="s">
        <v>469</v>
      </c>
      <c r="AD10" s="36" t="s">
        <v>469</v>
      </c>
      <c r="AE10" s="36" t="s">
        <v>469</v>
      </c>
      <c r="AF10" s="36" t="s">
        <v>469</v>
      </c>
      <c r="AG10" s="36" t="s">
        <v>469</v>
      </c>
    </row>
    <row r="11" spans="1:33" ht="16.5" customHeight="1">
      <c r="A11" s="35" t="s">
        <v>468</v>
      </c>
      <c r="B11" s="34">
        <v>98551</v>
      </c>
      <c r="C11" s="34">
        <v>128769</v>
      </c>
      <c r="D11" s="34">
        <v>27081</v>
      </c>
      <c r="E11" s="34">
        <v>34606</v>
      </c>
      <c r="F11" s="34">
        <v>39813</v>
      </c>
      <c r="G11" s="34">
        <v>45441</v>
      </c>
      <c r="H11" s="34">
        <v>51901</v>
      </c>
      <c r="I11" s="34">
        <v>52898</v>
      </c>
      <c r="J11" s="34">
        <v>53874</v>
      </c>
      <c r="K11" s="34">
        <v>56772</v>
      </c>
      <c r="L11" s="34">
        <v>61284</v>
      </c>
      <c r="M11" s="34">
        <v>62705</v>
      </c>
      <c r="N11" s="34">
        <v>64072</v>
      </c>
      <c r="O11" s="34">
        <v>66893</v>
      </c>
      <c r="P11" s="34">
        <v>68021</v>
      </c>
      <c r="Q11" s="36">
        <v>70304</v>
      </c>
      <c r="R11" s="36">
        <v>100485.61766309441</v>
      </c>
      <c r="S11" s="36">
        <v>103469.81987011855</v>
      </c>
      <c r="T11" s="36">
        <v>107316.81733066414</v>
      </c>
      <c r="U11" s="36">
        <v>112722.6657018261</v>
      </c>
      <c r="V11" s="36">
        <v>111237.70972009751</v>
      </c>
      <c r="W11" s="36">
        <v>109735.09502401376</v>
      </c>
      <c r="X11" s="36">
        <v>123317.5825311543</v>
      </c>
      <c r="Y11" s="36">
        <v>119978.83837834008</v>
      </c>
      <c r="Z11" s="36">
        <v>126854.67714199767</v>
      </c>
      <c r="AA11" s="36">
        <v>120206.75691287633</v>
      </c>
      <c r="AB11" s="36">
        <v>110738.2452064016</v>
      </c>
      <c r="AC11" s="36">
        <v>103803.03027298137</v>
      </c>
      <c r="AD11" s="44">
        <v>105605.2225970268</v>
      </c>
      <c r="AE11" s="45">
        <v>106581.57890487878</v>
      </c>
      <c r="AF11" s="44">
        <v>109301.40619692924</v>
      </c>
      <c r="AG11" s="44">
        <v>109597.31844960712</v>
      </c>
    </row>
    <row r="12" spans="1:33" ht="16.5" customHeight="1">
      <c r="A12" s="35" t="s">
        <v>467</v>
      </c>
      <c r="B12" s="34">
        <v>28854</v>
      </c>
      <c r="C12" s="34">
        <v>31665</v>
      </c>
      <c r="D12" s="34">
        <v>35134</v>
      </c>
      <c r="E12" s="34">
        <v>46724</v>
      </c>
      <c r="F12" s="34">
        <v>68678</v>
      </c>
      <c r="G12" s="34">
        <v>78063</v>
      </c>
      <c r="H12" s="34">
        <v>94341</v>
      </c>
      <c r="I12" s="34">
        <v>96645</v>
      </c>
      <c r="J12" s="34">
        <v>99510</v>
      </c>
      <c r="K12" s="34">
        <v>103116</v>
      </c>
      <c r="L12" s="34">
        <v>108932</v>
      </c>
      <c r="M12" s="34">
        <v>115451</v>
      </c>
      <c r="N12" s="34">
        <v>118899</v>
      </c>
      <c r="O12" s="34">
        <v>124584</v>
      </c>
      <c r="P12" s="34">
        <v>128359</v>
      </c>
      <c r="Q12" s="36">
        <v>132384</v>
      </c>
      <c r="R12" s="36">
        <v>161237.6335393647</v>
      </c>
      <c r="S12" s="36">
        <v>168969.39215705439</v>
      </c>
      <c r="T12" s="36">
        <v>168216.76129200601</v>
      </c>
      <c r="U12" s="36">
        <v>173538.81507410944</v>
      </c>
      <c r="V12" s="36">
        <v>172960.13261476057</v>
      </c>
      <c r="W12" s="36">
        <v>175127.84138610313</v>
      </c>
      <c r="X12" s="36">
        <v>177320.99547171814</v>
      </c>
      <c r="Y12" s="36">
        <v>184199.09137989173</v>
      </c>
      <c r="Z12" s="36">
        <v>183825.72418631049</v>
      </c>
      <c r="AA12" s="36">
        <v>168099.53433899098</v>
      </c>
      <c r="AB12" s="36">
        <v>175788.97173715092</v>
      </c>
      <c r="AC12" s="36">
        <v>163791.29311902044</v>
      </c>
      <c r="AD12" s="44">
        <v>163601.73110557569</v>
      </c>
      <c r="AE12" s="44">
        <v>168435.63414130086</v>
      </c>
      <c r="AF12" s="44">
        <v>169830.17838475661</v>
      </c>
      <c r="AG12" s="44">
        <v>170246.27799988686</v>
      </c>
    </row>
    <row r="13" spans="1:33" ht="16.5" customHeight="1">
      <c r="A13" s="35" t="s">
        <v>466</v>
      </c>
      <c r="B13" s="34" t="s">
        <v>452</v>
      </c>
      <c r="C13" s="34" t="s">
        <v>452</v>
      </c>
      <c r="D13" s="34" t="s">
        <v>452</v>
      </c>
      <c r="E13" s="34" t="s">
        <v>452</v>
      </c>
      <c r="F13" s="34" t="s">
        <v>452</v>
      </c>
      <c r="G13" s="34">
        <v>94925</v>
      </c>
      <c r="H13" s="34">
        <v>121398</v>
      </c>
      <c r="I13" s="34">
        <v>121906</v>
      </c>
      <c r="J13" s="34">
        <v>122496</v>
      </c>
      <c r="K13" s="34">
        <v>129852</v>
      </c>
      <c r="L13" s="34">
        <v>135871</v>
      </c>
      <c r="M13" s="34">
        <v>136104</v>
      </c>
      <c r="N13" s="34">
        <v>139136</v>
      </c>
      <c r="O13" s="34">
        <v>145060</v>
      </c>
      <c r="P13" s="34">
        <v>148558</v>
      </c>
      <c r="Q13" s="36">
        <v>162445</v>
      </c>
      <c r="R13" s="36">
        <v>313896.92522020405</v>
      </c>
      <c r="S13" s="36">
        <v>275231.42567910667</v>
      </c>
      <c r="T13" s="36">
        <v>282738.56512992969</v>
      </c>
      <c r="U13" s="36">
        <v>283699.01814509422</v>
      </c>
      <c r="V13" s="36">
        <v>286713.62925246486</v>
      </c>
      <c r="W13" s="36">
        <v>278863.59257525147</v>
      </c>
      <c r="X13" s="36">
        <v>297631.07481044956</v>
      </c>
      <c r="Y13" s="36">
        <v>307752.81318667787</v>
      </c>
      <c r="Z13" s="36">
        <v>314278.09776319546</v>
      </c>
      <c r="AA13" s="36">
        <v>305014.39009536692</v>
      </c>
      <c r="AB13" s="36">
        <v>291914.04495959118</v>
      </c>
      <c r="AC13" s="36">
        <v>292715.71988975571</v>
      </c>
      <c r="AD13" s="44">
        <v>313357.26266869658</v>
      </c>
      <c r="AE13" s="44">
        <v>321538.60859402397</v>
      </c>
      <c r="AF13" s="44">
        <v>339176.76940326387</v>
      </c>
      <c r="AG13" s="44">
        <v>344073.2044640985</v>
      </c>
    </row>
    <row r="14" spans="1:33" s="31" customFormat="1" ht="16.5" customHeight="1">
      <c r="A14" s="43" t="s">
        <v>465</v>
      </c>
      <c r="B14" s="42" t="s">
        <v>452</v>
      </c>
      <c r="C14" s="42" t="s">
        <v>452</v>
      </c>
      <c r="D14" s="42" t="s">
        <v>452</v>
      </c>
      <c r="E14" s="42" t="s">
        <v>452</v>
      </c>
      <c r="F14" s="41">
        <f t="shared" ref="F14:AD14" si="1">SUM(F15:F22)</f>
        <v>39854</v>
      </c>
      <c r="G14" s="41">
        <f t="shared" si="1"/>
        <v>39581</v>
      </c>
      <c r="H14" s="41">
        <f t="shared" si="1"/>
        <v>41143</v>
      </c>
      <c r="I14" s="41">
        <f t="shared" si="1"/>
        <v>40703</v>
      </c>
      <c r="J14" s="41">
        <f t="shared" si="1"/>
        <v>40241</v>
      </c>
      <c r="K14" s="41">
        <f t="shared" si="1"/>
        <v>39384</v>
      </c>
      <c r="L14" s="41">
        <f t="shared" si="1"/>
        <v>39585</v>
      </c>
      <c r="M14" s="41">
        <f t="shared" si="1"/>
        <v>39808</v>
      </c>
      <c r="N14" s="41">
        <f t="shared" si="1"/>
        <v>38984.124200000006</v>
      </c>
      <c r="O14" s="41">
        <f t="shared" si="1"/>
        <v>40180.218951999996</v>
      </c>
      <c r="P14" s="41">
        <f t="shared" si="1"/>
        <v>41605.038687999993</v>
      </c>
      <c r="Q14" s="41">
        <f t="shared" si="1"/>
        <v>43278.862481000004</v>
      </c>
      <c r="R14" s="41">
        <f t="shared" si="1"/>
        <v>45100.241891000005</v>
      </c>
      <c r="S14" s="41">
        <f t="shared" si="1"/>
        <v>46507.533026999998</v>
      </c>
      <c r="T14" s="41">
        <f t="shared" si="1"/>
        <v>46096.088878999995</v>
      </c>
      <c r="U14" s="41">
        <f t="shared" si="1"/>
        <v>45676.831126000005</v>
      </c>
      <c r="V14" s="41">
        <f t="shared" si="1"/>
        <v>46545.783080000001</v>
      </c>
      <c r="W14" s="41">
        <f t="shared" si="1"/>
        <v>47124.653055000002</v>
      </c>
      <c r="X14" s="41">
        <f t="shared" si="1"/>
        <v>49504.172899999998</v>
      </c>
      <c r="Y14" s="41">
        <f t="shared" si="1"/>
        <v>51873.259700000002</v>
      </c>
      <c r="Z14" s="41">
        <f t="shared" si="1"/>
        <v>53712.078799999996</v>
      </c>
      <c r="AA14" s="41">
        <f t="shared" si="1"/>
        <v>53898.382540000013</v>
      </c>
      <c r="AB14" s="41">
        <f t="shared" si="1"/>
        <v>52627.181348999991</v>
      </c>
      <c r="AC14" s="41">
        <f t="shared" si="1"/>
        <v>54328.134432999992</v>
      </c>
      <c r="AD14" s="41">
        <f t="shared" si="1"/>
        <v>55169.258447999993</v>
      </c>
      <c r="AE14" s="41">
        <v>56467.102654000009</v>
      </c>
      <c r="AF14" s="41">
        <v>57012.094199999992</v>
      </c>
      <c r="AG14" s="41" t="s">
        <v>452</v>
      </c>
    </row>
    <row r="15" spans="1:33" s="31" customFormat="1" ht="16.5" customHeight="1">
      <c r="A15" s="35" t="s">
        <v>464</v>
      </c>
      <c r="B15" s="34" t="s">
        <v>452</v>
      </c>
      <c r="C15" s="34" t="s">
        <v>452</v>
      </c>
      <c r="D15" s="34" t="s">
        <v>452</v>
      </c>
      <c r="E15" s="34" t="s">
        <v>452</v>
      </c>
      <c r="F15" s="34">
        <v>21790</v>
      </c>
      <c r="G15" s="34">
        <v>21161</v>
      </c>
      <c r="H15" s="34">
        <v>20981</v>
      </c>
      <c r="I15" s="34">
        <v>21090</v>
      </c>
      <c r="J15" s="34">
        <v>20336</v>
      </c>
      <c r="K15" s="34">
        <v>20247</v>
      </c>
      <c r="L15" s="34">
        <v>18832</v>
      </c>
      <c r="M15" s="34">
        <v>18818</v>
      </c>
      <c r="N15" s="34">
        <v>16802.168100000003</v>
      </c>
      <c r="O15" s="34">
        <v>17509.219211999996</v>
      </c>
      <c r="P15" s="34">
        <v>17873.721648999999</v>
      </c>
      <c r="Q15" s="34">
        <v>18683.797939</v>
      </c>
      <c r="R15" s="34">
        <v>18807.334752999999</v>
      </c>
      <c r="S15" s="34">
        <v>19582.868181999998</v>
      </c>
      <c r="T15" s="34">
        <v>19678.689117000002</v>
      </c>
      <c r="U15" s="34">
        <v>19178.851354999999</v>
      </c>
      <c r="V15" s="34">
        <v>18920.853862999997</v>
      </c>
      <c r="W15" s="34">
        <v>19424.922553999997</v>
      </c>
      <c r="X15" s="34">
        <v>20390.185932999997</v>
      </c>
      <c r="Y15" s="34">
        <v>20388.053</v>
      </c>
      <c r="Z15" s="34">
        <v>21198.100300000002</v>
      </c>
      <c r="AA15" s="34">
        <v>21099.988628999999</v>
      </c>
      <c r="AB15" s="34">
        <v>20569.726839999999</v>
      </c>
      <c r="AC15" s="36">
        <v>20558.575434999999</v>
      </c>
      <c r="AD15" s="36">
        <v>21142.192439999999</v>
      </c>
      <c r="AE15" s="36">
        <v>21257.402984</v>
      </c>
      <c r="AF15" s="36">
        <v>21428.948799999998</v>
      </c>
      <c r="AG15" s="36" t="s">
        <v>452</v>
      </c>
    </row>
    <row r="16" spans="1:33" ht="16.5" customHeight="1">
      <c r="A16" s="35" t="s">
        <v>463</v>
      </c>
      <c r="B16" s="34" t="s">
        <v>452</v>
      </c>
      <c r="C16" s="34" t="s">
        <v>452</v>
      </c>
      <c r="D16" s="34" t="s">
        <v>452</v>
      </c>
      <c r="E16" s="34" t="s">
        <v>452</v>
      </c>
      <c r="F16" s="34">
        <v>381</v>
      </c>
      <c r="G16" s="34">
        <v>350</v>
      </c>
      <c r="H16" s="34">
        <v>571</v>
      </c>
      <c r="I16" s="34">
        <v>662</v>
      </c>
      <c r="J16" s="34">
        <v>701</v>
      </c>
      <c r="K16" s="34">
        <v>705</v>
      </c>
      <c r="L16" s="34">
        <v>833</v>
      </c>
      <c r="M16" s="34">
        <v>860</v>
      </c>
      <c r="N16" s="34">
        <v>955.24509999999998</v>
      </c>
      <c r="O16" s="34">
        <v>1023.7081319999999</v>
      </c>
      <c r="P16" s="34">
        <v>1115.35194</v>
      </c>
      <c r="Q16" s="34">
        <v>1190.168551</v>
      </c>
      <c r="R16" s="34">
        <v>1339.431795</v>
      </c>
      <c r="S16" s="34">
        <v>1427.305259</v>
      </c>
      <c r="T16" s="34">
        <v>1431.6725369999999</v>
      </c>
      <c r="U16" s="34">
        <v>1476.0326319999997</v>
      </c>
      <c r="V16" s="34">
        <v>1576.197658</v>
      </c>
      <c r="W16" s="34">
        <v>1699.5838489999999</v>
      </c>
      <c r="X16" s="34">
        <v>1865.7201999999997</v>
      </c>
      <c r="Y16" s="34">
        <v>1930.2944</v>
      </c>
      <c r="Z16" s="34">
        <v>2081.0625999999997</v>
      </c>
      <c r="AA16" s="34">
        <v>2196.117518</v>
      </c>
      <c r="AB16" s="34">
        <v>2172.7471529999998</v>
      </c>
      <c r="AC16" s="37">
        <v>2363.430715</v>
      </c>
      <c r="AD16" s="36">
        <v>2488.8479259999999</v>
      </c>
      <c r="AE16" s="36">
        <v>2564.6256590000003</v>
      </c>
      <c r="AF16" s="36">
        <v>2674.5208000000002</v>
      </c>
      <c r="AG16" s="36" t="s">
        <v>452</v>
      </c>
    </row>
    <row r="17" spans="1:33" ht="16.5" customHeight="1">
      <c r="A17" s="35" t="s">
        <v>462</v>
      </c>
      <c r="B17" s="34" t="s">
        <v>452</v>
      </c>
      <c r="C17" s="34" t="s">
        <v>452</v>
      </c>
      <c r="D17" s="34" t="s">
        <v>452</v>
      </c>
      <c r="E17" s="34" t="s">
        <v>452</v>
      </c>
      <c r="F17" s="34">
        <v>10558</v>
      </c>
      <c r="G17" s="34">
        <v>10427</v>
      </c>
      <c r="H17" s="34">
        <v>11475</v>
      </c>
      <c r="I17" s="34">
        <v>10528</v>
      </c>
      <c r="J17" s="34">
        <v>10737</v>
      </c>
      <c r="K17" s="34">
        <v>10231</v>
      </c>
      <c r="L17" s="34">
        <v>10668</v>
      </c>
      <c r="M17" s="34">
        <v>10559</v>
      </c>
      <c r="N17" s="34">
        <v>11530.220300000001</v>
      </c>
      <c r="O17" s="34">
        <v>12056.0676</v>
      </c>
      <c r="P17" s="34">
        <v>12284.382321999999</v>
      </c>
      <c r="Q17" s="34">
        <v>12902.056581000001</v>
      </c>
      <c r="R17" s="34">
        <v>13843.512074999999</v>
      </c>
      <c r="S17" s="34">
        <v>14178.091572000001</v>
      </c>
      <c r="T17" s="34">
        <v>13663.224326</v>
      </c>
      <c r="U17" s="34">
        <v>13606.195594000001</v>
      </c>
      <c r="V17" s="34">
        <v>14354.281087000001</v>
      </c>
      <c r="W17" s="34">
        <v>14417.698761</v>
      </c>
      <c r="X17" s="34">
        <v>14721.465516</v>
      </c>
      <c r="Y17" s="34">
        <v>16137.9522</v>
      </c>
      <c r="Z17" s="34">
        <v>16849.9198</v>
      </c>
      <c r="AA17" s="34">
        <v>16805.109970000001</v>
      </c>
      <c r="AB17" s="34">
        <v>16406.938677999999</v>
      </c>
      <c r="AC17" s="37">
        <v>17316.613255</v>
      </c>
      <c r="AD17" s="36">
        <v>17516.432841999998</v>
      </c>
      <c r="AE17" s="36">
        <v>18004.627035000001</v>
      </c>
      <c r="AF17" s="36">
        <v>18339.048699999999</v>
      </c>
      <c r="AG17" s="36" t="s">
        <v>452</v>
      </c>
    </row>
    <row r="18" spans="1:33" ht="16.5" customHeight="1">
      <c r="A18" s="35" t="s">
        <v>461</v>
      </c>
      <c r="B18" s="34" t="s">
        <v>452</v>
      </c>
      <c r="C18" s="34" t="s">
        <v>452</v>
      </c>
      <c r="D18" s="34" t="s">
        <v>452</v>
      </c>
      <c r="E18" s="34" t="s">
        <v>452</v>
      </c>
      <c r="F18" s="34">
        <v>219</v>
      </c>
      <c r="G18" s="34">
        <v>306</v>
      </c>
      <c r="H18" s="34">
        <v>193</v>
      </c>
      <c r="I18" s="34">
        <v>195</v>
      </c>
      <c r="J18" s="34">
        <v>199</v>
      </c>
      <c r="K18" s="34">
        <v>188</v>
      </c>
      <c r="L18" s="34">
        <v>187</v>
      </c>
      <c r="M18" s="34">
        <v>187</v>
      </c>
      <c r="N18" s="34">
        <v>184.16370000000001</v>
      </c>
      <c r="O18" s="34">
        <v>189.170345</v>
      </c>
      <c r="P18" s="34">
        <v>181.71669800000001</v>
      </c>
      <c r="Q18" s="34">
        <v>186.10567</v>
      </c>
      <c r="R18" s="34">
        <v>191.89107100000004</v>
      </c>
      <c r="S18" s="34">
        <v>186.99797199999998</v>
      </c>
      <c r="T18" s="34">
        <v>187.793553</v>
      </c>
      <c r="U18" s="34">
        <v>176.144657</v>
      </c>
      <c r="V18" s="34">
        <v>173.21470899999997</v>
      </c>
      <c r="W18" s="34">
        <v>172.98174700000001</v>
      </c>
      <c r="X18" s="34">
        <v>163.88912900000003</v>
      </c>
      <c r="Y18" s="34">
        <v>155.51650000000001</v>
      </c>
      <c r="Z18" s="34">
        <v>160.68529999999998</v>
      </c>
      <c r="AA18" s="34">
        <v>168.066937</v>
      </c>
      <c r="AB18" s="34">
        <v>158.87200799999999</v>
      </c>
      <c r="AC18" s="37">
        <v>160.306691</v>
      </c>
      <c r="AD18" s="36">
        <v>161.88904700000001</v>
      </c>
      <c r="AE18" s="36">
        <v>156.31329400000001</v>
      </c>
      <c r="AF18" s="36">
        <v>157.73150000000001</v>
      </c>
      <c r="AG18" s="36" t="s">
        <v>452</v>
      </c>
    </row>
    <row r="19" spans="1:33" ht="16.5" customHeight="1">
      <c r="A19" s="35" t="s">
        <v>455</v>
      </c>
      <c r="B19" s="34">
        <v>4197</v>
      </c>
      <c r="C19" s="34">
        <v>4128</v>
      </c>
      <c r="D19" s="34">
        <v>4592</v>
      </c>
      <c r="E19" s="34">
        <v>4513</v>
      </c>
      <c r="F19" s="34">
        <v>6516</v>
      </c>
      <c r="G19" s="34">
        <v>6534</v>
      </c>
      <c r="H19" s="34">
        <v>7082</v>
      </c>
      <c r="I19" s="34">
        <v>7344</v>
      </c>
      <c r="J19" s="34">
        <v>7320</v>
      </c>
      <c r="K19" s="34">
        <v>6940</v>
      </c>
      <c r="L19" s="34">
        <v>7996</v>
      </c>
      <c r="M19" s="34">
        <v>8244</v>
      </c>
      <c r="N19" s="34">
        <v>8350.4012999999995</v>
      </c>
      <c r="O19" s="34">
        <v>8037.4858980000008</v>
      </c>
      <c r="P19" s="34">
        <v>8702.2589120000011</v>
      </c>
      <c r="Q19" s="34">
        <v>8764.0169889999997</v>
      </c>
      <c r="R19" s="34">
        <v>9399.8729629999998</v>
      </c>
      <c r="S19" s="34">
        <v>9543.5642550000011</v>
      </c>
      <c r="T19" s="34">
        <v>9499.8287029999992</v>
      </c>
      <c r="U19" s="34">
        <v>9555.383124</v>
      </c>
      <c r="V19" s="34">
        <v>9715.2788890000011</v>
      </c>
      <c r="W19" s="34">
        <v>9470.1332469999998</v>
      </c>
      <c r="X19" s="34">
        <v>10358.926487000002</v>
      </c>
      <c r="Y19" s="34">
        <v>11136.821900000001</v>
      </c>
      <c r="Z19" s="34">
        <v>11031.9995</v>
      </c>
      <c r="AA19" s="34">
        <v>11129.418953</v>
      </c>
      <c r="AB19" s="34">
        <v>10773.7353</v>
      </c>
      <c r="AC19" s="37">
        <v>11314.228574000001</v>
      </c>
      <c r="AD19" s="36">
        <v>11120.63185</v>
      </c>
      <c r="AE19" s="36">
        <v>11735.558829</v>
      </c>
      <c r="AF19" s="36">
        <v>11599.8469</v>
      </c>
      <c r="AG19" s="36" t="s">
        <v>452</v>
      </c>
    </row>
    <row r="20" spans="1:33" ht="16.5" customHeight="1">
      <c r="A20" s="39" t="s">
        <v>460</v>
      </c>
      <c r="B20" s="34" t="s">
        <v>452</v>
      </c>
      <c r="C20" s="34" t="s">
        <v>452</v>
      </c>
      <c r="D20" s="34" t="s">
        <v>452</v>
      </c>
      <c r="E20" s="34" t="s">
        <v>452</v>
      </c>
      <c r="F20" s="34" t="s">
        <v>452</v>
      </c>
      <c r="G20" s="34">
        <v>364</v>
      </c>
      <c r="H20" s="34">
        <v>431</v>
      </c>
      <c r="I20" s="34">
        <v>454</v>
      </c>
      <c r="J20" s="34">
        <v>495</v>
      </c>
      <c r="K20" s="34">
        <v>562</v>
      </c>
      <c r="L20" s="34">
        <v>577</v>
      </c>
      <c r="M20" s="34">
        <v>607</v>
      </c>
      <c r="N20" s="34">
        <v>390.9409</v>
      </c>
      <c r="O20" s="34">
        <v>531.07757100000003</v>
      </c>
      <c r="P20" s="34">
        <v>513.41098099999999</v>
      </c>
      <c r="Q20" s="34">
        <v>558.98629999999991</v>
      </c>
      <c r="R20" s="34">
        <v>587.65657799999997</v>
      </c>
      <c r="S20" s="34">
        <v>625.77712400000007</v>
      </c>
      <c r="T20" s="34">
        <v>650.98968500000001</v>
      </c>
      <c r="U20" s="34">
        <v>688.58305900000005</v>
      </c>
      <c r="V20" s="34">
        <v>703.84377199999994</v>
      </c>
      <c r="W20" s="34">
        <v>738.47902800000008</v>
      </c>
      <c r="X20" s="34">
        <v>753.30440099999998</v>
      </c>
      <c r="Y20" s="34">
        <v>777.72930000000008</v>
      </c>
      <c r="Z20" s="34">
        <v>843.92600000000004</v>
      </c>
      <c r="AA20" s="34">
        <v>881.04851499999995</v>
      </c>
      <c r="AB20" s="34">
        <v>841.18544899999995</v>
      </c>
      <c r="AC20" s="37">
        <v>846.28385000000003</v>
      </c>
      <c r="AD20" s="36">
        <v>851.33871699999997</v>
      </c>
      <c r="AE20" s="36">
        <v>851.65238199999999</v>
      </c>
      <c r="AF20" s="36">
        <v>863.76990000000001</v>
      </c>
      <c r="AG20" s="36" t="s">
        <v>452</v>
      </c>
    </row>
    <row r="21" spans="1:33" ht="16.5" customHeight="1">
      <c r="A21" s="35" t="s">
        <v>459</v>
      </c>
      <c r="B21" s="34" t="s">
        <v>452</v>
      </c>
      <c r="C21" s="34" t="s">
        <v>452</v>
      </c>
      <c r="D21" s="34" t="s">
        <v>452</v>
      </c>
      <c r="E21" s="34" t="s">
        <v>452</v>
      </c>
      <c r="F21" s="34" t="s">
        <v>452</v>
      </c>
      <c r="G21" s="34" t="s">
        <v>452</v>
      </c>
      <c r="H21" s="34">
        <v>286</v>
      </c>
      <c r="I21" s="34">
        <v>282</v>
      </c>
      <c r="J21" s="34">
        <v>271</v>
      </c>
      <c r="K21" s="34">
        <v>260</v>
      </c>
      <c r="L21" s="34">
        <v>260</v>
      </c>
      <c r="M21" s="34">
        <v>260</v>
      </c>
      <c r="N21" s="34">
        <v>255.38840000000002</v>
      </c>
      <c r="O21" s="34">
        <v>254.21924200000004</v>
      </c>
      <c r="P21" s="34">
        <v>280.125878</v>
      </c>
      <c r="Q21" s="34">
        <v>294.71404899999999</v>
      </c>
      <c r="R21" s="34">
        <v>298.132858</v>
      </c>
      <c r="S21" s="34">
        <v>295.33117599999997</v>
      </c>
      <c r="T21" s="34">
        <v>301.363563</v>
      </c>
      <c r="U21" s="34">
        <v>366.84362800000002</v>
      </c>
      <c r="V21" s="34">
        <v>356.984306</v>
      </c>
      <c r="W21" s="34">
        <v>359.19848399999995</v>
      </c>
      <c r="X21" s="34">
        <v>359.85686900000002</v>
      </c>
      <c r="Y21" s="34">
        <v>380.78190000000001</v>
      </c>
      <c r="Z21" s="34">
        <v>390.4581</v>
      </c>
      <c r="AA21" s="34">
        <v>364.67172900000003</v>
      </c>
      <c r="AB21" s="34">
        <v>389.20500600000003</v>
      </c>
      <c r="AC21" s="37">
        <v>389.38419099999999</v>
      </c>
      <c r="AD21" s="36">
        <v>402.115701</v>
      </c>
      <c r="AE21" s="36">
        <v>402.30593399999998</v>
      </c>
      <c r="AF21" s="36">
        <v>414.20960000000002</v>
      </c>
      <c r="AG21" s="36" t="s">
        <v>452</v>
      </c>
    </row>
    <row r="22" spans="1:33" s="31" customFormat="1" ht="16.5" customHeight="1">
      <c r="A22" s="35" t="s">
        <v>458</v>
      </c>
      <c r="B22" s="34" t="s">
        <v>452</v>
      </c>
      <c r="C22" s="34" t="s">
        <v>452</v>
      </c>
      <c r="D22" s="34" t="s">
        <v>452</v>
      </c>
      <c r="E22" s="34" t="s">
        <v>452</v>
      </c>
      <c r="F22" s="34">
        <v>390</v>
      </c>
      <c r="G22" s="34">
        <v>439</v>
      </c>
      <c r="H22" s="34">
        <v>124</v>
      </c>
      <c r="I22" s="34">
        <v>148</v>
      </c>
      <c r="J22" s="34">
        <v>182</v>
      </c>
      <c r="K22" s="34">
        <v>251</v>
      </c>
      <c r="L22" s="34">
        <v>232</v>
      </c>
      <c r="M22" s="34">
        <v>273</v>
      </c>
      <c r="N22" s="34">
        <v>515.5963999999949</v>
      </c>
      <c r="O22" s="34">
        <v>579.27095199999894</v>
      </c>
      <c r="P22" s="34">
        <v>654.07030799999484</v>
      </c>
      <c r="Q22" s="34">
        <v>699.01640200000111</v>
      </c>
      <c r="R22" s="34">
        <v>632.40979800000787</v>
      </c>
      <c r="S22" s="34">
        <v>667.59748699999909</v>
      </c>
      <c r="T22" s="34">
        <v>682.52739499999007</v>
      </c>
      <c r="U22" s="34">
        <v>628.79707700001018</v>
      </c>
      <c r="V22" s="34">
        <v>745.12879600000451</v>
      </c>
      <c r="W22" s="34">
        <v>841.65538500000548</v>
      </c>
      <c r="X22" s="34">
        <v>890.82436499999312</v>
      </c>
      <c r="Y22" s="34">
        <v>966.1105000000025</v>
      </c>
      <c r="Z22" s="34">
        <v>1155.9271999999999</v>
      </c>
      <c r="AA22" s="34">
        <v>1253.9602890000001</v>
      </c>
      <c r="AB22" s="34">
        <v>1314.7709150000001</v>
      </c>
      <c r="AC22" s="36">
        <v>1379.3117219999999</v>
      </c>
      <c r="AD22" s="36">
        <v>1485.809925</v>
      </c>
      <c r="AE22" s="36">
        <v>1494.6165369999999</v>
      </c>
      <c r="AF22" s="36">
        <v>1534.018</v>
      </c>
      <c r="AG22" s="36" t="s">
        <v>452</v>
      </c>
    </row>
    <row r="23" spans="1:33" ht="16.5" customHeight="1">
      <c r="A23" s="40" t="s">
        <v>457</v>
      </c>
      <c r="B23" s="34"/>
      <c r="C23" s="34"/>
      <c r="D23" s="34"/>
      <c r="E23" s="34"/>
      <c r="F23" s="34"/>
      <c r="G23" s="34"/>
      <c r="H23" s="34"/>
      <c r="I23" s="34"/>
      <c r="J23" s="34"/>
      <c r="K23" s="34"/>
      <c r="L23" s="34"/>
      <c r="M23" s="34"/>
      <c r="N23" s="34"/>
      <c r="O23" s="34"/>
      <c r="P23" s="34"/>
      <c r="Q23" s="36"/>
      <c r="R23" s="36"/>
      <c r="S23" s="36"/>
      <c r="T23" s="36"/>
      <c r="U23" s="36"/>
      <c r="V23" s="36"/>
      <c r="W23" s="36"/>
      <c r="X23" s="36"/>
      <c r="Y23" s="36"/>
      <c r="Z23" s="36"/>
      <c r="AA23" s="36"/>
      <c r="AB23" s="36"/>
      <c r="AC23" s="36"/>
      <c r="AD23" s="36"/>
      <c r="AE23" s="36"/>
      <c r="AF23" s="36"/>
      <c r="AG23" s="36"/>
    </row>
    <row r="24" spans="1:33" ht="16.5" customHeight="1">
      <c r="A24" s="39" t="s">
        <v>456</v>
      </c>
      <c r="B24" s="34">
        <v>17064</v>
      </c>
      <c r="C24" s="34">
        <v>13260</v>
      </c>
      <c r="D24" s="34">
        <v>6179</v>
      </c>
      <c r="E24" s="34">
        <v>3931</v>
      </c>
      <c r="F24" s="34">
        <v>4503</v>
      </c>
      <c r="G24" s="34">
        <v>4825</v>
      </c>
      <c r="H24" s="34">
        <v>6057</v>
      </c>
      <c r="I24" s="34">
        <v>6273</v>
      </c>
      <c r="J24" s="34">
        <v>6091</v>
      </c>
      <c r="K24" s="34">
        <v>6199</v>
      </c>
      <c r="L24" s="34">
        <v>5921</v>
      </c>
      <c r="M24" s="34">
        <v>5545</v>
      </c>
      <c r="N24" s="34">
        <v>5050</v>
      </c>
      <c r="O24" s="34">
        <v>5166</v>
      </c>
      <c r="P24" s="34">
        <v>5304</v>
      </c>
      <c r="Q24" s="36">
        <v>5330</v>
      </c>
      <c r="R24" s="38">
        <v>5573.9916949999997</v>
      </c>
      <c r="S24" s="38">
        <v>5570.5677539999997</v>
      </c>
      <c r="T24" s="38">
        <v>5337.8184959999999</v>
      </c>
      <c r="U24" s="36">
        <v>5679.9327190000004</v>
      </c>
      <c r="V24" s="36">
        <v>5510.8824969999996</v>
      </c>
      <c r="W24" s="36">
        <v>5381.3696630000004</v>
      </c>
      <c r="X24" s="36">
        <v>5409.8024230000001</v>
      </c>
      <c r="Y24" s="36">
        <v>5784.2503559999996</v>
      </c>
      <c r="Z24" s="34">
        <v>6178.5061949999999</v>
      </c>
      <c r="AA24" s="34">
        <v>5914.0960670000004</v>
      </c>
      <c r="AB24" s="34">
        <v>6419.7054660000003</v>
      </c>
      <c r="AC24" s="36">
        <v>6567.8390909999998</v>
      </c>
      <c r="AD24" s="36">
        <v>6752.432476</v>
      </c>
      <c r="AE24" s="36">
        <v>7283.1049199999998</v>
      </c>
      <c r="AF24" s="36">
        <v>6674.6818009999997</v>
      </c>
      <c r="AG24" s="36">
        <v>6535.9028010000002</v>
      </c>
    </row>
    <row r="25" spans="1:33" s="31" customFormat="1" ht="16.5" customHeight="1">
      <c r="A25" s="35" t="s">
        <v>455</v>
      </c>
      <c r="B25" s="34">
        <v>4197</v>
      </c>
      <c r="C25" s="34">
        <v>4128</v>
      </c>
      <c r="D25" s="34">
        <v>4592</v>
      </c>
      <c r="E25" s="34">
        <v>4513</v>
      </c>
      <c r="F25" s="34">
        <v>6516</v>
      </c>
      <c r="G25" s="34">
        <v>6534</v>
      </c>
      <c r="H25" s="34">
        <v>7082</v>
      </c>
      <c r="I25" s="34">
        <v>7344</v>
      </c>
      <c r="J25" s="34">
        <v>7320</v>
      </c>
      <c r="K25" s="34">
        <v>6940</v>
      </c>
      <c r="L25" s="34">
        <v>7996</v>
      </c>
      <c r="M25" s="34">
        <v>8244</v>
      </c>
      <c r="N25" s="34">
        <v>8350.4012999999995</v>
      </c>
      <c r="O25" s="34">
        <v>8037.4858980000008</v>
      </c>
      <c r="P25" s="34">
        <v>8702.2589120000011</v>
      </c>
      <c r="Q25" s="34">
        <v>8764.0169889999997</v>
      </c>
      <c r="R25" s="34">
        <v>9399.8729629999998</v>
      </c>
      <c r="S25" s="34">
        <v>9543.5642550000011</v>
      </c>
      <c r="T25" s="34">
        <v>9499.8287029999992</v>
      </c>
      <c r="U25" s="34">
        <v>9555.383124</v>
      </c>
      <c r="V25" s="34">
        <v>9715.2788890000011</v>
      </c>
      <c r="W25" s="34">
        <v>9470.1332469999998</v>
      </c>
      <c r="X25" s="34">
        <v>10358.926487000002</v>
      </c>
      <c r="Y25" s="34">
        <v>11136.821900000001</v>
      </c>
      <c r="Z25" s="34">
        <v>11031.9995</v>
      </c>
      <c r="AA25" s="34">
        <v>11129.418953</v>
      </c>
      <c r="AB25" s="34">
        <v>10773.7353</v>
      </c>
      <c r="AC25" s="37">
        <v>11314.228574000001</v>
      </c>
      <c r="AD25" s="36">
        <v>11120.63185</v>
      </c>
      <c r="AE25" s="36">
        <v>11735.558829</v>
      </c>
      <c r="AF25" s="36">
        <v>11599.8469</v>
      </c>
      <c r="AG25" s="36" t="s">
        <v>452</v>
      </c>
    </row>
    <row r="26" spans="1:33" s="31" customFormat="1" ht="16.5" customHeight="1">
      <c r="A26" s="35" t="s">
        <v>454</v>
      </c>
      <c r="B26" s="34" t="s">
        <v>452</v>
      </c>
      <c r="C26" s="34" t="s">
        <v>452</v>
      </c>
      <c r="D26" s="34" t="s">
        <v>452</v>
      </c>
      <c r="E26" s="34" t="s">
        <v>452</v>
      </c>
      <c r="F26" s="34">
        <v>381</v>
      </c>
      <c r="G26" s="34">
        <v>350</v>
      </c>
      <c r="H26" s="34">
        <v>571</v>
      </c>
      <c r="I26" s="34">
        <v>662</v>
      </c>
      <c r="J26" s="34">
        <v>701</v>
      </c>
      <c r="K26" s="34">
        <v>705</v>
      </c>
      <c r="L26" s="34">
        <v>833</v>
      </c>
      <c r="M26" s="34">
        <v>860</v>
      </c>
      <c r="N26" s="34">
        <v>955.24509999999998</v>
      </c>
      <c r="O26" s="34">
        <v>1023.7081319999999</v>
      </c>
      <c r="P26" s="34">
        <v>1115.35194</v>
      </c>
      <c r="Q26" s="34">
        <v>1190.168551</v>
      </c>
      <c r="R26" s="34">
        <v>1339.431795</v>
      </c>
      <c r="S26" s="34">
        <v>1427.305259</v>
      </c>
      <c r="T26" s="34">
        <v>1431.6725369999999</v>
      </c>
      <c r="U26" s="34">
        <v>1476.0326319999997</v>
      </c>
      <c r="V26" s="34">
        <v>1576.197658</v>
      </c>
      <c r="W26" s="34">
        <v>1699.5838489999999</v>
      </c>
      <c r="X26" s="34">
        <v>1865.7201999999997</v>
      </c>
      <c r="Y26" s="34">
        <v>1930.2944</v>
      </c>
      <c r="Z26" s="34">
        <v>2081.0625999999997</v>
      </c>
      <c r="AA26" s="34">
        <v>2196.117518</v>
      </c>
      <c r="AB26" s="34">
        <v>2172.7471529999998</v>
      </c>
      <c r="AC26" s="37">
        <v>2363.430715</v>
      </c>
      <c r="AD26" s="36">
        <v>2488.8479259999999</v>
      </c>
      <c r="AE26" s="36">
        <v>2564.6256590000003</v>
      </c>
      <c r="AF26" s="36">
        <v>2674.5208000000002</v>
      </c>
      <c r="AG26" s="36" t="s">
        <v>452</v>
      </c>
    </row>
    <row r="27" spans="1:33" s="31" customFormat="1" ht="16.5" customHeight="1" thickBot="1">
      <c r="A27" s="35" t="s">
        <v>453</v>
      </c>
      <c r="B27" s="34" t="s">
        <v>452</v>
      </c>
      <c r="C27" s="34" t="s">
        <v>452</v>
      </c>
      <c r="D27" s="34" t="s">
        <v>452</v>
      </c>
      <c r="E27" s="34" t="s">
        <v>452</v>
      </c>
      <c r="F27" s="34">
        <v>10558</v>
      </c>
      <c r="G27" s="34">
        <v>10427</v>
      </c>
      <c r="H27" s="34">
        <v>11475</v>
      </c>
      <c r="I27" s="34">
        <v>10528</v>
      </c>
      <c r="J27" s="34">
        <v>10737</v>
      </c>
      <c r="K27" s="34">
        <v>10231</v>
      </c>
      <c r="L27" s="34">
        <v>10668</v>
      </c>
      <c r="M27" s="34">
        <v>10559</v>
      </c>
      <c r="N27" s="34">
        <v>11530.220300000001</v>
      </c>
      <c r="O27" s="34">
        <v>12056.0676</v>
      </c>
      <c r="P27" s="34">
        <v>12284.382321999999</v>
      </c>
      <c r="Q27" s="34">
        <v>12902.056581000001</v>
      </c>
      <c r="R27" s="33">
        <v>13843.512074999999</v>
      </c>
      <c r="S27" s="33">
        <v>14178.091572000001</v>
      </c>
      <c r="T27" s="33">
        <v>13663.224326</v>
      </c>
      <c r="U27" s="33">
        <v>13606.195594000001</v>
      </c>
      <c r="V27" s="33">
        <v>14354.281087000001</v>
      </c>
      <c r="W27" s="33">
        <v>14417.698761</v>
      </c>
      <c r="X27" s="33">
        <v>14721.465516</v>
      </c>
      <c r="Y27" s="33">
        <v>16137.9522</v>
      </c>
      <c r="Z27" s="33">
        <v>16849.9198</v>
      </c>
      <c r="AA27" s="33">
        <v>16805.109970000001</v>
      </c>
      <c r="AB27" s="33">
        <v>16406.938677999999</v>
      </c>
      <c r="AC27" s="32">
        <v>17316.613255</v>
      </c>
      <c r="AD27" s="32">
        <v>17516.432841999998</v>
      </c>
      <c r="AE27" s="32">
        <v>18004.627035000001</v>
      </c>
      <c r="AF27" s="32">
        <v>18339.048699999999</v>
      </c>
      <c r="AG27" s="32" t="s">
        <v>452</v>
      </c>
    </row>
    <row r="28" spans="1:33" s="28" customFormat="1" ht="12.75" customHeight="1">
      <c r="A28" s="162" t="s">
        <v>451</v>
      </c>
      <c r="B28" s="162"/>
      <c r="C28" s="162"/>
      <c r="D28" s="162"/>
      <c r="E28" s="162"/>
      <c r="F28" s="162"/>
      <c r="G28" s="162"/>
      <c r="H28" s="162"/>
      <c r="I28" s="162"/>
      <c r="J28" s="162"/>
      <c r="K28" s="162"/>
      <c r="L28" s="162"/>
      <c r="M28" s="162"/>
      <c r="N28" s="162"/>
      <c r="O28" s="162"/>
      <c r="P28" s="162"/>
      <c r="Q28" s="162"/>
      <c r="R28" s="162"/>
      <c r="S28" s="162"/>
      <c r="T28" s="162"/>
      <c r="U28" s="162"/>
      <c r="V28" s="162"/>
      <c r="W28" s="162"/>
      <c r="X28" s="162"/>
      <c r="Y28" s="162"/>
      <c r="Z28" s="162"/>
    </row>
    <row r="29" spans="1:33" s="30" customFormat="1" ht="12.75" customHeight="1">
      <c r="A29" s="163"/>
      <c r="B29" s="163"/>
      <c r="C29" s="163"/>
      <c r="D29" s="163"/>
      <c r="E29" s="163"/>
      <c r="F29" s="163"/>
      <c r="G29" s="163"/>
      <c r="H29" s="163"/>
      <c r="I29" s="163"/>
      <c r="J29" s="163"/>
      <c r="K29" s="163"/>
      <c r="L29" s="163"/>
      <c r="M29" s="163"/>
      <c r="N29" s="163"/>
      <c r="O29" s="163"/>
      <c r="P29" s="163"/>
      <c r="Q29" s="163"/>
      <c r="R29" s="163"/>
      <c r="S29" s="163"/>
      <c r="T29" s="163"/>
      <c r="U29" s="163"/>
      <c r="V29" s="163"/>
      <c r="W29" s="163"/>
      <c r="X29" s="163"/>
      <c r="Y29" s="163"/>
      <c r="Z29" s="163"/>
    </row>
    <row r="30" spans="1:33" s="28" customFormat="1" ht="12.75" customHeight="1">
      <c r="A30" s="164" t="s">
        <v>450</v>
      </c>
      <c r="B30" s="164"/>
      <c r="C30" s="164"/>
      <c r="D30" s="164"/>
      <c r="E30" s="164"/>
      <c r="F30" s="164"/>
      <c r="G30" s="164"/>
      <c r="H30" s="164"/>
      <c r="I30" s="164"/>
      <c r="J30" s="164"/>
      <c r="K30" s="164"/>
      <c r="L30" s="164"/>
      <c r="M30" s="164"/>
      <c r="N30" s="164"/>
      <c r="O30" s="164"/>
      <c r="P30" s="164"/>
      <c r="Q30" s="164"/>
      <c r="R30" s="164"/>
      <c r="S30" s="164"/>
      <c r="T30" s="164"/>
      <c r="U30" s="164"/>
      <c r="V30" s="164"/>
      <c r="W30" s="164"/>
      <c r="X30" s="164"/>
      <c r="Y30" s="164"/>
      <c r="Z30" s="164"/>
    </row>
    <row r="31" spans="1:33" s="28" customFormat="1" ht="38.25" customHeight="1">
      <c r="A31" s="164" t="s">
        <v>449</v>
      </c>
      <c r="B31" s="164"/>
      <c r="C31" s="164"/>
      <c r="D31" s="164"/>
      <c r="E31" s="164"/>
      <c r="F31" s="164"/>
      <c r="G31" s="164"/>
      <c r="H31" s="164"/>
      <c r="I31" s="164"/>
      <c r="J31" s="164"/>
      <c r="K31" s="164"/>
      <c r="L31" s="164"/>
      <c r="M31" s="164"/>
      <c r="N31" s="164"/>
      <c r="O31" s="164"/>
      <c r="P31" s="164"/>
      <c r="Q31" s="164"/>
      <c r="R31" s="164"/>
      <c r="S31" s="164"/>
      <c r="T31" s="164"/>
      <c r="U31" s="164"/>
      <c r="V31" s="164"/>
      <c r="W31" s="164"/>
      <c r="X31" s="164"/>
      <c r="Y31" s="164"/>
      <c r="Z31" s="164"/>
    </row>
    <row r="32" spans="1:33" s="28" customFormat="1" ht="12.75" customHeight="1">
      <c r="A32" s="157" t="s">
        <v>448</v>
      </c>
      <c r="B32" s="157"/>
      <c r="C32" s="157"/>
      <c r="D32" s="157"/>
      <c r="E32" s="157"/>
      <c r="F32" s="157"/>
      <c r="G32" s="157"/>
      <c r="H32" s="157"/>
      <c r="I32" s="157"/>
      <c r="J32" s="157"/>
      <c r="K32" s="157"/>
      <c r="L32" s="157"/>
      <c r="M32" s="157"/>
      <c r="N32" s="157"/>
      <c r="O32" s="157"/>
      <c r="P32" s="157"/>
      <c r="Q32" s="157"/>
      <c r="R32" s="157"/>
      <c r="S32" s="157"/>
      <c r="T32" s="157"/>
      <c r="U32" s="157"/>
      <c r="V32" s="157"/>
      <c r="W32" s="157"/>
      <c r="X32" s="157"/>
      <c r="Y32" s="157"/>
      <c r="Z32" s="157"/>
    </row>
    <row r="33" spans="1:26" s="28" customFormat="1" ht="12.75" customHeight="1">
      <c r="A33" s="157" t="s">
        <v>447</v>
      </c>
      <c r="B33" s="157"/>
      <c r="C33" s="157"/>
      <c r="D33" s="157"/>
      <c r="E33" s="157"/>
      <c r="F33" s="157"/>
      <c r="G33" s="157"/>
      <c r="H33" s="157"/>
      <c r="I33" s="157"/>
      <c r="J33" s="157"/>
      <c r="K33" s="157"/>
      <c r="L33" s="157"/>
      <c r="M33" s="157"/>
      <c r="N33" s="157"/>
      <c r="O33" s="157"/>
      <c r="P33" s="157"/>
      <c r="Q33" s="157"/>
      <c r="R33" s="157"/>
      <c r="S33" s="157"/>
      <c r="T33" s="157"/>
      <c r="U33" s="157"/>
      <c r="V33" s="157"/>
      <c r="W33" s="157"/>
      <c r="X33" s="157"/>
      <c r="Y33" s="157"/>
      <c r="Z33" s="157"/>
    </row>
    <row r="34" spans="1:26" s="28" customFormat="1" ht="12.75" customHeight="1">
      <c r="A34" s="157" t="s">
        <v>446</v>
      </c>
      <c r="B34" s="157"/>
      <c r="C34" s="157"/>
      <c r="D34" s="157"/>
      <c r="E34" s="157"/>
      <c r="F34" s="157"/>
      <c r="G34" s="157"/>
      <c r="H34" s="157"/>
      <c r="I34" s="157"/>
      <c r="J34" s="157"/>
      <c r="K34" s="157"/>
      <c r="L34" s="157"/>
      <c r="M34" s="157"/>
      <c r="N34" s="157"/>
      <c r="O34" s="157"/>
      <c r="P34" s="157"/>
      <c r="Q34" s="157"/>
      <c r="R34" s="157"/>
      <c r="S34" s="157"/>
      <c r="T34" s="157"/>
      <c r="U34" s="157"/>
      <c r="V34" s="157"/>
      <c r="W34" s="157"/>
      <c r="X34" s="157"/>
      <c r="Y34" s="157"/>
      <c r="Z34" s="157"/>
    </row>
    <row r="35" spans="1:26" s="28" customFormat="1" ht="25.5" customHeight="1">
      <c r="A35" s="164" t="s">
        <v>445</v>
      </c>
      <c r="B35" s="164"/>
      <c r="C35" s="164"/>
      <c r="D35" s="164"/>
      <c r="E35" s="164"/>
      <c r="F35" s="164"/>
      <c r="G35" s="164"/>
      <c r="H35" s="164"/>
      <c r="I35" s="164"/>
      <c r="J35" s="164"/>
      <c r="K35" s="164"/>
      <c r="L35" s="164"/>
      <c r="M35" s="164"/>
      <c r="N35" s="164"/>
      <c r="O35" s="164"/>
      <c r="P35" s="164"/>
      <c r="Q35" s="164"/>
      <c r="R35" s="164"/>
      <c r="S35" s="164"/>
      <c r="T35" s="164"/>
      <c r="U35" s="164"/>
      <c r="V35" s="164"/>
      <c r="W35" s="164"/>
      <c r="X35" s="164"/>
      <c r="Y35" s="164"/>
      <c r="Z35" s="164"/>
    </row>
    <row r="36" spans="1:26" s="28" customFormat="1" ht="12.75" customHeight="1">
      <c r="A36" s="165" t="s">
        <v>444</v>
      </c>
      <c r="B36" s="165"/>
      <c r="C36" s="165"/>
      <c r="D36" s="165"/>
      <c r="E36" s="165"/>
      <c r="F36" s="165"/>
      <c r="G36" s="165"/>
      <c r="H36" s="165"/>
      <c r="I36" s="165"/>
      <c r="J36" s="165"/>
      <c r="K36" s="165"/>
      <c r="L36" s="165"/>
      <c r="M36" s="165"/>
      <c r="N36" s="165"/>
      <c r="O36" s="165"/>
      <c r="P36" s="165"/>
      <c r="Q36" s="165"/>
      <c r="R36" s="165"/>
      <c r="S36" s="165"/>
      <c r="T36" s="165"/>
      <c r="U36" s="165"/>
      <c r="V36" s="165"/>
      <c r="W36" s="165"/>
      <c r="X36" s="165"/>
      <c r="Y36" s="165"/>
      <c r="Z36" s="165"/>
    </row>
    <row r="37" spans="1:26" s="28" customFormat="1" ht="12.75" customHeight="1">
      <c r="A37" s="157" t="s">
        <v>443</v>
      </c>
      <c r="B37" s="157"/>
      <c r="C37" s="157"/>
      <c r="D37" s="157"/>
      <c r="E37" s="157"/>
      <c r="F37" s="157"/>
      <c r="G37" s="157"/>
      <c r="H37" s="157"/>
      <c r="I37" s="157"/>
      <c r="J37" s="157"/>
      <c r="K37" s="157"/>
      <c r="L37" s="157"/>
      <c r="M37" s="157"/>
      <c r="N37" s="157"/>
      <c r="O37" s="157"/>
      <c r="P37" s="157"/>
      <c r="Q37" s="157"/>
      <c r="R37" s="157"/>
      <c r="S37" s="157"/>
      <c r="T37" s="157"/>
      <c r="U37" s="157"/>
      <c r="V37" s="157"/>
      <c r="W37" s="157"/>
      <c r="X37" s="157"/>
      <c r="Y37" s="157"/>
      <c r="Z37" s="157"/>
    </row>
    <row r="38" spans="1:26" s="28" customFormat="1" ht="12.75" customHeight="1">
      <c r="A38" s="157" t="s">
        <v>442</v>
      </c>
      <c r="B38" s="157"/>
      <c r="C38" s="157"/>
      <c r="D38" s="157"/>
      <c r="E38" s="157"/>
      <c r="F38" s="157"/>
      <c r="G38" s="157"/>
      <c r="H38" s="157"/>
      <c r="I38" s="157"/>
      <c r="J38" s="157"/>
      <c r="K38" s="157"/>
      <c r="L38" s="157"/>
      <c r="M38" s="157"/>
      <c r="N38" s="157"/>
      <c r="O38" s="157"/>
      <c r="P38" s="157"/>
      <c r="Q38" s="157"/>
      <c r="R38" s="157"/>
      <c r="S38" s="157"/>
      <c r="T38" s="157"/>
      <c r="U38" s="157"/>
      <c r="V38" s="157"/>
      <c r="W38" s="157"/>
      <c r="X38" s="157"/>
      <c r="Y38" s="157"/>
      <c r="Z38" s="157"/>
    </row>
    <row r="39" spans="1:26" s="28" customFormat="1" ht="12.75" customHeight="1">
      <c r="A39" s="157" t="s">
        <v>441</v>
      </c>
      <c r="B39" s="157"/>
      <c r="C39" s="157"/>
      <c r="D39" s="157"/>
      <c r="E39" s="157"/>
      <c r="F39" s="157"/>
      <c r="G39" s="157"/>
      <c r="H39" s="157"/>
      <c r="I39" s="157"/>
      <c r="J39" s="157"/>
      <c r="K39" s="157"/>
      <c r="L39" s="157"/>
      <c r="M39" s="157"/>
      <c r="N39" s="157"/>
      <c r="O39" s="157"/>
      <c r="P39" s="157"/>
      <c r="Q39" s="157"/>
      <c r="R39" s="157"/>
      <c r="S39" s="157"/>
      <c r="T39" s="157"/>
      <c r="U39" s="157"/>
      <c r="V39" s="157"/>
      <c r="W39" s="157"/>
      <c r="X39" s="157"/>
      <c r="Y39" s="157"/>
      <c r="Z39" s="157"/>
    </row>
    <row r="40" spans="1:26" s="28" customFormat="1" ht="12.75" customHeight="1">
      <c r="A40" s="158"/>
      <c r="B40" s="158"/>
      <c r="C40" s="158"/>
      <c r="D40" s="158"/>
      <c r="E40" s="158"/>
      <c r="F40" s="158"/>
      <c r="G40" s="158"/>
      <c r="H40" s="158"/>
      <c r="I40" s="158"/>
      <c r="J40" s="158"/>
      <c r="K40" s="158"/>
      <c r="L40" s="158"/>
      <c r="M40" s="158"/>
      <c r="N40" s="158"/>
      <c r="O40" s="158"/>
      <c r="P40" s="158"/>
      <c r="Q40" s="158"/>
      <c r="R40" s="158"/>
      <c r="S40" s="158"/>
      <c r="T40" s="158"/>
      <c r="U40" s="158"/>
      <c r="V40" s="158"/>
      <c r="W40" s="158"/>
      <c r="X40" s="158"/>
      <c r="Y40" s="158"/>
      <c r="Z40" s="158"/>
    </row>
    <row r="41" spans="1:26" s="28" customFormat="1" ht="12.75" customHeight="1">
      <c r="A41" s="159" t="s">
        <v>440</v>
      </c>
      <c r="B41" s="159"/>
      <c r="C41" s="159"/>
      <c r="D41" s="159"/>
      <c r="E41" s="159"/>
      <c r="F41" s="159"/>
      <c r="G41" s="159"/>
      <c r="H41" s="159"/>
      <c r="I41" s="159"/>
      <c r="J41" s="159"/>
      <c r="K41" s="159"/>
      <c r="L41" s="159"/>
      <c r="M41" s="159"/>
      <c r="N41" s="159"/>
      <c r="O41" s="159"/>
      <c r="P41" s="159"/>
      <c r="Q41" s="159"/>
      <c r="R41" s="159"/>
      <c r="S41" s="159"/>
      <c r="T41" s="159"/>
      <c r="U41" s="159"/>
      <c r="V41" s="159"/>
      <c r="W41" s="159"/>
      <c r="X41" s="159"/>
      <c r="Y41" s="159"/>
      <c r="Z41" s="159"/>
    </row>
    <row r="42" spans="1:26" s="28" customFormat="1" ht="38.25" customHeight="1">
      <c r="A42" s="152" t="s">
        <v>439</v>
      </c>
      <c r="B42" s="152"/>
      <c r="C42" s="152"/>
      <c r="D42" s="152"/>
      <c r="E42" s="152"/>
      <c r="F42" s="152"/>
      <c r="G42" s="152"/>
      <c r="H42" s="152"/>
      <c r="I42" s="152"/>
      <c r="J42" s="152"/>
      <c r="K42" s="152"/>
      <c r="L42" s="152"/>
      <c r="M42" s="152"/>
      <c r="N42" s="152"/>
      <c r="O42" s="152"/>
      <c r="P42" s="152"/>
      <c r="Q42" s="152"/>
      <c r="R42" s="152"/>
      <c r="S42" s="152"/>
      <c r="T42" s="152"/>
      <c r="U42" s="152"/>
      <c r="V42" s="152"/>
      <c r="W42" s="152"/>
      <c r="X42" s="152"/>
      <c r="Y42" s="152"/>
      <c r="Z42" s="152"/>
    </row>
    <row r="43" spans="1:26" s="28" customFormat="1" ht="51" customHeight="1">
      <c r="A43" s="152" t="s">
        <v>438</v>
      </c>
      <c r="B43" s="152"/>
      <c r="C43" s="152"/>
      <c r="D43" s="152"/>
      <c r="E43" s="152"/>
      <c r="F43" s="152"/>
      <c r="G43" s="152"/>
      <c r="H43" s="152"/>
      <c r="I43" s="152"/>
      <c r="J43" s="152"/>
      <c r="K43" s="152"/>
      <c r="L43" s="152"/>
      <c r="M43" s="152"/>
      <c r="N43" s="152"/>
      <c r="O43" s="152"/>
      <c r="P43" s="152"/>
      <c r="Q43" s="152"/>
      <c r="R43" s="152"/>
      <c r="S43" s="152"/>
      <c r="T43" s="152"/>
      <c r="U43" s="152"/>
      <c r="V43" s="152"/>
      <c r="W43" s="152"/>
      <c r="X43" s="152"/>
      <c r="Y43" s="152"/>
      <c r="Z43" s="152"/>
    </row>
    <row r="44" spans="1:26" s="28" customFormat="1" ht="12.75" customHeight="1">
      <c r="A44" s="149" t="s">
        <v>437</v>
      </c>
      <c r="B44" s="149"/>
      <c r="C44" s="149"/>
      <c r="D44" s="149"/>
      <c r="E44" s="149"/>
      <c r="F44" s="149"/>
      <c r="G44" s="149"/>
      <c r="H44" s="149"/>
      <c r="I44" s="149"/>
      <c r="J44" s="149"/>
      <c r="K44" s="149"/>
      <c r="L44" s="149"/>
      <c r="M44" s="149"/>
      <c r="N44" s="149"/>
      <c r="O44" s="149"/>
      <c r="P44" s="149"/>
      <c r="Q44" s="149"/>
      <c r="R44" s="149"/>
      <c r="S44" s="149"/>
      <c r="T44" s="149"/>
      <c r="U44" s="149"/>
      <c r="V44" s="149"/>
      <c r="W44" s="149"/>
      <c r="X44" s="149"/>
      <c r="Y44" s="149"/>
      <c r="Z44" s="149"/>
    </row>
    <row r="45" spans="1:26" s="28" customFormat="1" ht="12.75" customHeight="1">
      <c r="A45" s="150" t="s">
        <v>436</v>
      </c>
      <c r="B45" s="150"/>
      <c r="C45" s="150"/>
      <c r="D45" s="150"/>
      <c r="E45" s="150"/>
      <c r="F45" s="150"/>
      <c r="G45" s="150"/>
      <c r="H45" s="150"/>
      <c r="I45" s="150"/>
      <c r="J45" s="150"/>
      <c r="K45" s="150"/>
      <c r="L45" s="150"/>
      <c r="M45" s="150"/>
      <c r="N45" s="150"/>
      <c r="O45" s="150"/>
      <c r="P45" s="150"/>
      <c r="Q45" s="150"/>
      <c r="R45" s="150"/>
      <c r="S45" s="150"/>
      <c r="T45" s="150"/>
      <c r="U45" s="150"/>
      <c r="V45" s="150"/>
      <c r="W45" s="150"/>
      <c r="X45" s="150"/>
      <c r="Y45" s="150"/>
      <c r="Z45" s="150"/>
    </row>
    <row r="46" spans="1:26" s="28" customFormat="1" ht="12.75" customHeight="1">
      <c r="A46" s="151" t="s">
        <v>435</v>
      </c>
      <c r="B46" s="151"/>
      <c r="C46" s="151"/>
      <c r="D46" s="151"/>
      <c r="E46" s="151"/>
      <c r="F46" s="151"/>
      <c r="G46" s="151"/>
      <c r="H46" s="151"/>
      <c r="I46" s="151"/>
      <c r="J46" s="151"/>
      <c r="K46" s="151"/>
      <c r="L46" s="151"/>
      <c r="M46" s="151"/>
      <c r="N46" s="151"/>
      <c r="O46" s="151"/>
      <c r="P46" s="151"/>
      <c r="Q46" s="151"/>
      <c r="R46" s="151"/>
      <c r="S46" s="151"/>
      <c r="T46" s="151"/>
      <c r="U46" s="151"/>
      <c r="V46" s="151"/>
      <c r="W46" s="151"/>
      <c r="X46" s="151"/>
      <c r="Y46" s="151"/>
      <c r="Z46" s="151"/>
    </row>
    <row r="47" spans="1:26" s="28" customFormat="1" ht="12.75" customHeight="1">
      <c r="A47" s="152" t="s">
        <v>434</v>
      </c>
      <c r="B47" s="152"/>
      <c r="C47" s="152"/>
      <c r="D47" s="152"/>
      <c r="E47" s="152"/>
      <c r="F47" s="152"/>
      <c r="G47" s="152"/>
      <c r="H47" s="152"/>
      <c r="I47" s="152"/>
      <c r="J47" s="152"/>
      <c r="K47" s="152"/>
      <c r="L47" s="152"/>
      <c r="M47" s="152"/>
      <c r="N47" s="152"/>
      <c r="O47" s="152"/>
      <c r="P47" s="152"/>
      <c r="Q47" s="152"/>
      <c r="R47" s="152"/>
      <c r="S47" s="152"/>
      <c r="T47" s="152"/>
      <c r="U47" s="152"/>
      <c r="V47" s="152"/>
      <c r="W47" s="152"/>
      <c r="X47" s="152"/>
      <c r="Y47" s="152"/>
      <c r="Z47" s="152"/>
    </row>
    <row r="48" spans="1:26" s="28" customFormat="1" ht="12.75" customHeight="1">
      <c r="A48" s="153"/>
      <c r="B48" s="153"/>
      <c r="C48" s="153"/>
      <c r="D48" s="153"/>
      <c r="E48" s="153"/>
      <c r="F48" s="153"/>
      <c r="G48" s="153"/>
      <c r="H48" s="153"/>
      <c r="I48" s="153"/>
      <c r="J48" s="153"/>
      <c r="K48" s="153"/>
      <c r="L48" s="153"/>
      <c r="M48" s="153"/>
      <c r="N48" s="153"/>
      <c r="O48" s="153"/>
      <c r="P48" s="153"/>
      <c r="Q48" s="153"/>
      <c r="R48" s="153"/>
      <c r="S48" s="153"/>
      <c r="T48" s="153"/>
      <c r="U48" s="153"/>
      <c r="V48" s="153"/>
      <c r="W48" s="153"/>
      <c r="X48" s="153"/>
      <c r="Y48" s="153"/>
      <c r="Z48" s="153"/>
    </row>
    <row r="49" spans="1:26" s="28" customFormat="1" ht="12.75" customHeight="1">
      <c r="A49" s="166" t="s">
        <v>433</v>
      </c>
      <c r="B49" s="166"/>
      <c r="C49" s="166"/>
      <c r="D49" s="166"/>
      <c r="E49" s="166"/>
      <c r="F49" s="166"/>
      <c r="G49" s="166"/>
      <c r="H49" s="166"/>
      <c r="I49" s="166"/>
      <c r="J49" s="166"/>
      <c r="K49" s="166"/>
      <c r="L49" s="166"/>
      <c r="M49" s="166"/>
      <c r="N49" s="166"/>
      <c r="O49" s="166"/>
      <c r="P49" s="166"/>
      <c r="Q49" s="166"/>
      <c r="R49" s="166"/>
      <c r="S49" s="166"/>
      <c r="T49" s="166"/>
      <c r="U49" s="166"/>
      <c r="V49" s="166"/>
      <c r="W49" s="166"/>
      <c r="X49" s="166"/>
      <c r="Y49" s="166"/>
      <c r="Z49" s="166"/>
    </row>
    <row r="50" spans="1:26" s="28" customFormat="1" ht="12.75" customHeight="1">
      <c r="A50" s="166" t="s">
        <v>432</v>
      </c>
      <c r="B50" s="166"/>
      <c r="C50" s="166"/>
      <c r="D50" s="166"/>
      <c r="E50" s="166"/>
      <c r="F50" s="166"/>
      <c r="G50" s="166"/>
      <c r="H50" s="166"/>
      <c r="I50" s="166"/>
      <c r="J50" s="166"/>
      <c r="K50" s="166"/>
      <c r="L50" s="166"/>
      <c r="M50" s="166"/>
      <c r="N50" s="166"/>
      <c r="O50" s="166"/>
      <c r="P50" s="166"/>
      <c r="Q50" s="166"/>
      <c r="R50" s="166"/>
      <c r="S50" s="166"/>
      <c r="T50" s="166"/>
      <c r="U50" s="166"/>
      <c r="V50" s="166"/>
      <c r="W50" s="166"/>
      <c r="X50" s="166"/>
      <c r="Y50" s="166"/>
      <c r="Z50" s="166"/>
    </row>
    <row r="51" spans="1:26" s="28" customFormat="1" ht="12.75" customHeight="1">
      <c r="A51" s="156" t="s">
        <v>431</v>
      </c>
      <c r="B51" s="156"/>
      <c r="C51" s="156"/>
      <c r="D51" s="156"/>
      <c r="E51" s="156"/>
      <c r="F51" s="156"/>
      <c r="G51" s="156"/>
      <c r="H51" s="156"/>
      <c r="I51" s="156"/>
      <c r="J51" s="156"/>
      <c r="K51" s="156"/>
      <c r="L51" s="156"/>
      <c r="M51" s="156"/>
      <c r="N51" s="156"/>
      <c r="O51" s="156"/>
      <c r="P51" s="156"/>
      <c r="Q51" s="156"/>
      <c r="R51" s="156"/>
      <c r="S51" s="156"/>
      <c r="T51" s="156"/>
      <c r="U51" s="156"/>
      <c r="V51" s="156"/>
      <c r="W51" s="156"/>
      <c r="X51" s="156"/>
      <c r="Y51" s="156"/>
      <c r="Z51" s="156"/>
    </row>
    <row r="52" spans="1:26" s="28" customFormat="1" ht="12.75" customHeight="1">
      <c r="A52" s="154" t="s">
        <v>430</v>
      </c>
      <c r="B52" s="154"/>
      <c r="C52" s="154"/>
      <c r="D52" s="154"/>
      <c r="E52" s="154"/>
      <c r="F52" s="154"/>
      <c r="G52" s="154"/>
      <c r="H52" s="154"/>
      <c r="I52" s="154"/>
      <c r="J52" s="154"/>
      <c r="K52" s="154"/>
      <c r="L52" s="154"/>
      <c r="M52" s="154"/>
      <c r="N52" s="154"/>
      <c r="O52" s="154"/>
      <c r="P52" s="154"/>
      <c r="Q52" s="154"/>
      <c r="R52" s="154"/>
      <c r="S52" s="154"/>
      <c r="T52" s="154"/>
      <c r="U52" s="154"/>
      <c r="V52" s="154"/>
      <c r="W52" s="154"/>
      <c r="X52" s="154"/>
      <c r="Y52" s="154"/>
      <c r="Z52" s="154"/>
    </row>
    <row r="53" spans="1:26" s="28" customFormat="1" ht="12.75" customHeight="1">
      <c r="A53" s="154" t="s">
        <v>429</v>
      </c>
      <c r="B53" s="154"/>
      <c r="C53" s="154"/>
      <c r="D53" s="154"/>
      <c r="E53" s="154"/>
      <c r="F53" s="154"/>
      <c r="G53" s="154"/>
      <c r="H53" s="154"/>
      <c r="I53" s="154"/>
      <c r="J53" s="154"/>
      <c r="K53" s="154"/>
      <c r="L53" s="154"/>
      <c r="M53" s="154"/>
      <c r="N53" s="154"/>
      <c r="O53" s="154"/>
      <c r="P53" s="154"/>
      <c r="Q53" s="154"/>
      <c r="R53" s="154"/>
      <c r="S53" s="154"/>
      <c r="T53" s="154"/>
      <c r="U53" s="154"/>
      <c r="V53" s="154"/>
      <c r="W53" s="154"/>
      <c r="X53" s="154"/>
      <c r="Y53" s="154"/>
      <c r="Z53" s="154"/>
    </row>
    <row r="54" spans="1:26" s="28" customFormat="1" ht="12.75" customHeight="1">
      <c r="A54" s="160" t="s">
        <v>428</v>
      </c>
      <c r="B54" s="160"/>
      <c r="C54" s="160"/>
      <c r="D54" s="160"/>
      <c r="E54" s="160"/>
      <c r="F54" s="160"/>
      <c r="G54" s="160"/>
      <c r="H54" s="160"/>
      <c r="I54" s="160"/>
      <c r="J54" s="160"/>
      <c r="K54" s="160"/>
      <c r="L54" s="160"/>
      <c r="M54" s="160"/>
      <c r="N54" s="160"/>
      <c r="O54" s="160"/>
      <c r="P54" s="160"/>
      <c r="Q54" s="160"/>
      <c r="R54" s="160"/>
      <c r="S54" s="160"/>
      <c r="T54" s="160"/>
      <c r="U54" s="160"/>
      <c r="V54" s="160"/>
      <c r="W54" s="160"/>
      <c r="X54" s="160"/>
      <c r="Y54" s="160"/>
      <c r="Z54" s="160"/>
    </row>
    <row r="55" spans="1:26" s="28" customFormat="1" ht="12.75" customHeight="1">
      <c r="A55" s="155" t="s">
        <v>427</v>
      </c>
      <c r="B55" s="155"/>
      <c r="C55" s="155"/>
      <c r="D55" s="155"/>
      <c r="E55" s="155"/>
      <c r="F55" s="155"/>
      <c r="G55" s="155"/>
      <c r="H55" s="155"/>
      <c r="I55" s="155"/>
      <c r="J55" s="155"/>
      <c r="K55" s="155"/>
      <c r="L55" s="155"/>
      <c r="M55" s="155"/>
      <c r="N55" s="155"/>
      <c r="O55" s="155"/>
      <c r="P55" s="155"/>
      <c r="Q55" s="155"/>
      <c r="R55" s="155"/>
      <c r="S55" s="155"/>
      <c r="T55" s="155"/>
      <c r="U55" s="155"/>
      <c r="V55" s="155"/>
      <c r="W55" s="155"/>
      <c r="X55" s="155"/>
      <c r="Y55" s="155"/>
      <c r="Z55" s="155"/>
    </row>
    <row r="56" spans="1:26" s="28" customFormat="1" ht="12.75" customHeight="1">
      <c r="A56" s="156" t="s">
        <v>426</v>
      </c>
      <c r="B56" s="156"/>
      <c r="C56" s="156"/>
      <c r="D56" s="156"/>
      <c r="E56" s="156"/>
      <c r="F56" s="156"/>
      <c r="G56" s="156"/>
      <c r="H56" s="156"/>
      <c r="I56" s="156"/>
      <c r="J56" s="156"/>
      <c r="K56" s="156"/>
      <c r="L56" s="156"/>
      <c r="M56" s="156"/>
      <c r="N56" s="156"/>
      <c r="O56" s="156"/>
      <c r="P56" s="156"/>
      <c r="Q56" s="156"/>
      <c r="R56" s="156"/>
      <c r="S56" s="156"/>
      <c r="T56" s="156"/>
      <c r="U56" s="156"/>
      <c r="V56" s="156"/>
      <c r="W56" s="156"/>
      <c r="X56" s="156"/>
      <c r="Y56" s="156"/>
      <c r="Z56" s="156"/>
    </row>
    <row r="57" spans="1:26" s="28" customFormat="1" ht="12.75" customHeight="1">
      <c r="A57" s="160" t="s">
        <v>425</v>
      </c>
      <c r="B57" s="160"/>
      <c r="C57" s="160"/>
      <c r="D57" s="160"/>
      <c r="E57" s="160"/>
      <c r="F57" s="160"/>
      <c r="G57" s="160"/>
      <c r="H57" s="160"/>
      <c r="I57" s="160"/>
      <c r="J57" s="160"/>
      <c r="K57" s="160"/>
      <c r="L57" s="160"/>
      <c r="M57" s="160"/>
      <c r="N57" s="160"/>
      <c r="O57" s="160"/>
      <c r="P57" s="160"/>
      <c r="Q57" s="160"/>
      <c r="R57" s="160"/>
      <c r="S57" s="160"/>
      <c r="T57" s="160"/>
      <c r="U57" s="160"/>
      <c r="V57" s="160"/>
      <c r="W57" s="160"/>
      <c r="X57" s="160"/>
      <c r="Y57" s="160"/>
      <c r="Z57" s="160"/>
    </row>
    <row r="58" spans="1:26" s="28" customFormat="1" ht="12.75" customHeight="1">
      <c r="A58" s="154" t="s">
        <v>417</v>
      </c>
      <c r="B58" s="154"/>
      <c r="C58" s="154"/>
      <c r="D58" s="154"/>
      <c r="E58" s="154"/>
      <c r="F58" s="154"/>
      <c r="G58" s="154"/>
      <c r="H58" s="154"/>
      <c r="I58" s="154"/>
      <c r="J58" s="154"/>
      <c r="K58" s="154"/>
      <c r="L58" s="154"/>
      <c r="M58" s="154"/>
      <c r="N58" s="154"/>
      <c r="O58" s="154"/>
      <c r="P58" s="154"/>
      <c r="Q58" s="154"/>
      <c r="R58" s="154"/>
      <c r="S58" s="154"/>
      <c r="T58" s="154"/>
      <c r="U58" s="154"/>
      <c r="V58" s="154"/>
      <c r="W58" s="154"/>
      <c r="X58" s="154"/>
      <c r="Y58" s="154"/>
      <c r="Z58" s="154"/>
    </row>
    <row r="59" spans="1:26" s="28" customFormat="1" ht="12.75" customHeight="1">
      <c r="A59" s="156" t="s">
        <v>424</v>
      </c>
      <c r="B59" s="156"/>
      <c r="C59" s="156"/>
      <c r="D59" s="156"/>
      <c r="E59" s="156"/>
      <c r="F59" s="156"/>
      <c r="G59" s="156"/>
      <c r="H59" s="156"/>
      <c r="I59" s="156"/>
      <c r="J59" s="156"/>
      <c r="K59" s="156"/>
      <c r="L59" s="156"/>
      <c r="M59" s="156"/>
      <c r="N59" s="156"/>
      <c r="O59" s="156"/>
      <c r="P59" s="156"/>
      <c r="Q59" s="156"/>
      <c r="R59" s="156"/>
      <c r="S59" s="156"/>
      <c r="T59" s="156"/>
      <c r="U59" s="156"/>
      <c r="V59" s="156"/>
      <c r="W59" s="156"/>
      <c r="X59" s="156"/>
      <c r="Y59" s="156"/>
      <c r="Z59" s="156"/>
    </row>
    <row r="60" spans="1:26" s="28" customFormat="1" ht="12.75" customHeight="1">
      <c r="A60" s="154" t="s">
        <v>423</v>
      </c>
      <c r="B60" s="154"/>
      <c r="C60" s="154"/>
      <c r="D60" s="154"/>
      <c r="E60" s="154"/>
      <c r="F60" s="154"/>
      <c r="G60" s="154"/>
      <c r="H60" s="154"/>
      <c r="I60" s="154"/>
      <c r="J60" s="154"/>
      <c r="K60" s="154"/>
      <c r="L60" s="154"/>
      <c r="M60" s="154"/>
      <c r="N60" s="154"/>
      <c r="O60" s="154"/>
      <c r="P60" s="154"/>
      <c r="Q60" s="154"/>
      <c r="R60" s="154"/>
      <c r="S60" s="154"/>
      <c r="T60" s="154"/>
      <c r="U60" s="154"/>
      <c r="V60" s="154"/>
      <c r="W60" s="154"/>
      <c r="X60" s="154"/>
      <c r="Y60" s="154"/>
      <c r="Z60" s="154"/>
    </row>
    <row r="61" spans="1:26" s="28" customFormat="1" ht="12.75" customHeight="1">
      <c r="A61" s="156" t="s">
        <v>422</v>
      </c>
      <c r="B61" s="156"/>
      <c r="C61" s="156"/>
      <c r="D61" s="156"/>
      <c r="E61" s="156"/>
      <c r="F61" s="156"/>
      <c r="G61" s="156"/>
      <c r="H61" s="156"/>
      <c r="I61" s="156"/>
      <c r="J61" s="156"/>
      <c r="K61" s="156"/>
      <c r="L61" s="156"/>
      <c r="M61" s="156"/>
      <c r="N61" s="156"/>
      <c r="O61" s="156"/>
      <c r="P61" s="156"/>
      <c r="Q61" s="156"/>
      <c r="R61" s="156"/>
      <c r="S61" s="156"/>
      <c r="T61" s="156"/>
      <c r="U61" s="156"/>
      <c r="V61" s="156"/>
      <c r="W61" s="156"/>
      <c r="X61" s="156"/>
      <c r="Y61" s="156"/>
      <c r="Z61" s="156"/>
    </row>
    <row r="62" spans="1:26" s="28" customFormat="1" ht="12.75" customHeight="1">
      <c r="A62" s="154" t="s">
        <v>421</v>
      </c>
      <c r="B62" s="154"/>
      <c r="C62" s="154"/>
      <c r="D62" s="154"/>
      <c r="E62" s="154"/>
      <c r="F62" s="154"/>
      <c r="G62" s="154"/>
      <c r="H62" s="154"/>
      <c r="I62" s="154"/>
      <c r="J62" s="154"/>
      <c r="K62" s="154"/>
      <c r="L62" s="154"/>
      <c r="M62" s="154"/>
      <c r="N62" s="154"/>
      <c r="O62" s="154"/>
      <c r="P62" s="154"/>
      <c r="Q62" s="154"/>
      <c r="R62" s="154"/>
      <c r="S62" s="154"/>
      <c r="T62" s="154"/>
      <c r="U62" s="154"/>
      <c r="V62" s="154"/>
      <c r="W62" s="154"/>
      <c r="X62" s="154"/>
      <c r="Y62" s="154"/>
      <c r="Z62" s="154"/>
    </row>
    <row r="63" spans="1:26" s="28" customFormat="1" ht="12.75" customHeight="1">
      <c r="A63" s="154" t="s">
        <v>420</v>
      </c>
      <c r="B63" s="154"/>
      <c r="C63" s="154"/>
      <c r="D63" s="154"/>
      <c r="E63" s="154"/>
      <c r="F63" s="154"/>
      <c r="G63" s="154"/>
      <c r="H63" s="154"/>
      <c r="I63" s="154"/>
      <c r="J63" s="154"/>
      <c r="K63" s="154"/>
      <c r="L63" s="154"/>
      <c r="M63" s="154"/>
      <c r="N63" s="154"/>
      <c r="O63" s="154"/>
      <c r="P63" s="154"/>
      <c r="Q63" s="154"/>
      <c r="R63" s="154"/>
      <c r="S63" s="154"/>
      <c r="T63" s="154"/>
      <c r="U63" s="154"/>
      <c r="V63" s="154"/>
      <c r="W63" s="154"/>
      <c r="X63" s="154"/>
      <c r="Y63" s="154"/>
      <c r="Z63" s="154"/>
    </row>
    <row r="64" spans="1:26" s="28" customFormat="1" ht="12.75" customHeight="1">
      <c r="A64" s="156" t="s">
        <v>419</v>
      </c>
      <c r="B64" s="156"/>
      <c r="C64" s="156"/>
      <c r="D64" s="156"/>
      <c r="E64" s="156"/>
      <c r="F64" s="156"/>
      <c r="G64" s="156"/>
      <c r="H64" s="156"/>
      <c r="I64" s="156"/>
      <c r="J64" s="156"/>
      <c r="K64" s="156"/>
      <c r="L64" s="156"/>
      <c r="M64" s="156"/>
      <c r="N64" s="156"/>
      <c r="O64" s="156"/>
      <c r="P64" s="156"/>
      <c r="Q64" s="156"/>
      <c r="R64" s="156"/>
      <c r="S64" s="156"/>
      <c r="T64" s="156"/>
      <c r="U64" s="156"/>
      <c r="V64" s="156"/>
      <c r="W64" s="156"/>
      <c r="X64" s="156"/>
      <c r="Y64" s="156"/>
      <c r="Z64" s="156"/>
    </row>
    <row r="65" spans="1:26" s="28" customFormat="1" ht="12.75" customHeight="1">
      <c r="A65" s="160" t="s">
        <v>418</v>
      </c>
      <c r="B65" s="160"/>
      <c r="C65" s="160"/>
      <c r="D65" s="160"/>
      <c r="E65" s="160"/>
      <c r="F65" s="160"/>
      <c r="G65" s="160"/>
      <c r="H65" s="160"/>
      <c r="I65" s="160"/>
      <c r="J65" s="160"/>
      <c r="K65" s="160"/>
      <c r="L65" s="160"/>
      <c r="M65" s="160"/>
      <c r="N65" s="160"/>
      <c r="O65" s="160"/>
      <c r="P65" s="160"/>
      <c r="Q65" s="160"/>
      <c r="R65" s="160"/>
      <c r="S65" s="160"/>
      <c r="T65" s="160"/>
      <c r="U65" s="160"/>
      <c r="V65" s="160"/>
      <c r="W65" s="160"/>
      <c r="X65" s="160"/>
      <c r="Y65" s="160"/>
      <c r="Z65" s="160"/>
    </row>
    <row r="66" spans="1:26" s="28" customFormat="1" ht="12.75" customHeight="1">
      <c r="A66" s="154" t="s">
        <v>417</v>
      </c>
      <c r="B66" s="154"/>
      <c r="C66" s="154"/>
      <c r="D66" s="154"/>
      <c r="E66" s="154"/>
      <c r="F66" s="154"/>
      <c r="G66" s="154"/>
      <c r="H66" s="154"/>
      <c r="I66" s="154"/>
      <c r="J66" s="154"/>
      <c r="K66" s="154"/>
      <c r="L66" s="154"/>
      <c r="M66" s="154"/>
      <c r="N66" s="154"/>
      <c r="O66" s="154"/>
      <c r="P66" s="154"/>
      <c r="Q66" s="154"/>
      <c r="R66" s="154"/>
      <c r="S66" s="154"/>
      <c r="T66" s="154"/>
      <c r="U66" s="154"/>
      <c r="V66" s="154"/>
      <c r="W66" s="154"/>
      <c r="X66" s="154"/>
      <c r="Y66" s="154"/>
      <c r="Z66" s="154"/>
    </row>
    <row r="67" spans="1:26" s="28" customFormat="1" ht="12.75" customHeight="1">
      <c r="A67" s="156" t="s">
        <v>416</v>
      </c>
      <c r="B67" s="156"/>
      <c r="C67" s="156"/>
      <c r="D67" s="156"/>
      <c r="E67" s="156"/>
      <c r="F67" s="156"/>
      <c r="G67" s="156"/>
      <c r="H67" s="156"/>
      <c r="I67" s="156"/>
      <c r="J67" s="156"/>
      <c r="K67" s="156"/>
      <c r="L67" s="156"/>
      <c r="M67" s="156"/>
      <c r="N67" s="156"/>
      <c r="O67" s="156"/>
      <c r="P67" s="156"/>
      <c r="Q67" s="156"/>
      <c r="R67" s="156"/>
      <c r="S67" s="156"/>
      <c r="T67" s="156"/>
      <c r="U67" s="156"/>
      <c r="V67" s="156"/>
      <c r="W67" s="156"/>
      <c r="X67" s="156"/>
      <c r="Y67" s="156"/>
      <c r="Z67" s="156"/>
    </row>
    <row r="68" spans="1:26" s="28" customFormat="1" ht="12.75" customHeight="1">
      <c r="A68" s="154" t="s">
        <v>415</v>
      </c>
      <c r="B68" s="154"/>
      <c r="C68" s="154"/>
      <c r="D68" s="154"/>
      <c r="E68" s="154"/>
      <c r="F68" s="154"/>
      <c r="G68" s="154"/>
      <c r="H68" s="154"/>
      <c r="I68" s="154"/>
      <c r="J68" s="154"/>
      <c r="K68" s="154"/>
      <c r="L68" s="154"/>
      <c r="M68" s="154"/>
      <c r="N68" s="154"/>
      <c r="O68" s="154"/>
      <c r="P68" s="154"/>
      <c r="Q68" s="154"/>
      <c r="R68" s="154"/>
      <c r="S68" s="154"/>
      <c r="T68" s="154"/>
      <c r="U68" s="154"/>
      <c r="V68" s="154"/>
      <c r="W68" s="154"/>
      <c r="X68" s="154"/>
      <c r="Y68" s="154"/>
      <c r="Z68" s="154"/>
    </row>
    <row r="69" spans="1:26" s="28" customFormat="1" ht="12.75" customHeight="1">
      <c r="A69" s="156" t="s">
        <v>414</v>
      </c>
      <c r="B69" s="156"/>
      <c r="C69" s="156"/>
      <c r="D69" s="156"/>
      <c r="E69" s="156"/>
      <c r="F69" s="156"/>
      <c r="G69" s="156"/>
      <c r="H69" s="156"/>
      <c r="I69" s="156"/>
      <c r="J69" s="156"/>
      <c r="K69" s="156"/>
      <c r="L69" s="156"/>
      <c r="M69" s="156"/>
      <c r="N69" s="156"/>
      <c r="O69" s="156"/>
      <c r="P69" s="156"/>
      <c r="Q69" s="156"/>
      <c r="R69" s="156"/>
      <c r="S69" s="156"/>
      <c r="T69" s="156"/>
      <c r="U69" s="156"/>
      <c r="V69" s="156"/>
      <c r="W69" s="156"/>
      <c r="X69" s="156"/>
      <c r="Y69" s="156"/>
      <c r="Z69" s="156"/>
    </row>
    <row r="70" spans="1:26" s="28" customFormat="1" ht="12.75" customHeight="1">
      <c r="A70" s="160" t="s">
        <v>413</v>
      </c>
      <c r="B70" s="160"/>
      <c r="C70" s="160"/>
      <c r="D70" s="160"/>
      <c r="E70" s="160"/>
      <c r="F70" s="160"/>
      <c r="G70" s="160"/>
      <c r="H70" s="160"/>
      <c r="I70" s="160"/>
      <c r="J70" s="160"/>
      <c r="K70" s="160"/>
      <c r="L70" s="160"/>
      <c r="M70" s="160"/>
      <c r="N70" s="160"/>
      <c r="O70" s="160"/>
      <c r="P70" s="160"/>
      <c r="Q70" s="160"/>
      <c r="R70" s="160"/>
      <c r="S70" s="160"/>
      <c r="T70" s="160"/>
      <c r="U70" s="160"/>
      <c r="V70" s="160"/>
      <c r="W70" s="160"/>
      <c r="X70" s="160"/>
      <c r="Y70" s="160"/>
      <c r="Z70" s="160"/>
    </row>
    <row r="71" spans="1:26" s="28" customFormat="1" ht="12.75" customHeight="1">
      <c r="A71" s="154" t="s">
        <v>412</v>
      </c>
      <c r="B71" s="154"/>
      <c r="C71" s="154"/>
      <c r="D71" s="154"/>
      <c r="E71" s="154"/>
      <c r="F71" s="154"/>
      <c r="G71" s="154"/>
      <c r="H71" s="154"/>
      <c r="I71" s="154"/>
      <c r="J71" s="154"/>
      <c r="K71" s="154"/>
      <c r="L71" s="154"/>
      <c r="M71" s="154"/>
      <c r="N71" s="154"/>
      <c r="O71" s="154"/>
      <c r="P71" s="154"/>
      <c r="Q71" s="154"/>
      <c r="R71" s="154"/>
      <c r="S71" s="154"/>
      <c r="T71" s="154"/>
      <c r="U71" s="154"/>
      <c r="V71" s="154"/>
      <c r="W71" s="154"/>
      <c r="X71" s="154"/>
      <c r="Y71" s="154"/>
      <c r="Z71" s="154"/>
    </row>
    <row r="72" spans="1:26" s="29" customFormat="1" ht="12.75" customHeight="1">
      <c r="A72" s="155" t="s">
        <v>411</v>
      </c>
      <c r="B72" s="155"/>
      <c r="C72" s="155"/>
      <c r="D72" s="155"/>
      <c r="E72" s="155"/>
      <c r="F72" s="155"/>
      <c r="G72" s="155"/>
      <c r="H72" s="155"/>
      <c r="I72" s="155"/>
      <c r="J72" s="155"/>
      <c r="K72" s="155"/>
      <c r="L72" s="155"/>
      <c r="M72" s="155"/>
      <c r="N72" s="155"/>
      <c r="O72" s="155"/>
      <c r="P72" s="155"/>
      <c r="Q72" s="155"/>
      <c r="R72" s="155"/>
      <c r="S72" s="155"/>
      <c r="T72" s="155"/>
      <c r="U72" s="155"/>
      <c r="V72" s="155"/>
      <c r="W72" s="155"/>
      <c r="X72" s="155"/>
      <c r="Y72" s="155"/>
      <c r="Z72" s="155"/>
    </row>
    <row r="73" spans="1:26" s="29" customFormat="1" ht="12.75" customHeight="1">
      <c r="A73" s="156" t="s">
        <v>410</v>
      </c>
      <c r="B73" s="156"/>
      <c r="C73" s="156"/>
      <c r="D73" s="156"/>
      <c r="E73" s="156"/>
      <c r="F73" s="156"/>
      <c r="G73" s="156"/>
      <c r="H73" s="156"/>
      <c r="I73" s="156"/>
      <c r="J73" s="156"/>
      <c r="K73" s="156"/>
      <c r="L73" s="156"/>
      <c r="M73" s="156"/>
      <c r="N73" s="156"/>
      <c r="O73" s="156"/>
      <c r="P73" s="156"/>
      <c r="Q73" s="156"/>
      <c r="R73" s="156"/>
      <c r="S73" s="156"/>
      <c r="T73" s="156"/>
      <c r="U73" s="156"/>
      <c r="V73" s="156"/>
      <c r="W73" s="156"/>
      <c r="X73" s="156"/>
      <c r="Y73" s="156"/>
      <c r="Z73" s="156"/>
    </row>
    <row r="74" spans="1:26" s="29" customFormat="1" ht="12.75" customHeight="1">
      <c r="A74" s="154" t="s">
        <v>409</v>
      </c>
      <c r="B74" s="154"/>
      <c r="C74" s="154"/>
      <c r="D74" s="154"/>
      <c r="E74" s="154"/>
      <c r="F74" s="154"/>
      <c r="G74" s="154"/>
      <c r="H74" s="154"/>
      <c r="I74" s="154"/>
      <c r="J74" s="154"/>
      <c r="K74" s="154"/>
      <c r="L74" s="154"/>
      <c r="M74" s="154"/>
      <c r="N74" s="154"/>
      <c r="O74" s="154"/>
      <c r="P74" s="154"/>
      <c r="Q74" s="154"/>
      <c r="R74" s="154"/>
      <c r="S74" s="154"/>
      <c r="T74" s="154"/>
      <c r="U74" s="154"/>
      <c r="V74" s="154"/>
      <c r="W74" s="154"/>
      <c r="X74" s="154"/>
      <c r="Y74" s="154"/>
      <c r="Z74" s="154"/>
    </row>
    <row r="75" spans="1:26" s="29" customFormat="1" ht="12.75" customHeight="1">
      <c r="A75" s="154" t="s">
        <v>408</v>
      </c>
      <c r="B75" s="154"/>
      <c r="C75" s="154"/>
      <c r="D75" s="154"/>
      <c r="E75" s="154"/>
      <c r="F75" s="154"/>
      <c r="G75" s="154"/>
      <c r="H75" s="154"/>
      <c r="I75" s="154"/>
      <c r="J75" s="154"/>
      <c r="K75" s="154"/>
      <c r="L75" s="154"/>
      <c r="M75" s="154"/>
      <c r="N75" s="154"/>
      <c r="O75" s="154"/>
      <c r="P75" s="154"/>
      <c r="Q75" s="154"/>
      <c r="R75" s="154"/>
      <c r="S75" s="154"/>
      <c r="T75" s="154"/>
      <c r="U75" s="154"/>
      <c r="V75" s="154"/>
      <c r="W75" s="154"/>
      <c r="X75" s="154"/>
      <c r="Y75" s="154"/>
      <c r="Z75" s="154"/>
    </row>
    <row r="76" spans="1:26" s="28" customFormat="1" ht="12.75" customHeight="1">
      <c r="A76" s="154" t="s">
        <v>405</v>
      </c>
      <c r="B76" s="154"/>
      <c r="C76" s="154"/>
      <c r="D76" s="154"/>
      <c r="E76" s="154"/>
      <c r="F76" s="154"/>
      <c r="G76" s="154"/>
      <c r="H76" s="154"/>
      <c r="I76" s="154"/>
      <c r="J76" s="154"/>
      <c r="K76" s="154"/>
      <c r="L76" s="154"/>
      <c r="M76" s="154"/>
      <c r="N76" s="154"/>
      <c r="O76" s="154"/>
      <c r="P76" s="154"/>
      <c r="Q76" s="154"/>
      <c r="R76" s="154"/>
      <c r="S76" s="154"/>
      <c r="T76" s="154"/>
      <c r="U76" s="154"/>
      <c r="V76" s="154"/>
      <c r="W76" s="154"/>
      <c r="X76" s="154"/>
      <c r="Y76" s="154"/>
      <c r="Z76" s="154"/>
    </row>
    <row r="77" spans="1:26" ht="12.75" customHeight="1">
      <c r="A77" s="156" t="s">
        <v>407</v>
      </c>
      <c r="B77" s="156"/>
      <c r="C77" s="156"/>
      <c r="D77" s="156"/>
      <c r="E77" s="156"/>
      <c r="F77" s="156"/>
      <c r="G77" s="156"/>
      <c r="H77" s="156"/>
      <c r="I77" s="156"/>
      <c r="J77" s="156"/>
      <c r="K77" s="156"/>
      <c r="L77" s="156"/>
      <c r="M77" s="156"/>
      <c r="N77" s="156"/>
      <c r="O77" s="156"/>
      <c r="P77" s="156"/>
      <c r="Q77" s="156"/>
      <c r="R77" s="156"/>
      <c r="S77" s="156"/>
      <c r="T77" s="156"/>
      <c r="U77" s="156"/>
      <c r="V77" s="156"/>
      <c r="W77" s="156"/>
      <c r="X77" s="156"/>
      <c r="Y77" s="156"/>
      <c r="Z77" s="156"/>
    </row>
    <row r="78" spans="1:26" s="28" customFormat="1" ht="12.75" customHeight="1">
      <c r="A78" s="154" t="s">
        <v>406</v>
      </c>
      <c r="B78" s="154"/>
      <c r="C78" s="154"/>
      <c r="D78" s="154"/>
      <c r="E78" s="154"/>
      <c r="F78" s="154"/>
      <c r="G78" s="154"/>
      <c r="H78" s="154"/>
      <c r="I78" s="154"/>
      <c r="J78" s="154"/>
      <c r="K78" s="154"/>
      <c r="L78" s="154"/>
      <c r="M78" s="154"/>
      <c r="N78" s="154"/>
      <c r="O78" s="154"/>
      <c r="P78" s="154"/>
      <c r="Q78" s="154"/>
      <c r="R78" s="154"/>
      <c r="S78" s="154"/>
      <c r="T78" s="154"/>
      <c r="U78" s="154"/>
      <c r="V78" s="154"/>
      <c r="W78" s="154"/>
      <c r="X78" s="154"/>
      <c r="Y78" s="154"/>
      <c r="Z78" s="154"/>
    </row>
    <row r="79" spans="1:26" s="29" customFormat="1" ht="12.75" customHeight="1">
      <c r="A79" s="154" t="s">
        <v>405</v>
      </c>
      <c r="B79" s="154"/>
      <c r="C79" s="154"/>
      <c r="D79" s="154"/>
      <c r="E79" s="154"/>
      <c r="F79" s="154"/>
      <c r="G79" s="154"/>
      <c r="H79" s="154"/>
      <c r="I79" s="154"/>
      <c r="J79" s="154"/>
      <c r="K79" s="154"/>
      <c r="L79" s="154"/>
      <c r="M79" s="154"/>
      <c r="N79" s="154"/>
      <c r="O79" s="154"/>
      <c r="P79" s="154"/>
      <c r="Q79" s="154"/>
      <c r="R79" s="154"/>
      <c r="S79" s="154"/>
      <c r="T79" s="154"/>
      <c r="U79" s="154"/>
      <c r="V79" s="154"/>
      <c r="W79" s="154"/>
      <c r="X79" s="154"/>
      <c r="Y79" s="154"/>
      <c r="Z79" s="154"/>
    </row>
    <row r="80" spans="1:26" s="28" customFormat="1" ht="12.75" customHeight="1">
      <c r="A80" s="155" t="s">
        <v>404</v>
      </c>
      <c r="B80" s="155"/>
      <c r="C80" s="155"/>
      <c r="D80" s="155"/>
      <c r="E80" s="155"/>
      <c r="F80" s="155"/>
      <c r="G80" s="155"/>
      <c r="H80" s="155"/>
      <c r="I80" s="155"/>
      <c r="J80" s="155"/>
      <c r="K80" s="155"/>
      <c r="L80" s="155"/>
      <c r="M80" s="155"/>
      <c r="N80" s="155"/>
      <c r="O80" s="155"/>
      <c r="P80" s="155"/>
      <c r="Q80" s="155"/>
      <c r="R80" s="155"/>
      <c r="S80" s="155"/>
      <c r="T80" s="155"/>
      <c r="U80" s="155"/>
      <c r="V80" s="155"/>
      <c r="W80" s="155"/>
      <c r="X80" s="155"/>
      <c r="Y80" s="155"/>
      <c r="Z80" s="155"/>
    </row>
    <row r="81" spans="1:26" s="28" customFormat="1" ht="12.75" customHeight="1">
      <c r="A81" s="154" t="s">
        <v>403</v>
      </c>
      <c r="B81" s="154"/>
      <c r="C81" s="154"/>
      <c r="D81" s="154"/>
      <c r="E81" s="154"/>
      <c r="F81" s="154"/>
      <c r="G81" s="154"/>
      <c r="H81" s="154"/>
      <c r="I81" s="154"/>
      <c r="J81" s="154"/>
      <c r="K81" s="154"/>
      <c r="L81" s="154"/>
      <c r="M81" s="154"/>
      <c r="N81" s="154"/>
      <c r="O81" s="154"/>
      <c r="P81" s="154"/>
      <c r="Q81" s="154"/>
      <c r="R81" s="154"/>
      <c r="S81" s="154"/>
      <c r="T81" s="154"/>
      <c r="U81" s="154"/>
      <c r="V81" s="154"/>
      <c r="W81" s="154"/>
      <c r="X81" s="154"/>
      <c r="Y81" s="154"/>
      <c r="Z81" s="154"/>
    </row>
    <row r="82" spans="1:26" s="28" customFormat="1" ht="12.75" customHeight="1">
      <c r="A82" s="154" t="s">
        <v>402</v>
      </c>
      <c r="B82" s="154"/>
      <c r="C82" s="154"/>
      <c r="D82" s="154"/>
      <c r="E82" s="154"/>
      <c r="F82" s="154"/>
      <c r="G82" s="154"/>
      <c r="H82" s="154"/>
      <c r="I82" s="154"/>
      <c r="J82" s="154"/>
      <c r="K82" s="154"/>
      <c r="L82" s="154"/>
      <c r="M82" s="154"/>
      <c r="N82" s="154"/>
      <c r="O82" s="154"/>
      <c r="P82" s="154"/>
      <c r="Q82" s="154"/>
      <c r="R82" s="154"/>
      <c r="S82" s="154"/>
      <c r="T82" s="154"/>
      <c r="U82" s="154"/>
      <c r="V82" s="154"/>
      <c r="W82" s="154"/>
      <c r="X82" s="154"/>
      <c r="Y82" s="154"/>
      <c r="Z82" s="154"/>
    </row>
    <row r="83" spans="1:26" ht="12.75" customHeight="1">
      <c r="A83" s="154" t="s">
        <v>401</v>
      </c>
      <c r="B83" s="154"/>
      <c r="C83" s="154"/>
      <c r="D83" s="154"/>
      <c r="E83" s="154"/>
      <c r="F83" s="154"/>
      <c r="G83" s="154"/>
      <c r="H83" s="154"/>
      <c r="I83" s="154"/>
      <c r="J83" s="154"/>
      <c r="K83" s="154"/>
      <c r="L83" s="154"/>
      <c r="M83" s="154"/>
      <c r="N83" s="154"/>
      <c r="O83" s="154"/>
      <c r="P83" s="154"/>
      <c r="Q83" s="154"/>
      <c r="R83" s="154"/>
      <c r="S83" s="154"/>
      <c r="T83" s="154"/>
      <c r="U83" s="154"/>
      <c r="V83" s="154"/>
      <c r="W83" s="154"/>
      <c r="X83" s="154"/>
      <c r="Y83" s="154"/>
      <c r="Z83" s="154"/>
    </row>
    <row r="84" spans="1:26" ht="12.75" customHeight="1">
      <c r="A84" s="148" t="s">
        <v>400</v>
      </c>
      <c r="B84" s="148"/>
      <c r="C84" s="148"/>
      <c r="D84" s="148"/>
      <c r="E84" s="148"/>
      <c r="F84" s="148"/>
      <c r="G84" s="148"/>
      <c r="H84" s="148"/>
      <c r="I84" s="148"/>
      <c r="J84" s="148"/>
      <c r="K84" s="148"/>
      <c r="L84" s="148"/>
      <c r="M84" s="148"/>
      <c r="N84" s="148"/>
      <c r="O84" s="148"/>
      <c r="P84" s="148"/>
      <c r="Q84" s="148"/>
      <c r="R84" s="148"/>
      <c r="S84" s="148"/>
      <c r="T84" s="148"/>
      <c r="U84" s="148"/>
      <c r="V84" s="148"/>
      <c r="W84" s="148"/>
      <c r="X84" s="148"/>
      <c r="Y84" s="148"/>
      <c r="Z84" s="148"/>
    </row>
  </sheetData>
  <mergeCells count="58">
    <mergeCell ref="A1:AG1"/>
    <mergeCell ref="A52:Z52"/>
    <mergeCell ref="A53:Z53"/>
    <mergeCell ref="A54:Z54"/>
    <mergeCell ref="A55:Z55"/>
    <mergeCell ref="A28:Z28"/>
    <mergeCell ref="A29:Z29"/>
    <mergeCell ref="A30:Z30"/>
    <mergeCell ref="A31:Z31"/>
    <mergeCell ref="A32:Z32"/>
    <mergeCell ref="A35:Z35"/>
    <mergeCell ref="A36:Z36"/>
    <mergeCell ref="A37:Z37"/>
    <mergeCell ref="A43:Z43"/>
    <mergeCell ref="A49:Z49"/>
    <mergeCell ref="A50:Z50"/>
    <mergeCell ref="A51:Z51"/>
    <mergeCell ref="A33:Z33"/>
    <mergeCell ref="A34:Z34"/>
    <mergeCell ref="A56:Z56"/>
    <mergeCell ref="A66:Z66"/>
    <mergeCell ref="A57:Z57"/>
    <mergeCell ref="A58:Z58"/>
    <mergeCell ref="A59:Z59"/>
    <mergeCell ref="A60:Z60"/>
    <mergeCell ref="A61:Z61"/>
    <mergeCell ref="A72:Z72"/>
    <mergeCell ref="A73:Z73"/>
    <mergeCell ref="A38:Z38"/>
    <mergeCell ref="A39:Z39"/>
    <mergeCell ref="A40:Z40"/>
    <mergeCell ref="A41:Z41"/>
    <mergeCell ref="A42:Z42"/>
    <mergeCell ref="A67:Z67"/>
    <mergeCell ref="A68:Z68"/>
    <mergeCell ref="A69:Z69"/>
    <mergeCell ref="A70:Z70"/>
    <mergeCell ref="A71:Z71"/>
    <mergeCell ref="A62:Z62"/>
    <mergeCell ref="A63:Z63"/>
    <mergeCell ref="A64:Z64"/>
    <mergeCell ref="A65:Z65"/>
    <mergeCell ref="A84:Z84"/>
    <mergeCell ref="A44:Z44"/>
    <mergeCell ref="A45:Z45"/>
    <mergeCell ref="A46:Z46"/>
    <mergeCell ref="A47:Z47"/>
    <mergeCell ref="A48:Z48"/>
    <mergeCell ref="A79:Z79"/>
    <mergeCell ref="A80:Z80"/>
    <mergeCell ref="A81:Z81"/>
    <mergeCell ref="A82:Z82"/>
    <mergeCell ref="A83:Z83"/>
    <mergeCell ref="A74:Z74"/>
    <mergeCell ref="A75:Z75"/>
    <mergeCell ref="A76:Z76"/>
    <mergeCell ref="A77:Z77"/>
    <mergeCell ref="A78:Z78"/>
  </mergeCells>
  <pageMargins left="0.25" right="0.25" top="0.25" bottom="0.25" header="0.3" footer="0.3"/>
  <pageSetup scale="42" fitToHeight="0" orientation="landscape"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workbookViewId="0">
      <selection activeCell="G19" sqref="G19"/>
    </sheetView>
  </sheetViews>
  <sheetFormatPr defaultRowHeight="14.5"/>
  <cols>
    <col min="1" max="1" width="50.453125" customWidth="1"/>
  </cols>
  <sheetData>
    <row r="1" spans="1:4">
      <c r="A1" s="20" t="s">
        <v>607</v>
      </c>
      <c r="B1" s="21"/>
      <c r="C1" s="25"/>
      <c r="D1" s="20" t="s">
        <v>606</v>
      </c>
    </row>
    <row r="2" spans="1:4">
      <c r="A2" t="s">
        <v>601</v>
      </c>
      <c r="B2">
        <v>1.67</v>
      </c>
      <c r="C2" s="25"/>
      <c r="D2" s="26" t="s">
        <v>605</v>
      </c>
    </row>
    <row r="3" spans="1:4">
      <c r="A3" t="s">
        <v>602</v>
      </c>
      <c r="B3">
        <v>0.66647400000000001</v>
      </c>
      <c r="C3" s="25"/>
    </row>
    <row r="4" spans="1:4">
      <c r="A4" t="s">
        <v>604</v>
      </c>
      <c r="B4">
        <v>5.0181769999999997</v>
      </c>
      <c r="C4" s="25"/>
    </row>
    <row r="5" spans="1:4">
      <c r="A5" t="s">
        <v>603</v>
      </c>
      <c r="B5" s="56">
        <v>11.08</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14999847407452621"/>
  </sheetPr>
  <dimension ref="A1:AJ16"/>
  <sheetViews>
    <sheetView workbookViewId="0">
      <selection activeCell="M13" sqref="M13"/>
    </sheetView>
  </sheetViews>
  <sheetFormatPr defaultRowHeight="14.5"/>
  <cols>
    <col min="1" max="1" width="16.54296875" customWidth="1"/>
    <col min="2" max="2" width="16" customWidth="1"/>
    <col min="3" max="3" width="17" bestFit="1" customWidth="1"/>
    <col min="4" max="35" width="14.26953125" bestFit="1" customWidth="1"/>
  </cols>
  <sheetData>
    <row r="1" spans="1:36">
      <c r="B1">
        <v>2017</v>
      </c>
      <c r="C1">
        <v>2018</v>
      </c>
      <c r="D1">
        <v>2019</v>
      </c>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row>
    <row r="2" spans="1:36">
      <c r="A2" t="s">
        <v>609</v>
      </c>
      <c r="B2" s="24">
        <f>'E3 aggregate data on VMT'!D2*'Vehicle Loadings'!$B$2-B7</f>
        <v>519786060264.78015</v>
      </c>
      <c r="C2" s="24">
        <f>'E3 aggregate data on VMT'!E2*'Vehicle Loadings'!$B$2-C7</f>
        <v>521359110956.68988</v>
      </c>
      <c r="D2" s="24">
        <f>'E3 aggregate data on VMT'!F2*'Vehicle Loadings'!$B$2-D7</f>
        <v>522800455768.30054</v>
      </c>
      <c r="E2" s="24">
        <f>'E3 aggregate data on VMT'!G2*'Vehicle Loadings'!$B$2-E7</f>
        <v>524141090207.57617</v>
      </c>
      <c r="F2" s="24">
        <f>'E3 aggregate data on VMT'!H2*'Vehicle Loadings'!$B$2-F7</f>
        <v>528224030316.88757</v>
      </c>
      <c r="G2" s="24">
        <f>'E3 aggregate data on VMT'!I2*'Vehicle Loadings'!$B$2-G7</f>
        <v>531298370637.815</v>
      </c>
      <c r="H2" s="24">
        <f>'E3 aggregate data on VMT'!J2*'Vehicle Loadings'!$B$2-H7</f>
        <v>535135506092.66931</v>
      </c>
      <c r="I2" s="24">
        <f>'E3 aggregate data on VMT'!K2*'Vehicle Loadings'!$B$2-I7</f>
        <v>538824536890.80646</v>
      </c>
      <c r="J2" s="24">
        <f>'E3 aggregate data on VMT'!L2*'Vehicle Loadings'!$B$2-J7</f>
        <v>542449994538.90503</v>
      </c>
      <c r="K2" s="24">
        <f>'E3 aggregate data on VMT'!M2*'Vehicle Loadings'!$B$2-K7</f>
        <v>544556796937.5033</v>
      </c>
      <c r="L2" s="24">
        <f>'E3 aggregate data on VMT'!N2*'Vehicle Loadings'!$B$2-L7</f>
        <v>547733003831.29425</v>
      </c>
      <c r="M2" s="24">
        <f>'E3 aggregate data on VMT'!O2*'Vehicle Loadings'!$B$2-M7</f>
        <v>550702349581.69397</v>
      </c>
      <c r="N2" s="24">
        <f>'E3 aggregate data on VMT'!P2*'Vehicle Loadings'!$B$2-N7</f>
        <v>553581232872.90674</v>
      </c>
      <c r="O2" s="24">
        <f>'E3 aggregate data on VMT'!Q2*'Vehicle Loadings'!$B$2-O7</f>
        <v>556256025035.18689</v>
      </c>
      <c r="P2" s="24">
        <f>'E3 aggregate data on VMT'!R2*'Vehicle Loadings'!$B$2-P7</f>
        <v>559141726947.8125</v>
      </c>
      <c r="Q2" s="24">
        <f>'E3 aggregate data on VMT'!S2*'Vehicle Loadings'!$B$2-Q7</f>
        <v>561799370189.94971</v>
      </c>
      <c r="R2" s="24">
        <f>'E3 aggregate data on VMT'!T2*'Vehicle Loadings'!$B$2-R7</f>
        <v>564408017265.35352</v>
      </c>
      <c r="S2" s="24">
        <f>'E3 aggregate data on VMT'!U2*'Vehicle Loadings'!$B$2-S7</f>
        <v>566935220167.03662</v>
      </c>
      <c r="T2" s="24">
        <f>'E3 aggregate data on VMT'!V2*'Vehicle Loadings'!$B$2-T7</f>
        <v>569238160453.83423</v>
      </c>
      <c r="U2" s="24">
        <f>'E3 aggregate data on VMT'!W2*'Vehicle Loadings'!$B$2-U7</f>
        <v>571445687355.93945</v>
      </c>
      <c r="V2" s="24">
        <f>'E3 aggregate data on VMT'!X2*'Vehicle Loadings'!$B$2-V7</f>
        <v>573606727901.72559</v>
      </c>
      <c r="W2" s="24">
        <f>'E3 aggregate data on VMT'!Y2*'Vehicle Loadings'!$B$2-W7</f>
        <v>575704998685.80066</v>
      </c>
      <c r="X2" s="24">
        <f>'E3 aggregate data on VMT'!Z2*'Vehicle Loadings'!$B$2-X7</f>
        <v>577551170651.45203</v>
      </c>
      <c r="Y2" s="24">
        <f>'E3 aggregate data on VMT'!AA2*'Vehicle Loadings'!$B$2-Y7</f>
        <v>579337284208.16614</v>
      </c>
      <c r="Z2" s="24">
        <f>'E3 aggregate data on VMT'!AB2*'Vehicle Loadings'!$B$2-Z7</f>
        <v>583647908337.60742</v>
      </c>
      <c r="AA2" s="24">
        <f>'E3 aggregate data on VMT'!AC2*'Vehicle Loadings'!$B$2-AA7</f>
        <v>587901192222.78528</v>
      </c>
      <c r="AB2" s="24">
        <f>'E3 aggregate data on VMT'!AD2*'Vehicle Loadings'!$B$2-AB7</f>
        <v>592128294337.82861</v>
      </c>
      <c r="AC2" s="24">
        <f>'E3 aggregate data on VMT'!AE2*'Vehicle Loadings'!$B$2-AC7</f>
        <v>596329186175.05164</v>
      </c>
      <c r="AD2" s="24">
        <f>'E3 aggregate data on VMT'!AF2*'Vehicle Loadings'!$B$2-AD7</f>
        <v>600503073721.11902</v>
      </c>
      <c r="AE2" s="24">
        <f>'E3 aggregate data on VMT'!AG2*'Vehicle Loadings'!$B$2-AE7</f>
        <v>604682832505.65515</v>
      </c>
      <c r="AF2" s="24">
        <f>'E3 aggregate data on VMT'!AH2*'Vehicle Loadings'!$B$2-AF7</f>
        <v>608819683406.21997</v>
      </c>
      <c r="AG2" s="24">
        <f>'E3 aggregate data on VMT'!AI2*'Vehicle Loadings'!$B$2-AG7</f>
        <v>612961711268.34595</v>
      </c>
      <c r="AH2" s="24">
        <f>'E3 aggregate data on VMT'!AJ2*'Vehicle Loadings'!$B$2-AH7</f>
        <v>617062124437.85876</v>
      </c>
      <c r="AI2" s="24">
        <f>'E3 aggregate data on VMT'!AK2*'Vehicle Loadings'!$B$2-AI7</f>
        <v>620993010514.20312</v>
      </c>
    </row>
    <row r="3" spans="1:36">
      <c r="A3" t="s">
        <v>394</v>
      </c>
      <c r="B3" s="24">
        <f>'E3 aggregate data on VMT'!D5*'Vehicle Loadings'!$B$5</f>
        <v>16376412023.077381</v>
      </c>
      <c r="C3" s="24">
        <f>'E3 aggregate data on VMT'!E5*'Vehicle Loadings'!$B$5</f>
        <v>16169060370.114977</v>
      </c>
      <c r="D3" s="24">
        <f>'E3 aggregate data on VMT'!F5*'Vehicle Loadings'!$B$5</f>
        <v>16035092876.64185</v>
      </c>
      <c r="E3" s="24">
        <f>'E3 aggregate data on VMT'!G5*'Vehicle Loadings'!$B$5</f>
        <v>15909246625.53301</v>
      </c>
      <c r="F3" s="24">
        <f>'E3 aggregate data on VMT'!H5*'Vehicle Loadings'!$B$5</f>
        <v>15894495163.06966</v>
      </c>
      <c r="G3" s="24">
        <f>'E3 aggregate data on VMT'!I5*'Vehicle Loadings'!$B$5</f>
        <v>15893454310.023281</v>
      </c>
      <c r="H3" s="24">
        <f>'E3 aggregate data on VMT'!J5*'Vehicle Loadings'!$B$5</f>
        <v>15899200095.639442</v>
      </c>
      <c r="I3" s="24">
        <f>'E3 aggregate data on VMT'!K5*'Vehicle Loadings'!$B$5</f>
        <v>15868498438.826698</v>
      </c>
      <c r="J3" s="24">
        <f>'E3 aggregate data on VMT'!L5*'Vehicle Loadings'!$B$5</f>
        <v>15814318159.736021</v>
      </c>
      <c r="K3" s="24">
        <f>'E3 aggregate data on VMT'!M5*'Vehicle Loadings'!$B$5</f>
        <v>15758800868.753139</v>
      </c>
      <c r="L3" s="24">
        <f>'E3 aggregate data on VMT'!N5*'Vehicle Loadings'!$B$5</f>
        <v>15741339653.032915</v>
      </c>
      <c r="M3" s="24">
        <f>'E3 aggregate data on VMT'!O5*'Vehicle Loadings'!$B$5</f>
        <v>15729884404.979893</v>
      </c>
      <c r="N3" s="24">
        <f>'E3 aggregate data on VMT'!P5*'Vehicle Loadings'!$B$5</f>
        <v>15707155172.912214</v>
      </c>
      <c r="O3" s="24">
        <f>'E3 aggregate data on VMT'!Q5*'Vehicle Loadings'!$B$5</f>
        <v>15739223584.353447</v>
      </c>
      <c r="P3" s="24">
        <f>'E3 aggregate data on VMT'!R5*'Vehicle Loadings'!$B$5</f>
        <v>15806886916.71291</v>
      </c>
      <c r="Q3" s="24">
        <f>'E3 aggregate data on VMT'!S5*'Vehicle Loadings'!$B$5</f>
        <v>15885071198.723831</v>
      </c>
      <c r="R3" s="24">
        <f>'E3 aggregate data on VMT'!T5*'Vehicle Loadings'!$B$5</f>
        <v>15943362444.424635</v>
      </c>
      <c r="S3" s="24">
        <f>'E3 aggregate data on VMT'!U5*'Vehicle Loadings'!$B$5</f>
        <v>16011627371.765623</v>
      </c>
      <c r="T3" s="24">
        <f>'E3 aggregate data on VMT'!V5*'Vehicle Loadings'!$B$5</f>
        <v>16091973770.653034</v>
      </c>
      <c r="U3" s="24">
        <f>'E3 aggregate data on VMT'!W5*'Vehicle Loadings'!$B$5</f>
        <v>16180429527.777494</v>
      </c>
      <c r="V3" s="24">
        <f>'E3 aggregate data on VMT'!X5*'Vehicle Loadings'!$B$5</f>
        <v>16265149332.720835</v>
      </c>
      <c r="W3" s="24">
        <f>'E3 aggregate data on VMT'!Y5*'Vehicle Loadings'!$B$5</f>
        <v>16362954326.827139</v>
      </c>
      <c r="X3" s="24">
        <f>'E3 aggregate data on VMT'!Z5*'Vehicle Loadings'!$B$5</f>
        <v>16466972009.107208</v>
      </c>
      <c r="Y3" s="24">
        <f>'E3 aggregate data on VMT'!AA5*'Vehicle Loadings'!$B$5</f>
        <v>16568408530.850452</v>
      </c>
      <c r="Z3" s="24">
        <f>'E3 aggregate data on VMT'!AB5*'Vehicle Loadings'!$B$5</f>
        <v>16685229922.682724</v>
      </c>
      <c r="AA3" s="24">
        <f>'E3 aggregate data on VMT'!AC5*'Vehicle Loadings'!$B$5</f>
        <v>16788656116.127604</v>
      </c>
      <c r="AB3" s="24">
        <f>'E3 aggregate data on VMT'!AD5*'Vehicle Loadings'!$B$5</f>
        <v>16899313171.65274</v>
      </c>
      <c r="AC3" s="24">
        <f>'E3 aggregate data on VMT'!AE5*'Vehicle Loadings'!$B$5</f>
        <v>17010131167.597279</v>
      </c>
      <c r="AD3" s="24">
        <f>'E3 aggregate data on VMT'!AF5*'Vehicle Loadings'!$B$5</f>
        <v>17114946293.205408</v>
      </c>
      <c r="AE3" s="24">
        <f>'E3 aggregate data on VMT'!AG5*'Vehicle Loadings'!$B$5</f>
        <v>17211516615.81934</v>
      </c>
      <c r="AF3" s="24">
        <f>'E3 aggregate data on VMT'!AH5*'Vehicle Loadings'!$B$5</f>
        <v>17325644689.748642</v>
      </c>
      <c r="AG3" s="24">
        <f>'E3 aggregate data on VMT'!AI5*'Vehicle Loadings'!$B$5</f>
        <v>17437066875.433979</v>
      </c>
      <c r="AH3" s="24">
        <f>'E3 aggregate data on VMT'!AJ5*'Vehicle Loadings'!$B$5</f>
        <v>17552466941.595276</v>
      </c>
      <c r="AI3" s="24">
        <f>'E3 aggregate data on VMT'!AK5*'Vehicle Loadings'!$B$5</f>
        <v>17666755980.384907</v>
      </c>
    </row>
    <row r="4" spans="1:36">
      <c r="A4" t="s">
        <v>393</v>
      </c>
      <c r="B4" s="22">
        <f>Aviation!D31*Aviation!D51</f>
        <v>7157426766940.5264</v>
      </c>
      <c r="C4" s="22">
        <f>Aviation!E31*Aviation!E51</f>
        <v>7287768192034.4805</v>
      </c>
      <c r="D4" s="22">
        <f>Aviation!F31*Aviation!F51</f>
        <v>7424945209930.6592</v>
      </c>
      <c r="E4" s="22">
        <f>Aviation!G31*Aviation!G51</f>
        <v>7402436337574.8184</v>
      </c>
      <c r="F4" s="22">
        <f>Aviation!H31*Aviation!H51</f>
        <v>7378782693752.333</v>
      </c>
      <c r="G4" s="22">
        <f>Aviation!I31*Aviation!I51</f>
        <v>7353265440861.1475</v>
      </c>
      <c r="H4" s="22">
        <f>Aviation!J31*Aviation!J51</f>
        <v>7324978745401.2002</v>
      </c>
      <c r="I4" s="22">
        <f>Aviation!K31*Aviation!K51</f>
        <v>7293173809163.4502</v>
      </c>
      <c r="J4" s="22">
        <f>Aviation!L31*Aviation!L51</f>
        <v>7256709933506.8477</v>
      </c>
      <c r="K4" s="22">
        <f>Aviation!M31*Aviation!M51</f>
        <v>7214646398940.7012</v>
      </c>
      <c r="L4" s="22">
        <f>Aviation!N31*Aviation!N51</f>
        <v>7166996636403.2354</v>
      </c>
      <c r="M4" s="22">
        <f>Aviation!O31*Aviation!O51</f>
        <v>7112079951210.0303</v>
      </c>
      <c r="N4" s="22">
        <f>Aviation!P31*Aviation!P51</f>
        <v>7047197133270.001</v>
      </c>
      <c r="O4" s="22">
        <f>Aviation!Q31*Aviation!Q51</f>
        <v>6973512375744.5781</v>
      </c>
      <c r="P4" s="22">
        <f>Aviation!R31*Aviation!R51</f>
        <v>6880615962276.1914</v>
      </c>
      <c r="Q4" s="22">
        <f>Aviation!S31*Aviation!S51</f>
        <v>6783123263715.4453</v>
      </c>
      <c r="R4" s="22">
        <f>Aviation!T31*Aviation!T51</f>
        <v>6679861269477.9385</v>
      </c>
      <c r="S4" s="22">
        <f>Aviation!U31*Aviation!U51</f>
        <v>6565794908434.4658</v>
      </c>
      <c r="T4" s="22">
        <f>Aviation!V31*Aviation!V51</f>
        <v>6448413236395.8408</v>
      </c>
      <c r="U4" s="22">
        <f>Aviation!W31*Aviation!W51</f>
        <v>6334832903633.9434</v>
      </c>
      <c r="V4" s="22">
        <f>Aviation!X31*Aviation!X51</f>
        <v>6214085680542.6035</v>
      </c>
      <c r="W4" s="22">
        <f>Aviation!Y31*Aviation!Y51</f>
        <v>6085851443856.6494</v>
      </c>
      <c r="X4" s="22">
        <f>Aviation!Z31*Aviation!Z51</f>
        <v>5948762783318.667</v>
      </c>
      <c r="Y4" s="22">
        <f>Aviation!AA31*Aviation!AA51</f>
        <v>5802421995604.7773</v>
      </c>
      <c r="Z4" s="22">
        <f>Aviation!AB31*Aviation!AB51</f>
        <v>5647992185940.2666</v>
      </c>
      <c r="AA4" s="22">
        <f>Aviation!AC31*Aviation!AC51</f>
        <v>5485113339552.2852</v>
      </c>
      <c r="AB4" s="22">
        <f>Aviation!AD31*Aviation!AD51</f>
        <v>5313782114637.7578</v>
      </c>
      <c r="AC4" s="22">
        <f>Aviation!AE31*Aviation!AE51</f>
        <v>5134008255106.1045</v>
      </c>
      <c r="AD4" s="22">
        <f>Aviation!AF31*Aviation!AF51</f>
        <v>4945672666295.0918</v>
      </c>
      <c r="AE4" s="22">
        <f>Aviation!AG31*Aviation!AG51</f>
        <v>4748665380687.2227</v>
      </c>
      <c r="AF4" s="22">
        <f>Aviation!AH31*Aviation!AH51</f>
        <v>4543137408324.3867</v>
      </c>
      <c r="AG4" s="22">
        <f>Aviation!AI31*Aviation!AI51</f>
        <v>4329196229016.1411</v>
      </c>
      <c r="AH4" s="22">
        <f>Aviation!AJ31*Aviation!AJ51</f>
        <v>4106802980475.731</v>
      </c>
      <c r="AI4" s="22">
        <f>Aviation!AK31*Aviation!AK51</f>
        <v>3875627604523.9922</v>
      </c>
      <c r="AJ4" s="22"/>
    </row>
    <row r="5" spans="1:36">
      <c r="A5" t="s">
        <v>782</v>
      </c>
      <c r="B5" s="22">
        <f>'Passenger Rail'!C11</f>
        <v>3.5322947987122101E-3</v>
      </c>
      <c r="C5" s="22">
        <f>'Passenger Rail'!D11</f>
        <v>3.5757897146068899E-3</v>
      </c>
      <c r="D5" s="22">
        <f>'Passenger Rail'!E11</f>
        <v>3.6199421338134301E-3</v>
      </c>
      <c r="E5" s="22">
        <f>'Passenger Rail'!F11</f>
        <v>3.69357844057326E-3</v>
      </c>
      <c r="F5" s="22">
        <f>'Passenger Rail'!G11</f>
        <v>3.7714775366747598E-3</v>
      </c>
      <c r="G5" s="22">
        <f>'Passenger Rail'!H11</f>
        <v>3.7678693389361501E-3</v>
      </c>
      <c r="H5" s="22">
        <f>'Passenger Rail'!I11</f>
        <v>3.7635432067748601E-3</v>
      </c>
      <c r="I5" s="22">
        <f>'Passenger Rail'!J11</f>
        <v>3.75234392388712E-3</v>
      </c>
      <c r="J5" s="22">
        <f>'Passenger Rail'!K11</f>
        <v>3.7414555351013398E-3</v>
      </c>
      <c r="K5" s="22">
        <f>'Passenger Rail'!L11</f>
        <v>3.7374410759962199E-3</v>
      </c>
      <c r="L5" s="22">
        <f>'Passenger Rail'!M11</f>
        <v>3.7362100955037601E-3</v>
      </c>
      <c r="M5" s="22">
        <f>'Passenger Rail'!N11</f>
        <v>3.72612356426062E-3</v>
      </c>
      <c r="N5" s="22">
        <f>'Passenger Rail'!O11</f>
        <v>3.7106340320183502E-3</v>
      </c>
      <c r="O5" s="22">
        <f>'Passenger Rail'!P11</f>
        <v>3.70281528442703E-3</v>
      </c>
      <c r="P5" s="22">
        <f>'Passenger Rail'!Q11</f>
        <v>3.4277580309547101E-3</v>
      </c>
      <c r="Q5" s="22">
        <f>'Passenger Rail'!R11</f>
        <v>3.60940136053475E-3</v>
      </c>
      <c r="R5" s="22">
        <f>'Passenger Rail'!S11</f>
        <v>3.6198584350647998E-3</v>
      </c>
      <c r="S5" s="22">
        <f>'Passenger Rail'!T11</f>
        <v>3.6149680291399601E-3</v>
      </c>
      <c r="T5" s="22">
        <f>'Passenger Rail'!U11</f>
        <v>3.5956119718791499E-3</v>
      </c>
      <c r="U5" s="22">
        <f>'Passenger Rail'!V11</f>
        <v>3.5789428026194998E-3</v>
      </c>
      <c r="V5" s="22">
        <f>'Passenger Rail'!W11</f>
        <v>3.5604456836434901E-3</v>
      </c>
      <c r="W5" s="22">
        <f>'Passenger Rail'!X11</f>
        <v>3.5404218215399201E-3</v>
      </c>
      <c r="X5" s="22">
        <f>'Passenger Rail'!Y11</f>
        <v>3.5181079197929401E-3</v>
      </c>
      <c r="Y5" s="22">
        <f>'Passenger Rail'!Z11</f>
        <v>3.4932709066851199E-3</v>
      </c>
      <c r="Z5" s="22">
        <f>'Passenger Rail'!AA11</f>
        <v>3.46661512686876E-3</v>
      </c>
      <c r="AA5" s="22">
        <f>'Passenger Rail'!AB11</f>
        <v>3.4379441283726398E-3</v>
      </c>
      <c r="AB5" s="22">
        <f>'Passenger Rail'!AC11</f>
        <v>3.40727207480982E-3</v>
      </c>
      <c r="AC5" s="22">
        <f>'Passenger Rail'!AD11</f>
        <v>3.3746216291707298E-3</v>
      </c>
      <c r="AD5" s="22">
        <f>'Passenger Rail'!AE11</f>
        <v>3.3399291224509098E-3</v>
      </c>
      <c r="AE5" s="22">
        <f>'Passenger Rail'!AF11</f>
        <v>3.3031279980539601E-3</v>
      </c>
      <c r="AF5" s="22">
        <f>'Passenger Rail'!AG11</f>
        <v>3.26432808606848E-3</v>
      </c>
      <c r="AG5" s="22">
        <f>'Passenger Rail'!AH11</f>
        <v>3.2236191538929202E-3</v>
      </c>
      <c r="AH5" s="22">
        <f>'Passenger Rail'!AI11</f>
        <v>3.1809896068450598E-3</v>
      </c>
      <c r="AI5" s="22">
        <f>'Passenger Rail'!AJ11</f>
        <v>3.1361885227804598E-3</v>
      </c>
    </row>
    <row r="6" spans="1:36">
      <c r="A6" t="s">
        <v>780</v>
      </c>
      <c r="B6" s="97">
        <f>Ships!B26</f>
        <v>1.7288416475187598E-2</v>
      </c>
      <c r="C6" s="97">
        <f>Ships!C26</f>
        <v>1.7351193874582799E-2</v>
      </c>
      <c r="D6" s="97">
        <f>Ships!D26</f>
        <v>1.7404340400245001E-2</v>
      </c>
      <c r="E6" s="97">
        <f>Ships!E26</f>
        <v>1.7469526440973701E-2</v>
      </c>
      <c r="F6" s="97">
        <f>Ships!F26</f>
        <v>1.7394439523493201E-2</v>
      </c>
      <c r="G6" s="97">
        <f>Ships!G26</f>
        <v>1.7325517278898604E-2</v>
      </c>
      <c r="H6" s="97">
        <f>Ships!H26</f>
        <v>1.7252862577508861E-2</v>
      </c>
      <c r="I6" s="97">
        <f>Ships!I26</f>
        <v>1.7176546658778599E-2</v>
      </c>
      <c r="J6" s="97">
        <f>Ships!J26</f>
        <v>1.7086235461943509E-2</v>
      </c>
      <c r="K6" s="97">
        <f>Ships!K26</f>
        <v>1.6987436964729472E-2</v>
      </c>
      <c r="L6" s="97">
        <f>Ships!L26</f>
        <v>1.6912715763998391E-2</v>
      </c>
      <c r="M6" s="97">
        <f>Ships!M26</f>
        <v>1.6823428680586418E-2</v>
      </c>
      <c r="N6" s="97">
        <f>Ships!N26</f>
        <v>1.6732486670594578E-2</v>
      </c>
      <c r="O6" s="97">
        <f>Ships!O26</f>
        <v>1.663991168022717E-2</v>
      </c>
      <c r="P6" s="97">
        <f>Ships!P26</f>
        <v>1.6545725274824362E-2</v>
      </c>
      <c r="Q6" s="97">
        <f>Ships!Q26</f>
        <v>1.6449187801281781E-2</v>
      </c>
      <c r="R6" s="97">
        <f>Ships!R26</f>
        <v>1.6351515349232792E-2</v>
      </c>
      <c r="S6" s="97">
        <f>Ships!S26</f>
        <v>1.6252706395220012E-2</v>
      </c>
      <c r="T6" s="97">
        <f>Ships!T26</f>
        <v>1.6152759415786491E-2</v>
      </c>
      <c r="U6" s="97">
        <f>Ships!U26</f>
        <v>1.605167288747485E-2</v>
      </c>
      <c r="V6" s="97">
        <f>Ships!V26</f>
        <v>1.594944528682804E-2</v>
      </c>
      <c r="W6" s="97">
        <f>Ships!W26</f>
        <v>1.5846075090388878E-2</v>
      </c>
      <c r="X6" s="97">
        <f>Ships!X26</f>
        <v>1.5741560774700208E-2</v>
      </c>
      <c r="Y6" s="97">
        <f>Ships!Y26</f>
        <v>1.5635900816304751E-2</v>
      </c>
      <c r="Z6" s="97">
        <f>Ships!Z26</f>
        <v>1.5529093691745391E-2</v>
      </c>
      <c r="AA6" s="97">
        <f>Ships!AA26</f>
        <v>1.5421137877564939E-2</v>
      </c>
      <c r="AB6" s="97">
        <f>Ships!AB26</f>
        <v>1.5312031850306239E-2</v>
      </c>
      <c r="AC6" s="97">
        <f>Ships!AC26</f>
        <v>1.5201774086512101E-2</v>
      </c>
      <c r="AD6" s="97">
        <f>Ships!AD26</f>
        <v>1.509036306272535E-2</v>
      </c>
      <c r="AE6" s="97">
        <f>Ships!AE26</f>
        <v>1.4977797255488829E-2</v>
      </c>
      <c r="AF6" s="97">
        <f>Ships!AF26</f>
        <v>1.4864075141345339E-2</v>
      </c>
      <c r="AG6" s="97">
        <f>Ships!AG26</f>
        <v>1.4749195196837719E-2</v>
      </c>
      <c r="AH6" s="97">
        <f>Ships!AH26</f>
        <v>1.463315589850878E-2</v>
      </c>
      <c r="AI6" s="97">
        <f>Ships!AI26</f>
        <v>1.451595572290134E-2</v>
      </c>
      <c r="AJ6" s="57">
        <f>Ships!AJ26</f>
        <v>1.439759314655825E-2</v>
      </c>
    </row>
    <row r="7" spans="1:36">
      <c r="A7" t="s">
        <v>612</v>
      </c>
      <c r="B7" s="22">
        <f>'E3 detailed LDV VMT data'!S2</f>
        <v>1946307439.9714501</v>
      </c>
      <c r="C7" s="22">
        <f>'E3 detailed LDV VMT data'!T2</f>
        <v>1938546980.13557</v>
      </c>
      <c r="D7" s="22">
        <f>'E3 detailed LDV VMT data'!U2</f>
        <v>1932594116.8673</v>
      </c>
      <c r="E7" s="22">
        <f>'E3 detailed LDV VMT data'!V2</f>
        <v>1923421862.0539999</v>
      </c>
      <c r="F7" s="22">
        <f>'E3 detailed LDV VMT data'!W2</f>
        <v>1924943099.8335299</v>
      </c>
      <c r="G7" s="22">
        <f>'E3 detailed LDV VMT data'!X2</f>
        <v>1923797399.7257299</v>
      </c>
      <c r="H7" s="22">
        <f>'E3 detailed LDV VMT data'!Y2</f>
        <v>1922840018.91032</v>
      </c>
      <c r="I7" s="22">
        <f>'E3 detailed LDV VMT data'!Z2</f>
        <v>1920961837.0269101</v>
      </c>
      <c r="J7" s="22">
        <f>'E3 detailed LDV VMT data'!AA2</f>
        <v>1918580774.48665</v>
      </c>
      <c r="K7" s="22">
        <f>'E3 detailed LDV VMT data'!AB2</f>
        <v>1916447966.4230101</v>
      </c>
      <c r="L7" s="22">
        <f>'E3 detailed LDV VMT data'!AC2</f>
        <v>1914464643.72312</v>
      </c>
      <c r="M7" s="22">
        <f>'E3 detailed LDV VMT data'!AD2</f>
        <v>1913655435.3655601</v>
      </c>
      <c r="N7" s="22">
        <f>'E3 detailed LDV VMT data'!AE2</f>
        <v>1914014884.93801</v>
      </c>
      <c r="O7" s="22">
        <f>'E3 detailed LDV VMT data'!AF2</f>
        <v>1915096530.1317799</v>
      </c>
      <c r="P7" s="22">
        <f>'E3 detailed LDV VMT data'!AG2</f>
        <v>1918126501.2132299</v>
      </c>
      <c r="Q7" s="22">
        <f>'E3 detailed LDV VMT data'!AH2</f>
        <v>1922240032.7611101</v>
      </c>
      <c r="R7" s="22">
        <f>'E3 detailed LDV VMT data'!AI2</f>
        <v>1927219416.94631</v>
      </c>
      <c r="S7" s="22">
        <f>'E3 detailed LDV VMT data'!AJ2</f>
        <v>1932265186.6238</v>
      </c>
      <c r="T7" s="22">
        <f>'E3 detailed LDV VMT data'!AK2</f>
        <v>1938161931.09606</v>
      </c>
      <c r="U7" s="22">
        <f>'E3 detailed LDV VMT data'!AL2</f>
        <v>1943924668.5673499</v>
      </c>
      <c r="V7" s="22">
        <f>'E3 detailed LDV VMT data'!AM2</f>
        <v>1950482671.2334499</v>
      </c>
      <c r="W7" s="22">
        <f>'E3 detailed LDV VMT data'!AN2</f>
        <v>1956870474.3304801</v>
      </c>
      <c r="X7" s="22">
        <f>'E3 detailed LDV VMT data'!AO2</f>
        <v>1962126226.04983</v>
      </c>
      <c r="Y7" s="22">
        <f>'E3 detailed LDV VMT data'!AP2</f>
        <v>1968135922.6377399</v>
      </c>
      <c r="Z7" s="22">
        <f>'E3 detailed LDV VMT data'!AQ2</f>
        <v>1982592274.0427401</v>
      </c>
      <c r="AA7" s="22">
        <f>'E3 detailed LDV VMT data'!AR2</f>
        <v>1997137669.8308201</v>
      </c>
      <c r="AB7" s="22">
        <f>'E3 detailed LDV VMT data'!AS2</f>
        <v>2011526268.40098</v>
      </c>
      <c r="AC7" s="22">
        <f>'E3 detailed LDV VMT data'!AT2</f>
        <v>2025814225.4514799</v>
      </c>
      <c r="AD7" s="22">
        <f>'E3 detailed LDV VMT data'!AU2</f>
        <v>2038915150.9256201</v>
      </c>
      <c r="AE7" s="22">
        <f>'E3 detailed LDV VMT data'!AV2</f>
        <v>2052948563.6652601</v>
      </c>
      <c r="AF7" s="22">
        <f>'E3 detailed LDV VMT data'!AW2</f>
        <v>2065729866</v>
      </c>
      <c r="AG7" s="22">
        <f>'E3 detailed LDV VMT data'!AX2</f>
        <v>2078506125.8919599</v>
      </c>
      <c r="AH7" s="22">
        <f>'E3 detailed LDV VMT data'!AY2</f>
        <v>2092157820.6867499</v>
      </c>
      <c r="AI7" s="22">
        <f>'E3 detailed LDV VMT data'!AZ2</f>
        <v>2104633961.4984901</v>
      </c>
    </row>
    <row r="10" spans="1:36">
      <c r="A10" t="s">
        <v>609</v>
      </c>
      <c r="B10">
        <v>1</v>
      </c>
      <c r="C10">
        <f>C2/$B2</f>
        <v>1.0030263425900809</v>
      </c>
      <c r="D10">
        <f t="shared" ref="D10:AI15" si="0">D2/$B2</f>
        <v>1.0057993003929055</v>
      </c>
      <c r="E10">
        <f t="shared" si="0"/>
        <v>1.0083785046882126</v>
      </c>
      <c r="F10">
        <f t="shared" si="0"/>
        <v>1.0162335443313142</v>
      </c>
      <c r="G10">
        <f t="shared" si="0"/>
        <v>1.0221481706669286</v>
      </c>
      <c r="H10">
        <f t="shared" si="0"/>
        <v>1.0295303144914469</v>
      </c>
      <c r="I10">
        <f t="shared" si="0"/>
        <v>1.0366275244402055</v>
      </c>
      <c r="J10">
        <f t="shared" si="0"/>
        <v>1.0436024280115934</v>
      </c>
      <c r="K10">
        <f t="shared" si="0"/>
        <v>1.0476556386681568</v>
      </c>
      <c r="L10">
        <f t="shared" si="0"/>
        <v>1.0537662428890029</v>
      </c>
      <c r="M10">
        <f t="shared" si="0"/>
        <v>1.0594788734833809</v>
      </c>
      <c r="N10">
        <f t="shared" si="0"/>
        <v>1.0650174662069838</v>
      </c>
      <c r="O10">
        <f t="shared" si="0"/>
        <v>1.0701634144475303</v>
      </c>
      <c r="P10">
        <f t="shared" si="0"/>
        <v>1.0757151253017145</v>
      </c>
      <c r="Q10">
        <f t="shared" si="0"/>
        <v>1.0808280812759155</v>
      </c>
      <c r="R10">
        <f t="shared" si="0"/>
        <v>1.0858467750709644</v>
      </c>
      <c r="S10">
        <f t="shared" si="0"/>
        <v>1.0907087809900839</v>
      </c>
      <c r="T10">
        <f t="shared" si="0"/>
        <v>1.0951393351408136</v>
      </c>
      <c r="U10">
        <f t="shared" si="0"/>
        <v>1.0993863264914103</v>
      </c>
      <c r="V10">
        <f t="shared" si="0"/>
        <v>1.1035438842079164</v>
      </c>
      <c r="W10">
        <f t="shared" si="0"/>
        <v>1.1075806811605053</v>
      </c>
      <c r="X10">
        <f t="shared" si="0"/>
        <v>1.1111324731510619</v>
      </c>
      <c r="Y10">
        <f t="shared" si="0"/>
        <v>1.1145687206637487</v>
      </c>
      <c r="Z10">
        <f t="shared" si="0"/>
        <v>1.1228617944088302</v>
      </c>
      <c r="AA10">
        <f t="shared" si="0"/>
        <v>1.1310445530672892</v>
      </c>
      <c r="AB10">
        <f t="shared" si="0"/>
        <v>1.1391769414443265</v>
      </c>
      <c r="AC10">
        <f t="shared" si="0"/>
        <v>1.1472589046949051</v>
      </c>
      <c r="AD10">
        <f t="shared" si="0"/>
        <v>1.1552889152418235</v>
      </c>
      <c r="AE10">
        <f t="shared" si="0"/>
        <v>1.163330221279171</v>
      </c>
      <c r="AF10">
        <f t="shared" si="0"/>
        <v>1.1712889781924622</v>
      </c>
      <c r="AG10">
        <f t="shared" si="0"/>
        <v>1.1792576948987472</v>
      </c>
      <c r="AH10">
        <f t="shared" si="0"/>
        <v>1.1871463504110249</v>
      </c>
      <c r="AI10">
        <f t="shared" si="0"/>
        <v>1.1947088580980181</v>
      </c>
    </row>
    <row r="11" spans="1:36">
      <c r="A11" t="s">
        <v>394</v>
      </c>
      <c r="B11">
        <v>1</v>
      </c>
      <c r="C11">
        <f t="shared" ref="C11:R15" si="1">C3/$B3</f>
        <v>0.98733839545132307</v>
      </c>
      <c r="D11">
        <f t="shared" si="1"/>
        <v>0.97915787988513292</v>
      </c>
      <c r="E11">
        <f t="shared" si="1"/>
        <v>0.97147327528850347</v>
      </c>
      <c r="F11">
        <f t="shared" si="1"/>
        <v>0.97057250029318931</v>
      </c>
      <c r="G11">
        <f t="shared" si="1"/>
        <v>0.97050894222901063</v>
      </c>
      <c r="H11">
        <f t="shared" si="1"/>
        <v>0.97085979964564528</v>
      </c>
      <c r="I11">
        <f t="shared" si="1"/>
        <v>0.96898505096629595</v>
      </c>
      <c r="J11">
        <f t="shared" si="1"/>
        <v>0.96567661692016138</v>
      </c>
      <c r="K11">
        <f t="shared" si="1"/>
        <v>0.96228654033289385</v>
      </c>
      <c r="L11">
        <f t="shared" si="1"/>
        <v>0.96122029849093127</v>
      </c>
      <c r="M11">
        <f t="shared" si="1"/>
        <v>0.96052080167582421</v>
      </c>
      <c r="N11">
        <f t="shared" si="1"/>
        <v>0.95913287665075475</v>
      </c>
      <c r="O11">
        <f t="shared" si="1"/>
        <v>0.96109108406493327</v>
      </c>
      <c r="P11">
        <f t="shared" si="1"/>
        <v>0.96522283968173828</v>
      </c>
      <c r="Q11">
        <f t="shared" si="1"/>
        <v>0.9699970406422872</v>
      </c>
      <c r="R11">
        <f t="shared" si="1"/>
        <v>0.97355650443806008</v>
      </c>
      <c r="S11">
        <f t="shared" si="0"/>
        <v>0.97772499551197722</v>
      </c>
      <c r="T11">
        <f t="shared" si="0"/>
        <v>0.98263122275969117</v>
      </c>
      <c r="U11">
        <f t="shared" si="0"/>
        <v>0.98803263529131347</v>
      </c>
      <c r="V11">
        <f t="shared" si="0"/>
        <v>0.9932059177431688</v>
      </c>
      <c r="W11">
        <f t="shared" si="0"/>
        <v>0.99917822681602797</v>
      </c>
      <c r="X11">
        <f t="shared" si="0"/>
        <v>1.0055299039803232</v>
      </c>
      <c r="Y11">
        <f t="shared" si="0"/>
        <v>1.0117239666113989</v>
      </c>
      <c r="Z11">
        <f t="shared" si="0"/>
        <v>1.0188574822842855</v>
      </c>
      <c r="AA11">
        <f t="shared" si="0"/>
        <v>1.0251730411074962</v>
      </c>
      <c r="AB11">
        <f t="shared" si="0"/>
        <v>1.0319301412200972</v>
      </c>
      <c r="AC11">
        <f t="shared" si="0"/>
        <v>1.0386970689078212</v>
      </c>
      <c r="AD11">
        <f t="shared" si="0"/>
        <v>1.0450974407023526</v>
      </c>
      <c r="AE11">
        <f t="shared" si="0"/>
        <v>1.0509943564906123</v>
      </c>
      <c r="AF11">
        <f t="shared" si="0"/>
        <v>1.0579634089160443</v>
      </c>
      <c r="AG11">
        <f t="shared" si="0"/>
        <v>1.0647672305057994</v>
      </c>
      <c r="AH11">
        <f t="shared" si="0"/>
        <v>1.0718139551484547</v>
      </c>
      <c r="AI11">
        <f t="shared" si="0"/>
        <v>1.0787928366414568</v>
      </c>
    </row>
    <row r="12" spans="1:36">
      <c r="A12" t="s">
        <v>393</v>
      </c>
      <c r="B12" s="22">
        <v>1</v>
      </c>
      <c r="C12">
        <f t="shared" si="1"/>
        <v>1.0182106543787481</v>
      </c>
      <c r="D12">
        <f t="shared" si="0"/>
        <v>1.0373763437197534</v>
      </c>
      <c r="E12">
        <f t="shared" si="0"/>
        <v>1.0342315162435147</v>
      </c>
      <c r="F12">
        <f t="shared" si="0"/>
        <v>1.0309267470027397</v>
      </c>
      <c r="G12">
        <f t="shared" si="0"/>
        <v>1.0273616035898798</v>
      </c>
      <c r="H12">
        <f t="shared" si="0"/>
        <v>1.0234095274623809</v>
      </c>
      <c r="I12">
        <f t="shared" si="0"/>
        <v>1.0189659002659903</v>
      </c>
      <c r="J12">
        <f t="shared" si="0"/>
        <v>1.0138713492710678</v>
      </c>
      <c r="K12">
        <f t="shared" si="0"/>
        <v>1.0079944418382969</v>
      </c>
      <c r="L12">
        <f t="shared" si="0"/>
        <v>1.0013370544714353</v>
      </c>
      <c r="M12">
        <f t="shared" si="0"/>
        <v>0.99366436888464593</v>
      </c>
      <c r="N12">
        <f t="shared" si="0"/>
        <v>0.98459926489507854</v>
      </c>
      <c r="O12">
        <f t="shared" si="0"/>
        <v>0.97430439776968014</v>
      </c>
      <c r="P12">
        <f t="shared" si="0"/>
        <v>0.96132537381410621</v>
      </c>
      <c r="Q12">
        <f t="shared" si="0"/>
        <v>0.94770417981027022</v>
      </c>
      <c r="R12">
        <f t="shared" si="0"/>
        <v>0.93327692856482758</v>
      </c>
      <c r="S12">
        <f t="shared" si="0"/>
        <v>0.91734014503106731</v>
      </c>
      <c r="T12">
        <f t="shared" si="0"/>
        <v>0.90094016276637967</v>
      </c>
      <c r="U12">
        <f t="shared" si="0"/>
        <v>0.88507128468207796</v>
      </c>
      <c r="V12">
        <f t="shared" si="0"/>
        <v>0.86820108439598354</v>
      </c>
      <c r="W12">
        <f t="shared" si="0"/>
        <v>0.85028483588076909</v>
      </c>
      <c r="X12">
        <f t="shared" si="0"/>
        <v>0.83113149138953635</v>
      </c>
      <c r="Y12">
        <f t="shared" si="0"/>
        <v>0.81068548579576294</v>
      </c>
      <c r="Z12">
        <f t="shared" si="0"/>
        <v>0.78910932236537934</v>
      </c>
      <c r="AA12">
        <f t="shared" si="0"/>
        <v>0.76635270162839841</v>
      </c>
      <c r="AB12">
        <f t="shared" si="0"/>
        <v>0.74241515668474767</v>
      </c>
      <c r="AC12">
        <f t="shared" si="0"/>
        <v>0.71729804890489424</v>
      </c>
      <c r="AD12">
        <f t="shared" si="0"/>
        <v>0.69098473897611967</v>
      </c>
      <c r="AE12">
        <f t="shared" si="0"/>
        <v>0.66345986278488467</v>
      </c>
      <c r="AF12">
        <f t="shared" si="0"/>
        <v>0.634744518701708</v>
      </c>
      <c r="AG12">
        <f t="shared" si="0"/>
        <v>0.60485372326997278</v>
      </c>
      <c r="AH12">
        <f t="shared" si="0"/>
        <v>0.57378204684463741</v>
      </c>
      <c r="AI12">
        <f t="shared" si="0"/>
        <v>0.54148337534170066</v>
      </c>
    </row>
    <row r="13" spans="1:36">
      <c r="A13" t="s">
        <v>610</v>
      </c>
      <c r="B13" s="22">
        <v>1</v>
      </c>
      <c r="C13">
        <f t="shared" si="1"/>
        <v>1.0123135011014757</v>
      </c>
      <c r="D13">
        <f t="shared" si="0"/>
        <v>1.0248131427572733</v>
      </c>
      <c r="E13">
        <f t="shared" si="0"/>
        <v>1.0456597342667577</v>
      </c>
      <c r="F13">
        <f t="shared" si="0"/>
        <v>1.0677131302998124</v>
      </c>
      <c r="G13">
        <f t="shared" si="0"/>
        <v>1.0666916420197501</v>
      </c>
      <c r="H13">
        <f t="shared" si="0"/>
        <v>1.0654669050122763</v>
      </c>
      <c r="I13">
        <f t="shared" si="0"/>
        <v>1.0622963647471142</v>
      </c>
      <c r="J13">
        <f t="shared" si="0"/>
        <v>1.0592138392484638</v>
      </c>
      <c r="K13">
        <f t="shared" si="0"/>
        <v>1.0580773375310581</v>
      </c>
      <c r="L13">
        <f t="shared" si="0"/>
        <v>1.0577288443948372</v>
      </c>
      <c r="M13">
        <f t="shared" si="0"/>
        <v>1.0548733264333077</v>
      </c>
      <c r="N13">
        <f t="shared" si="0"/>
        <v>1.0504882076578541</v>
      </c>
      <c r="O13">
        <f t="shared" si="0"/>
        <v>1.0482747039621347</v>
      </c>
      <c r="P13">
        <f t="shared" si="0"/>
        <v>0.97040542375013217</v>
      </c>
      <c r="Q13">
        <f t="shared" si="0"/>
        <v>1.0218290279312618</v>
      </c>
      <c r="R13">
        <f t="shared" si="0"/>
        <v>1.0247894474675538</v>
      </c>
      <c r="S13">
        <f t="shared" si="0"/>
        <v>1.0234049633846787</v>
      </c>
      <c r="T13">
        <f t="shared" si="0"/>
        <v>1.0179252233392364</v>
      </c>
      <c r="U13">
        <f t="shared" si="0"/>
        <v>1.0132061468720834</v>
      </c>
      <c r="V13">
        <f t="shared" si="0"/>
        <v>1.0079695740405199</v>
      </c>
      <c r="W13">
        <f t="shared" si="0"/>
        <v>1.0023007770559447</v>
      </c>
      <c r="X13">
        <f t="shared" si="0"/>
        <v>0.99598366508807756</v>
      </c>
      <c r="Y13">
        <f t="shared" si="0"/>
        <v>0.9889522550492339</v>
      </c>
      <c r="Z13">
        <f t="shared" si="0"/>
        <v>0.98140594837458206</v>
      </c>
      <c r="AA13">
        <f t="shared" si="0"/>
        <v>0.97328912910271015</v>
      </c>
      <c r="AB13">
        <f t="shared" si="0"/>
        <v>0.96460580698191711</v>
      </c>
      <c r="AC13">
        <f t="shared" si="0"/>
        <v>0.95536239795190248</v>
      </c>
      <c r="AD13">
        <f t="shared" si="0"/>
        <v>0.94554087718515678</v>
      </c>
      <c r="AE13">
        <f t="shared" si="0"/>
        <v>0.93512240237088962</v>
      </c>
      <c r="AF13">
        <f t="shared" si="0"/>
        <v>0.92413806663548459</v>
      </c>
      <c r="AG13">
        <f t="shared" si="0"/>
        <v>0.91261328331603986</v>
      </c>
      <c r="AH13">
        <f t="shared" si="0"/>
        <v>0.9005447699339173</v>
      </c>
      <c r="AI13">
        <f t="shared" si="0"/>
        <v>0.88786148990844105</v>
      </c>
    </row>
    <row r="14" spans="1:36">
      <c r="A14" t="s">
        <v>611</v>
      </c>
      <c r="B14" s="97">
        <v>1</v>
      </c>
      <c r="C14">
        <f t="shared" si="1"/>
        <v>1.0036311827335544</v>
      </c>
      <c r="D14">
        <f t="shared" si="0"/>
        <v>1.0067052945666699</v>
      </c>
      <c r="E14">
        <f t="shared" si="0"/>
        <v>1.0104757984079127</v>
      </c>
      <c r="F14">
        <f t="shared" si="0"/>
        <v>1.0061326060982951</v>
      </c>
      <c r="G14">
        <f t="shared" si="0"/>
        <v>1.0021459920151885</v>
      </c>
      <c r="H14">
        <f t="shared" si="0"/>
        <v>0.99794348442902425</v>
      </c>
      <c r="I14">
        <f t="shared" si="0"/>
        <v>0.99352920398640576</v>
      </c>
      <c r="J14">
        <f t="shared" si="0"/>
        <v>0.9883054059037587</v>
      </c>
      <c r="K14">
        <f t="shared" si="0"/>
        <v>0.98259068371645875</v>
      </c>
      <c r="L14">
        <f t="shared" si="0"/>
        <v>0.97826864526728552</v>
      </c>
      <c r="M14">
        <f t="shared" si="0"/>
        <v>0.97310408415550764</v>
      </c>
      <c r="N14">
        <f t="shared" si="0"/>
        <v>0.96784379845367019</v>
      </c>
      <c r="O14">
        <f t="shared" si="0"/>
        <v>0.96248905757845638</v>
      </c>
      <c r="P14">
        <f t="shared" si="0"/>
        <v>0.95704110891653094</v>
      </c>
      <c r="Q14">
        <f t="shared" si="0"/>
        <v>0.95145716930695867</v>
      </c>
      <c r="R14">
        <f t="shared" si="0"/>
        <v>0.94580758004647503</v>
      </c>
      <c r="S14">
        <f t="shared" si="0"/>
        <v>0.94009225301495702</v>
      </c>
      <c r="T14">
        <f t="shared" si="0"/>
        <v>0.93431110009230711</v>
      </c>
      <c r="U14">
        <f t="shared" si="0"/>
        <v>0.92846403315840242</v>
      </c>
      <c r="V14">
        <f t="shared" si="0"/>
        <v>0.92255096409313975</v>
      </c>
      <c r="W14">
        <f t="shared" si="0"/>
        <v>0.91657180477640765</v>
      </c>
      <c r="X14">
        <f t="shared" si="0"/>
        <v>0.91052646708809659</v>
      </c>
      <c r="Y14">
        <f t="shared" si="0"/>
        <v>0.9044148629080897</v>
      </c>
      <c r="Z14">
        <f t="shared" si="0"/>
        <v>0.89823690411627954</v>
      </c>
      <c r="AA14">
        <f t="shared" si="0"/>
        <v>0.89199250259255469</v>
      </c>
      <c r="AB14">
        <f t="shared" si="0"/>
        <v>0.88568157021680527</v>
      </c>
      <c r="AC14">
        <f t="shared" si="0"/>
        <v>0.87930401886891985</v>
      </c>
      <c r="AD14">
        <f t="shared" si="0"/>
        <v>0.87285976042878755</v>
      </c>
      <c r="AE14">
        <f t="shared" si="0"/>
        <v>0.86634870677629849</v>
      </c>
      <c r="AF14">
        <f t="shared" si="0"/>
        <v>0.85977076979134071</v>
      </c>
      <c r="AG14">
        <f t="shared" si="0"/>
        <v>0.85312586135380419</v>
      </c>
      <c r="AH14">
        <f t="shared" si="0"/>
        <v>0.84641389334357719</v>
      </c>
      <c r="AI14">
        <f t="shared" si="0"/>
        <v>0.83963477764054884</v>
      </c>
    </row>
    <row r="15" spans="1:36">
      <c r="A15" t="s">
        <v>612</v>
      </c>
      <c r="B15" s="22">
        <v>1</v>
      </c>
      <c r="C15">
        <f t="shared" si="1"/>
        <v>0.99601272662452867</v>
      </c>
      <c r="D15">
        <f t="shared" si="0"/>
        <v>0.99295418451241635</v>
      </c>
      <c r="E15">
        <f t="shared" si="0"/>
        <v>0.98824154013520804</v>
      </c>
      <c r="F15">
        <f t="shared" si="0"/>
        <v>0.98902314213101217</v>
      </c>
      <c r="G15">
        <f t="shared" si="0"/>
        <v>0.98843448892840369</v>
      </c>
      <c r="H15">
        <f t="shared" si="0"/>
        <v>0.98794259294334597</v>
      </c>
      <c r="I15">
        <f t="shared" si="0"/>
        <v>0.98697759540758279</v>
      </c>
      <c r="J15">
        <f t="shared" si="0"/>
        <v>0.98575422108790434</v>
      </c>
      <c r="K15">
        <f t="shared" si="0"/>
        <v>0.98465839829041701</v>
      </c>
      <c r="L15">
        <f t="shared" si="0"/>
        <v>0.98363938009259355</v>
      </c>
      <c r="M15">
        <f t="shared" si="0"/>
        <v>0.98322361414475767</v>
      </c>
      <c r="N15">
        <f t="shared" si="0"/>
        <v>0.98340829697803867</v>
      </c>
      <c r="O15">
        <f t="shared" si="0"/>
        <v>0.98396403918585029</v>
      </c>
      <c r="P15">
        <f t="shared" si="0"/>
        <v>0.98552081845885886</v>
      </c>
      <c r="Q15">
        <f t="shared" si="0"/>
        <v>0.9876343239942128</v>
      </c>
      <c r="R15">
        <f t="shared" si="0"/>
        <v>0.99019269893690587</v>
      </c>
      <c r="S15">
        <f t="shared" si="0"/>
        <v>0.99278518231022328</v>
      </c>
      <c r="T15">
        <f t="shared" si="0"/>
        <v>0.99581489095293729</v>
      </c>
      <c r="U15">
        <f t="shared" si="0"/>
        <v>0.99877574767728616</v>
      </c>
      <c r="V15">
        <f t="shared" si="0"/>
        <v>1.0021452064438807</v>
      </c>
      <c r="W15">
        <f t="shared" si="0"/>
        <v>1.0054272177879486</v>
      </c>
      <c r="X15">
        <f t="shared" si="0"/>
        <v>1.0081275885574439</v>
      </c>
      <c r="Y15">
        <f t="shared" si="0"/>
        <v>1.01121533125651</v>
      </c>
      <c r="Z15">
        <f t="shared" si="0"/>
        <v>1.0186429098127592</v>
      </c>
      <c r="AA15">
        <f t="shared" si="0"/>
        <v>1.0261162387891378</v>
      </c>
      <c r="AB15">
        <f t="shared" si="0"/>
        <v>1.0335090063831265</v>
      </c>
      <c r="AC15">
        <f t="shared" si="0"/>
        <v>1.0408500650242574</v>
      </c>
      <c r="AD15">
        <f t="shared" si="0"/>
        <v>1.0475812346252595</v>
      </c>
      <c r="AE15">
        <f t="shared" si="0"/>
        <v>1.0547915100686118</v>
      </c>
      <c r="AF15">
        <f t="shared" si="0"/>
        <v>1.0613584593964773</v>
      </c>
      <c r="AG15">
        <f t="shared" si="0"/>
        <v>1.0679228179503075</v>
      </c>
      <c r="AH15">
        <f t="shared" si="0"/>
        <v>1.0749369692166615</v>
      </c>
      <c r="AI15">
        <f t="shared" si="0"/>
        <v>1.0813471285550667</v>
      </c>
    </row>
    <row r="16" spans="1:36">
      <c r="B16" s="22"/>
    </row>
  </sheetData>
  <pageMargins left="0.7" right="0.7" top="0.75" bottom="0.75" header="0.3" footer="0.3"/>
  <pageSetup orientation="portrait" verticalDpi="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14999847407452621"/>
  </sheetPr>
  <dimension ref="A1:AJ14"/>
  <sheetViews>
    <sheetView workbookViewId="0">
      <selection activeCell="AJ6" sqref="AJ6"/>
    </sheetView>
  </sheetViews>
  <sheetFormatPr defaultRowHeight="14.5"/>
  <cols>
    <col min="1" max="1" width="16.54296875" customWidth="1"/>
  </cols>
  <sheetData>
    <row r="1" spans="1:36">
      <c r="B1">
        <v>2017</v>
      </c>
      <c r="C1">
        <v>2018</v>
      </c>
      <c r="D1">
        <v>2019</v>
      </c>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row>
    <row r="2" spans="1:36">
      <c r="A2" t="s">
        <v>609</v>
      </c>
      <c r="B2" s="22">
        <f>'E3 aggregate data on VMT'!D3*'Vehicle Loadings'!$B$3</f>
        <v>9809334581.4936733</v>
      </c>
      <c r="C2" s="22">
        <f>'E3 aggregate data on VMT'!E3*'Vehicle Loadings'!$B$3</f>
        <v>9625199460.1134815</v>
      </c>
      <c r="D2" s="22">
        <f>'E3 aggregate data on VMT'!F3*'Vehicle Loadings'!$B$3</f>
        <v>9484856594.1441784</v>
      </c>
      <c r="E2" s="22">
        <f>'E3 aggregate data on VMT'!G3*'Vehicle Loadings'!$B$3</f>
        <v>9354196720.3960228</v>
      </c>
      <c r="F2" s="22">
        <f>'E3 aggregate data on VMT'!H3*'Vehicle Loadings'!$B$3</f>
        <v>9297559369.1259804</v>
      </c>
      <c r="G2" s="22">
        <f>'E3 aggregate data on VMT'!I3*'Vehicle Loadings'!$B$3</f>
        <v>9242493062.2805824</v>
      </c>
      <c r="H2" s="22">
        <f>'E3 aggregate data on VMT'!J3*'Vehicle Loadings'!$B$3</f>
        <v>9197471605.8499489</v>
      </c>
      <c r="I2" s="22">
        <f>'E3 aggregate data on VMT'!K3*'Vehicle Loadings'!$B$3</f>
        <v>9131845234.785284</v>
      </c>
      <c r="J2" s="22">
        <f>'E3 aggregate data on VMT'!L3*'Vehicle Loadings'!$B$3</f>
        <v>9072240519.7958012</v>
      </c>
      <c r="K2" s="22">
        <f>'E3 aggregate data on VMT'!M3*'Vehicle Loadings'!$B$3</f>
        <v>9029558821.5498428</v>
      </c>
      <c r="L2" s="22">
        <f>'E3 aggregate data on VMT'!N3*'Vehicle Loadings'!$B$3</f>
        <v>9004445205.3732376</v>
      </c>
      <c r="M2" s="22">
        <f>'E3 aggregate data on VMT'!O3*'Vehicle Loadings'!$B$3</f>
        <v>8995319946.056818</v>
      </c>
      <c r="N2" s="22">
        <f>'E3 aggregate data on VMT'!P3*'Vehicle Loadings'!$B$3</f>
        <v>9001775075.8801365</v>
      </c>
      <c r="O2" s="22">
        <f>'E3 aggregate data on VMT'!Q3*'Vehicle Loadings'!$B$3</f>
        <v>9021807681.9296284</v>
      </c>
      <c r="P2" s="22">
        <f>'E3 aggregate data on VMT'!R3*'Vehicle Loadings'!$B$3</f>
        <v>9074716743.6033096</v>
      </c>
      <c r="Q2" s="22">
        <f>'E3 aggregate data on VMT'!S3*'Vehicle Loadings'!$B$3</f>
        <v>9140714755.4546719</v>
      </c>
      <c r="R2" s="22">
        <f>'E3 aggregate data on VMT'!T3*'Vehicle Loadings'!$B$3</f>
        <v>9216484974.6892796</v>
      </c>
      <c r="S2" s="22">
        <f>'E3 aggregate data on VMT'!U3*'Vehicle Loadings'!$B$3</f>
        <v>9299612016.4134254</v>
      </c>
      <c r="T2" s="22">
        <f>'E3 aggregate data on VMT'!V3*'Vehicle Loadings'!$B$3</f>
        <v>9390103286.8754902</v>
      </c>
      <c r="U2" s="22">
        <f>'E3 aggregate data on VMT'!W3*'Vehicle Loadings'!$B$3</f>
        <v>9487375733.1568069</v>
      </c>
      <c r="V2" s="22">
        <f>'E3 aggregate data on VMT'!X3*'Vehicle Loadings'!$B$3</f>
        <v>9589376325.3925304</v>
      </c>
      <c r="W2" s="22">
        <f>'E3 aggregate data on VMT'!Y3*'Vehicle Loadings'!$B$3</f>
        <v>9695493324.2059135</v>
      </c>
      <c r="X2" s="22">
        <f>'E3 aggregate data on VMT'!Z3*'Vehicle Loadings'!$B$3</f>
        <v>9805582978.9355736</v>
      </c>
      <c r="Y2" s="22">
        <f>'E3 aggregate data on VMT'!AA3*'Vehicle Loadings'!$B$3</f>
        <v>9918942781.1951923</v>
      </c>
      <c r="Z2" s="22">
        <f>'E3 aggregate data on VMT'!AB3*'Vehicle Loadings'!$B$3</f>
        <v>9995170188.3072414</v>
      </c>
      <c r="AA2" s="22">
        <f>'E3 aggregate data on VMT'!AC3*'Vehicle Loadings'!$B$3</f>
        <v>10073893923.691862</v>
      </c>
      <c r="AB2" s="22">
        <f>'E3 aggregate data on VMT'!AD3*'Vehicle Loadings'!$B$3</f>
        <v>10155977370.95133</v>
      </c>
      <c r="AC2" s="22">
        <f>'E3 aggregate data on VMT'!AE3*'Vehicle Loadings'!$B$3</f>
        <v>10236208079.572054</v>
      </c>
      <c r="AD2" s="22">
        <f>'E3 aggregate data on VMT'!AF3*'Vehicle Loadings'!$B$3</f>
        <v>10317601287.715626</v>
      </c>
      <c r="AE2" s="22">
        <f>'E3 aggregate data on VMT'!AG3*'Vehicle Loadings'!$B$3</f>
        <v>10399022277.534906</v>
      </c>
      <c r="AF2" s="22">
        <f>'E3 aggregate data on VMT'!AH3*'Vehicle Loadings'!$B$3</f>
        <v>10482540626.675318</v>
      </c>
      <c r="AG2" s="22">
        <f>'E3 aggregate data on VMT'!AI3*'Vehicle Loadings'!$B$3</f>
        <v>10565501562.218763</v>
      </c>
      <c r="AH2" s="22">
        <f>'E3 aggregate data on VMT'!AJ3*'Vehicle Loadings'!$B$3</f>
        <v>10649733504.623972</v>
      </c>
      <c r="AI2" s="22">
        <f>'E3 aggregate data on VMT'!AK3*'Vehicle Loadings'!$B$3</f>
        <v>10736761718.833748</v>
      </c>
    </row>
    <row r="3" spans="1:36">
      <c r="A3" t="s">
        <v>394</v>
      </c>
      <c r="B3" s="22">
        <f>('E3 aggregate data on VMT'!D4)*'Vehicle Loadings'!$B$4</f>
        <v>60535905345.45047</v>
      </c>
      <c r="C3" s="22">
        <f>('E3 aggregate data on VMT'!E4)*'Vehicle Loadings'!$B$4</f>
        <v>62482653840.206512</v>
      </c>
      <c r="D3" s="22">
        <f>('E3 aggregate data on VMT'!F4)*'Vehicle Loadings'!$B$4</f>
        <v>64804840629.217438</v>
      </c>
      <c r="E3" s="22">
        <f>('E3 aggregate data on VMT'!G4)*'Vehicle Loadings'!$B$4</f>
        <v>66994381869.660851</v>
      </c>
      <c r="F3" s="22">
        <f>('E3 aggregate data on VMT'!H4)*'Vehicle Loadings'!$B$4</f>
        <v>69672016787.78804</v>
      </c>
      <c r="G3" s="22">
        <f>('E3 aggregate data on VMT'!I4)*'Vehicle Loadings'!$B$4</f>
        <v>72135638163.292114</v>
      </c>
      <c r="H3" s="22">
        <f>('E3 aggregate data on VMT'!J4)*'Vehicle Loadings'!$B$4</f>
        <v>74533387349.14415</v>
      </c>
      <c r="I3" s="22">
        <f>('E3 aggregate data on VMT'!K4)*'Vehicle Loadings'!$B$4</f>
        <v>76244694934.294312</v>
      </c>
      <c r="J3" s="22">
        <f>('E3 aggregate data on VMT'!L4)*'Vehicle Loadings'!$B$4</f>
        <v>77890438465.150604</v>
      </c>
      <c r="K3" s="22">
        <f>('E3 aggregate data on VMT'!M4)*'Vehicle Loadings'!$B$4</f>
        <v>79592414365.020172</v>
      </c>
      <c r="L3" s="22">
        <f>('E3 aggregate data on VMT'!N4)*'Vehicle Loadings'!$B$4</f>
        <v>81307498174.43222</v>
      </c>
      <c r="M3" s="22">
        <f>('E3 aggregate data on VMT'!O4)*'Vehicle Loadings'!$B$4</f>
        <v>83035380367.008469</v>
      </c>
      <c r="N3" s="22">
        <f>('E3 aggregate data on VMT'!P4)*'Vehicle Loadings'!$B$4</f>
        <v>84776256190.860321</v>
      </c>
      <c r="O3" s="22">
        <f>('E3 aggregate data on VMT'!Q4)*'Vehicle Loadings'!$B$4</f>
        <v>86530111117.000427</v>
      </c>
      <c r="P3" s="22">
        <f>('E3 aggregate data on VMT'!R4)*'Vehicle Loadings'!$B$4</f>
        <v>88396595182.952972</v>
      </c>
      <c r="Q3" s="22">
        <f>('E3 aggregate data on VMT'!S4)*'Vehicle Loadings'!$B$4</f>
        <v>90279958045.493729</v>
      </c>
      <c r="R3" s="22">
        <f>('E3 aggregate data on VMT'!T4)*'Vehicle Loadings'!$B$4</f>
        <v>92180294757.761703</v>
      </c>
      <c r="S3" s="22">
        <f>('E3 aggregate data on VMT'!U4)*'Vehicle Loadings'!$B$4</f>
        <v>94097584350.061768</v>
      </c>
      <c r="T3" s="22">
        <f>('E3 aggregate data on VMT'!V4)*'Vehicle Loadings'!$B$4</f>
        <v>96031787225.668457</v>
      </c>
      <c r="U3" s="22">
        <f>('E3 aggregate data on VMT'!W4)*'Vehicle Loadings'!$B$4</f>
        <v>98028001230.053955</v>
      </c>
      <c r="V3" s="22">
        <f>('E3 aggregate data on VMT'!X4)*'Vehicle Loadings'!$B$4</f>
        <v>100041747554.72443</v>
      </c>
      <c r="W3" s="22">
        <f>('E3 aggregate data on VMT'!Y4)*'Vehicle Loadings'!$B$4</f>
        <v>102072994044.15012</v>
      </c>
      <c r="X3" s="22">
        <f>('E3 aggregate data on VMT'!Z4)*'Vehicle Loadings'!$B$4</f>
        <v>104121834050.25533</v>
      </c>
      <c r="Y3" s="22">
        <f>('E3 aggregate data on VMT'!AA4)*'Vehicle Loadings'!$B$4</f>
        <v>106188354340.70564</v>
      </c>
      <c r="Z3" s="22">
        <f>('E3 aggregate data on VMT'!AB4)*'Vehicle Loadings'!$B$4</f>
        <v>107545347991.95598</v>
      </c>
      <c r="AA3" s="22">
        <f>('E3 aggregate data on VMT'!AC4)*'Vehicle Loadings'!$B$4</f>
        <v>108980849647.20312</v>
      </c>
      <c r="AB3" s="22">
        <f>('E3 aggregate data on VMT'!AD4)*'Vehicle Loadings'!$B$4</f>
        <v>110417847996.49745</v>
      </c>
      <c r="AC3" s="22">
        <f>('E3 aggregate data on VMT'!AE4)*'Vehicle Loadings'!$B$4</f>
        <v>111856408891.77193</v>
      </c>
      <c r="AD3" s="22">
        <f>('E3 aggregate data on VMT'!AF4)*'Vehicle Loadings'!$B$4</f>
        <v>113296427921.04211</v>
      </c>
      <c r="AE3" s="22">
        <f>('E3 aggregate data on VMT'!AG4)*'Vehicle Loadings'!$B$4</f>
        <v>114738107656.65556</v>
      </c>
      <c r="AF3" s="22">
        <f>('E3 aggregate data on VMT'!AH4)*'Vehicle Loadings'!$B$4</f>
        <v>116181496370.22368</v>
      </c>
      <c r="AG3" s="22">
        <f>('E3 aggregate data on VMT'!AI4)*'Vehicle Loadings'!$B$4</f>
        <v>117626303081.76607</v>
      </c>
      <c r="AH3" s="22">
        <f>('E3 aggregate data on VMT'!AJ4)*'Vehicle Loadings'!$B$4</f>
        <v>119072863728.92671</v>
      </c>
      <c r="AI3" s="22">
        <f>('E3 aggregate data on VMT'!AK4)*'Vehicle Loadings'!$B$4</f>
        <v>120520984204.90782</v>
      </c>
    </row>
    <row r="4" spans="1:36">
      <c r="A4" t="s">
        <v>393</v>
      </c>
      <c r="B4" s="22">
        <f>Aviation!D31*(1-Aviation!D51)</f>
        <v>1162022457193.0312</v>
      </c>
      <c r="C4" s="22">
        <f>Aviation!E31*(1-Aviation!E51)</f>
        <v>1183183646541.3171</v>
      </c>
      <c r="D4" s="22">
        <f>Aviation!F31*(1-Aviation!F51)</f>
        <v>1205454607963.1506</v>
      </c>
      <c r="E4" s="22">
        <f>Aviation!G31*(1-Aviation!G51)</f>
        <v>1201800247811.7634</v>
      </c>
      <c r="F4" s="22">
        <f>Aviation!H31*(1-Aviation!H51)</f>
        <v>1197960031738.1421</v>
      </c>
      <c r="G4" s="22">
        <f>Aviation!I31*(1-Aviation!I51)</f>
        <v>1193817255029.2852</v>
      </c>
      <c r="H4" s="22">
        <f>Aviation!J31*(1-Aviation!J51)</f>
        <v>1189224853816.5947</v>
      </c>
      <c r="I4" s="22">
        <f>Aviation!K31*(1-Aviation!K51)</f>
        <v>1184061259222.9954</v>
      </c>
      <c r="J4" s="22">
        <f>Aviation!L31*(1-Aviation!L51)</f>
        <v>1178141276557.5803</v>
      </c>
      <c r="K4" s="22">
        <f>Aviation!M31*(1-Aviation!M51)</f>
        <v>1171312178141.8557</v>
      </c>
      <c r="L4" s="22">
        <f>Aviation!N31*(1-Aviation!N51)</f>
        <v>1163576144515.3296</v>
      </c>
      <c r="M4" s="22">
        <f>Aviation!O31*(1-Aviation!O51)</f>
        <v>1154660311556.499</v>
      </c>
      <c r="N4" s="22">
        <f>Aviation!P31*(1-Aviation!P51)</f>
        <v>1144126457143.8315</v>
      </c>
      <c r="O4" s="22">
        <f>Aviation!Q31*(1-Aviation!Q51)</f>
        <v>1132163590350.3003</v>
      </c>
      <c r="P4" s="22">
        <f>Aviation!R31*(1-Aviation!R51)</f>
        <v>1117081673041.4771</v>
      </c>
      <c r="Q4" s="22">
        <f>Aviation!S31*(1-Aviation!S51)</f>
        <v>1101253539715.2366</v>
      </c>
      <c r="R4" s="22">
        <f>Aviation!T31*(1-Aviation!T51)</f>
        <v>1084488749772.4661</v>
      </c>
      <c r="S4" s="22">
        <f>Aviation!U31*(1-Aviation!U51)</f>
        <v>1065969849410.8126</v>
      </c>
      <c r="T4" s="22">
        <f>Aviation!V31*(1-Aviation!V51)</f>
        <v>1046912701721.6782</v>
      </c>
      <c r="U4" s="22">
        <f>Aviation!W31*(1-Aviation!W51)</f>
        <v>1028472709017.2612</v>
      </c>
      <c r="V4" s="22">
        <f>Aviation!X31*(1-Aviation!X51)</f>
        <v>1008869157427.4752</v>
      </c>
      <c r="W4" s="22">
        <f>Aviation!Y31*(1-Aviation!Y51)</f>
        <v>988050074304.14465</v>
      </c>
      <c r="X4" s="22">
        <f>Aviation!Z31*(1-Aviation!Z51)</f>
        <v>965793457874.97778</v>
      </c>
      <c r="Y4" s="22">
        <f>Aviation!AA31*(1-Aviation!AA51)</f>
        <v>942034740215.11877</v>
      </c>
      <c r="Z4" s="22">
        <f>Aviation!AB31*(1-Aviation!AB51)</f>
        <v>916962753768.94604</v>
      </c>
      <c r="AA4" s="22">
        <f>Aviation!AC31*(1-Aviation!AC51)</f>
        <v>890519049422.74939</v>
      </c>
      <c r="AB4" s="22">
        <f>Aviation!AD31*(1-Aviation!AD51)</f>
        <v>862703084628.15991</v>
      </c>
      <c r="AC4" s="22">
        <f>Aviation!AE31*(1-Aviation!AE51)</f>
        <v>833516441328.2323</v>
      </c>
      <c r="AD4" s="22">
        <f>Aviation!AF31*(1-Aviation!AF51)</f>
        <v>802939784267.91602</v>
      </c>
      <c r="AE4" s="22">
        <f>Aviation!AG31*(1-Aviation!AG51)</f>
        <v>770955260002.24316</v>
      </c>
      <c r="AF4" s="22">
        <f>Aviation!AH31*(1-Aviation!AH51)</f>
        <v>737587385311.56677</v>
      </c>
      <c r="AG4" s="22">
        <f>Aviation!AI31*(1-Aviation!AI51)</f>
        <v>702853609756.52759</v>
      </c>
      <c r="AH4" s="22">
        <f>Aviation!AJ31*(1-Aviation!AJ51)</f>
        <v>666747623967.65259</v>
      </c>
      <c r="AI4" s="22">
        <f>Aviation!AK31*(1-Aviation!AK51)</f>
        <v>629215842343.7395</v>
      </c>
    </row>
    <row r="5" spans="1:36">
      <c r="A5" t="s">
        <v>610</v>
      </c>
      <c r="B5" s="22">
        <f>'Freight Rail'!C11</f>
        <v>4.8909233707073202E-2</v>
      </c>
      <c r="C5" s="22">
        <f>'Freight Rail'!D11</f>
        <v>5.0401749080511898E-2</v>
      </c>
      <c r="D5" s="22">
        <f>'Freight Rail'!E11</f>
        <v>5.2057858429197898E-2</v>
      </c>
      <c r="E5" s="22">
        <f>'Freight Rail'!F11</f>
        <v>5.2692500625711389E-2</v>
      </c>
      <c r="F5" s="22">
        <f>'Freight Rail'!G11</f>
        <v>5.3532210717601419E-2</v>
      </c>
      <c r="G5" s="22">
        <f>'Freight Rail'!H11</f>
        <v>5.4250535882423449E-2</v>
      </c>
      <c r="H5" s="22">
        <f>'Freight Rail'!I11</f>
        <v>5.5023383267635707E-2</v>
      </c>
      <c r="I5" s="22">
        <f>'Freight Rail'!J11</f>
        <v>5.576350642262716E-2</v>
      </c>
      <c r="J5" s="22">
        <f>'Freight Rail'!K11</f>
        <v>5.6523043329054987E-2</v>
      </c>
      <c r="K5" s="22">
        <f>'Freight Rail'!L11</f>
        <v>5.7220330646505856E-2</v>
      </c>
      <c r="L5" s="22">
        <f>'Freight Rail'!M11</f>
        <v>5.7854494031350914E-2</v>
      </c>
      <c r="M5" s="22">
        <f>'Freight Rail'!N11</f>
        <v>5.8465089370194331E-2</v>
      </c>
      <c r="N5" s="22">
        <f>'Freight Rail'!O11</f>
        <v>5.8996511481294749E-2</v>
      </c>
      <c r="O5" s="22">
        <f>'Freight Rail'!P11</f>
        <v>5.9475510654118956E-2</v>
      </c>
      <c r="P5" s="22">
        <f>'Freight Rail'!Q11</f>
        <v>5.9859910084442795E-2</v>
      </c>
      <c r="Q5" s="22">
        <f>'Freight Rail'!R11</f>
        <v>6.0149156441362241E-2</v>
      </c>
      <c r="R5" s="22">
        <f>'Freight Rail'!S11</f>
        <v>6.0353709706887575E-2</v>
      </c>
      <c r="S5" s="22">
        <f>'Freight Rail'!T11</f>
        <v>6.0450848345297084E-2</v>
      </c>
      <c r="T5" s="22">
        <f>'Freight Rail'!U11</f>
        <v>6.044029547940518E-2</v>
      </c>
      <c r="U5" s="22">
        <f>'Freight Rail'!V11</f>
        <v>6.0421984427307028E-2</v>
      </c>
      <c r="V5" s="22">
        <f>'Freight Rail'!W11</f>
        <v>6.0362511157269962E-2</v>
      </c>
      <c r="W5" s="22">
        <f>'Freight Rail'!X11</f>
        <v>6.0261815116929685E-2</v>
      </c>
      <c r="X5" s="22">
        <f>'Freight Rail'!Y11</f>
        <v>6.0119835753921706E-2</v>
      </c>
      <c r="Y5" s="22">
        <f>'Freight Rail'!Z11</f>
        <v>5.9936512515881772E-2</v>
      </c>
      <c r="Z5" s="22">
        <f>'Freight Rail'!AA11</f>
        <v>5.9711784850445281E-2</v>
      </c>
      <c r="AA5" s="22">
        <f>'Freight Rail'!AB11</f>
        <v>5.9445592205248039E-2</v>
      </c>
      <c r="AB5" s="22">
        <f>'Freight Rail'!AC11</f>
        <v>5.9137874027925481E-2</v>
      </c>
      <c r="AC5" s="22">
        <f>'Freight Rail'!AD11</f>
        <v>5.8788569766113415E-2</v>
      </c>
      <c r="AD5" s="22">
        <f>'Freight Rail'!AE11</f>
        <v>5.8397618867447272E-2</v>
      </c>
      <c r="AE5" s="22">
        <f>'Freight Rail'!AF11</f>
        <v>5.7964960779562855E-2</v>
      </c>
      <c r="AF5" s="22">
        <f>'Freight Rail'!AG11</f>
        <v>5.7490534950095568E-2</v>
      </c>
      <c r="AG5" s="22">
        <f>'Freight Rail'!AH11</f>
        <v>5.6974280826681052E-2</v>
      </c>
      <c r="AH5" s="22">
        <f>'Freight Rail'!AI11</f>
        <v>5.6416137856955005E-2</v>
      </c>
      <c r="AI5" s="22">
        <f>'Freight Rail'!AJ11</f>
        <v>5.5816045488553075E-2</v>
      </c>
    </row>
    <row r="6" spans="1:36">
      <c r="A6" t="s">
        <v>611</v>
      </c>
      <c r="B6" s="22">
        <f>Ships!B29</f>
        <v>5.8353290545203808E-2</v>
      </c>
      <c r="C6" s="22">
        <f>Ships!C29</f>
        <v>6.1363599991099915E-2</v>
      </c>
      <c r="D6" s="22">
        <f>Ships!D29</f>
        <v>6.4386805441811495E-2</v>
      </c>
      <c r="E6" s="22">
        <f>Ships!E29</f>
        <v>6.74410360882155E-2</v>
      </c>
      <c r="F6" s="22">
        <f>Ships!F29</f>
        <v>6.9800643253500119E-2</v>
      </c>
      <c r="G6" s="22">
        <f>Ships!G29</f>
        <v>7.2132171738415574E-2</v>
      </c>
      <c r="H6" s="22">
        <f>Ships!H29</f>
        <v>7.4410108267218555E-2</v>
      </c>
      <c r="I6" s="22">
        <f>Ships!I29</f>
        <v>7.6634250011170774E-2</v>
      </c>
      <c r="J6" s="22">
        <f>Ships!J29</f>
        <v>7.9140813120522679E-2</v>
      </c>
      <c r="K6" s="22">
        <f>Ships!K29</f>
        <v>8.1553520582189745E-2</v>
      </c>
      <c r="L6" s="22">
        <f>Ships!L29</f>
        <v>8.4045793940505154E-2</v>
      </c>
      <c r="M6" s="22">
        <f>Ships!M29</f>
        <v>8.6425344213014732E-2</v>
      </c>
      <c r="N6" s="22">
        <f>Ships!N29</f>
        <v>8.8706030351734508E-2</v>
      </c>
      <c r="O6" s="22">
        <f>Ships!O29</f>
        <v>9.0888812542816749E-2</v>
      </c>
      <c r="P6" s="22">
        <f>Ships!P29</f>
        <v>9.2974640835583142E-2</v>
      </c>
      <c r="Q6" s="22">
        <f>Ships!Q29</f>
        <v>9.5409209748214277E-2</v>
      </c>
      <c r="R6" s="22">
        <f>Ships!R29</f>
        <v>9.7691128520865284E-2</v>
      </c>
      <c r="S6" s="22">
        <f>Ships!S29</f>
        <v>9.9823145515460718E-2</v>
      </c>
      <c r="T6" s="22">
        <f>Ships!T29</f>
        <v>0.10180799933795939</v>
      </c>
      <c r="U6" s="22">
        <f>Ships!U29</f>
        <v>0.10364841883835257</v>
      </c>
      <c r="V6" s="22">
        <f>Ships!V29</f>
        <v>0.10568957206736644</v>
      </c>
      <c r="W6" s="22">
        <f>Ships!W29</f>
        <v>0.10753420083065338</v>
      </c>
      <c r="X6" s="22">
        <f>Ships!X29</f>
        <v>0.10918698870173001</v>
      </c>
      <c r="Y6" s="22">
        <f>Ships!Y29</f>
        <v>0.11065260949814586</v>
      </c>
      <c r="Z6" s="22">
        <f>Ships!Z29</f>
        <v>0.1119357272814841</v>
      </c>
      <c r="AA6" s="22">
        <f>Ships!AA29</f>
        <v>0.11348093560505204</v>
      </c>
      <c r="AB6" s="22">
        <f>Ships!AB29</f>
        <v>0.11474379998594025</v>
      </c>
      <c r="AC6" s="22">
        <f>Ships!AC29</f>
        <v>0.11573322103318279</v>
      </c>
      <c r="AD6" s="22">
        <f>Ships!AD29</f>
        <v>0.11645808959984665</v>
      </c>
      <c r="AE6" s="22">
        <f>Ships!AE29</f>
        <v>0.11692728678303242</v>
      </c>
      <c r="AF6" s="22">
        <f>Ships!AF29</f>
        <v>0.11714968392387394</v>
      </c>
      <c r="AG6" s="22">
        <f>Ships!AG29</f>
        <v>0.11713414260753792</v>
      </c>
      <c r="AH6" s="22">
        <f>Ships!AH29</f>
        <v>0.11688951466322467</v>
      </c>
      <c r="AI6" s="22">
        <f>Ships!AI29</f>
        <v>0.11642464216416795</v>
      </c>
      <c r="AJ6" s="22"/>
    </row>
    <row r="7" spans="1:36">
      <c r="A7" t="s">
        <v>612</v>
      </c>
      <c r="B7" s="54">
        <v>0</v>
      </c>
      <c r="C7" s="54">
        <v>0</v>
      </c>
      <c r="D7" s="54">
        <v>0</v>
      </c>
      <c r="E7" s="54">
        <v>0</v>
      </c>
      <c r="F7" s="54">
        <v>0</v>
      </c>
      <c r="G7" s="54">
        <v>0</v>
      </c>
      <c r="H7" s="54">
        <v>0</v>
      </c>
      <c r="I7" s="54">
        <v>0</v>
      </c>
      <c r="J7" s="54">
        <v>0</v>
      </c>
      <c r="K7" s="54">
        <v>0</v>
      </c>
      <c r="L7" s="54">
        <v>0</v>
      </c>
      <c r="M7" s="54">
        <v>0</v>
      </c>
      <c r="N7" s="54">
        <v>0</v>
      </c>
      <c r="O7" s="54">
        <v>0</v>
      </c>
      <c r="P7" s="54">
        <v>0</v>
      </c>
      <c r="Q7" s="54">
        <v>0</v>
      </c>
      <c r="R7" s="54">
        <v>0</v>
      </c>
      <c r="S7" s="54">
        <v>0</v>
      </c>
      <c r="T7" s="54">
        <v>0</v>
      </c>
      <c r="U7" s="54">
        <v>0</v>
      </c>
      <c r="V7" s="54">
        <v>0</v>
      </c>
      <c r="W7" s="54">
        <v>0</v>
      </c>
      <c r="X7" s="54">
        <v>0</v>
      </c>
      <c r="Y7" s="54">
        <v>0</v>
      </c>
      <c r="Z7" s="54">
        <v>0</v>
      </c>
      <c r="AA7" s="54">
        <v>0</v>
      </c>
      <c r="AB7" s="54">
        <v>0</v>
      </c>
      <c r="AC7" s="54">
        <v>0</v>
      </c>
      <c r="AD7" s="54">
        <v>0</v>
      </c>
      <c r="AE7" s="54">
        <v>0</v>
      </c>
      <c r="AF7" s="54">
        <v>0</v>
      </c>
      <c r="AG7" s="54">
        <v>0</v>
      </c>
      <c r="AH7" s="54">
        <v>0</v>
      </c>
      <c r="AI7" s="54">
        <v>0</v>
      </c>
    </row>
    <row r="9" spans="1:36">
      <c r="A9" t="s">
        <v>609</v>
      </c>
      <c r="B9" s="22">
        <v>1</v>
      </c>
      <c r="C9" s="22">
        <f>C2/$B2</f>
        <v>0.98122858183188266</v>
      </c>
      <c r="D9" s="22">
        <f>D2/$B2</f>
        <v>0.96692150882877859</v>
      </c>
      <c r="E9" s="22">
        <f t="shared" ref="E9:AI9" si="0">E2/$B2</f>
        <v>0.95360155601621388</v>
      </c>
      <c r="F9" s="22">
        <f t="shared" si="0"/>
        <v>0.94782773407146192</v>
      </c>
      <c r="G9" s="22">
        <f t="shared" si="0"/>
        <v>0.9422140702303603</v>
      </c>
      <c r="H9" s="22">
        <f t="shared" si="0"/>
        <v>0.93762441574802968</v>
      </c>
      <c r="I9" s="22">
        <f t="shared" si="0"/>
        <v>0.93093421973937529</v>
      </c>
      <c r="J9" s="22">
        <f t="shared" si="0"/>
        <v>0.92485789371600424</v>
      </c>
      <c r="K9" s="22">
        <f t="shared" si="0"/>
        <v>0.92050676287309452</v>
      </c>
      <c r="L9" s="22">
        <f t="shared" si="0"/>
        <v>0.91794658756579239</v>
      </c>
      <c r="M9" s="22">
        <f t="shared" si="0"/>
        <v>0.91701632473903194</v>
      </c>
      <c r="N9" s="22">
        <f t="shared" si="0"/>
        <v>0.91767438464816142</v>
      </c>
      <c r="O9" s="22">
        <f t="shared" si="0"/>
        <v>0.91971658291177094</v>
      </c>
      <c r="P9" s="22">
        <f t="shared" si="0"/>
        <v>0.92511032916786262</v>
      </c>
      <c r="Q9" s="22">
        <f t="shared" si="0"/>
        <v>0.93183841161862069</v>
      </c>
      <c r="R9" s="22">
        <f t="shared" si="0"/>
        <v>0.93956270918489559</v>
      </c>
      <c r="S9" s="22">
        <f t="shared" si="0"/>
        <v>0.94803698855966312</v>
      </c>
      <c r="T9" s="22">
        <f t="shared" si="0"/>
        <v>0.95726200476339074</v>
      </c>
      <c r="U9" s="22">
        <f t="shared" si="0"/>
        <v>0.96717831921603781</v>
      </c>
      <c r="V9" s="22">
        <f t="shared" si="0"/>
        <v>0.9775766384280421</v>
      </c>
      <c r="W9" s="22">
        <f t="shared" si="0"/>
        <v>0.98839459941528218</v>
      </c>
      <c r="X9" s="22">
        <f t="shared" si="0"/>
        <v>0.99961754770143352</v>
      </c>
      <c r="Y9" s="22">
        <f t="shared" si="0"/>
        <v>1.0111738669724148</v>
      </c>
      <c r="Z9" s="22">
        <f t="shared" si="0"/>
        <v>1.0189447719689535</v>
      </c>
      <c r="AA9" s="22">
        <f t="shared" si="0"/>
        <v>1.0269701619411888</v>
      </c>
      <c r="AB9" s="22">
        <f t="shared" si="0"/>
        <v>1.0353380534202223</v>
      </c>
      <c r="AC9" s="22">
        <f t="shared" si="0"/>
        <v>1.0435170698411818</v>
      </c>
      <c r="AD9" s="22">
        <f t="shared" si="0"/>
        <v>1.0518145957811298</v>
      </c>
      <c r="AE9" s="22">
        <f t="shared" si="0"/>
        <v>1.060114953888283</v>
      </c>
      <c r="AF9" s="22">
        <f t="shared" si="0"/>
        <v>1.0686291245944162</v>
      </c>
      <c r="AG9" s="22">
        <f t="shared" si="0"/>
        <v>1.0770864704881897</v>
      </c>
      <c r="AH9" s="22">
        <f t="shared" si="0"/>
        <v>1.0856733875420865</v>
      </c>
      <c r="AI9" s="22">
        <f t="shared" si="0"/>
        <v>1.0945453669293492</v>
      </c>
    </row>
    <row r="10" spans="1:36">
      <c r="A10" t="s">
        <v>394</v>
      </c>
      <c r="B10" s="22">
        <v>1</v>
      </c>
      <c r="C10" s="22">
        <f t="shared" ref="C10:D13" si="1">C3/$B3</f>
        <v>1.0321585757022522</v>
      </c>
      <c r="D10" s="22">
        <f t="shared" si="1"/>
        <v>1.0705190623549137</v>
      </c>
      <c r="E10" s="22">
        <f t="shared" ref="E10:AI10" si="2">E3/$B3</f>
        <v>1.1066883610207006</v>
      </c>
      <c r="F10" s="22">
        <f t="shared" si="2"/>
        <v>1.1509205386489556</v>
      </c>
      <c r="G10" s="22">
        <f t="shared" si="2"/>
        <v>1.1916174004774081</v>
      </c>
      <c r="H10" s="22">
        <f t="shared" si="2"/>
        <v>1.2312261115748828</v>
      </c>
      <c r="I10" s="22">
        <f t="shared" si="2"/>
        <v>1.2594954101900522</v>
      </c>
      <c r="J10" s="22">
        <f t="shared" si="2"/>
        <v>1.2866816481997887</v>
      </c>
      <c r="K10" s="22">
        <f t="shared" si="2"/>
        <v>1.3147967955682334</v>
      </c>
      <c r="L10" s="22">
        <f t="shared" si="2"/>
        <v>1.3431284740923235</v>
      </c>
      <c r="M10" s="22">
        <f t="shared" si="2"/>
        <v>1.3716715706680833</v>
      </c>
      <c r="N10" s="22">
        <f t="shared" si="2"/>
        <v>1.4004293106228669</v>
      </c>
      <c r="O10" s="22">
        <f t="shared" si="2"/>
        <v>1.4294014539505608</v>
      </c>
      <c r="P10" s="22">
        <f t="shared" si="2"/>
        <v>1.4602341317688139</v>
      </c>
      <c r="Q10" s="22">
        <f t="shared" si="2"/>
        <v>1.4913456324855088</v>
      </c>
      <c r="R10" s="22">
        <f t="shared" si="2"/>
        <v>1.5227375262950362</v>
      </c>
      <c r="S10" s="22">
        <f t="shared" si="2"/>
        <v>1.5544094667964456</v>
      </c>
      <c r="T10" s="22">
        <f t="shared" si="2"/>
        <v>1.5863607998866025</v>
      </c>
      <c r="U10" s="22">
        <f t="shared" si="2"/>
        <v>1.619336502372491</v>
      </c>
      <c r="V10" s="22">
        <f t="shared" si="2"/>
        <v>1.652601823394436</v>
      </c>
      <c r="W10" s="22">
        <f t="shared" si="2"/>
        <v>1.6861562317713208</v>
      </c>
      <c r="X10" s="22">
        <f t="shared" si="2"/>
        <v>1.7200012695949631</v>
      </c>
      <c r="Y10" s="22">
        <f t="shared" si="2"/>
        <v>1.7541383701910085</v>
      </c>
      <c r="Z10" s="22">
        <f t="shared" si="2"/>
        <v>1.776554713739628</v>
      </c>
      <c r="AA10" s="22">
        <f t="shared" si="2"/>
        <v>1.800267940576749</v>
      </c>
      <c r="AB10" s="22">
        <f t="shared" si="2"/>
        <v>1.824005891485289</v>
      </c>
      <c r="AC10" s="22">
        <f t="shared" si="2"/>
        <v>1.8477696542813564</v>
      </c>
      <c r="AD10" s="22">
        <f t="shared" si="2"/>
        <v>1.871557504170652</v>
      </c>
      <c r="AE10" s="22">
        <f t="shared" si="2"/>
        <v>1.8953727874704795</v>
      </c>
      <c r="AF10" s="22">
        <f t="shared" si="2"/>
        <v>1.9192163015854724</v>
      </c>
      <c r="AG10" s="22">
        <f t="shared" si="2"/>
        <v>1.9430832397818625</v>
      </c>
      <c r="AH10" s="22">
        <f t="shared" si="2"/>
        <v>1.9669791514545432</v>
      </c>
      <c r="AI10" s="22">
        <f t="shared" si="2"/>
        <v>1.9909008301296593</v>
      </c>
    </row>
    <row r="11" spans="1:36">
      <c r="A11" t="s">
        <v>393</v>
      </c>
      <c r="B11" s="22">
        <v>1</v>
      </c>
      <c r="C11" s="22">
        <f t="shared" si="1"/>
        <v>1.0182106543787481</v>
      </c>
      <c r="D11" s="22">
        <f t="shared" si="1"/>
        <v>1.0373763437197536</v>
      </c>
      <c r="E11" s="22">
        <f t="shared" ref="E11:AI11" si="3">E4/$B4</f>
        <v>1.0342315162435147</v>
      </c>
      <c r="F11" s="22">
        <f t="shared" si="3"/>
        <v>1.0309267470027397</v>
      </c>
      <c r="G11" s="22">
        <f t="shared" si="3"/>
        <v>1.0273616035898798</v>
      </c>
      <c r="H11" s="22">
        <f t="shared" si="3"/>
        <v>1.0234095274623809</v>
      </c>
      <c r="I11" s="22">
        <f t="shared" si="3"/>
        <v>1.0189659002659903</v>
      </c>
      <c r="J11" s="22">
        <f t="shared" si="3"/>
        <v>1.0138713492710678</v>
      </c>
      <c r="K11" s="22">
        <f t="shared" si="3"/>
        <v>1.0079944418382969</v>
      </c>
      <c r="L11" s="22">
        <f t="shared" si="3"/>
        <v>1.0013370544714355</v>
      </c>
      <c r="M11" s="22">
        <f t="shared" si="3"/>
        <v>0.99366436888464604</v>
      </c>
      <c r="N11" s="22">
        <f t="shared" si="3"/>
        <v>0.98459926489507865</v>
      </c>
      <c r="O11" s="22">
        <f t="shared" si="3"/>
        <v>0.97430439776968014</v>
      </c>
      <c r="P11" s="22">
        <f t="shared" si="3"/>
        <v>0.96132537381410621</v>
      </c>
      <c r="Q11" s="22">
        <f t="shared" si="3"/>
        <v>0.94770417981027022</v>
      </c>
      <c r="R11" s="22">
        <f t="shared" si="3"/>
        <v>0.93327692856482758</v>
      </c>
      <c r="S11" s="22">
        <f t="shared" si="3"/>
        <v>0.91734014503106742</v>
      </c>
      <c r="T11" s="22">
        <f t="shared" si="3"/>
        <v>0.90094016276637989</v>
      </c>
      <c r="U11" s="22">
        <f t="shared" si="3"/>
        <v>0.88507128468207807</v>
      </c>
      <c r="V11" s="22">
        <f t="shared" si="3"/>
        <v>0.86820108439598365</v>
      </c>
      <c r="W11" s="22">
        <f t="shared" si="3"/>
        <v>0.85028483588076909</v>
      </c>
      <c r="X11" s="22">
        <f t="shared" si="3"/>
        <v>0.83113149138953635</v>
      </c>
      <c r="Y11" s="22">
        <f t="shared" si="3"/>
        <v>0.81068548579576305</v>
      </c>
      <c r="Z11" s="22">
        <f t="shared" si="3"/>
        <v>0.78910932236537945</v>
      </c>
      <c r="AA11" s="22">
        <f t="shared" si="3"/>
        <v>0.76635270162839841</v>
      </c>
      <c r="AB11" s="22">
        <f t="shared" si="3"/>
        <v>0.74241515668474778</v>
      </c>
      <c r="AC11" s="22">
        <f t="shared" si="3"/>
        <v>0.71729804890489424</v>
      </c>
      <c r="AD11" s="22">
        <f t="shared" si="3"/>
        <v>0.69098473897611978</v>
      </c>
      <c r="AE11" s="22">
        <f t="shared" si="3"/>
        <v>0.66345986278488478</v>
      </c>
      <c r="AF11" s="22">
        <f t="shared" si="3"/>
        <v>0.634744518701708</v>
      </c>
      <c r="AG11" s="22">
        <f t="shared" si="3"/>
        <v>0.60485372326997289</v>
      </c>
      <c r="AH11" s="22">
        <f t="shared" si="3"/>
        <v>0.57378204684463752</v>
      </c>
      <c r="AI11" s="22">
        <f t="shared" si="3"/>
        <v>0.54148337534170077</v>
      </c>
    </row>
    <row r="12" spans="1:36">
      <c r="A12" t="s">
        <v>610</v>
      </c>
      <c r="B12" s="22">
        <v>1</v>
      </c>
      <c r="C12" s="22">
        <f t="shared" si="1"/>
        <v>1.0305160244868619</v>
      </c>
      <c r="D12" s="22">
        <f t="shared" si="1"/>
        <v>1.0643768974378625</v>
      </c>
      <c r="E12" s="22">
        <f t="shared" ref="E12:AI12" si="4">E5/$B5</f>
        <v>1.0773528152433731</v>
      </c>
      <c r="F12" s="22">
        <f t="shared" si="4"/>
        <v>1.0945215588168098</v>
      </c>
      <c r="G12" s="22">
        <f t="shared" si="4"/>
        <v>1.1092084616851765</v>
      </c>
      <c r="H12" s="22">
        <f t="shared" si="4"/>
        <v>1.1250101278867162</v>
      </c>
      <c r="I12" s="22">
        <f t="shared" si="4"/>
        <v>1.1401427132677138</v>
      </c>
      <c r="J12" s="22">
        <f t="shared" si="4"/>
        <v>1.1556722329280877</v>
      </c>
      <c r="K12" s="22">
        <f t="shared" si="4"/>
        <v>1.1699289951915708</v>
      </c>
      <c r="L12" s="22">
        <f t="shared" si="4"/>
        <v>1.1828951231960123</v>
      </c>
      <c r="M12" s="22">
        <f t="shared" si="4"/>
        <v>1.1953793780608584</v>
      </c>
      <c r="N12" s="22">
        <f t="shared" si="4"/>
        <v>1.2062448541851256</v>
      </c>
      <c r="O12" s="22">
        <f t="shared" si="4"/>
        <v>1.2160384889759104</v>
      </c>
      <c r="P12" s="22">
        <f t="shared" si="4"/>
        <v>1.223897933935242</v>
      </c>
      <c r="Q12" s="22">
        <f t="shared" si="4"/>
        <v>1.2298118756390071</v>
      </c>
      <c r="R12" s="22">
        <f t="shared" si="4"/>
        <v>1.2339941792659754</v>
      </c>
      <c r="S12" s="22">
        <f t="shared" si="4"/>
        <v>1.2359802794570209</v>
      </c>
      <c r="T12" s="22">
        <f t="shared" si="4"/>
        <v>1.2357645151709742</v>
      </c>
      <c r="U12" s="22">
        <f t="shared" si="4"/>
        <v>1.2353901267230214</v>
      </c>
      <c r="V12" s="22">
        <f t="shared" si="4"/>
        <v>1.2341741340457844</v>
      </c>
      <c r="W12" s="22">
        <f t="shared" si="4"/>
        <v>1.2321152990833852</v>
      </c>
      <c r="X12" s="22">
        <f t="shared" si="4"/>
        <v>1.2292123837799414</v>
      </c>
      <c r="Y12" s="22">
        <f t="shared" si="4"/>
        <v>1.2254641500795751</v>
      </c>
      <c r="Z12" s="22">
        <f t="shared" si="4"/>
        <v>1.2208693599264022</v>
      </c>
      <c r="AA12" s="22">
        <f t="shared" si="4"/>
        <v>1.2154267752645465</v>
      </c>
      <c r="AB12" s="22">
        <f t="shared" si="4"/>
        <v>1.2091351580381238</v>
      </c>
      <c r="AC12" s="22">
        <f t="shared" si="4"/>
        <v>1.2019932701912579</v>
      </c>
      <c r="AD12" s="22">
        <f t="shared" si="4"/>
        <v>1.193999873668065</v>
      </c>
      <c r="AE12" s="22">
        <f t="shared" si="4"/>
        <v>1.1851537304126689</v>
      </c>
      <c r="AF12" s="22">
        <f t="shared" si="4"/>
        <v>1.1754536023691851</v>
      </c>
      <c r="AG12" s="22">
        <f t="shared" si="4"/>
        <v>1.1648982514817339</v>
      </c>
      <c r="AH12" s="22">
        <f t="shared" si="4"/>
        <v>1.1534864396944366</v>
      </c>
      <c r="AI12" s="22">
        <f t="shared" si="4"/>
        <v>1.1412169289514142</v>
      </c>
    </row>
    <row r="13" spans="1:36">
      <c r="A13" t="s">
        <v>611</v>
      </c>
      <c r="B13" s="22">
        <v>1</v>
      </c>
      <c r="C13" s="22">
        <f t="shared" si="1"/>
        <v>1.0515876554307446</v>
      </c>
      <c r="D13" s="22">
        <f t="shared" si="1"/>
        <v>1.1033963096208563</v>
      </c>
      <c r="E13" s="22">
        <f t="shared" ref="E13:AI13" si="5">E6/$B6</f>
        <v>1.1557366424087396</v>
      </c>
      <c r="F13" s="22">
        <f t="shared" si="5"/>
        <v>1.1961732166488286</v>
      </c>
      <c r="G13" s="22">
        <f t="shared" si="5"/>
        <v>1.2361286067070691</v>
      </c>
      <c r="H13" s="22">
        <f t="shared" si="5"/>
        <v>1.2751655917257352</v>
      </c>
      <c r="I13" s="22">
        <f t="shared" si="5"/>
        <v>1.3132806958299204</v>
      </c>
      <c r="J13" s="22">
        <f t="shared" si="5"/>
        <v>1.3562356532270561</v>
      </c>
      <c r="K13" s="22">
        <f t="shared" si="5"/>
        <v>1.3975822069367914</v>
      </c>
      <c r="L13" s="22">
        <f t="shared" si="5"/>
        <v>1.4402922809536929</v>
      </c>
      <c r="M13" s="22">
        <f t="shared" si="5"/>
        <v>1.481070620106071</v>
      </c>
      <c r="N13" s="22">
        <f t="shared" si="5"/>
        <v>1.5201547251738567</v>
      </c>
      <c r="O13" s="22">
        <f t="shared" si="5"/>
        <v>1.5575610508615458</v>
      </c>
      <c r="P13" s="22">
        <f t="shared" si="5"/>
        <v>1.5933058781588272</v>
      </c>
      <c r="Q13" s="22">
        <f t="shared" si="5"/>
        <v>1.6350270714263291</v>
      </c>
      <c r="R13" s="22">
        <f t="shared" si="5"/>
        <v>1.6741323001346107</v>
      </c>
      <c r="S13" s="22">
        <f t="shared" si="5"/>
        <v>1.7106686629459564</v>
      </c>
      <c r="T13" s="22">
        <f t="shared" si="5"/>
        <v>1.7446830913347222</v>
      </c>
      <c r="U13" s="22">
        <f t="shared" si="5"/>
        <v>1.7762223495873048</v>
      </c>
      <c r="V13" s="22">
        <f t="shared" si="5"/>
        <v>1.811201580577418</v>
      </c>
      <c r="W13" s="22">
        <f t="shared" si="5"/>
        <v>1.8428129729436802</v>
      </c>
      <c r="X13" s="22">
        <f t="shared" si="5"/>
        <v>1.871136789058151</v>
      </c>
      <c r="Y13" s="22">
        <f t="shared" si="5"/>
        <v>1.8962531241049378</v>
      </c>
      <c r="Z13" s="22">
        <f t="shared" si="5"/>
        <v>1.9182419060802109</v>
      </c>
      <c r="AA13" s="22">
        <f t="shared" si="5"/>
        <v>1.9447221321159807</v>
      </c>
      <c r="AB13" s="22">
        <f t="shared" si="5"/>
        <v>1.9663638316515009</v>
      </c>
      <c r="AC13" s="22">
        <f t="shared" si="5"/>
        <v>1.9833195343719168</v>
      </c>
      <c r="AD13" s="22">
        <f t="shared" si="5"/>
        <v>1.9957416027744233</v>
      </c>
      <c r="AE13" s="22">
        <f t="shared" si="5"/>
        <v>2.0037822321682759</v>
      </c>
      <c r="AF13" s="22">
        <f t="shared" si="5"/>
        <v>2.0075934506747837</v>
      </c>
      <c r="AG13" s="22">
        <f t="shared" si="5"/>
        <v>2.0073271192273054</v>
      </c>
      <c r="AH13" s="22">
        <f t="shared" si="5"/>
        <v>2.0031349315712599</v>
      </c>
      <c r="AI13" s="22">
        <f t="shared" si="5"/>
        <v>1.9951684142641235</v>
      </c>
    </row>
    <row r="14" spans="1:36">
      <c r="A14" t="s">
        <v>612</v>
      </c>
      <c r="B14">
        <v>1</v>
      </c>
      <c r="C14" s="22">
        <v>1</v>
      </c>
      <c r="D14" s="22">
        <v>1</v>
      </c>
      <c r="E14" s="22">
        <v>1</v>
      </c>
      <c r="F14" s="22">
        <v>1</v>
      </c>
      <c r="G14" s="22">
        <v>1</v>
      </c>
      <c r="H14" s="22">
        <v>1</v>
      </c>
      <c r="I14" s="22">
        <v>1</v>
      </c>
      <c r="J14" s="22">
        <v>1</v>
      </c>
      <c r="K14" s="22">
        <v>1</v>
      </c>
      <c r="L14" s="22">
        <v>1</v>
      </c>
      <c r="M14" s="22">
        <v>1</v>
      </c>
      <c r="N14" s="22">
        <v>1</v>
      </c>
      <c r="O14" s="22">
        <v>1</v>
      </c>
      <c r="P14" s="22">
        <v>1</v>
      </c>
      <c r="Q14" s="22">
        <v>1</v>
      </c>
      <c r="R14" s="22">
        <v>1</v>
      </c>
      <c r="S14" s="22">
        <v>1</v>
      </c>
      <c r="T14" s="22">
        <v>1</v>
      </c>
      <c r="U14" s="22">
        <v>1</v>
      </c>
      <c r="V14" s="22">
        <v>1</v>
      </c>
      <c r="W14" s="22">
        <v>1</v>
      </c>
      <c r="X14" s="22">
        <v>1</v>
      </c>
      <c r="Y14" s="22">
        <v>1</v>
      </c>
      <c r="Z14" s="22">
        <v>1</v>
      </c>
      <c r="AA14" s="22">
        <v>1</v>
      </c>
      <c r="AB14" s="22">
        <v>1</v>
      </c>
      <c r="AC14" s="22">
        <v>1</v>
      </c>
      <c r="AD14" s="22">
        <v>1</v>
      </c>
      <c r="AE14" s="22">
        <v>1</v>
      </c>
      <c r="AF14" s="22">
        <v>1</v>
      </c>
      <c r="AG14" s="22">
        <v>1</v>
      </c>
      <c r="AH14" s="22">
        <v>1</v>
      </c>
      <c r="AI14" s="22">
        <v>1</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I7"/>
  <sheetViews>
    <sheetView tabSelected="1" topLeftCell="O1" workbookViewId="0">
      <selection activeCell="O8" sqref="O8"/>
    </sheetView>
  </sheetViews>
  <sheetFormatPr defaultRowHeight="14.5"/>
  <sheetData>
    <row r="1" spans="1:35">
      <c r="B1">
        <f>'BCDT-psgr'!B1</f>
        <v>2017</v>
      </c>
      <c r="C1">
        <f>'BCDT-psgr'!C1</f>
        <v>2018</v>
      </c>
      <c r="D1">
        <f>'BCDT-psgr'!D1</f>
        <v>2019</v>
      </c>
      <c r="E1">
        <f>'BCDT-psgr'!E1</f>
        <v>2020</v>
      </c>
      <c r="F1">
        <f>'BCDT-psgr'!F1</f>
        <v>2021</v>
      </c>
      <c r="G1">
        <f>'BCDT-psgr'!G1</f>
        <v>2022</v>
      </c>
      <c r="H1">
        <f>'BCDT-psgr'!H1</f>
        <v>2023</v>
      </c>
      <c r="I1">
        <f>'BCDT-psgr'!I1</f>
        <v>2024</v>
      </c>
      <c r="J1">
        <f>'BCDT-psgr'!J1</f>
        <v>2025</v>
      </c>
      <c r="K1">
        <f>'BCDT-psgr'!K1</f>
        <v>2026</v>
      </c>
      <c r="L1">
        <f>'BCDT-psgr'!L1</f>
        <v>2027</v>
      </c>
      <c r="M1">
        <f>'BCDT-psgr'!M1</f>
        <v>2028</v>
      </c>
      <c r="N1">
        <f>'BCDT-psgr'!N1</f>
        <v>2029</v>
      </c>
      <c r="O1">
        <f>'BCDT-psgr'!O1</f>
        <v>2030</v>
      </c>
      <c r="P1">
        <f>'BCDT-psgr'!P1</f>
        <v>2031</v>
      </c>
      <c r="Q1">
        <f>'BCDT-psgr'!Q1</f>
        <v>2032</v>
      </c>
      <c r="R1">
        <f>'BCDT-psgr'!R1</f>
        <v>2033</v>
      </c>
      <c r="S1">
        <f>'BCDT-psgr'!S1</f>
        <v>2034</v>
      </c>
      <c r="T1">
        <f>'BCDT-psgr'!T1</f>
        <v>2035</v>
      </c>
      <c r="U1">
        <f>'BCDT-psgr'!U1</f>
        <v>2036</v>
      </c>
      <c r="V1">
        <f>'BCDT-psgr'!V1</f>
        <v>2037</v>
      </c>
      <c r="W1">
        <f>'BCDT-psgr'!W1</f>
        <v>2038</v>
      </c>
      <c r="X1">
        <f>'BCDT-psgr'!X1</f>
        <v>2039</v>
      </c>
      <c r="Y1">
        <f>'BCDT-psgr'!Y1</f>
        <v>2040</v>
      </c>
      <c r="Z1">
        <f>'BCDT-psgr'!Z1</f>
        <v>2041</v>
      </c>
      <c r="AA1">
        <f>'BCDT-psgr'!AA1</f>
        <v>2042</v>
      </c>
      <c r="AB1">
        <f>'BCDT-psgr'!AB1</f>
        <v>2043</v>
      </c>
      <c r="AC1">
        <f>'BCDT-psgr'!AC1</f>
        <v>2044</v>
      </c>
      <c r="AD1">
        <f>'BCDT-psgr'!AD1</f>
        <v>2045</v>
      </c>
      <c r="AE1">
        <f>'BCDT-psgr'!AE1</f>
        <v>2046</v>
      </c>
      <c r="AF1">
        <f>'BCDT-psgr'!AF1</f>
        <v>2047</v>
      </c>
      <c r="AG1">
        <f>'BCDT-psgr'!AG1</f>
        <v>2048</v>
      </c>
      <c r="AH1">
        <f>'BCDT-psgr'!AH1</f>
        <v>2049</v>
      </c>
      <c r="AI1">
        <f>'BCDT-psgr'!AI1</f>
        <v>2050</v>
      </c>
    </row>
    <row r="2" spans="1:35">
      <c r="A2" t="str">
        <f>'BCDT-psgr'!A10</f>
        <v>LDVs</v>
      </c>
      <c r="B2">
        <f>'BCDT-psgr'!B10</f>
        <v>1</v>
      </c>
      <c r="C2">
        <f>'BCDT-psgr'!C10</f>
        <v>1.0030263425900809</v>
      </c>
      <c r="D2">
        <f>'BCDT-psgr'!D10</f>
        <v>1.0057993003929055</v>
      </c>
      <c r="E2">
        <f>'BCDT-psgr'!E10</f>
        <v>1.0083785046882126</v>
      </c>
      <c r="F2">
        <f>'BCDT-psgr'!F10</f>
        <v>1.0162335443313142</v>
      </c>
      <c r="G2">
        <f>'BCDT-psgr'!G10</f>
        <v>1.0221481706669286</v>
      </c>
      <c r="H2">
        <f>'BCDT-psgr'!H10</f>
        <v>1.0295303144914469</v>
      </c>
      <c r="I2">
        <f>'BCDT-psgr'!I10</f>
        <v>1.0366275244402055</v>
      </c>
      <c r="J2">
        <f>'BCDT-psgr'!J10</f>
        <v>1.0436024280115934</v>
      </c>
      <c r="K2">
        <f>'BCDT-psgr'!K10</f>
        <v>1.0476556386681568</v>
      </c>
      <c r="L2">
        <f>'BCDT-psgr'!L10</f>
        <v>1.0537662428890029</v>
      </c>
      <c r="M2">
        <f>'BCDT-psgr'!M10</f>
        <v>1.0594788734833809</v>
      </c>
      <c r="N2">
        <f>'BCDT-psgr'!N10</f>
        <v>1.0650174662069838</v>
      </c>
      <c r="O2">
        <f>'BCDT-psgr'!O10</f>
        <v>1.0701634144475303</v>
      </c>
      <c r="P2">
        <f>'BCDT-psgr'!P10</f>
        <v>1.0757151253017145</v>
      </c>
      <c r="Q2">
        <f>'BCDT-psgr'!Q10</f>
        <v>1.0808280812759155</v>
      </c>
      <c r="R2">
        <f>'BCDT-psgr'!R10</f>
        <v>1.0858467750709644</v>
      </c>
      <c r="S2">
        <f>'BCDT-psgr'!S10</f>
        <v>1.0907087809900839</v>
      </c>
      <c r="T2">
        <f>'BCDT-psgr'!T10</f>
        <v>1.0951393351408136</v>
      </c>
      <c r="U2">
        <f>'BCDT-psgr'!U10</f>
        <v>1.0993863264914103</v>
      </c>
      <c r="V2">
        <f>'BCDT-psgr'!V10</f>
        <v>1.1035438842079164</v>
      </c>
      <c r="W2">
        <f>'BCDT-psgr'!W10</f>
        <v>1.1075806811605053</v>
      </c>
      <c r="X2">
        <f>'BCDT-psgr'!X10</f>
        <v>1.1111324731510619</v>
      </c>
      <c r="Y2">
        <f>'BCDT-psgr'!Y10</f>
        <v>1.1145687206637487</v>
      </c>
      <c r="Z2">
        <f>'BCDT-psgr'!Z10</f>
        <v>1.1228617944088302</v>
      </c>
      <c r="AA2">
        <f>'BCDT-psgr'!AA10</f>
        <v>1.1310445530672892</v>
      </c>
      <c r="AB2">
        <f>'BCDT-psgr'!AB10</f>
        <v>1.1391769414443265</v>
      </c>
      <c r="AC2">
        <f>'BCDT-psgr'!AC10</f>
        <v>1.1472589046949051</v>
      </c>
      <c r="AD2">
        <f>'BCDT-psgr'!AD10</f>
        <v>1.1552889152418235</v>
      </c>
      <c r="AE2">
        <f>'BCDT-psgr'!AE10</f>
        <v>1.163330221279171</v>
      </c>
      <c r="AF2">
        <f>'BCDT-psgr'!AF10</f>
        <v>1.1712889781924622</v>
      </c>
      <c r="AG2">
        <f>'BCDT-psgr'!AG10</f>
        <v>1.1792576948987472</v>
      </c>
      <c r="AH2">
        <f>'BCDT-psgr'!AH10</f>
        <v>1.1871463504110249</v>
      </c>
      <c r="AI2">
        <f>'BCDT-psgr'!AI10</f>
        <v>1.1947088580980181</v>
      </c>
    </row>
    <row r="3" spans="1:35">
      <c r="A3" t="str">
        <f>'BCDT-psgr'!A11</f>
        <v>HDVs</v>
      </c>
      <c r="B3">
        <f>'BCDT-psgr'!B11</f>
        <v>1</v>
      </c>
      <c r="C3">
        <f>'BCDT-psgr'!C11</f>
        <v>0.98733839545132307</v>
      </c>
      <c r="D3">
        <f>'BCDT-psgr'!D11</f>
        <v>0.97915787988513292</v>
      </c>
      <c r="E3">
        <f>'BCDT-psgr'!E11</f>
        <v>0.97147327528850347</v>
      </c>
      <c r="F3">
        <f>'BCDT-psgr'!F11</f>
        <v>0.97057250029318931</v>
      </c>
      <c r="G3">
        <f>'BCDT-psgr'!G11</f>
        <v>0.97050894222901063</v>
      </c>
      <c r="H3">
        <f>'BCDT-psgr'!H11</f>
        <v>0.97085979964564528</v>
      </c>
      <c r="I3">
        <f>'BCDT-psgr'!I11</f>
        <v>0.96898505096629595</v>
      </c>
      <c r="J3">
        <f>'BCDT-psgr'!J11</f>
        <v>0.96567661692016138</v>
      </c>
      <c r="K3">
        <f>'BCDT-psgr'!K11</f>
        <v>0.96228654033289385</v>
      </c>
      <c r="L3">
        <f>'BCDT-psgr'!L11</f>
        <v>0.96122029849093127</v>
      </c>
      <c r="M3">
        <f>'BCDT-psgr'!M11</f>
        <v>0.96052080167582421</v>
      </c>
      <c r="N3">
        <f>'BCDT-psgr'!N11</f>
        <v>0.95913287665075475</v>
      </c>
      <c r="O3">
        <f>'BCDT-psgr'!O11</f>
        <v>0.96109108406493327</v>
      </c>
      <c r="P3">
        <f>'BCDT-psgr'!P11</f>
        <v>0.96522283968173828</v>
      </c>
      <c r="Q3">
        <f>'BCDT-psgr'!Q11</f>
        <v>0.9699970406422872</v>
      </c>
      <c r="R3">
        <f>'BCDT-psgr'!R11</f>
        <v>0.97355650443806008</v>
      </c>
      <c r="S3">
        <f>'BCDT-psgr'!S11</f>
        <v>0.97772499551197722</v>
      </c>
      <c r="T3">
        <f>'BCDT-psgr'!T11</f>
        <v>0.98263122275969117</v>
      </c>
      <c r="U3">
        <f>'BCDT-psgr'!U11</f>
        <v>0.98803263529131347</v>
      </c>
      <c r="V3">
        <f>'BCDT-psgr'!V11</f>
        <v>0.9932059177431688</v>
      </c>
      <c r="W3">
        <f>'BCDT-psgr'!W11</f>
        <v>0.99917822681602797</v>
      </c>
      <c r="X3">
        <f>'BCDT-psgr'!X11</f>
        <v>1.0055299039803232</v>
      </c>
      <c r="Y3">
        <f>'BCDT-psgr'!Y11</f>
        <v>1.0117239666113989</v>
      </c>
      <c r="Z3">
        <f>'BCDT-psgr'!Z11</f>
        <v>1.0188574822842855</v>
      </c>
      <c r="AA3">
        <f>'BCDT-psgr'!AA11</f>
        <v>1.0251730411074962</v>
      </c>
      <c r="AB3">
        <f>'BCDT-psgr'!AB11</f>
        <v>1.0319301412200972</v>
      </c>
      <c r="AC3">
        <f>'BCDT-psgr'!AC11</f>
        <v>1.0386970689078212</v>
      </c>
      <c r="AD3">
        <f>'BCDT-psgr'!AD11</f>
        <v>1.0450974407023526</v>
      </c>
      <c r="AE3">
        <f>'BCDT-psgr'!AE11</f>
        <v>1.0509943564906123</v>
      </c>
      <c r="AF3">
        <f>'BCDT-psgr'!AF11</f>
        <v>1.0579634089160443</v>
      </c>
      <c r="AG3">
        <f>'BCDT-psgr'!AG11</f>
        <v>1.0647672305057994</v>
      </c>
      <c r="AH3">
        <f>'BCDT-psgr'!AH11</f>
        <v>1.0718139551484547</v>
      </c>
      <c r="AI3">
        <f>'BCDT-psgr'!AI11</f>
        <v>1.0787928366414568</v>
      </c>
    </row>
    <row r="4" spans="1:35">
      <c r="A4" t="str">
        <f>'BCDT-psgr'!A12</f>
        <v>aircraft</v>
      </c>
      <c r="B4">
        <f>'BCDT-psgr'!B12</f>
        <v>1</v>
      </c>
      <c r="C4">
        <f>'BCDT-psgr'!C12</f>
        <v>1.0182106543787481</v>
      </c>
      <c r="D4">
        <f>'BCDT-psgr'!D12</f>
        <v>1.0373763437197534</v>
      </c>
      <c r="E4">
        <f>'BCDT-psgr'!E12</f>
        <v>1.0342315162435147</v>
      </c>
      <c r="F4">
        <f>'BCDT-psgr'!F12</f>
        <v>1.0309267470027397</v>
      </c>
      <c r="G4">
        <f>'BCDT-psgr'!G12</f>
        <v>1.0273616035898798</v>
      </c>
      <c r="H4">
        <f>'BCDT-psgr'!H12</f>
        <v>1.0234095274623809</v>
      </c>
      <c r="I4">
        <f>'BCDT-psgr'!I12</f>
        <v>1.0189659002659903</v>
      </c>
      <c r="J4">
        <f>'BCDT-psgr'!J12</f>
        <v>1.0138713492710678</v>
      </c>
      <c r="K4">
        <f>'BCDT-psgr'!K12</f>
        <v>1.0079944418382969</v>
      </c>
      <c r="L4">
        <f>'BCDT-psgr'!L12</f>
        <v>1.0013370544714353</v>
      </c>
      <c r="M4">
        <f>'BCDT-psgr'!M12</f>
        <v>0.99366436888464593</v>
      </c>
      <c r="N4">
        <f>'BCDT-psgr'!N12</f>
        <v>0.98459926489507854</v>
      </c>
      <c r="O4">
        <f>'BCDT-psgr'!O12</f>
        <v>0.97430439776968014</v>
      </c>
      <c r="P4">
        <f>'BCDT-psgr'!P12</f>
        <v>0.96132537381410621</v>
      </c>
      <c r="Q4">
        <f>'BCDT-psgr'!Q12</f>
        <v>0.94770417981027022</v>
      </c>
      <c r="R4">
        <f>'BCDT-psgr'!R12</f>
        <v>0.93327692856482758</v>
      </c>
      <c r="S4">
        <f>'BCDT-psgr'!S12</f>
        <v>0.91734014503106731</v>
      </c>
      <c r="T4">
        <f>'BCDT-psgr'!T12</f>
        <v>0.90094016276637967</v>
      </c>
      <c r="U4">
        <f>'BCDT-psgr'!U12</f>
        <v>0.88507128468207796</v>
      </c>
      <c r="V4">
        <f>'BCDT-psgr'!V12</f>
        <v>0.86820108439598354</v>
      </c>
      <c r="W4">
        <f>'BCDT-psgr'!W12</f>
        <v>0.85028483588076909</v>
      </c>
      <c r="X4">
        <f>'BCDT-psgr'!X12</f>
        <v>0.83113149138953635</v>
      </c>
      <c r="Y4">
        <f>'BCDT-psgr'!Y12</f>
        <v>0.81068548579576294</v>
      </c>
      <c r="Z4">
        <f>'BCDT-psgr'!Z12</f>
        <v>0.78910932236537934</v>
      </c>
      <c r="AA4">
        <f>'BCDT-psgr'!AA12</f>
        <v>0.76635270162839841</v>
      </c>
      <c r="AB4">
        <f>'BCDT-psgr'!AB12</f>
        <v>0.74241515668474767</v>
      </c>
      <c r="AC4">
        <f>'BCDT-psgr'!AC12</f>
        <v>0.71729804890489424</v>
      </c>
      <c r="AD4">
        <f>'BCDT-psgr'!AD12</f>
        <v>0.69098473897611967</v>
      </c>
      <c r="AE4">
        <f>'BCDT-psgr'!AE12</f>
        <v>0.66345986278488467</v>
      </c>
      <c r="AF4">
        <f>'BCDT-psgr'!AF12</f>
        <v>0.634744518701708</v>
      </c>
      <c r="AG4">
        <f>'BCDT-psgr'!AG12</f>
        <v>0.60485372326997278</v>
      </c>
      <c r="AH4">
        <f>'BCDT-psgr'!AH12</f>
        <v>0.57378204684463741</v>
      </c>
      <c r="AI4">
        <f>'BCDT-psgr'!AI12</f>
        <v>0.54148337534170066</v>
      </c>
    </row>
    <row r="5" spans="1:35">
      <c r="A5" t="str">
        <f>'BCDT-psgr'!A13</f>
        <v>rail</v>
      </c>
      <c r="B5">
        <f>'BCDT-psgr'!B13</f>
        <v>1</v>
      </c>
      <c r="C5">
        <f>'BCDT-psgr'!C13</f>
        <v>1.0123135011014757</v>
      </c>
      <c r="D5">
        <f>'BCDT-psgr'!D13</f>
        <v>1.0248131427572733</v>
      </c>
      <c r="E5">
        <f>'BCDT-psgr'!E13</f>
        <v>1.0456597342667577</v>
      </c>
      <c r="F5">
        <f>'BCDT-psgr'!F13</f>
        <v>1.0677131302998124</v>
      </c>
      <c r="G5">
        <f>'BCDT-psgr'!G13</f>
        <v>1.0666916420197501</v>
      </c>
      <c r="H5">
        <f>'BCDT-psgr'!H13</f>
        <v>1.0654669050122763</v>
      </c>
      <c r="I5">
        <f>'BCDT-psgr'!I13</f>
        <v>1.0622963647471142</v>
      </c>
      <c r="J5">
        <f>'BCDT-psgr'!J13</f>
        <v>1.0592138392484638</v>
      </c>
      <c r="K5">
        <f>'BCDT-psgr'!K13</f>
        <v>1.0580773375310581</v>
      </c>
      <c r="L5">
        <f>'BCDT-psgr'!L13</f>
        <v>1.0577288443948372</v>
      </c>
      <c r="M5">
        <f>'BCDT-psgr'!M13</f>
        <v>1.0548733264333077</v>
      </c>
      <c r="N5">
        <f>'BCDT-psgr'!N13</f>
        <v>1.0504882076578541</v>
      </c>
      <c r="O5">
        <f>'BCDT-psgr'!O13</f>
        <v>1.0482747039621347</v>
      </c>
      <c r="P5">
        <f>AVERAGE(O5,Q5)</f>
        <v>1.0350518659466983</v>
      </c>
      <c r="Q5">
        <f>'BCDT-psgr'!Q13</f>
        <v>1.0218290279312618</v>
      </c>
      <c r="R5">
        <f>'BCDT-psgr'!R13</f>
        <v>1.0247894474675538</v>
      </c>
      <c r="S5">
        <f>'BCDT-psgr'!S13</f>
        <v>1.0234049633846787</v>
      </c>
      <c r="T5">
        <f>'BCDT-psgr'!T13</f>
        <v>1.0179252233392364</v>
      </c>
      <c r="U5">
        <f>'BCDT-psgr'!U13</f>
        <v>1.0132061468720834</v>
      </c>
      <c r="V5">
        <f>'BCDT-psgr'!V13</f>
        <v>1.0079695740405199</v>
      </c>
      <c r="W5">
        <f>'BCDT-psgr'!W13</f>
        <v>1.0023007770559447</v>
      </c>
      <c r="X5">
        <f>'BCDT-psgr'!X13</f>
        <v>0.99598366508807756</v>
      </c>
      <c r="Y5">
        <f>'BCDT-psgr'!Y13</f>
        <v>0.9889522550492339</v>
      </c>
      <c r="Z5">
        <f>'BCDT-psgr'!Z13</f>
        <v>0.98140594837458206</v>
      </c>
      <c r="AA5">
        <f>'BCDT-psgr'!AA13</f>
        <v>0.97328912910271015</v>
      </c>
      <c r="AB5">
        <f>'BCDT-psgr'!AB13</f>
        <v>0.96460580698191711</v>
      </c>
      <c r="AC5">
        <f>'BCDT-psgr'!AC13</f>
        <v>0.95536239795190248</v>
      </c>
      <c r="AD5">
        <f>'BCDT-psgr'!AD13</f>
        <v>0.94554087718515678</v>
      </c>
      <c r="AE5">
        <f>'BCDT-psgr'!AE13</f>
        <v>0.93512240237088962</v>
      </c>
      <c r="AF5">
        <f>'BCDT-psgr'!AF13</f>
        <v>0.92413806663548459</v>
      </c>
      <c r="AG5">
        <f>'BCDT-psgr'!AG13</f>
        <v>0.91261328331603986</v>
      </c>
      <c r="AH5">
        <f>'BCDT-psgr'!AH13</f>
        <v>0.9005447699339173</v>
      </c>
      <c r="AI5">
        <f>'BCDT-psgr'!AI13</f>
        <v>0.88786148990844105</v>
      </c>
    </row>
    <row r="6" spans="1:35">
      <c r="A6" t="str">
        <f>'BCDT-psgr'!A14</f>
        <v>ships</v>
      </c>
      <c r="B6">
        <f>Ships!$B$33</f>
        <v>1</v>
      </c>
      <c r="C6" s="124">
        <f>Ships!$B$33</f>
        <v>1</v>
      </c>
      <c r="D6" s="124">
        <f>Ships!$B$33</f>
        <v>1</v>
      </c>
      <c r="E6" s="124">
        <f>Ships!$B$33</f>
        <v>1</v>
      </c>
      <c r="F6" s="124">
        <f>Ships!$B$33</f>
        <v>1</v>
      </c>
      <c r="G6" s="124">
        <f>Ships!$B$33</f>
        <v>1</v>
      </c>
      <c r="H6" s="124">
        <f>Ships!$B$33</f>
        <v>1</v>
      </c>
      <c r="I6" s="124">
        <f>Ships!$B$33</f>
        <v>1</v>
      </c>
      <c r="J6" s="124">
        <f>Ships!$B$33</f>
        <v>1</v>
      </c>
      <c r="K6" s="124">
        <f>Ships!$B$33</f>
        <v>1</v>
      </c>
      <c r="L6" s="124">
        <f>Ships!$B$33</f>
        <v>1</v>
      </c>
      <c r="M6" s="124">
        <f>Ships!$B$33</f>
        <v>1</v>
      </c>
      <c r="N6" s="124">
        <f>Ships!$B$33</f>
        <v>1</v>
      </c>
      <c r="O6" s="124">
        <f>Ships!$B$33</f>
        <v>1</v>
      </c>
      <c r="P6" s="124">
        <f>Ships!$B$33</f>
        <v>1</v>
      </c>
      <c r="Q6" s="124">
        <f>Ships!$B$33</f>
        <v>1</v>
      </c>
      <c r="R6" s="124">
        <f>Ships!$B$33</f>
        <v>1</v>
      </c>
      <c r="S6" s="124">
        <f>Ships!$B$33</f>
        <v>1</v>
      </c>
      <c r="T6" s="124">
        <f>Ships!$B$33</f>
        <v>1</v>
      </c>
      <c r="U6" s="124">
        <f>Ships!$B$33</f>
        <v>1</v>
      </c>
      <c r="V6" s="124">
        <f>Ships!$B$33</f>
        <v>1</v>
      </c>
      <c r="W6" s="124">
        <f>Ships!$B$33</f>
        <v>1</v>
      </c>
      <c r="X6" s="124">
        <f>Ships!$B$33</f>
        <v>1</v>
      </c>
      <c r="Y6" s="124">
        <f>Ships!$B$33</f>
        <v>1</v>
      </c>
      <c r="Z6" s="124">
        <f>Ships!$B$33</f>
        <v>1</v>
      </c>
      <c r="AA6" s="124">
        <f>Ships!$B$33</f>
        <v>1</v>
      </c>
      <c r="AB6" s="124">
        <f>Ships!$B$33</f>
        <v>1</v>
      </c>
      <c r="AC6" s="124">
        <f>Ships!$B$33</f>
        <v>1</v>
      </c>
      <c r="AD6" s="124">
        <f>Ships!$B$33</f>
        <v>1</v>
      </c>
      <c r="AE6" s="124">
        <f>Ships!$B$33</f>
        <v>1</v>
      </c>
      <c r="AF6" s="124">
        <f>Ships!$B$33</f>
        <v>1</v>
      </c>
      <c r="AG6" s="124">
        <f>Ships!$B$33</f>
        <v>1</v>
      </c>
      <c r="AH6" s="124">
        <f>Ships!$B$33</f>
        <v>1</v>
      </c>
      <c r="AI6" s="124">
        <f>Ships!$B$33</f>
        <v>1</v>
      </c>
    </row>
    <row r="7" spans="1:35">
      <c r="A7" t="str">
        <f>'BCDT-psgr'!A15</f>
        <v>motorbikes</v>
      </c>
      <c r="B7">
        <f>'BCDT-psgr'!B15</f>
        <v>1</v>
      </c>
      <c r="C7">
        <f>'BCDT-psgr'!C15</f>
        <v>0.99601272662452867</v>
      </c>
      <c r="D7">
        <f>'BCDT-psgr'!D15</f>
        <v>0.99295418451241635</v>
      </c>
      <c r="E7">
        <f>'BCDT-psgr'!E15</f>
        <v>0.98824154013520804</v>
      </c>
      <c r="F7">
        <f>'BCDT-psgr'!F15</f>
        <v>0.98902314213101217</v>
      </c>
      <c r="G7">
        <f>'BCDT-psgr'!G15</f>
        <v>0.98843448892840369</v>
      </c>
      <c r="H7">
        <f>'BCDT-psgr'!H15</f>
        <v>0.98794259294334597</v>
      </c>
      <c r="I7">
        <f>'BCDT-psgr'!I15</f>
        <v>0.98697759540758279</v>
      </c>
      <c r="J7">
        <f>'BCDT-psgr'!J15</f>
        <v>0.98575422108790434</v>
      </c>
      <c r="K7">
        <f>'BCDT-psgr'!K15</f>
        <v>0.98465839829041701</v>
      </c>
      <c r="L7">
        <f>'BCDT-psgr'!L15</f>
        <v>0.98363938009259355</v>
      </c>
      <c r="M7">
        <f>'BCDT-psgr'!M15</f>
        <v>0.98322361414475767</v>
      </c>
      <c r="N7">
        <f>'BCDT-psgr'!N15</f>
        <v>0.98340829697803867</v>
      </c>
      <c r="O7">
        <f>'BCDT-psgr'!O15</f>
        <v>0.98396403918585029</v>
      </c>
      <c r="P7">
        <f>'BCDT-psgr'!P15</f>
        <v>0.98552081845885886</v>
      </c>
      <c r="Q7">
        <f>'BCDT-psgr'!Q15</f>
        <v>0.9876343239942128</v>
      </c>
      <c r="R7">
        <f>'BCDT-psgr'!R15</f>
        <v>0.99019269893690587</v>
      </c>
      <c r="S7">
        <f>'BCDT-psgr'!S15</f>
        <v>0.99278518231022328</v>
      </c>
      <c r="T7">
        <f>'BCDT-psgr'!T15</f>
        <v>0.99581489095293729</v>
      </c>
      <c r="U7">
        <f>'BCDT-psgr'!U15</f>
        <v>0.99877574767728616</v>
      </c>
      <c r="V7">
        <f>'BCDT-psgr'!V15</f>
        <v>1.0021452064438807</v>
      </c>
      <c r="W7">
        <f>'BCDT-psgr'!W15</f>
        <v>1.0054272177879486</v>
      </c>
      <c r="X7">
        <f>'BCDT-psgr'!X15</f>
        <v>1.0081275885574439</v>
      </c>
      <c r="Y7">
        <f>'BCDT-psgr'!Y15</f>
        <v>1.01121533125651</v>
      </c>
      <c r="Z7">
        <f>'BCDT-psgr'!Z15</f>
        <v>1.0186429098127592</v>
      </c>
      <c r="AA7">
        <f>'BCDT-psgr'!AA15</f>
        <v>1.0261162387891378</v>
      </c>
      <c r="AB7">
        <f>'BCDT-psgr'!AB15</f>
        <v>1.0335090063831265</v>
      </c>
      <c r="AC7">
        <f>'BCDT-psgr'!AC15</f>
        <v>1.0408500650242574</v>
      </c>
      <c r="AD7">
        <f>'BCDT-psgr'!AD15</f>
        <v>1.0475812346252595</v>
      </c>
      <c r="AE7">
        <f>'BCDT-psgr'!AE15</f>
        <v>1.0547915100686118</v>
      </c>
      <c r="AF7">
        <f>'BCDT-psgr'!AF15</f>
        <v>1.0613584593964773</v>
      </c>
      <c r="AG7">
        <f>'BCDT-psgr'!AG15</f>
        <v>1.0679228179503075</v>
      </c>
      <c r="AH7">
        <f>'BCDT-psgr'!AH15</f>
        <v>1.0749369692166615</v>
      </c>
      <c r="AI7">
        <f>'BCDT-psgr'!AI15</f>
        <v>1.0813471285550667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41"/>
  <sheetViews>
    <sheetView workbookViewId="0">
      <selection activeCell="C2" sqref="C2"/>
    </sheetView>
  </sheetViews>
  <sheetFormatPr defaultRowHeight="14.5"/>
  <cols>
    <col min="2" max="3" width="16.7265625" bestFit="1" customWidth="1"/>
    <col min="4" max="4" width="17.54296875" bestFit="1" customWidth="1"/>
    <col min="10" max="13" width="16.7265625" bestFit="1" customWidth="1"/>
  </cols>
  <sheetData>
    <row r="1" spans="1:37">
      <c r="B1">
        <v>2015</v>
      </c>
      <c r="C1">
        <v>2016</v>
      </c>
      <c r="D1">
        <f>C1+1</f>
        <v>2017</v>
      </c>
      <c r="E1">
        <f t="shared" ref="E1:AK1" si="0">D1+1</f>
        <v>2018</v>
      </c>
      <c r="F1">
        <f t="shared" si="0"/>
        <v>2019</v>
      </c>
      <c r="G1">
        <f t="shared" si="0"/>
        <v>2020</v>
      </c>
      <c r="H1">
        <f t="shared" si="0"/>
        <v>2021</v>
      </c>
      <c r="I1">
        <f t="shared" si="0"/>
        <v>2022</v>
      </c>
      <c r="J1">
        <f t="shared" si="0"/>
        <v>2023</v>
      </c>
      <c r="K1">
        <f t="shared" si="0"/>
        <v>2024</v>
      </c>
      <c r="L1">
        <f t="shared" si="0"/>
        <v>2025</v>
      </c>
      <c r="M1">
        <f t="shared" si="0"/>
        <v>2026</v>
      </c>
      <c r="N1">
        <f t="shared" si="0"/>
        <v>2027</v>
      </c>
      <c r="O1">
        <f t="shared" si="0"/>
        <v>2028</v>
      </c>
      <c r="P1">
        <f t="shared" si="0"/>
        <v>2029</v>
      </c>
      <c r="Q1">
        <f t="shared" si="0"/>
        <v>2030</v>
      </c>
      <c r="R1">
        <f t="shared" si="0"/>
        <v>2031</v>
      </c>
      <c r="S1">
        <f t="shared" si="0"/>
        <v>2032</v>
      </c>
      <c r="T1">
        <f t="shared" si="0"/>
        <v>2033</v>
      </c>
      <c r="U1">
        <f t="shared" si="0"/>
        <v>2034</v>
      </c>
      <c r="V1">
        <f t="shared" si="0"/>
        <v>2035</v>
      </c>
      <c r="W1">
        <f t="shared" si="0"/>
        <v>2036</v>
      </c>
      <c r="X1">
        <f t="shared" si="0"/>
        <v>2037</v>
      </c>
      <c r="Y1">
        <f t="shared" si="0"/>
        <v>2038</v>
      </c>
      <c r="Z1">
        <f t="shared" si="0"/>
        <v>2039</v>
      </c>
      <c r="AA1">
        <f t="shared" si="0"/>
        <v>2040</v>
      </c>
      <c r="AB1">
        <f t="shared" si="0"/>
        <v>2041</v>
      </c>
      <c r="AC1">
        <f t="shared" si="0"/>
        <v>2042</v>
      </c>
      <c r="AD1">
        <f t="shared" si="0"/>
        <v>2043</v>
      </c>
      <c r="AE1">
        <f t="shared" si="0"/>
        <v>2044</v>
      </c>
      <c r="AF1">
        <f t="shared" si="0"/>
        <v>2045</v>
      </c>
      <c r="AG1">
        <f t="shared" si="0"/>
        <v>2046</v>
      </c>
      <c r="AH1">
        <f t="shared" si="0"/>
        <v>2047</v>
      </c>
      <c r="AI1">
        <f t="shared" si="0"/>
        <v>2048</v>
      </c>
      <c r="AJ1">
        <f t="shared" si="0"/>
        <v>2049</v>
      </c>
      <c r="AK1">
        <f t="shared" si="0"/>
        <v>2050</v>
      </c>
    </row>
    <row r="2" spans="1:37">
      <c r="A2" t="s">
        <v>616</v>
      </c>
      <c r="B2" s="24">
        <v>302027487667.63</v>
      </c>
      <c r="C2" s="24">
        <v>308053473311.97998</v>
      </c>
      <c r="D2" s="55">
        <v>312414591439.97101</v>
      </c>
      <c r="E2" s="55">
        <v>313351890980.13501</v>
      </c>
      <c r="F2" s="55">
        <v>314211407116.867</v>
      </c>
      <c r="G2" s="55">
        <v>315008689862.05402</v>
      </c>
      <c r="H2" s="55">
        <v>317454475099.83301</v>
      </c>
      <c r="I2" s="55">
        <v>319294711399.72498</v>
      </c>
      <c r="J2" s="55">
        <v>321591824018.90997</v>
      </c>
      <c r="K2" s="55">
        <v>323799699837.026</v>
      </c>
      <c r="L2" s="55">
        <v>325969206774.48602</v>
      </c>
      <c r="M2" s="55">
        <v>327229487966.42297</v>
      </c>
      <c r="N2" s="55">
        <v>329130220643.72302</v>
      </c>
      <c r="O2" s="55">
        <v>330907787435.36499</v>
      </c>
      <c r="P2" s="55">
        <v>332631884884.93701</v>
      </c>
      <c r="Q2" s="55">
        <v>334234204530.13098</v>
      </c>
      <c r="R2" s="55">
        <v>335963984101.21301</v>
      </c>
      <c r="S2" s="55">
        <v>337557850432.76099</v>
      </c>
      <c r="T2" s="55">
        <v>339122896216.94598</v>
      </c>
      <c r="U2" s="55">
        <v>340639212786.62299</v>
      </c>
      <c r="V2" s="55">
        <v>342021749931.09601</v>
      </c>
      <c r="W2" s="55">
        <v>343347073068.56702</v>
      </c>
      <c r="X2" s="55">
        <v>344645036271.23297</v>
      </c>
      <c r="Y2" s="55">
        <v>345905310874.33002</v>
      </c>
      <c r="Z2" s="55">
        <v>347013950226.04901</v>
      </c>
      <c r="AA2" s="55">
        <v>348087077922.63702</v>
      </c>
      <c r="AB2" s="55">
        <v>350676946474.04199</v>
      </c>
      <c r="AC2" s="55">
        <v>353232532869.83002</v>
      </c>
      <c r="AD2" s="55">
        <v>355772347668.401</v>
      </c>
      <c r="AE2" s="55">
        <v>358296407425.45099</v>
      </c>
      <c r="AF2" s="55">
        <v>360803586150.92499</v>
      </c>
      <c r="AG2" s="55">
        <v>363314838963.66498</v>
      </c>
      <c r="AH2" s="24">
        <v>365799648666</v>
      </c>
      <c r="AI2" s="55">
        <v>368287555325.89099</v>
      </c>
      <c r="AJ2" s="55">
        <v>370751067220.68597</v>
      </c>
      <c r="AK2" s="55">
        <v>373112361961.49799</v>
      </c>
    </row>
    <row r="3" spans="1:37">
      <c r="A3" t="s">
        <v>617</v>
      </c>
      <c r="B3" s="24">
        <v>15051391426.6966</v>
      </c>
      <c r="C3" s="24">
        <v>14915097893.2143</v>
      </c>
      <c r="D3" s="55">
        <v>14718255448.065001</v>
      </c>
      <c r="E3" s="55">
        <v>14441972920.3442</v>
      </c>
      <c r="F3" s="55">
        <v>14231397765.170401</v>
      </c>
      <c r="G3" s="55">
        <v>14035351297.1189</v>
      </c>
      <c r="H3" s="55">
        <v>13950370710.8244</v>
      </c>
      <c r="I3" s="55">
        <v>13867747372.411501</v>
      </c>
      <c r="J3" s="55">
        <v>13800195665.322201</v>
      </c>
      <c r="K3" s="55">
        <v>13701727651.4692</v>
      </c>
      <c r="L3" s="55">
        <v>13612294732.8715</v>
      </c>
      <c r="M3" s="55">
        <v>13548253677.6376</v>
      </c>
      <c r="N3" s="55">
        <v>13510572363.4729</v>
      </c>
      <c r="O3" s="55">
        <v>13496880517.5548</v>
      </c>
      <c r="P3" s="55">
        <v>13506566011.397499</v>
      </c>
      <c r="Q3" s="55">
        <v>13536623607.116899</v>
      </c>
      <c r="R3" s="55">
        <v>13616010142.3361</v>
      </c>
      <c r="S3" s="55">
        <v>13715035778.521999</v>
      </c>
      <c r="T3" s="55">
        <v>13828723963.2593</v>
      </c>
      <c r="U3" s="55">
        <v>13953450571.8354</v>
      </c>
      <c r="V3" s="55">
        <v>14089226716.8344</v>
      </c>
      <c r="W3" s="55">
        <v>14235177566.0518</v>
      </c>
      <c r="X3" s="55">
        <v>14388222684.444599</v>
      </c>
      <c r="Y3" s="55">
        <v>14547444197.681999</v>
      </c>
      <c r="Z3" s="55">
        <v>14712626417.438</v>
      </c>
      <c r="AA3" s="55">
        <v>14882715276.5077</v>
      </c>
      <c r="AB3" s="55">
        <v>14997089441.309401</v>
      </c>
      <c r="AC3" s="55">
        <v>15115209180.9911</v>
      </c>
      <c r="AD3" s="55">
        <v>15238369945.3412</v>
      </c>
      <c r="AE3" s="55">
        <v>15358750798.3388</v>
      </c>
      <c r="AF3" s="55">
        <v>15480875904.7099</v>
      </c>
      <c r="AG3" s="55">
        <v>15603042695.641399</v>
      </c>
      <c r="AH3" s="55">
        <v>15728356435.022699</v>
      </c>
      <c r="AI3" s="55">
        <v>15852833812.2999</v>
      </c>
      <c r="AJ3" s="55">
        <v>15979218251.0105</v>
      </c>
      <c r="AK3" s="55">
        <v>16109798309.9622</v>
      </c>
    </row>
    <row r="4" spans="1:37">
      <c r="A4" s="55" t="s">
        <v>618</v>
      </c>
      <c r="B4" s="24">
        <v>11182227450.4279</v>
      </c>
      <c r="C4" s="24">
        <v>11679898455.5756</v>
      </c>
      <c r="D4" s="55">
        <v>12063326053.555</v>
      </c>
      <c r="E4" s="55">
        <v>12451265437.669201</v>
      </c>
      <c r="F4" s="55">
        <v>12914020495.733299</v>
      </c>
      <c r="G4" s="55">
        <v>13350342538.667101</v>
      </c>
      <c r="H4" s="55">
        <v>13883929719.4555</v>
      </c>
      <c r="I4" s="55">
        <v>14374869233.048599</v>
      </c>
      <c r="J4" s="55">
        <v>14852682029.578501</v>
      </c>
      <c r="K4" s="55">
        <v>15193703796.0786</v>
      </c>
      <c r="L4" s="55">
        <v>15521660249.3596</v>
      </c>
      <c r="M4" s="55">
        <v>15860822439.1089</v>
      </c>
      <c r="N4" s="55">
        <v>16202596714.789499</v>
      </c>
      <c r="O4" s="55">
        <v>16546921395.361</v>
      </c>
      <c r="P4" s="55">
        <v>16893835388.998899</v>
      </c>
      <c r="Q4" s="55">
        <v>17243335800.431198</v>
      </c>
      <c r="R4" s="55">
        <v>17615280446.056999</v>
      </c>
      <c r="S4" s="55">
        <v>17990588623.217899</v>
      </c>
      <c r="T4" s="55">
        <v>18369279273.680801</v>
      </c>
      <c r="U4" s="55">
        <v>18751348218.698101</v>
      </c>
      <c r="V4" s="55">
        <v>19136787567.610401</v>
      </c>
      <c r="W4" s="55">
        <v>19534584218.542702</v>
      </c>
      <c r="X4" s="55">
        <v>19935874632.306599</v>
      </c>
      <c r="Y4" s="55">
        <v>20340652401.091099</v>
      </c>
      <c r="Z4" s="55">
        <v>20748936127.652599</v>
      </c>
      <c r="AA4" s="55">
        <v>21160743102.665699</v>
      </c>
      <c r="AB4" s="55">
        <v>21431158763.821201</v>
      </c>
      <c r="AC4" s="55">
        <v>21717219150.939301</v>
      </c>
      <c r="AD4" s="55">
        <v>22003577792.5923</v>
      </c>
      <c r="AE4" s="55">
        <v>22290247811.460602</v>
      </c>
      <c r="AF4" s="55">
        <v>22577208400.7882</v>
      </c>
      <c r="AG4" s="55">
        <v>22864499928.291801</v>
      </c>
      <c r="AH4" s="55">
        <v>23152132013.323502</v>
      </c>
      <c r="AI4" s="55">
        <v>23440046670.6866</v>
      </c>
      <c r="AJ4" s="55">
        <v>23728310844.5411</v>
      </c>
      <c r="AK4" s="55">
        <v>24016885854.1474</v>
      </c>
    </row>
    <row r="5" spans="1:37">
      <c r="A5" t="s">
        <v>619</v>
      </c>
      <c r="B5" s="24">
        <v>1476223110.36642</v>
      </c>
      <c r="C5" s="24">
        <v>1479862873.9102199</v>
      </c>
      <c r="D5" s="55">
        <v>1478015525.5485001</v>
      </c>
      <c r="E5" s="55">
        <v>1459301477.4472001</v>
      </c>
      <c r="F5" s="55">
        <v>1447210548.4333799</v>
      </c>
      <c r="G5" s="55">
        <v>1435852583.5318601</v>
      </c>
      <c r="H5" s="55">
        <v>1434521224.10376</v>
      </c>
      <c r="I5" s="55">
        <v>1434427284.29813</v>
      </c>
      <c r="J5" s="55">
        <v>1434945857.00717</v>
      </c>
      <c r="K5" s="55">
        <v>1432174949.3525901</v>
      </c>
      <c r="L5" s="55">
        <v>1427285032.46715</v>
      </c>
      <c r="M5" s="55">
        <v>1422274446.63837</v>
      </c>
      <c r="N5" s="55">
        <v>1420698524.6419599</v>
      </c>
      <c r="O5" s="55">
        <v>1419664657.4891601</v>
      </c>
      <c r="P5" s="55">
        <v>1417613282.7538099</v>
      </c>
      <c r="Q5" s="55">
        <v>1420507543.71421</v>
      </c>
      <c r="R5" s="55">
        <v>1426614342.66362</v>
      </c>
      <c r="S5" s="55">
        <v>1433670685.8053999</v>
      </c>
      <c r="T5" s="55">
        <v>1438931628.5581801</v>
      </c>
      <c r="U5" s="55">
        <v>1445092723.08354</v>
      </c>
      <c r="V5" s="55">
        <v>1452344203.1275301</v>
      </c>
      <c r="W5" s="55">
        <v>1460327574.7091601</v>
      </c>
      <c r="X5" s="55">
        <v>1467973766.49105</v>
      </c>
      <c r="Y5" s="55">
        <v>1476800932.0241101</v>
      </c>
      <c r="Z5" s="55">
        <v>1486188809.4862101</v>
      </c>
      <c r="AA5" s="55">
        <v>1495343730.2211599</v>
      </c>
      <c r="AB5" s="55">
        <v>1505887177.13743</v>
      </c>
      <c r="AC5" s="55">
        <v>1515221671.13065</v>
      </c>
      <c r="AD5" s="55">
        <v>1525208770.00476</v>
      </c>
      <c r="AE5" s="55">
        <v>1535210394.18748</v>
      </c>
      <c r="AF5" s="55">
        <v>1544670243.0690801</v>
      </c>
      <c r="AG5" s="55">
        <v>1553385976.15698</v>
      </c>
      <c r="AH5" s="55">
        <v>1563686343.8401301</v>
      </c>
      <c r="AI5" s="55">
        <v>1573742497.78285</v>
      </c>
      <c r="AJ5" s="55">
        <v>1584157666.2089601</v>
      </c>
      <c r="AK5" s="55">
        <v>1594472561.40658</v>
      </c>
    </row>
    <row r="6" spans="1:37">
      <c r="A6" s="55"/>
    </row>
    <row r="7" spans="1:37">
      <c r="A7" s="55"/>
    </row>
    <row r="8" spans="1:37">
      <c r="A8" s="55"/>
    </row>
    <row r="9" spans="1:37">
      <c r="A9" s="55"/>
    </row>
    <row r="10" spans="1:37">
      <c r="A10" s="55"/>
    </row>
    <row r="11" spans="1:37">
      <c r="A11" s="55"/>
    </row>
    <row r="12" spans="1:37">
      <c r="A12" s="55"/>
    </row>
    <row r="13" spans="1:37">
      <c r="A13" s="55"/>
    </row>
    <row r="14" spans="1:37">
      <c r="A14" s="55"/>
    </row>
    <row r="15" spans="1:37">
      <c r="A15" s="55"/>
    </row>
    <row r="16" spans="1:37">
      <c r="A16" s="55"/>
    </row>
    <row r="17" spans="1:1">
      <c r="A17" s="55"/>
    </row>
    <row r="18" spans="1:1">
      <c r="A18" s="55"/>
    </row>
    <row r="19" spans="1:1">
      <c r="A19" s="55"/>
    </row>
    <row r="20" spans="1:1">
      <c r="A20" s="55"/>
    </row>
    <row r="21" spans="1:1">
      <c r="A21" s="55"/>
    </row>
    <row r="22" spans="1:1">
      <c r="A22" s="55"/>
    </row>
    <row r="23" spans="1:1">
      <c r="A23" s="55"/>
    </row>
    <row r="24" spans="1:1">
      <c r="A24" s="55"/>
    </row>
    <row r="25" spans="1:1">
      <c r="A25" s="55"/>
    </row>
    <row r="26" spans="1:1">
      <c r="A26" s="55"/>
    </row>
    <row r="27" spans="1:1">
      <c r="A27" s="55"/>
    </row>
    <row r="28" spans="1:1">
      <c r="A28" s="55"/>
    </row>
    <row r="29" spans="1:1">
      <c r="A29" s="55"/>
    </row>
    <row r="30" spans="1:1">
      <c r="A30" s="55"/>
    </row>
    <row r="31" spans="1:1">
      <c r="A31" s="55"/>
    </row>
    <row r="32" spans="1:1">
      <c r="A32" s="55"/>
    </row>
    <row r="33" spans="1:1">
      <c r="A33" s="55"/>
    </row>
    <row r="34" spans="1:1">
      <c r="A34" s="55"/>
    </row>
    <row r="35" spans="1:1">
      <c r="A35" s="55"/>
    </row>
    <row r="36" spans="1:1">
      <c r="A36" s="55"/>
    </row>
    <row r="37" spans="1:1">
      <c r="A37" s="55"/>
    </row>
    <row r="38" spans="1:1">
      <c r="A38" s="55"/>
    </row>
    <row r="39" spans="1:1">
      <c r="A39" s="55"/>
    </row>
    <row r="40" spans="1:1">
      <c r="A40" s="55"/>
    </row>
    <row r="41" spans="1:1">
      <c r="A41" s="55"/>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I24"/>
  <sheetViews>
    <sheetView topLeftCell="M1" workbookViewId="0">
      <selection activeCell="B6" sqref="B6:AI6"/>
    </sheetView>
  </sheetViews>
  <sheetFormatPr defaultRowHeight="14.5"/>
  <sheetData>
    <row r="1" spans="1:35">
      <c r="B1">
        <v>2017</v>
      </c>
      <c r="C1">
        <v>2018</v>
      </c>
      <c r="D1">
        <v>2019</v>
      </c>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row>
    <row r="2" spans="1:35">
      <c r="A2" t="s">
        <v>609</v>
      </c>
      <c r="B2" s="98">
        <f>'BCDT-frgt'!B9</f>
        <v>1</v>
      </c>
      <c r="C2" s="98">
        <f>'BCDT-frgt'!C9</f>
        <v>0.98122858183188266</v>
      </c>
      <c r="D2" s="98">
        <f>'BCDT-frgt'!D9</f>
        <v>0.96692150882877859</v>
      </c>
      <c r="E2" s="98">
        <f>'BCDT-frgt'!E9</f>
        <v>0.95360155601621388</v>
      </c>
      <c r="F2" s="98">
        <f>'BCDT-frgt'!F9</f>
        <v>0.94782773407146192</v>
      </c>
      <c r="G2" s="98">
        <f>'BCDT-frgt'!G9</f>
        <v>0.9422140702303603</v>
      </c>
      <c r="H2" s="98">
        <f>'BCDT-frgt'!H9</f>
        <v>0.93762441574802968</v>
      </c>
      <c r="I2" s="98">
        <f>'BCDT-frgt'!I9</f>
        <v>0.93093421973937529</v>
      </c>
      <c r="J2" s="98">
        <f>'BCDT-frgt'!J9</f>
        <v>0.92485789371600424</v>
      </c>
      <c r="K2" s="98">
        <f>'BCDT-frgt'!K9</f>
        <v>0.92050676287309452</v>
      </c>
      <c r="L2" s="98">
        <f>'BCDT-frgt'!L9</f>
        <v>0.91794658756579239</v>
      </c>
      <c r="M2" s="98">
        <f>'BCDT-frgt'!M9</f>
        <v>0.91701632473903194</v>
      </c>
      <c r="N2" s="98">
        <f>'BCDT-frgt'!N9</f>
        <v>0.91767438464816142</v>
      </c>
      <c r="O2" s="98">
        <f>'BCDT-frgt'!O9</f>
        <v>0.91971658291177094</v>
      </c>
      <c r="P2" s="98">
        <f>'BCDT-frgt'!P9</f>
        <v>0.92511032916786262</v>
      </c>
      <c r="Q2" s="98">
        <f>'BCDT-frgt'!Q9</f>
        <v>0.93183841161862069</v>
      </c>
      <c r="R2" s="98">
        <f>'BCDT-frgt'!R9</f>
        <v>0.93956270918489559</v>
      </c>
      <c r="S2" s="98">
        <f>'BCDT-frgt'!S9</f>
        <v>0.94803698855966312</v>
      </c>
      <c r="T2" s="98">
        <f>'BCDT-frgt'!T9</f>
        <v>0.95726200476339074</v>
      </c>
      <c r="U2" s="98">
        <f>'BCDT-frgt'!U9</f>
        <v>0.96717831921603781</v>
      </c>
      <c r="V2" s="98">
        <f>'BCDT-frgt'!V9</f>
        <v>0.9775766384280421</v>
      </c>
      <c r="W2" s="98">
        <f>'BCDT-frgt'!W9</f>
        <v>0.98839459941528218</v>
      </c>
      <c r="X2" s="98">
        <f>'BCDT-frgt'!X9</f>
        <v>0.99961754770143352</v>
      </c>
      <c r="Y2" s="98">
        <f>'BCDT-frgt'!Y9</f>
        <v>1.0111738669724148</v>
      </c>
      <c r="Z2" s="98">
        <f>'BCDT-frgt'!Z9</f>
        <v>1.0189447719689535</v>
      </c>
      <c r="AA2" s="98">
        <f>'BCDT-frgt'!AA9</f>
        <v>1.0269701619411888</v>
      </c>
      <c r="AB2" s="98">
        <f>'BCDT-frgt'!AB9</f>
        <v>1.0353380534202223</v>
      </c>
      <c r="AC2" s="98">
        <f>'BCDT-frgt'!AC9</f>
        <v>1.0435170698411818</v>
      </c>
      <c r="AD2" s="98">
        <f>'BCDT-frgt'!AD9</f>
        <v>1.0518145957811298</v>
      </c>
      <c r="AE2" s="98">
        <f>'BCDT-frgt'!AE9</f>
        <v>1.060114953888283</v>
      </c>
      <c r="AF2" s="98">
        <f>'BCDT-frgt'!AF9</f>
        <v>1.0686291245944162</v>
      </c>
      <c r="AG2" s="98">
        <f>'BCDT-frgt'!AG9</f>
        <v>1.0770864704881897</v>
      </c>
      <c r="AH2" s="98">
        <f>'BCDT-frgt'!AH9</f>
        <v>1.0856733875420865</v>
      </c>
      <c r="AI2" s="98">
        <f>'BCDT-frgt'!AI9</f>
        <v>1.0945453669293492</v>
      </c>
    </row>
    <row r="3" spans="1:35">
      <c r="A3" t="s">
        <v>394</v>
      </c>
      <c r="B3" s="98">
        <f>'BCDT-frgt'!B10</f>
        <v>1</v>
      </c>
      <c r="C3" s="98">
        <f>'BCDT-frgt'!C10</f>
        <v>1.0321585757022522</v>
      </c>
      <c r="D3" s="98">
        <f>'BCDT-frgt'!D10</f>
        <v>1.0705190623549137</v>
      </c>
      <c r="E3" s="98">
        <f>'BCDT-frgt'!E10</f>
        <v>1.1066883610207006</v>
      </c>
      <c r="F3" s="98">
        <f>'BCDT-frgt'!F10</f>
        <v>1.1509205386489556</v>
      </c>
      <c r="G3" s="98">
        <f>'BCDT-frgt'!G10</f>
        <v>1.1916174004774081</v>
      </c>
      <c r="H3" s="98">
        <f>'BCDT-frgt'!H10</f>
        <v>1.2312261115748828</v>
      </c>
      <c r="I3" s="98">
        <f>'BCDT-frgt'!I10</f>
        <v>1.2594954101900522</v>
      </c>
      <c r="J3" s="98">
        <f>'BCDT-frgt'!J10</f>
        <v>1.2866816481997887</v>
      </c>
      <c r="K3" s="98">
        <f>'BCDT-frgt'!K10</f>
        <v>1.3147967955682334</v>
      </c>
      <c r="L3" s="98">
        <f>'BCDT-frgt'!L10</f>
        <v>1.3431284740923235</v>
      </c>
      <c r="M3" s="98">
        <f>'BCDT-frgt'!M10</f>
        <v>1.3716715706680833</v>
      </c>
      <c r="N3" s="98">
        <f>'BCDT-frgt'!N10</f>
        <v>1.4004293106228669</v>
      </c>
      <c r="O3" s="98">
        <f>'BCDT-frgt'!O10</f>
        <v>1.4294014539505608</v>
      </c>
      <c r="P3" s="98">
        <f>'BCDT-frgt'!P10</f>
        <v>1.4602341317688139</v>
      </c>
      <c r="Q3" s="98">
        <f>'BCDT-frgt'!Q10</f>
        <v>1.4913456324855088</v>
      </c>
      <c r="R3" s="98">
        <f>'BCDT-frgt'!R10</f>
        <v>1.5227375262950362</v>
      </c>
      <c r="S3" s="98">
        <f>'BCDT-frgt'!S10</f>
        <v>1.5544094667964456</v>
      </c>
      <c r="T3" s="98">
        <f>'BCDT-frgt'!T10</f>
        <v>1.5863607998866025</v>
      </c>
      <c r="U3" s="98">
        <f>'BCDT-frgt'!U10</f>
        <v>1.619336502372491</v>
      </c>
      <c r="V3" s="98">
        <f>'BCDT-frgt'!V10</f>
        <v>1.652601823394436</v>
      </c>
      <c r="W3" s="98">
        <f>'BCDT-frgt'!W10</f>
        <v>1.6861562317713208</v>
      </c>
      <c r="X3" s="98">
        <f>'BCDT-frgt'!X10</f>
        <v>1.7200012695949631</v>
      </c>
      <c r="Y3" s="98">
        <f>'BCDT-frgt'!Y10</f>
        <v>1.7541383701910085</v>
      </c>
      <c r="Z3" s="98">
        <f>'BCDT-frgt'!Z10</f>
        <v>1.776554713739628</v>
      </c>
      <c r="AA3" s="98">
        <f>'BCDT-frgt'!AA10</f>
        <v>1.800267940576749</v>
      </c>
      <c r="AB3" s="98">
        <f>'BCDT-frgt'!AB10</f>
        <v>1.824005891485289</v>
      </c>
      <c r="AC3" s="98">
        <f>'BCDT-frgt'!AC10</f>
        <v>1.8477696542813564</v>
      </c>
      <c r="AD3" s="98">
        <f>'BCDT-frgt'!AD10</f>
        <v>1.871557504170652</v>
      </c>
      <c r="AE3" s="98">
        <f>'BCDT-frgt'!AE10</f>
        <v>1.8953727874704795</v>
      </c>
      <c r="AF3" s="98">
        <f>'BCDT-frgt'!AF10</f>
        <v>1.9192163015854724</v>
      </c>
      <c r="AG3" s="98">
        <f>'BCDT-frgt'!AG10</f>
        <v>1.9430832397818625</v>
      </c>
      <c r="AH3" s="98">
        <f>'BCDT-frgt'!AH10</f>
        <v>1.9669791514545432</v>
      </c>
      <c r="AI3" s="98">
        <f>'BCDT-frgt'!AI10</f>
        <v>1.9909008301296593</v>
      </c>
    </row>
    <row r="4" spans="1:35">
      <c r="A4" t="s">
        <v>393</v>
      </c>
      <c r="B4" s="98">
        <f>'BCDT-frgt'!B11</f>
        <v>1</v>
      </c>
      <c r="C4" s="98">
        <f>'BCDT-frgt'!C11</f>
        <v>1.0182106543787481</v>
      </c>
      <c r="D4" s="98">
        <f>'BCDT-frgt'!D11</f>
        <v>1.0373763437197536</v>
      </c>
      <c r="E4" s="98">
        <f>'BCDT-frgt'!E11</f>
        <v>1.0342315162435147</v>
      </c>
      <c r="F4" s="98">
        <f>'BCDT-frgt'!F11</f>
        <v>1.0309267470027397</v>
      </c>
      <c r="G4" s="98">
        <f>'BCDT-frgt'!G11</f>
        <v>1.0273616035898798</v>
      </c>
      <c r="H4" s="98">
        <f>'BCDT-frgt'!H11</f>
        <v>1.0234095274623809</v>
      </c>
      <c r="I4" s="98">
        <f>'BCDT-frgt'!I11</f>
        <v>1.0189659002659903</v>
      </c>
      <c r="J4" s="98">
        <f>'BCDT-frgt'!J11</f>
        <v>1.0138713492710678</v>
      </c>
      <c r="K4" s="98">
        <f>'BCDT-frgt'!K11</f>
        <v>1.0079944418382969</v>
      </c>
      <c r="L4" s="98">
        <f>'BCDT-frgt'!L11</f>
        <v>1.0013370544714355</v>
      </c>
      <c r="M4" s="98">
        <f>'BCDT-frgt'!M11</f>
        <v>0.99366436888464604</v>
      </c>
      <c r="N4" s="98">
        <f>'BCDT-frgt'!N11</f>
        <v>0.98459926489507865</v>
      </c>
      <c r="O4" s="98">
        <f>'BCDT-frgt'!O11</f>
        <v>0.97430439776968014</v>
      </c>
      <c r="P4" s="98">
        <f>'BCDT-frgt'!P11</f>
        <v>0.96132537381410621</v>
      </c>
      <c r="Q4" s="98">
        <f>'BCDT-frgt'!Q11</f>
        <v>0.94770417981027022</v>
      </c>
      <c r="R4" s="98">
        <f>'BCDT-frgt'!R11</f>
        <v>0.93327692856482758</v>
      </c>
      <c r="S4" s="98">
        <f>'BCDT-frgt'!S11</f>
        <v>0.91734014503106742</v>
      </c>
      <c r="T4" s="98">
        <f>'BCDT-frgt'!T11</f>
        <v>0.90094016276637989</v>
      </c>
      <c r="U4" s="98">
        <f>'BCDT-frgt'!U11</f>
        <v>0.88507128468207807</v>
      </c>
      <c r="V4" s="98">
        <f>'BCDT-frgt'!V11</f>
        <v>0.86820108439598365</v>
      </c>
      <c r="W4" s="98">
        <f>'BCDT-frgt'!W11</f>
        <v>0.85028483588076909</v>
      </c>
      <c r="X4" s="98">
        <f>'BCDT-frgt'!X11</f>
        <v>0.83113149138953635</v>
      </c>
      <c r="Y4" s="98">
        <f>'BCDT-frgt'!Y11</f>
        <v>0.81068548579576305</v>
      </c>
      <c r="Z4" s="98">
        <f>'BCDT-frgt'!Z11</f>
        <v>0.78910932236537945</v>
      </c>
      <c r="AA4" s="98">
        <f>'BCDT-frgt'!AA11</f>
        <v>0.76635270162839841</v>
      </c>
      <c r="AB4" s="98">
        <f>'BCDT-frgt'!AB11</f>
        <v>0.74241515668474778</v>
      </c>
      <c r="AC4" s="98">
        <f>'BCDT-frgt'!AC11</f>
        <v>0.71729804890489424</v>
      </c>
      <c r="AD4" s="98">
        <f>'BCDT-frgt'!AD11</f>
        <v>0.69098473897611978</v>
      </c>
      <c r="AE4" s="98">
        <f>'BCDT-frgt'!AE11</f>
        <v>0.66345986278488478</v>
      </c>
      <c r="AF4" s="98">
        <f>'BCDT-frgt'!AF11</f>
        <v>0.634744518701708</v>
      </c>
      <c r="AG4" s="98">
        <f>'BCDT-frgt'!AG11</f>
        <v>0.60485372326997289</v>
      </c>
      <c r="AH4" s="98">
        <f>'BCDT-frgt'!AH11</f>
        <v>0.57378204684463752</v>
      </c>
      <c r="AI4" s="98">
        <f>'BCDT-frgt'!AI11</f>
        <v>0.54148337534170077</v>
      </c>
    </row>
    <row r="5" spans="1:35">
      <c r="A5" t="s">
        <v>610</v>
      </c>
      <c r="B5" s="98">
        <f>'BCDT-frgt'!B12</f>
        <v>1</v>
      </c>
      <c r="C5" s="98">
        <f>'BCDT-frgt'!C12</f>
        <v>1.0305160244868619</v>
      </c>
      <c r="D5" s="98">
        <f>'BCDT-frgt'!D12</f>
        <v>1.0643768974378625</v>
      </c>
      <c r="E5" s="98">
        <f>'BCDT-frgt'!E12</f>
        <v>1.0773528152433731</v>
      </c>
      <c r="F5" s="98">
        <f>'BCDT-frgt'!F12</f>
        <v>1.0945215588168098</v>
      </c>
      <c r="G5" s="98">
        <f>'BCDT-frgt'!G12</f>
        <v>1.1092084616851765</v>
      </c>
      <c r="H5" s="98">
        <f>'BCDT-frgt'!H12</f>
        <v>1.1250101278867162</v>
      </c>
      <c r="I5" s="98">
        <f>'BCDT-frgt'!I12</f>
        <v>1.1401427132677138</v>
      </c>
      <c r="J5" s="98">
        <f>'BCDT-frgt'!J12</f>
        <v>1.1556722329280877</v>
      </c>
      <c r="K5" s="98">
        <f>'BCDT-frgt'!K12</f>
        <v>1.1699289951915708</v>
      </c>
      <c r="L5" s="98">
        <f>'BCDT-frgt'!L12</f>
        <v>1.1828951231960123</v>
      </c>
      <c r="M5" s="98">
        <f>'BCDT-frgt'!M12</f>
        <v>1.1953793780608584</v>
      </c>
      <c r="N5" s="98">
        <f>'BCDT-frgt'!N12</f>
        <v>1.2062448541851256</v>
      </c>
      <c r="O5" s="98">
        <f>'BCDT-frgt'!O12</f>
        <v>1.2160384889759104</v>
      </c>
      <c r="P5" s="98">
        <f>'BCDT-frgt'!P12</f>
        <v>1.223897933935242</v>
      </c>
      <c r="Q5" s="98">
        <f>'BCDT-frgt'!Q12</f>
        <v>1.2298118756390071</v>
      </c>
      <c r="R5" s="98">
        <f>'BCDT-frgt'!R12</f>
        <v>1.2339941792659754</v>
      </c>
      <c r="S5" s="98">
        <f>'BCDT-frgt'!S12</f>
        <v>1.2359802794570209</v>
      </c>
      <c r="T5" s="98">
        <f>'BCDT-frgt'!T12</f>
        <v>1.2357645151709742</v>
      </c>
      <c r="U5" s="98">
        <f>'BCDT-frgt'!U12</f>
        <v>1.2353901267230214</v>
      </c>
      <c r="V5" s="98">
        <f>'BCDT-frgt'!V12</f>
        <v>1.2341741340457844</v>
      </c>
      <c r="W5" s="98">
        <f>'BCDT-frgt'!W12</f>
        <v>1.2321152990833852</v>
      </c>
      <c r="X5" s="98">
        <f>'BCDT-frgt'!X12</f>
        <v>1.2292123837799414</v>
      </c>
      <c r="Y5" s="98">
        <f>'BCDT-frgt'!Y12</f>
        <v>1.2254641500795751</v>
      </c>
      <c r="Z5" s="98">
        <f>'BCDT-frgt'!Z12</f>
        <v>1.2208693599264022</v>
      </c>
      <c r="AA5" s="98">
        <f>'BCDT-frgt'!AA12</f>
        <v>1.2154267752645465</v>
      </c>
      <c r="AB5" s="98">
        <f>'BCDT-frgt'!AB12</f>
        <v>1.2091351580381238</v>
      </c>
      <c r="AC5" s="98">
        <f>'BCDT-frgt'!AC12</f>
        <v>1.2019932701912579</v>
      </c>
      <c r="AD5" s="98">
        <f>'BCDT-frgt'!AD12</f>
        <v>1.193999873668065</v>
      </c>
      <c r="AE5" s="98">
        <f>'BCDT-frgt'!AE12</f>
        <v>1.1851537304126689</v>
      </c>
      <c r="AF5" s="98">
        <f>'BCDT-frgt'!AF12</f>
        <v>1.1754536023691851</v>
      </c>
      <c r="AG5" s="98">
        <f>'BCDT-frgt'!AG12</f>
        <v>1.1648982514817339</v>
      </c>
      <c r="AH5" s="98">
        <f>'BCDT-frgt'!AH12</f>
        <v>1.1534864396944366</v>
      </c>
      <c r="AI5" s="98">
        <f>'BCDT-frgt'!AI12</f>
        <v>1.1412169289514142</v>
      </c>
    </row>
    <row r="6" spans="1:35">
      <c r="A6" t="s">
        <v>611</v>
      </c>
      <c r="B6" s="98">
        <f>'BCDT-frgt'!B13</f>
        <v>1</v>
      </c>
      <c r="C6" s="98">
        <f>'BCDT-frgt'!C13</f>
        <v>1.0515876554307446</v>
      </c>
      <c r="D6" s="98">
        <f>'BCDT-frgt'!D13</f>
        <v>1.1033963096208563</v>
      </c>
      <c r="E6" s="98">
        <f>'BCDT-frgt'!E13</f>
        <v>1.1557366424087396</v>
      </c>
      <c r="F6" s="98">
        <f>'BCDT-frgt'!F13</f>
        <v>1.1961732166488286</v>
      </c>
      <c r="G6" s="98">
        <f>'BCDT-frgt'!G13</f>
        <v>1.2361286067070691</v>
      </c>
      <c r="H6" s="98">
        <f>'BCDT-frgt'!H13</f>
        <v>1.2751655917257352</v>
      </c>
      <c r="I6" s="98">
        <f>'BCDT-frgt'!I13</f>
        <v>1.3132806958299204</v>
      </c>
      <c r="J6" s="98">
        <f>'BCDT-frgt'!J13</f>
        <v>1.3562356532270561</v>
      </c>
      <c r="K6" s="98">
        <f>'BCDT-frgt'!K13</f>
        <v>1.3975822069367914</v>
      </c>
      <c r="L6" s="98">
        <f>'BCDT-frgt'!L13</f>
        <v>1.4402922809536929</v>
      </c>
      <c r="M6" s="98">
        <f>'BCDT-frgt'!M13</f>
        <v>1.481070620106071</v>
      </c>
      <c r="N6" s="98">
        <f>'BCDT-frgt'!N13</f>
        <v>1.5201547251738567</v>
      </c>
      <c r="O6" s="98">
        <f>'BCDT-frgt'!O13</f>
        <v>1.5575610508615458</v>
      </c>
      <c r="P6" s="98">
        <f>'BCDT-frgt'!P13</f>
        <v>1.5933058781588272</v>
      </c>
      <c r="Q6" s="98">
        <f>'BCDT-frgt'!Q13</f>
        <v>1.6350270714263291</v>
      </c>
      <c r="R6" s="98">
        <f>'BCDT-frgt'!R13</f>
        <v>1.6741323001346107</v>
      </c>
      <c r="S6" s="98">
        <f>'BCDT-frgt'!S13</f>
        <v>1.7106686629459564</v>
      </c>
      <c r="T6" s="98">
        <f>'BCDT-frgt'!T13</f>
        <v>1.7446830913347222</v>
      </c>
      <c r="U6" s="98">
        <f>'BCDT-frgt'!U13</f>
        <v>1.7762223495873048</v>
      </c>
      <c r="V6" s="98">
        <f>'BCDT-frgt'!V13</f>
        <v>1.811201580577418</v>
      </c>
      <c r="W6" s="98">
        <f>'BCDT-frgt'!W13</f>
        <v>1.8428129729436802</v>
      </c>
      <c r="X6" s="98">
        <f>'BCDT-frgt'!X13</f>
        <v>1.871136789058151</v>
      </c>
      <c r="Y6" s="98">
        <f>'BCDT-frgt'!Y13</f>
        <v>1.8962531241049378</v>
      </c>
      <c r="Z6" s="98">
        <f>'BCDT-frgt'!Z13</f>
        <v>1.9182419060802109</v>
      </c>
      <c r="AA6" s="98">
        <f>'BCDT-frgt'!AA13</f>
        <v>1.9447221321159807</v>
      </c>
      <c r="AB6" s="98">
        <f>'BCDT-frgt'!AB13</f>
        <v>1.9663638316515009</v>
      </c>
      <c r="AC6" s="98">
        <f>'BCDT-frgt'!AC13</f>
        <v>1.9833195343719168</v>
      </c>
      <c r="AD6" s="98">
        <f>'BCDT-frgt'!AD13</f>
        <v>1.9957416027744233</v>
      </c>
      <c r="AE6" s="98">
        <f>'BCDT-frgt'!AE13</f>
        <v>2.0037822321682759</v>
      </c>
      <c r="AF6" s="98">
        <f>'BCDT-frgt'!AF13</f>
        <v>2.0075934506747837</v>
      </c>
      <c r="AG6" s="98">
        <f>'BCDT-frgt'!AG13</f>
        <v>2.0073271192273054</v>
      </c>
      <c r="AH6" s="98">
        <f>'BCDT-frgt'!AH13</f>
        <v>2.0031349315712599</v>
      </c>
      <c r="AI6" s="98">
        <f>'BCDT-frgt'!AI13</f>
        <v>1.9951684142641235</v>
      </c>
    </row>
    <row r="7" spans="1:35">
      <c r="A7" t="s">
        <v>612</v>
      </c>
      <c r="B7" s="98">
        <f>'BCDT-frgt'!B14</f>
        <v>1</v>
      </c>
      <c r="C7" s="98">
        <f>'BCDT-frgt'!C14</f>
        <v>1</v>
      </c>
      <c r="D7" s="98">
        <f>'BCDT-frgt'!D14</f>
        <v>1</v>
      </c>
      <c r="E7" s="98">
        <f>'BCDT-frgt'!E14</f>
        <v>1</v>
      </c>
      <c r="F7" s="98">
        <f>'BCDT-frgt'!F14</f>
        <v>1</v>
      </c>
      <c r="G7" s="98">
        <f>'BCDT-frgt'!G14</f>
        <v>1</v>
      </c>
      <c r="H7" s="98">
        <f>'BCDT-frgt'!H14</f>
        <v>1</v>
      </c>
      <c r="I7" s="98">
        <f>'BCDT-frgt'!I14</f>
        <v>1</v>
      </c>
      <c r="J7" s="98">
        <f>'BCDT-frgt'!J14</f>
        <v>1</v>
      </c>
      <c r="K7" s="98">
        <f>'BCDT-frgt'!K14</f>
        <v>1</v>
      </c>
      <c r="L7" s="98">
        <f>'BCDT-frgt'!L14</f>
        <v>1</v>
      </c>
      <c r="M7" s="98">
        <f>'BCDT-frgt'!M14</f>
        <v>1</v>
      </c>
      <c r="N7" s="98">
        <f>'BCDT-frgt'!N14</f>
        <v>1</v>
      </c>
      <c r="O7" s="98">
        <f>'BCDT-frgt'!O14</f>
        <v>1</v>
      </c>
      <c r="P7" s="98">
        <f>'BCDT-frgt'!P14</f>
        <v>1</v>
      </c>
      <c r="Q7" s="98">
        <f>'BCDT-frgt'!Q14</f>
        <v>1</v>
      </c>
      <c r="R7" s="98">
        <f>'BCDT-frgt'!R14</f>
        <v>1</v>
      </c>
      <c r="S7" s="98">
        <f>'BCDT-frgt'!S14</f>
        <v>1</v>
      </c>
      <c r="T7" s="98">
        <f>'BCDT-frgt'!T14</f>
        <v>1</v>
      </c>
      <c r="U7" s="98">
        <f>'BCDT-frgt'!U14</f>
        <v>1</v>
      </c>
      <c r="V7" s="98">
        <f>'BCDT-frgt'!V14</f>
        <v>1</v>
      </c>
      <c r="W7" s="98">
        <f>'BCDT-frgt'!W14</f>
        <v>1</v>
      </c>
      <c r="X7" s="98">
        <f>'BCDT-frgt'!X14</f>
        <v>1</v>
      </c>
      <c r="Y7" s="98">
        <f>'BCDT-frgt'!Y14</f>
        <v>1</v>
      </c>
      <c r="Z7" s="98">
        <f>'BCDT-frgt'!Z14</f>
        <v>1</v>
      </c>
      <c r="AA7" s="98">
        <f>'BCDT-frgt'!AA14</f>
        <v>1</v>
      </c>
      <c r="AB7" s="98">
        <f>'BCDT-frgt'!AB14</f>
        <v>1</v>
      </c>
      <c r="AC7" s="98">
        <f>'BCDT-frgt'!AC14</f>
        <v>1</v>
      </c>
      <c r="AD7" s="98">
        <f>'BCDT-frgt'!AD14</f>
        <v>1</v>
      </c>
      <c r="AE7" s="98">
        <f>'BCDT-frgt'!AE14</f>
        <v>1</v>
      </c>
      <c r="AF7" s="98">
        <f>'BCDT-frgt'!AF14</f>
        <v>1</v>
      </c>
      <c r="AG7" s="98">
        <f>'BCDT-frgt'!AG14</f>
        <v>1</v>
      </c>
      <c r="AH7" s="98">
        <f>'BCDT-frgt'!AH14</f>
        <v>1</v>
      </c>
      <c r="AI7" s="98">
        <f>'BCDT-frgt'!AI14</f>
        <v>1</v>
      </c>
    </row>
    <row r="11" spans="1:35">
      <c r="B11" s="98"/>
      <c r="C11" s="98"/>
      <c r="D11" s="98"/>
      <c r="E11" s="98"/>
      <c r="F11" s="98"/>
      <c r="G11" s="98"/>
      <c r="H11" s="98"/>
      <c r="I11" s="98"/>
      <c r="J11" s="98"/>
      <c r="K11" s="98"/>
      <c r="L11" s="98"/>
      <c r="M11" s="98"/>
      <c r="N11" s="98"/>
      <c r="O11" s="98"/>
      <c r="P11" s="98"/>
      <c r="Q11" s="98"/>
      <c r="R11" s="98"/>
      <c r="S11" s="98"/>
      <c r="T11" s="98"/>
      <c r="U11" s="98"/>
      <c r="V11" s="98"/>
      <c r="W11" s="98"/>
      <c r="X11" s="98"/>
      <c r="Y11" s="98"/>
      <c r="Z11" s="98"/>
      <c r="AA11" s="98"/>
      <c r="AB11" s="98"/>
      <c r="AC11" s="98"/>
      <c r="AD11" s="98"/>
      <c r="AE11" s="98"/>
      <c r="AF11" s="98"/>
      <c r="AG11" s="98"/>
      <c r="AH11" s="98"/>
      <c r="AI11" s="98"/>
    </row>
    <row r="12" spans="1:35">
      <c r="B12" s="98"/>
      <c r="C12" s="98"/>
      <c r="D12" s="98"/>
      <c r="E12" s="98"/>
      <c r="F12" s="98"/>
      <c r="G12" s="98"/>
      <c r="H12" s="98"/>
      <c r="I12" s="98"/>
      <c r="J12" s="98"/>
      <c r="K12" s="98"/>
      <c r="L12" s="98"/>
      <c r="M12" s="98"/>
      <c r="N12" s="98"/>
      <c r="O12" s="98"/>
      <c r="P12" s="98"/>
      <c r="Q12" s="98"/>
      <c r="R12" s="98"/>
      <c r="S12" s="98"/>
      <c r="T12" s="98"/>
      <c r="U12" s="98"/>
      <c r="V12" s="98"/>
      <c r="W12" s="98"/>
      <c r="X12" s="98"/>
      <c r="Y12" s="98"/>
      <c r="Z12" s="98"/>
      <c r="AA12" s="98"/>
      <c r="AB12" s="98"/>
      <c r="AC12" s="98"/>
      <c r="AD12" s="98"/>
      <c r="AE12" s="98"/>
      <c r="AF12" s="98"/>
      <c r="AG12" s="98"/>
      <c r="AH12" s="98"/>
      <c r="AI12" s="98"/>
    </row>
    <row r="13" spans="1:35">
      <c r="B13" s="98"/>
      <c r="C13" s="98"/>
      <c r="D13" s="98"/>
      <c r="E13" s="98"/>
      <c r="F13" s="98"/>
      <c r="G13" s="98"/>
      <c r="H13" s="98"/>
      <c r="I13" s="98"/>
      <c r="J13" s="98"/>
      <c r="K13" s="98"/>
      <c r="L13" s="98"/>
      <c r="M13" s="98"/>
      <c r="N13" s="98"/>
      <c r="O13" s="98"/>
      <c r="P13" s="98"/>
      <c r="Q13" s="98"/>
      <c r="R13" s="98"/>
      <c r="S13" s="98"/>
      <c r="T13" s="98"/>
      <c r="U13" s="98"/>
      <c r="V13" s="98"/>
      <c r="W13" s="98"/>
      <c r="X13" s="98"/>
      <c r="Y13" s="98"/>
      <c r="Z13" s="98"/>
      <c r="AA13" s="98"/>
      <c r="AB13" s="98"/>
      <c r="AC13" s="98"/>
      <c r="AD13" s="98"/>
      <c r="AE13" s="98"/>
      <c r="AF13" s="98"/>
      <c r="AG13" s="98"/>
      <c r="AH13" s="98"/>
      <c r="AI13" s="98"/>
    </row>
    <row r="14" spans="1:35">
      <c r="B14" s="98"/>
      <c r="C14" s="98"/>
      <c r="D14" s="98"/>
      <c r="E14" s="98"/>
      <c r="F14" s="98"/>
      <c r="G14" s="98"/>
      <c r="H14" s="98"/>
      <c r="I14" s="98"/>
      <c r="J14" s="98"/>
      <c r="K14" s="98"/>
      <c r="L14" s="98"/>
      <c r="M14" s="98"/>
      <c r="N14" s="98"/>
      <c r="O14" s="98"/>
      <c r="P14" s="98"/>
      <c r="Q14" s="98"/>
      <c r="R14" s="98"/>
      <c r="S14" s="98"/>
      <c r="T14" s="98"/>
      <c r="U14" s="98"/>
      <c r="V14" s="98"/>
      <c r="W14" s="98"/>
      <c r="X14" s="98"/>
      <c r="Y14" s="98"/>
      <c r="Z14" s="98"/>
      <c r="AA14" s="98"/>
      <c r="AB14" s="98"/>
      <c r="AC14" s="98"/>
      <c r="AD14" s="98"/>
      <c r="AE14" s="98"/>
      <c r="AF14" s="98"/>
      <c r="AG14" s="98"/>
      <c r="AH14" s="98"/>
      <c r="AI14" s="98"/>
    </row>
    <row r="15" spans="1:35">
      <c r="B15" s="98"/>
      <c r="C15" s="98"/>
      <c r="D15" s="98"/>
      <c r="E15" s="98"/>
      <c r="F15" s="98"/>
      <c r="G15" s="98"/>
      <c r="H15" s="98"/>
      <c r="I15" s="98"/>
      <c r="J15" s="98"/>
      <c r="K15" s="98"/>
      <c r="L15" s="98"/>
      <c r="M15" s="98"/>
      <c r="N15" s="98"/>
      <c r="O15" s="98"/>
      <c r="P15" s="98"/>
      <c r="Q15" s="98"/>
      <c r="R15" s="98"/>
      <c r="S15" s="98"/>
      <c r="T15" s="98"/>
      <c r="U15" s="98"/>
      <c r="V15" s="98"/>
      <c r="W15" s="98"/>
      <c r="X15" s="98"/>
      <c r="Y15" s="98"/>
      <c r="Z15" s="98"/>
      <c r="AA15" s="98"/>
      <c r="AB15" s="98"/>
      <c r="AC15" s="98"/>
      <c r="AD15" s="98"/>
      <c r="AE15" s="98"/>
      <c r="AF15" s="98"/>
      <c r="AG15" s="98"/>
      <c r="AH15" s="98"/>
      <c r="AI15" s="98"/>
    </row>
    <row r="16" spans="1:35">
      <c r="B16" s="98"/>
      <c r="C16" s="98"/>
      <c r="D16" s="98"/>
      <c r="E16" s="98"/>
      <c r="F16" s="98"/>
      <c r="G16" s="98"/>
      <c r="H16" s="98"/>
      <c r="I16" s="98"/>
      <c r="J16" s="98"/>
      <c r="K16" s="98"/>
      <c r="L16" s="98"/>
      <c r="M16" s="98"/>
      <c r="N16" s="98"/>
      <c r="O16" s="98"/>
      <c r="P16" s="98"/>
      <c r="Q16" s="98"/>
      <c r="R16" s="98"/>
      <c r="S16" s="98"/>
      <c r="T16" s="98"/>
      <c r="U16" s="98"/>
      <c r="V16" s="98"/>
      <c r="W16" s="98"/>
      <c r="X16" s="98"/>
      <c r="Y16" s="98"/>
      <c r="Z16" s="98"/>
      <c r="AA16" s="98"/>
      <c r="AB16" s="98"/>
      <c r="AC16" s="98"/>
      <c r="AD16" s="98"/>
      <c r="AE16" s="98"/>
      <c r="AF16" s="98"/>
      <c r="AG16" s="98"/>
      <c r="AH16" s="98"/>
      <c r="AI16" s="98"/>
    </row>
    <row r="21" spans="2:35">
      <c r="B21" s="98"/>
      <c r="C21" s="98"/>
      <c r="D21" s="98"/>
      <c r="E21" s="98"/>
      <c r="F21" s="98"/>
      <c r="G21" s="98"/>
      <c r="H21" s="98"/>
      <c r="I21" s="98"/>
      <c r="J21" s="98"/>
      <c r="K21" s="98"/>
      <c r="L21" s="98"/>
      <c r="M21" s="98"/>
      <c r="N21" s="98"/>
      <c r="O21" s="98"/>
      <c r="P21" s="98"/>
      <c r="Q21" s="98"/>
      <c r="R21" s="98"/>
      <c r="S21" s="98"/>
      <c r="T21" s="98"/>
      <c r="U21" s="98"/>
      <c r="V21" s="98"/>
      <c r="W21" s="98"/>
      <c r="X21" s="98"/>
      <c r="Y21" s="98"/>
      <c r="Z21" s="98"/>
      <c r="AA21" s="98"/>
      <c r="AB21" s="98"/>
      <c r="AC21" s="98"/>
      <c r="AD21" s="98"/>
      <c r="AE21" s="98"/>
      <c r="AF21" s="98"/>
      <c r="AG21" s="98"/>
      <c r="AH21" s="98"/>
      <c r="AI21" s="98"/>
    </row>
    <row r="22" spans="2:35">
      <c r="B22" s="98"/>
      <c r="C22" s="98"/>
      <c r="D22" s="98"/>
      <c r="E22" s="98"/>
      <c r="F22" s="98"/>
      <c r="G22" s="98"/>
      <c r="H22" s="98"/>
      <c r="I22" s="98"/>
      <c r="J22" s="98"/>
      <c r="K22" s="98"/>
      <c r="L22" s="98"/>
      <c r="M22" s="98"/>
      <c r="N22" s="98"/>
      <c r="O22" s="98"/>
      <c r="P22" s="98"/>
      <c r="Q22" s="98"/>
      <c r="R22" s="98"/>
      <c r="S22" s="98"/>
      <c r="T22" s="98"/>
      <c r="U22" s="98"/>
      <c r="V22" s="98"/>
      <c r="W22" s="98"/>
      <c r="X22" s="98"/>
      <c r="Y22" s="98"/>
      <c r="Z22" s="98"/>
      <c r="AA22" s="98"/>
      <c r="AB22" s="98"/>
      <c r="AC22" s="98"/>
      <c r="AD22" s="98"/>
      <c r="AE22" s="98"/>
      <c r="AF22" s="98"/>
      <c r="AG22" s="98"/>
      <c r="AH22" s="98"/>
      <c r="AI22" s="98"/>
    </row>
    <row r="23" spans="2:35">
      <c r="B23" s="98"/>
      <c r="C23" s="98"/>
      <c r="D23" s="98"/>
      <c r="E23" s="98"/>
      <c r="F23" s="98"/>
      <c r="G23" s="98"/>
      <c r="H23" s="98"/>
      <c r="I23" s="98"/>
      <c r="J23" s="98"/>
      <c r="K23" s="98"/>
      <c r="L23" s="98"/>
      <c r="M23" s="98"/>
      <c r="N23" s="98"/>
      <c r="O23" s="98"/>
      <c r="P23" s="98"/>
      <c r="Q23" s="98"/>
      <c r="R23" s="98"/>
      <c r="S23" s="98"/>
      <c r="T23" s="98"/>
      <c r="U23" s="98"/>
      <c r="V23" s="98"/>
      <c r="W23" s="98"/>
      <c r="X23" s="98"/>
      <c r="Y23" s="98"/>
      <c r="Z23" s="98"/>
      <c r="AA23" s="98"/>
      <c r="AB23" s="98"/>
      <c r="AC23" s="98"/>
      <c r="AD23" s="98"/>
      <c r="AE23" s="98"/>
      <c r="AF23" s="98"/>
      <c r="AG23" s="98"/>
      <c r="AH23" s="98"/>
      <c r="AI23" s="98"/>
    </row>
    <row r="24" spans="2:35">
      <c r="B24" s="98"/>
      <c r="C24" s="98"/>
      <c r="D24" s="98"/>
      <c r="E24" s="98"/>
      <c r="F24" s="98"/>
      <c r="G24" s="98"/>
      <c r="H24" s="98"/>
      <c r="I24" s="98"/>
      <c r="J24" s="98"/>
      <c r="K24" s="98"/>
      <c r="L24" s="98"/>
      <c r="M24" s="98"/>
      <c r="N24" s="98"/>
      <c r="O24" s="98"/>
      <c r="P24" s="98"/>
      <c r="Q24" s="98"/>
      <c r="R24" s="98"/>
      <c r="S24" s="98"/>
      <c r="T24" s="98"/>
      <c r="U24" s="98"/>
      <c r="V24" s="98"/>
      <c r="W24" s="98"/>
      <c r="X24" s="98"/>
      <c r="Y24" s="98"/>
      <c r="Z24" s="98"/>
      <c r="AA24" s="98"/>
      <c r="AB24" s="98"/>
      <c r="AC24" s="98"/>
      <c r="AD24" s="98"/>
      <c r="AE24" s="98"/>
      <c r="AF24" s="98"/>
      <c r="AG24" s="98"/>
      <c r="AH24" s="98"/>
      <c r="AI24" s="98"/>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10"/>
  <sheetViews>
    <sheetView workbookViewId="0">
      <selection activeCell="J44" sqref="J44"/>
    </sheetView>
  </sheetViews>
  <sheetFormatPr defaultRowHeight="14.5"/>
  <cols>
    <col min="1" max="1" width="11.26953125" bestFit="1" customWidth="1"/>
    <col min="2" max="2" width="14.1796875" bestFit="1" customWidth="1"/>
    <col min="18" max="18" width="14.7265625" bestFit="1" customWidth="1"/>
    <col min="52" max="52" width="14.7265625" bestFit="1" customWidth="1"/>
  </cols>
  <sheetData>
    <row r="1" spans="1:52">
      <c r="A1" t="s">
        <v>740</v>
      </c>
      <c r="B1">
        <v>2000</v>
      </c>
      <c r="C1">
        <v>2001</v>
      </c>
      <c r="D1">
        <v>2002</v>
      </c>
      <c r="E1">
        <v>2003</v>
      </c>
      <c r="F1">
        <v>2004</v>
      </c>
      <c r="G1">
        <v>2005</v>
      </c>
      <c r="H1">
        <v>2006</v>
      </c>
      <c r="I1">
        <v>2007</v>
      </c>
      <c r="J1">
        <v>2008</v>
      </c>
      <c r="K1">
        <v>2009</v>
      </c>
      <c r="L1">
        <v>2010</v>
      </c>
      <c r="M1">
        <v>2011</v>
      </c>
      <c r="N1">
        <v>2012</v>
      </c>
      <c r="O1">
        <v>2013</v>
      </c>
      <c r="P1">
        <v>2014</v>
      </c>
      <c r="Q1">
        <v>2015</v>
      </c>
      <c r="R1">
        <v>2016</v>
      </c>
      <c r="S1">
        <v>2017</v>
      </c>
      <c r="T1">
        <v>2018</v>
      </c>
      <c r="U1">
        <v>2019</v>
      </c>
      <c r="V1">
        <v>2020</v>
      </c>
      <c r="W1">
        <v>2021</v>
      </c>
      <c r="X1">
        <v>2022</v>
      </c>
      <c r="Y1">
        <v>2023</v>
      </c>
      <c r="Z1">
        <v>2024</v>
      </c>
      <c r="AA1">
        <v>2025</v>
      </c>
      <c r="AB1">
        <v>2026</v>
      </c>
      <c r="AC1">
        <v>2027</v>
      </c>
      <c r="AD1">
        <v>2028</v>
      </c>
      <c r="AE1">
        <v>2029</v>
      </c>
      <c r="AF1">
        <v>2030</v>
      </c>
      <c r="AG1">
        <v>2031</v>
      </c>
      <c r="AH1">
        <v>2032</v>
      </c>
      <c r="AI1">
        <v>2033</v>
      </c>
      <c r="AJ1">
        <v>2034</v>
      </c>
      <c r="AK1">
        <v>2035</v>
      </c>
      <c r="AL1">
        <v>2036</v>
      </c>
      <c r="AM1">
        <v>2037</v>
      </c>
      <c r="AN1">
        <v>2038</v>
      </c>
      <c r="AO1">
        <v>2039</v>
      </c>
      <c r="AP1">
        <v>2040</v>
      </c>
      <c r="AQ1">
        <v>2041</v>
      </c>
      <c r="AR1">
        <v>2042</v>
      </c>
      <c r="AS1">
        <v>2043</v>
      </c>
      <c r="AT1">
        <v>2044</v>
      </c>
      <c r="AU1">
        <v>2045</v>
      </c>
      <c r="AV1">
        <v>2046</v>
      </c>
      <c r="AW1">
        <v>2047</v>
      </c>
      <c r="AX1">
        <v>2048</v>
      </c>
      <c r="AY1">
        <v>2049</v>
      </c>
      <c r="AZ1">
        <v>2050</v>
      </c>
    </row>
    <row r="2" spans="1:52">
      <c r="A2" t="s">
        <v>737</v>
      </c>
      <c r="B2" s="55">
        <v>853359978.948066</v>
      </c>
      <c r="C2" s="55">
        <v>1119268587.96439</v>
      </c>
      <c r="D2" s="55">
        <v>1284042343.2834499</v>
      </c>
      <c r="E2" s="55">
        <v>1393174646.98718</v>
      </c>
      <c r="F2" s="55">
        <v>1459759276.0675099</v>
      </c>
      <c r="G2" s="55">
        <v>1596906670.42365</v>
      </c>
      <c r="H2" s="55">
        <v>1762520248.09482</v>
      </c>
      <c r="I2" s="55">
        <v>1858575223.5701001</v>
      </c>
      <c r="J2" s="55">
        <v>1957492755.3984201</v>
      </c>
      <c r="K2" s="55">
        <v>1929609510.84214</v>
      </c>
      <c r="L2" s="55">
        <v>1889262267.1182699</v>
      </c>
      <c r="M2" s="55">
        <v>1864446285.28404</v>
      </c>
      <c r="N2" s="55">
        <v>1849509655.6138</v>
      </c>
      <c r="O2" s="55">
        <v>1837456181.59624</v>
      </c>
      <c r="P2" s="55">
        <v>1877736519.6535299</v>
      </c>
      <c r="Q2" s="55">
        <v>1920511667.63065</v>
      </c>
      <c r="R2" s="55">
        <v>1936341311.9802799</v>
      </c>
      <c r="S2" s="55">
        <v>1946307439.9714501</v>
      </c>
      <c r="T2" s="55">
        <v>1938546980.13557</v>
      </c>
      <c r="U2" s="55">
        <v>1932594116.8673</v>
      </c>
      <c r="V2" s="55">
        <v>1923421862.0539999</v>
      </c>
      <c r="W2" s="55">
        <v>1924943099.8335299</v>
      </c>
      <c r="X2" s="55">
        <v>1923797399.7257299</v>
      </c>
      <c r="Y2" s="55">
        <v>1922840018.91032</v>
      </c>
      <c r="Z2" s="55">
        <v>1920961837.0269101</v>
      </c>
      <c r="AA2" s="55">
        <v>1918580774.48665</v>
      </c>
      <c r="AB2" s="55">
        <v>1916447966.4230101</v>
      </c>
      <c r="AC2" s="55">
        <v>1914464643.72312</v>
      </c>
      <c r="AD2" s="55">
        <v>1913655435.3655601</v>
      </c>
      <c r="AE2" s="55">
        <v>1914014884.93801</v>
      </c>
      <c r="AF2" s="55">
        <v>1915096530.1317799</v>
      </c>
      <c r="AG2" s="55">
        <v>1918126501.2132299</v>
      </c>
      <c r="AH2" s="55">
        <v>1922240032.7611101</v>
      </c>
      <c r="AI2" s="55">
        <v>1927219416.94631</v>
      </c>
      <c r="AJ2" s="55">
        <v>1932265186.6238</v>
      </c>
      <c r="AK2" s="55">
        <v>1938161931.09606</v>
      </c>
      <c r="AL2" s="55">
        <v>1943924668.5673499</v>
      </c>
      <c r="AM2" s="55">
        <v>1950482671.2334499</v>
      </c>
      <c r="AN2" s="55">
        <v>1956870474.3304801</v>
      </c>
      <c r="AO2" s="55">
        <v>1962126226.04983</v>
      </c>
      <c r="AP2" s="55">
        <v>1968135922.6377399</v>
      </c>
      <c r="AQ2" s="55">
        <v>1982592274.0427401</v>
      </c>
      <c r="AR2" s="55">
        <v>1997137669.8308201</v>
      </c>
      <c r="AS2" s="55">
        <v>2011526268.40098</v>
      </c>
      <c r="AT2" s="55">
        <v>2025814225.4514799</v>
      </c>
      <c r="AU2" s="55">
        <v>2038915150.9256201</v>
      </c>
      <c r="AV2" s="55">
        <v>2052948563.6652601</v>
      </c>
      <c r="AW2" s="24">
        <v>2065729866</v>
      </c>
      <c r="AX2" s="55">
        <v>2078506125.8919599</v>
      </c>
      <c r="AY2" s="55">
        <v>2092157820.6867499</v>
      </c>
      <c r="AZ2" s="55">
        <v>2104633961.4984901</v>
      </c>
    </row>
    <row r="3" spans="1:52">
      <c r="B3">
        <v>2000</v>
      </c>
      <c r="C3">
        <v>2001</v>
      </c>
      <c r="D3">
        <v>2002</v>
      </c>
      <c r="E3">
        <v>2003</v>
      </c>
      <c r="F3">
        <v>2004</v>
      </c>
      <c r="G3">
        <v>2005</v>
      </c>
      <c r="H3">
        <v>2006</v>
      </c>
      <c r="I3">
        <v>2007</v>
      </c>
      <c r="J3">
        <v>2008</v>
      </c>
      <c r="K3">
        <v>2009</v>
      </c>
      <c r="L3">
        <v>2010</v>
      </c>
      <c r="M3">
        <v>2011</v>
      </c>
      <c r="N3">
        <v>2012</v>
      </c>
      <c r="O3">
        <v>2013</v>
      </c>
      <c r="P3">
        <v>2014</v>
      </c>
      <c r="Q3">
        <v>2015</v>
      </c>
      <c r="R3">
        <v>2016</v>
      </c>
      <c r="S3">
        <v>2017</v>
      </c>
      <c r="T3">
        <v>2018</v>
      </c>
      <c r="U3">
        <v>2019</v>
      </c>
      <c r="V3">
        <v>2020</v>
      </c>
      <c r="W3">
        <v>2021</v>
      </c>
      <c r="X3">
        <v>2022</v>
      </c>
      <c r="Y3">
        <v>2023</v>
      </c>
      <c r="Z3">
        <v>2024</v>
      </c>
      <c r="AA3">
        <v>2025</v>
      </c>
      <c r="AB3">
        <v>2026</v>
      </c>
      <c r="AC3">
        <v>2027</v>
      </c>
      <c r="AD3">
        <v>2028</v>
      </c>
      <c r="AE3">
        <v>2029</v>
      </c>
      <c r="AF3">
        <v>2030</v>
      </c>
      <c r="AG3">
        <v>2031</v>
      </c>
      <c r="AH3">
        <v>2032</v>
      </c>
      <c r="AI3">
        <v>2033</v>
      </c>
      <c r="AJ3">
        <v>2034</v>
      </c>
      <c r="AK3">
        <v>2035</v>
      </c>
      <c r="AL3">
        <v>2036</v>
      </c>
      <c r="AM3">
        <v>2037</v>
      </c>
      <c r="AN3">
        <v>2038</v>
      </c>
      <c r="AO3">
        <v>2039</v>
      </c>
      <c r="AP3">
        <v>2040</v>
      </c>
      <c r="AQ3">
        <v>2041</v>
      </c>
      <c r="AR3">
        <v>2042</v>
      </c>
      <c r="AS3">
        <v>2043</v>
      </c>
      <c r="AT3">
        <v>2044</v>
      </c>
      <c r="AU3">
        <v>2045</v>
      </c>
      <c r="AV3">
        <v>2046</v>
      </c>
      <c r="AW3">
        <v>2047</v>
      </c>
      <c r="AX3">
        <v>2048</v>
      </c>
      <c r="AY3">
        <v>2049</v>
      </c>
      <c r="AZ3">
        <v>2050</v>
      </c>
    </row>
    <row r="4" spans="1:52">
      <c r="A4" t="s">
        <v>738</v>
      </c>
      <c r="B4" s="24">
        <v>163900000000</v>
      </c>
      <c r="C4" s="24">
        <v>162740000000</v>
      </c>
      <c r="D4" s="24">
        <v>168430000000</v>
      </c>
      <c r="E4" s="24">
        <v>164350000000</v>
      </c>
      <c r="F4" s="24">
        <v>164350000000</v>
      </c>
      <c r="G4" s="24">
        <v>161980000000</v>
      </c>
      <c r="H4" s="24">
        <v>159700000000</v>
      </c>
      <c r="I4" s="24">
        <v>157930000000</v>
      </c>
      <c r="J4" s="24">
        <v>151050000000</v>
      </c>
      <c r="K4" s="24">
        <v>150480000000</v>
      </c>
      <c r="L4" s="24">
        <v>151810000000</v>
      </c>
      <c r="M4" s="24">
        <v>151437783600</v>
      </c>
      <c r="N4" s="24">
        <v>154125687600</v>
      </c>
      <c r="O4" s="24">
        <v>158244385600</v>
      </c>
      <c r="P4" s="24">
        <v>166174840800</v>
      </c>
      <c r="Q4" s="24">
        <v>174269368000</v>
      </c>
      <c r="R4" s="24">
        <v>179584086000</v>
      </c>
      <c r="S4" s="24">
        <v>183888099000</v>
      </c>
      <c r="T4" s="24">
        <v>186079008000</v>
      </c>
      <c r="U4" s="24">
        <v>188106688000</v>
      </c>
      <c r="V4" s="24">
        <v>189902682000</v>
      </c>
      <c r="W4" s="24">
        <v>192519300000</v>
      </c>
      <c r="X4" s="24">
        <v>194626110000</v>
      </c>
      <c r="Y4" s="24">
        <v>196900614000</v>
      </c>
      <c r="Z4" s="24">
        <v>199001008000</v>
      </c>
      <c r="AA4" s="24">
        <v>200978822000</v>
      </c>
      <c r="AB4" s="24">
        <v>202280520000</v>
      </c>
      <c r="AC4" s="24">
        <v>203910488000</v>
      </c>
      <c r="AD4" s="24">
        <v>205373226000</v>
      </c>
      <c r="AE4" s="24">
        <v>206768394000</v>
      </c>
      <c r="AF4" s="24">
        <v>208008878000</v>
      </c>
      <c r="AG4" s="24">
        <v>209315204800</v>
      </c>
      <c r="AH4" s="24">
        <v>210461700000</v>
      </c>
      <c r="AI4" s="24">
        <v>211575270400</v>
      </c>
      <c r="AJ4" s="24">
        <v>212646518000</v>
      </c>
      <c r="AK4" s="24">
        <v>213580036000</v>
      </c>
      <c r="AL4" s="24">
        <v>214472553600</v>
      </c>
      <c r="AM4" s="24">
        <v>215333886400</v>
      </c>
      <c r="AN4" s="24">
        <v>216183178400</v>
      </c>
      <c r="AO4" s="24">
        <v>216897803200</v>
      </c>
      <c r="AP4" s="24">
        <v>217591894000</v>
      </c>
      <c r="AQ4" s="24">
        <v>219240035200</v>
      </c>
      <c r="AR4" s="24">
        <v>220871452800</v>
      </c>
      <c r="AS4" s="24">
        <v>222495525000</v>
      </c>
      <c r="AT4" s="24">
        <v>224131080800</v>
      </c>
      <c r="AU4" s="24">
        <v>225749847000</v>
      </c>
      <c r="AV4" s="24">
        <v>227370659200</v>
      </c>
      <c r="AW4" s="55">
        <v>228984073199.99899</v>
      </c>
      <c r="AX4" s="24">
        <v>230590069200</v>
      </c>
      <c r="AY4" s="24">
        <v>232188627400</v>
      </c>
      <c r="AZ4" s="24">
        <v>233675624000</v>
      </c>
    </row>
    <row r="5" spans="1:52">
      <c r="A5" t="s">
        <v>739</v>
      </c>
      <c r="B5">
        <v>2000</v>
      </c>
      <c r="C5">
        <v>2001</v>
      </c>
      <c r="D5">
        <v>2002</v>
      </c>
      <c r="E5">
        <v>2003</v>
      </c>
      <c r="F5">
        <v>2004</v>
      </c>
      <c r="G5">
        <v>2005</v>
      </c>
      <c r="H5">
        <v>2006</v>
      </c>
      <c r="I5">
        <v>2007</v>
      </c>
      <c r="J5">
        <v>2008</v>
      </c>
      <c r="K5">
        <v>2009</v>
      </c>
      <c r="L5">
        <v>2010</v>
      </c>
      <c r="M5">
        <v>2011</v>
      </c>
      <c r="N5">
        <v>2012</v>
      </c>
      <c r="O5">
        <v>2013</v>
      </c>
      <c r="P5">
        <v>2014</v>
      </c>
      <c r="Q5">
        <v>2015</v>
      </c>
      <c r="R5">
        <v>2016</v>
      </c>
      <c r="S5">
        <v>2017</v>
      </c>
      <c r="T5">
        <v>2018</v>
      </c>
      <c r="U5">
        <v>2019</v>
      </c>
      <c r="V5">
        <v>2020</v>
      </c>
      <c r="W5">
        <v>2021</v>
      </c>
      <c r="X5">
        <v>2022</v>
      </c>
      <c r="Y5">
        <v>2023</v>
      </c>
      <c r="Z5">
        <v>2024</v>
      </c>
      <c r="AA5">
        <v>2025</v>
      </c>
      <c r="AB5">
        <v>2026</v>
      </c>
      <c r="AC5">
        <v>2027</v>
      </c>
      <c r="AD5">
        <v>2028</v>
      </c>
      <c r="AE5">
        <v>2029</v>
      </c>
      <c r="AF5">
        <v>2030</v>
      </c>
      <c r="AG5">
        <v>2031</v>
      </c>
      <c r="AH5">
        <v>2032</v>
      </c>
      <c r="AI5">
        <v>2033</v>
      </c>
      <c r="AJ5">
        <v>2034</v>
      </c>
      <c r="AK5">
        <v>2035</v>
      </c>
      <c r="AL5">
        <v>2036</v>
      </c>
      <c r="AM5">
        <v>2037</v>
      </c>
      <c r="AN5">
        <v>2038</v>
      </c>
      <c r="AO5">
        <v>2039</v>
      </c>
      <c r="AP5">
        <v>2040</v>
      </c>
      <c r="AQ5">
        <v>2041</v>
      </c>
      <c r="AR5">
        <v>2042</v>
      </c>
      <c r="AS5">
        <v>2043</v>
      </c>
      <c r="AT5">
        <v>2044</v>
      </c>
      <c r="AU5">
        <v>2045</v>
      </c>
      <c r="AV5">
        <v>2046</v>
      </c>
      <c r="AW5">
        <v>2047</v>
      </c>
      <c r="AX5">
        <v>2048</v>
      </c>
      <c r="AY5">
        <v>2049</v>
      </c>
      <c r="AZ5">
        <v>2050</v>
      </c>
    </row>
    <row r="6" spans="1:52">
      <c r="A6" t="s">
        <v>739</v>
      </c>
      <c r="B6" s="24">
        <v>107470000000</v>
      </c>
      <c r="C6" s="24">
        <v>111150000000</v>
      </c>
      <c r="D6" s="24">
        <v>117590000000</v>
      </c>
      <c r="E6" s="24">
        <v>123130000000</v>
      </c>
      <c r="F6" s="24">
        <v>127190000000</v>
      </c>
      <c r="G6" s="24">
        <v>129560000000</v>
      </c>
      <c r="H6" s="24">
        <v>128670000000</v>
      </c>
      <c r="I6" s="24">
        <v>127500000000</v>
      </c>
      <c r="J6" s="24">
        <v>122570000000</v>
      </c>
      <c r="K6" s="24">
        <v>119880000000</v>
      </c>
      <c r="L6" s="24">
        <v>120160000000</v>
      </c>
      <c r="M6" s="55">
        <v>119475684200</v>
      </c>
      <c r="N6" s="24">
        <v>119127401600</v>
      </c>
      <c r="O6" s="24">
        <v>119699804000</v>
      </c>
      <c r="P6" s="24">
        <v>122896534400</v>
      </c>
      <c r="Q6" s="24">
        <v>125837608000</v>
      </c>
      <c r="R6" s="24">
        <v>126533046000</v>
      </c>
      <c r="S6" s="55">
        <v>126580184999.99899</v>
      </c>
      <c r="T6" s="55">
        <v>125334336000</v>
      </c>
      <c r="U6" s="24">
        <v>124172125000</v>
      </c>
      <c r="V6" s="24">
        <v>123182586000</v>
      </c>
      <c r="W6" s="24">
        <v>123010232000</v>
      </c>
      <c r="X6" s="24">
        <v>122744804000</v>
      </c>
      <c r="Y6" s="24">
        <v>122768370000</v>
      </c>
      <c r="Z6" s="24">
        <v>122877730000</v>
      </c>
      <c r="AA6" s="24">
        <v>123071804000</v>
      </c>
      <c r="AB6" s="24">
        <v>123032520000</v>
      </c>
      <c r="AC6" s="24">
        <v>123305268000</v>
      </c>
      <c r="AD6" s="24">
        <v>123620906000</v>
      </c>
      <c r="AE6" s="24">
        <v>123949476000</v>
      </c>
      <c r="AF6" s="24">
        <v>124310230000</v>
      </c>
      <c r="AG6" s="24">
        <v>124730652800</v>
      </c>
      <c r="AH6" s="24">
        <v>125173910400</v>
      </c>
      <c r="AI6" s="24">
        <v>125620406400</v>
      </c>
      <c r="AJ6" s="24">
        <v>126060429600</v>
      </c>
      <c r="AK6" s="24">
        <v>126503552000</v>
      </c>
      <c r="AL6" s="24">
        <v>126930594800</v>
      </c>
      <c r="AM6" s="24">
        <v>127360667200</v>
      </c>
      <c r="AN6" s="24">
        <v>127765262000</v>
      </c>
      <c r="AO6" s="24">
        <v>128154020800</v>
      </c>
      <c r="AP6" s="24">
        <v>128527048000</v>
      </c>
      <c r="AQ6" s="24">
        <v>129454319000</v>
      </c>
      <c r="AR6" s="24">
        <v>130363942400</v>
      </c>
      <c r="AS6" s="24">
        <v>131265296400</v>
      </c>
      <c r="AT6" s="24">
        <v>132139512400</v>
      </c>
      <c r="AU6" s="24">
        <v>133014824000</v>
      </c>
      <c r="AV6" s="24">
        <v>133891231200</v>
      </c>
      <c r="AW6" s="24">
        <v>134749845600</v>
      </c>
      <c r="AX6" s="24">
        <v>135618980000</v>
      </c>
      <c r="AY6" s="24">
        <v>136470282000</v>
      </c>
      <c r="AZ6" s="24">
        <v>137332104000</v>
      </c>
    </row>
    <row r="8" spans="1:52">
      <c r="A8" t="s">
        <v>741</v>
      </c>
      <c r="B8" s="24">
        <f>B4+B6</f>
        <v>271370000000</v>
      </c>
      <c r="C8" s="24">
        <f t="shared" ref="C8:AZ8" si="0">C4+C6</f>
        <v>273890000000</v>
      </c>
      <c r="D8" s="24">
        <f t="shared" si="0"/>
        <v>286020000000</v>
      </c>
      <c r="E8" s="24">
        <f t="shared" si="0"/>
        <v>287480000000</v>
      </c>
      <c r="F8" s="24">
        <f t="shared" si="0"/>
        <v>291540000000</v>
      </c>
      <c r="G8" s="24">
        <f t="shared" si="0"/>
        <v>291540000000</v>
      </c>
      <c r="H8" s="24">
        <f t="shared" si="0"/>
        <v>288370000000</v>
      </c>
      <c r="I8" s="24">
        <f t="shared" si="0"/>
        <v>285430000000</v>
      </c>
      <c r="J8" s="24">
        <f t="shared" si="0"/>
        <v>273620000000</v>
      </c>
      <c r="K8" s="24">
        <f t="shared" si="0"/>
        <v>270360000000</v>
      </c>
      <c r="L8" s="24">
        <f t="shared" si="0"/>
        <v>271970000000</v>
      </c>
      <c r="M8" s="24">
        <f t="shared" si="0"/>
        <v>270913467800</v>
      </c>
      <c r="N8" s="24">
        <f t="shared" si="0"/>
        <v>273253089200</v>
      </c>
      <c r="O8" s="24">
        <f t="shared" si="0"/>
        <v>277944189600</v>
      </c>
      <c r="P8" s="24">
        <f t="shared" si="0"/>
        <v>289071375200</v>
      </c>
      <c r="Q8" s="24">
        <f t="shared" si="0"/>
        <v>300106976000</v>
      </c>
      <c r="R8" s="24">
        <f t="shared" si="0"/>
        <v>306117132000</v>
      </c>
      <c r="S8" s="24">
        <f t="shared" si="0"/>
        <v>310468283999.99902</v>
      </c>
      <c r="T8" s="24">
        <f t="shared" si="0"/>
        <v>311413344000</v>
      </c>
      <c r="U8" s="24">
        <f t="shared" si="0"/>
        <v>312278813000</v>
      </c>
      <c r="V8" s="24">
        <f t="shared" si="0"/>
        <v>313085268000</v>
      </c>
      <c r="W8" s="24">
        <f t="shared" si="0"/>
        <v>315529532000</v>
      </c>
      <c r="X8" s="24">
        <f t="shared" si="0"/>
        <v>317370914000</v>
      </c>
      <c r="Y8" s="24">
        <f t="shared" si="0"/>
        <v>319668984000</v>
      </c>
      <c r="Z8" s="24">
        <f t="shared" si="0"/>
        <v>321878738000</v>
      </c>
      <c r="AA8" s="24">
        <f t="shared" si="0"/>
        <v>324050626000</v>
      </c>
      <c r="AB8" s="24">
        <f t="shared" si="0"/>
        <v>325313040000</v>
      </c>
      <c r="AC8" s="24">
        <f t="shared" si="0"/>
        <v>327215756000</v>
      </c>
      <c r="AD8" s="24">
        <f t="shared" si="0"/>
        <v>328994132000</v>
      </c>
      <c r="AE8" s="24">
        <f t="shared" si="0"/>
        <v>330717870000</v>
      </c>
      <c r="AF8" s="24">
        <f t="shared" si="0"/>
        <v>332319108000</v>
      </c>
      <c r="AG8" s="24">
        <f t="shared" si="0"/>
        <v>334045857600</v>
      </c>
      <c r="AH8" s="24">
        <f t="shared" si="0"/>
        <v>335635610400</v>
      </c>
      <c r="AI8" s="24">
        <f t="shared" si="0"/>
        <v>337195676800</v>
      </c>
      <c r="AJ8" s="24">
        <f t="shared" si="0"/>
        <v>338706947600</v>
      </c>
      <c r="AK8" s="24">
        <f t="shared" si="0"/>
        <v>340083588000</v>
      </c>
      <c r="AL8" s="24">
        <f t="shared" si="0"/>
        <v>341403148400</v>
      </c>
      <c r="AM8" s="24">
        <f t="shared" si="0"/>
        <v>342694553600</v>
      </c>
      <c r="AN8" s="24">
        <f t="shared" si="0"/>
        <v>343948440400</v>
      </c>
      <c r="AO8" s="24">
        <f t="shared" si="0"/>
        <v>345051824000</v>
      </c>
      <c r="AP8" s="24">
        <f t="shared" si="0"/>
        <v>346118942000</v>
      </c>
      <c r="AQ8" s="24">
        <f t="shared" si="0"/>
        <v>348694354200</v>
      </c>
      <c r="AR8" s="24">
        <f t="shared" si="0"/>
        <v>351235395200</v>
      </c>
      <c r="AS8" s="24">
        <f t="shared" si="0"/>
        <v>353760821400</v>
      </c>
      <c r="AT8" s="24">
        <f t="shared" si="0"/>
        <v>356270593200</v>
      </c>
      <c r="AU8" s="24">
        <f t="shared" si="0"/>
        <v>358764671000</v>
      </c>
      <c r="AV8" s="24">
        <f t="shared" si="0"/>
        <v>361261890400</v>
      </c>
      <c r="AW8" s="24">
        <f t="shared" si="0"/>
        <v>363733918799.99902</v>
      </c>
      <c r="AX8" s="24">
        <f t="shared" si="0"/>
        <v>366209049200</v>
      </c>
      <c r="AY8" s="24">
        <f t="shared" si="0"/>
        <v>368658909400</v>
      </c>
      <c r="AZ8" s="24">
        <f t="shared" si="0"/>
        <v>371007728000</v>
      </c>
    </row>
    <row r="10" spans="1:52">
      <c r="AZ10">
        <f>1.67*AZ8</f>
        <v>619582905760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K14"/>
  <sheetViews>
    <sheetView workbookViewId="0">
      <selection activeCell="A13" sqref="A13"/>
    </sheetView>
  </sheetViews>
  <sheetFormatPr defaultRowHeight="14.5"/>
  <cols>
    <col min="1" max="1" width="18.81640625" bestFit="1" customWidth="1"/>
  </cols>
  <sheetData>
    <row r="2" spans="1:37">
      <c r="A2" t="s">
        <v>631</v>
      </c>
    </row>
    <row r="3" spans="1:37">
      <c r="A3" t="s">
        <v>650</v>
      </c>
    </row>
    <row r="4" spans="1:37">
      <c r="A4" t="s">
        <v>632</v>
      </c>
      <c r="B4">
        <v>2015</v>
      </c>
      <c r="C4">
        <v>2016</v>
      </c>
      <c r="D4">
        <v>2017</v>
      </c>
      <c r="E4">
        <v>2018</v>
      </c>
      <c r="F4">
        <v>2019</v>
      </c>
      <c r="G4">
        <v>2020</v>
      </c>
      <c r="H4">
        <v>2021</v>
      </c>
      <c r="I4">
        <v>2022</v>
      </c>
      <c r="J4">
        <v>2023</v>
      </c>
      <c r="K4">
        <v>2024</v>
      </c>
      <c r="L4">
        <v>2025</v>
      </c>
      <c r="M4">
        <v>2026</v>
      </c>
      <c r="N4">
        <v>2027</v>
      </c>
      <c r="O4">
        <v>2028</v>
      </c>
      <c r="P4">
        <v>2029</v>
      </c>
      <c r="Q4">
        <v>2030</v>
      </c>
      <c r="R4">
        <v>2031</v>
      </c>
      <c r="S4">
        <v>2032</v>
      </c>
      <c r="T4">
        <v>2033</v>
      </c>
      <c r="U4">
        <v>2034</v>
      </c>
      <c r="V4">
        <v>2035</v>
      </c>
      <c r="W4">
        <v>2036</v>
      </c>
      <c r="X4">
        <v>2037</v>
      </c>
      <c r="Y4">
        <v>2038</v>
      </c>
      <c r="Z4">
        <v>2039</v>
      </c>
      <c r="AA4">
        <v>2040</v>
      </c>
      <c r="AB4">
        <v>2041</v>
      </c>
      <c r="AC4">
        <v>2042</v>
      </c>
      <c r="AD4">
        <v>2043</v>
      </c>
      <c r="AE4">
        <v>2044</v>
      </c>
      <c r="AF4">
        <v>2045</v>
      </c>
      <c r="AG4">
        <v>2046</v>
      </c>
      <c r="AH4">
        <v>2047</v>
      </c>
      <c r="AI4">
        <v>2048</v>
      </c>
      <c r="AJ4">
        <v>2049</v>
      </c>
      <c r="AK4">
        <v>2050</v>
      </c>
    </row>
    <row r="5" spans="1:37">
      <c r="A5" t="s">
        <v>621</v>
      </c>
      <c r="B5">
        <v>15197033747.5979</v>
      </c>
      <c r="C5">
        <v>15243386419.080601</v>
      </c>
      <c r="D5">
        <v>15162279555.8295</v>
      </c>
      <c r="E5">
        <v>14810825454.3913</v>
      </c>
      <c r="F5">
        <v>14372810645.319</v>
      </c>
      <c r="G5">
        <v>13947668020.892401</v>
      </c>
      <c r="H5">
        <v>13537214049.5317</v>
      </c>
      <c r="I5">
        <v>13045575761.02</v>
      </c>
      <c r="J5">
        <v>12558135095.7694</v>
      </c>
      <c r="K5">
        <v>12093080237.3846</v>
      </c>
      <c r="L5">
        <v>11596476857.4713</v>
      </c>
      <c r="M5">
        <v>11121584174.2787</v>
      </c>
      <c r="N5">
        <v>10764958175.92</v>
      </c>
      <c r="O5">
        <v>10458652770.289499</v>
      </c>
      <c r="P5">
        <v>10198609892.4265</v>
      </c>
      <c r="Q5">
        <v>9975763238.8007603</v>
      </c>
      <c r="R5">
        <v>9786503693.5005398</v>
      </c>
      <c r="S5">
        <v>9621943057.3289108</v>
      </c>
      <c r="T5">
        <v>9477977588.6533298</v>
      </c>
      <c r="U5">
        <v>9350855579.2466698</v>
      </c>
      <c r="V5">
        <v>9235144848.7884502</v>
      </c>
      <c r="W5">
        <v>9133411540.2907295</v>
      </c>
      <c r="X5">
        <v>9075441094.7726192</v>
      </c>
      <c r="Y5">
        <v>9039675496.0422306</v>
      </c>
      <c r="Z5">
        <v>9008999764.7017593</v>
      </c>
      <c r="AA5">
        <v>8985774533.6720791</v>
      </c>
      <c r="AB5">
        <v>9006948578.8555107</v>
      </c>
      <c r="AC5">
        <v>9033959009.4567604</v>
      </c>
      <c r="AD5">
        <v>9066161338.2278194</v>
      </c>
      <c r="AE5">
        <v>9101544384.9606609</v>
      </c>
      <c r="AF5">
        <v>9139238996.9055805</v>
      </c>
      <c r="AG5">
        <v>9178223137.1394196</v>
      </c>
      <c r="AH5">
        <v>9216691710.3819294</v>
      </c>
      <c r="AI5">
        <v>9255006916.09935</v>
      </c>
      <c r="AJ5">
        <v>9291758721.7477703</v>
      </c>
      <c r="AK5">
        <v>9325643459.2289696</v>
      </c>
    </row>
    <row r="6" spans="1:37">
      <c r="A6" t="s">
        <v>622</v>
      </c>
      <c r="B6">
        <v>1388172095.4523499</v>
      </c>
      <c r="C6">
        <v>1368850529.6931701</v>
      </c>
      <c r="D6">
        <v>1331629276.68678</v>
      </c>
      <c r="E6">
        <v>1273190534.2627101</v>
      </c>
      <c r="F6">
        <v>1223661656.6422701</v>
      </c>
      <c r="G6">
        <v>1179042307.72403</v>
      </c>
      <c r="H6">
        <v>1147664949.3796699</v>
      </c>
      <c r="I6">
        <v>1115776231.32216</v>
      </c>
      <c r="J6">
        <v>1090783461.51491</v>
      </c>
      <c r="K6">
        <v>1064595165.97352</v>
      </c>
      <c r="L6">
        <v>1045452316.01673</v>
      </c>
      <c r="M6">
        <v>1034498232.7066801</v>
      </c>
      <c r="N6">
        <v>1030330978.61856</v>
      </c>
      <c r="O6">
        <v>1030825911.5806299</v>
      </c>
      <c r="P6">
        <v>1034476862.89323</v>
      </c>
      <c r="Q6">
        <v>1040888954.7464401</v>
      </c>
      <c r="R6">
        <v>1048856102.67448</v>
      </c>
      <c r="S6">
        <v>1057805959.52324</v>
      </c>
      <c r="T6">
        <v>1067011162.98586</v>
      </c>
      <c r="U6">
        <v>1076310042.8069401</v>
      </c>
      <c r="V6">
        <v>1085479774.58336</v>
      </c>
      <c r="W6">
        <v>1094793381.3561599</v>
      </c>
      <c r="X6">
        <v>1103998462.1240201</v>
      </c>
      <c r="Y6">
        <v>1113142000.8676701</v>
      </c>
      <c r="Z6">
        <v>1122323979.96387</v>
      </c>
      <c r="AA6">
        <v>1131655448.77953</v>
      </c>
      <c r="AB6">
        <v>1137092580.1401999</v>
      </c>
      <c r="AC6">
        <v>1143135604.9928</v>
      </c>
      <c r="AD6">
        <v>1150006256.90272</v>
      </c>
      <c r="AE6">
        <v>1157252952.8594501</v>
      </c>
      <c r="AF6">
        <v>1165194600.38394</v>
      </c>
      <c r="AG6">
        <v>1173754011.0394599</v>
      </c>
      <c r="AH6">
        <v>1183059853.6760199</v>
      </c>
      <c r="AI6">
        <v>1192676514.7416601</v>
      </c>
      <c r="AJ6">
        <v>1202647456.4293499</v>
      </c>
      <c r="AK6">
        <v>1212972077.18806</v>
      </c>
    </row>
    <row r="7" spans="1:37">
      <c r="A7" t="s">
        <v>623</v>
      </c>
      <c r="B7">
        <v>1868512671.6553299</v>
      </c>
      <c r="C7">
        <v>1840015693.8188801</v>
      </c>
      <c r="D7">
        <v>1815674399.0962</v>
      </c>
      <c r="E7">
        <v>1789613301.3647499</v>
      </c>
      <c r="F7">
        <v>1774249866.0018499</v>
      </c>
      <c r="G7">
        <v>1762471026.88504</v>
      </c>
      <c r="H7">
        <v>1764428696.31991</v>
      </c>
      <c r="I7">
        <v>1786113401.1029601</v>
      </c>
      <c r="J7">
        <v>1818538765.0195601</v>
      </c>
      <c r="K7">
        <v>1825388410.90646</v>
      </c>
      <c r="L7">
        <v>1836610966.8354299</v>
      </c>
      <c r="M7">
        <v>1853582051.3680799</v>
      </c>
      <c r="N7">
        <v>1875405182.66554</v>
      </c>
      <c r="O7">
        <v>1895995971.1229899</v>
      </c>
      <c r="P7">
        <v>1921329324.3201599</v>
      </c>
      <c r="Q7">
        <v>1947325361.1324799</v>
      </c>
      <c r="R7">
        <v>1977990400.3779399</v>
      </c>
      <c r="S7">
        <v>2009986960.2079101</v>
      </c>
      <c r="T7">
        <v>2043155989.04234</v>
      </c>
      <c r="U7">
        <v>2079426591.8542199</v>
      </c>
      <c r="V7">
        <v>2115253151.79704</v>
      </c>
      <c r="W7">
        <v>2154950501.5580101</v>
      </c>
      <c r="X7">
        <v>2194910712.11238</v>
      </c>
      <c r="Y7">
        <v>2236068562.5815401</v>
      </c>
      <c r="Z7">
        <v>2278244915.7469201</v>
      </c>
      <c r="AA7">
        <v>2321509774.2585001</v>
      </c>
      <c r="AB7">
        <v>2349716729.1472101</v>
      </c>
      <c r="AC7">
        <v>2380270793.5760698</v>
      </c>
      <c r="AD7">
        <v>2412822452.4036102</v>
      </c>
      <c r="AE7">
        <v>2445680277.3566098</v>
      </c>
      <c r="AF7">
        <v>2478771732.8354602</v>
      </c>
      <c r="AG7">
        <v>2511971380.5239</v>
      </c>
      <c r="AH7">
        <v>2545090197.1443701</v>
      </c>
      <c r="AI7">
        <v>2578103782.7119398</v>
      </c>
      <c r="AJ7">
        <v>2610808039.3761201</v>
      </c>
      <c r="AK7">
        <v>2643274526.3155298</v>
      </c>
    </row>
    <row r="8" spans="1:37">
      <c r="A8" t="s">
        <v>624</v>
      </c>
      <c r="B8">
        <v>215454128.10605299</v>
      </c>
      <c r="C8">
        <v>209711883.16979399</v>
      </c>
      <c r="D8">
        <v>202205898.807803</v>
      </c>
      <c r="E8">
        <v>193193759.87220299</v>
      </c>
      <c r="F8">
        <v>185433557.547306</v>
      </c>
      <c r="G8">
        <v>178496633.941118</v>
      </c>
      <c r="H8">
        <v>175552891.70839301</v>
      </c>
      <c r="I8">
        <v>173305228.41315401</v>
      </c>
      <c r="J8">
        <v>171890557.16504899</v>
      </c>
      <c r="K8">
        <v>170378405.05581799</v>
      </c>
      <c r="L8">
        <v>168887350.745711</v>
      </c>
      <c r="M8">
        <v>167661344.78117901</v>
      </c>
      <c r="N8">
        <v>166923124.949094</v>
      </c>
      <c r="O8">
        <v>166623850.42931601</v>
      </c>
      <c r="P8">
        <v>166300914.403963</v>
      </c>
      <c r="Q8">
        <v>166838674.842951</v>
      </c>
      <c r="R8">
        <v>168270024.96532801</v>
      </c>
      <c r="S8">
        <v>169786133.89724499</v>
      </c>
      <c r="T8">
        <v>171282757.471883</v>
      </c>
      <c r="U8">
        <v>172774438.47021201</v>
      </c>
      <c r="V8">
        <v>174355816.12635401</v>
      </c>
      <c r="W8">
        <v>174430021.55696699</v>
      </c>
      <c r="X8">
        <v>174828629.99711299</v>
      </c>
      <c r="Y8">
        <v>175120688.433842</v>
      </c>
      <c r="Z8">
        <v>175567882.400401</v>
      </c>
      <c r="AA8">
        <v>176381196.68475801</v>
      </c>
      <c r="AB8">
        <v>177470274.19482499</v>
      </c>
      <c r="AC8">
        <v>178406425.422447</v>
      </c>
      <c r="AD8">
        <v>179544632.44225001</v>
      </c>
      <c r="AE8">
        <v>180794128.860935</v>
      </c>
      <c r="AF8">
        <v>182141861.23473901</v>
      </c>
      <c r="AG8">
        <v>183418550.01302999</v>
      </c>
      <c r="AH8">
        <v>184721927.474935</v>
      </c>
      <c r="AI8">
        <v>186147621.173015</v>
      </c>
      <c r="AJ8">
        <v>187550656.22833699</v>
      </c>
      <c r="AK8">
        <v>188790003.28509</v>
      </c>
    </row>
    <row r="9" spans="1:37">
      <c r="A9" t="s">
        <v>625</v>
      </c>
      <c r="B9">
        <v>23766868.839767799</v>
      </c>
      <c r="C9">
        <v>23924868.7993268</v>
      </c>
      <c r="D9">
        <v>24360653.783734899</v>
      </c>
      <c r="E9">
        <v>24660618.720933601</v>
      </c>
      <c r="F9">
        <v>24965118.163731199</v>
      </c>
      <c r="G9">
        <v>25844363.272971399</v>
      </c>
      <c r="H9">
        <v>26779895.949218798</v>
      </c>
      <c r="I9">
        <v>27156083.380000699</v>
      </c>
      <c r="J9">
        <v>27538489.360051401</v>
      </c>
      <c r="K9">
        <v>27881666.6148949</v>
      </c>
      <c r="L9">
        <v>28237984.617045399</v>
      </c>
      <c r="M9">
        <v>28658398.0982484</v>
      </c>
      <c r="N9">
        <v>29114154.812529199</v>
      </c>
      <c r="O9">
        <v>29514811.530690301</v>
      </c>
      <c r="P9">
        <v>29885400.8457384</v>
      </c>
      <c r="Q9">
        <v>30331476.508650798</v>
      </c>
      <c r="R9">
        <v>28565955.690843601</v>
      </c>
      <c r="S9">
        <v>30611306.442022301</v>
      </c>
      <c r="T9">
        <v>31252302.582903702</v>
      </c>
      <c r="U9">
        <v>31781853.965279002</v>
      </c>
      <c r="V9">
        <v>32201618.726895299</v>
      </c>
      <c r="W9">
        <v>32661869.627156802</v>
      </c>
      <c r="X9">
        <v>33122959.5035001</v>
      </c>
      <c r="Y9">
        <v>33587795.643668003</v>
      </c>
      <c r="Z9">
        <v>34049217.312061898</v>
      </c>
      <c r="AA9">
        <v>34504711.511508599</v>
      </c>
      <c r="AB9">
        <v>34961007.897504099</v>
      </c>
      <c r="AC9">
        <v>35416134.371159799</v>
      </c>
      <c r="AD9">
        <v>35870163.046664797</v>
      </c>
      <c r="AE9">
        <v>36323263.992430799</v>
      </c>
      <c r="AF9">
        <v>36774672.3166181</v>
      </c>
      <c r="AG9">
        <v>37223518.740042903</v>
      </c>
      <c r="AH9">
        <v>37670885.899816103</v>
      </c>
      <c r="AI9">
        <v>38117725.905383602</v>
      </c>
      <c r="AJ9">
        <v>38563858.240460098</v>
      </c>
      <c r="AK9">
        <v>39006107.057837002</v>
      </c>
    </row>
    <row r="10" spans="1:37">
      <c r="A10" t="s">
        <v>626</v>
      </c>
      <c r="B10">
        <v>309139713.79462701</v>
      </c>
      <c r="C10">
        <v>323296415.41757703</v>
      </c>
      <c r="D10">
        <v>337305060.04203397</v>
      </c>
      <c r="E10">
        <v>347598269.51381999</v>
      </c>
      <c r="F10">
        <v>359019713.29763198</v>
      </c>
      <c r="G10">
        <v>368695060.85832697</v>
      </c>
      <c r="H10">
        <v>380112838.80348599</v>
      </c>
      <c r="I10">
        <v>390998716.59795398</v>
      </c>
      <c r="J10">
        <v>402615506.56364202</v>
      </c>
      <c r="K10">
        <v>414348878.165362</v>
      </c>
      <c r="L10">
        <v>426597834.20123398</v>
      </c>
      <c r="M10">
        <v>438760901.27892399</v>
      </c>
      <c r="N10">
        <v>450827082.19656199</v>
      </c>
      <c r="O10">
        <v>463104903.56179601</v>
      </c>
      <c r="P10">
        <v>475157177.69657397</v>
      </c>
      <c r="Q10">
        <v>487191478.82759398</v>
      </c>
      <c r="R10">
        <v>498855381.18156302</v>
      </c>
      <c r="S10">
        <v>510124554.22327799</v>
      </c>
      <c r="T10">
        <v>521068000.75086802</v>
      </c>
      <c r="U10">
        <v>531468056.89580101</v>
      </c>
      <c r="V10">
        <v>541291820.69430304</v>
      </c>
      <c r="W10">
        <v>551418417.901052</v>
      </c>
      <c r="X10">
        <v>561554701.36137795</v>
      </c>
      <c r="Y10">
        <v>571700671.075279</v>
      </c>
      <c r="Z10">
        <v>581856327.04275596</v>
      </c>
      <c r="AA10">
        <v>592021669.26380801</v>
      </c>
      <c r="AB10">
        <v>602196697.73843706</v>
      </c>
      <c r="AC10">
        <v>612381412.46664095</v>
      </c>
      <c r="AD10">
        <v>622575813.44842005</v>
      </c>
      <c r="AE10">
        <v>632779900.68377602</v>
      </c>
      <c r="AF10">
        <v>642993674.17270696</v>
      </c>
      <c r="AG10">
        <v>653217133.91521394</v>
      </c>
      <c r="AH10">
        <v>663450279.91129601</v>
      </c>
      <c r="AI10">
        <v>673693112.160954</v>
      </c>
      <c r="AJ10">
        <v>683945630.66418803</v>
      </c>
      <c r="AK10">
        <v>694207835.42099798</v>
      </c>
    </row>
    <row r="11" spans="1:37">
      <c r="A11" t="s">
        <v>627</v>
      </c>
      <c r="B11">
        <v>566725974.55551398</v>
      </c>
      <c r="C11">
        <v>575900449.22968996</v>
      </c>
      <c r="D11">
        <v>585766160.53540897</v>
      </c>
      <c r="E11">
        <v>596260571.07873499</v>
      </c>
      <c r="F11">
        <v>607325470.96285701</v>
      </c>
      <c r="G11">
        <v>618924418.58557606</v>
      </c>
      <c r="H11">
        <v>631022686.40806997</v>
      </c>
      <c r="I11">
        <v>643588510.77919304</v>
      </c>
      <c r="J11">
        <v>656573266.57735801</v>
      </c>
      <c r="K11">
        <v>669940711.79747999</v>
      </c>
      <c r="L11">
        <v>683616555.36649406</v>
      </c>
      <c r="M11">
        <v>697540417.47515297</v>
      </c>
      <c r="N11">
        <v>711742321.87023604</v>
      </c>
      <c r="O11">
        <v>726084780.10968196</v>
      </c>
      <c r="P11">
        <v>740309366.97152305</v>
      </c>
      <c r="Q11">
        <v>754546461.64914298</v>
      </c>
      <c r="R11">
        <v>767651437.37259996</v>
      </c>
      <c r="S11">
        <v>781180347.92456996</v>
      </c>
      <c r="T11">
        <v>795038563.689973</v>
      </c>
      <c r="U11">
        <v>808642889.68331695</v>
      </c>
      <c r="V11">
        <v>822725239.93970704</v>
      </c>
      <c r="W11">
        <v>837883996.89589202</v>
      </c>
      <c r="X11">
        <v>853181663.79323399</v>
      </c>
      <c r="Y11">
        <v>868620710.02141201</v>
      </c>
      <c r="Z11">
        <v>884015396.19898999</v>
      </c>
      <c r="AA11">
        <v>899298368.49267101</v>
      </c>
      <c r="AB11">
        <v>914642943.21496999</v>
      </c>
      <c r="AC11">
        <v>929996762.35858595</v>
      </c>
      <c r="AD11">
        <v>945360598.52510297</v>
      </c>
      <c r="AE11">
        <v>960737833.31648302</v>
      </c>
      <c r="AF11">
        <v>976107159.718871</v>
      </c>
      <c r="AG11">
        <v>991444245.76941001</v>
      </c>
      <c r="AH11">
        <v>1006776616.8584599</v>
      </c>
      <c r="AI11">
        <v>1022128723.73921</v>
      </c>
      <c r="AJ11">
        <v>1037494893.2122</v>
      </c>
      <c r="AK11">
        <v>1052788642.57697</v>
      </c>
    </row>
    <row r="12" spans="1:37">
      <c r="A12" t="s">
        <v>628</v>
      </c>
      <c r="B12">
        <v>252406175.78555501</v>
      </c>
      <c r="C12">
        <v>269603814.29172301</v>
      </c>
      <c r="D12">
        <v>286965889.586743</v>
      </c>
      <c r="E12">
        <v>303147734.01386899</v>
      </c>
      <c r="F12">
        <v>319580913.19940799</v>
      </c>
      <c r="G12">
        <v>336266811.987486</v>
      </c>
      <c r="H12">
        <v>355524190.785721</v>
      </c>
      <c r="I12">
        <v>374877239.87037498</v>
      </c>
      <c r="J12">
        <v>394327344.08557498</v>
      </c>
      <c r="K12">
        <v>416216510.11449403</v>
      </c>
      <c r="L12">
        <v>438025453.12844402</v>
      </c>
      <c r="M12">
        <v>460533115.97060001</v>
      </c>
      <c r="N12">
        <v>482898528.98612201</v>
      </c>
      <c r="O12">
        <v>505123077.01913798</v>
      </c>
      <c r="P12">
        <v>527208144.91377699</v>
      </c>
      <c r="Q12">
        <v>549155117.514166</v>
      </c>
      <c r="R12">
        <v>574246721.39991498</v>
      </c>
      <c r="S12">
        <v>598857595.28646195</v>
      </c>
      <c r="T12">
        <v>622989124.01793599</v>
      </c>
      <c r="U12">
        <v>646642692.43846405</v>
      </c>
      <c r="V12">
        <v>669819685.39217496</v>
      </c>
      <c r="W12">
        <v>695142207.91885197</v>
      </c>
      <c r="X12">
        <v>719616536.06758797</v>
      </c>
      <c r="Y12">
        <v>743244054.68251204</v>
      </c>
      <c r="Z12">
        <v>766026148.60775304</v>
      </c>
      <c r="AA12">
        <v>787964202.68743801</v>
      </c>
      <c r="AB12">
        <v>812680861.84360301</v>
      </c>
      <c r="AC12">
        <v>835751526.38071203</v>
      </c>
      <c r="AD12">
        <v>857177581.142892</v>
      </c>
      <c r="AE12">
        <v>876960410.97427201</v>
      </c>
      <c r="AF12">
        <v>895101400.71897995</v>
      </c>
      <c r="AG12">
        <v>911601935.22114396</v>
      </c>
      <c r="AH12">
        <v>926463399.324893</v>
      </c>
      <c r="AI12">
        <v>939687177.874354</v>
      </c>
      <c r="AJ12">
        <v>951274655.71365595</v>
      </c>
      <c r="AK12">
        <v>961227217.68692696</v>
      </c>
    </row>
    <row r="13" spans="1:37">
      <c r="A13" t="s">
        <v>629</v>
      </c>
      <c r="B13">
        <v>119002890.089067</v>
      </c>
      <c r="C13">
        <v>119230458.44718499</v>
      </c>
      <c r="D13">
        <v>119663406.029212</v>
      </c>
      <c r="E13">
        <v>120029933.792392</v>
      </c>
      <c r="F13">
        <v>120479492.69396</v>
      </c>
      <c r="G13">
        <v>121007783.691155</v>
      </c>
      <c r="H13">
        <v>121588632.74121501</v>
      </c>
      <c r="I13">
        <v>122153365.80137999</v>
      </c>
      <c r="J13">
        <v>122702058.828888</v>
      </c>
      <c r="K13">
        <v>123159787.78097799</v>
      </c>
      <c r="L13">
        <v>123564128.614889</v>
      </c>
      <c r="M13">
        <v>124152657.287854</v>
      </c>
      <c r="N13">
        <v>124644199.757117</v>
      </c>
      <c r="O13">
        <v>125132581.97991399</v>
      </c>
      <c r="P13">
        <v>125617879.91348299</v>
      </c>
      <c r="Q13">
        <v>126100169.515062</v>
      </c>
      <c r="R13">
        <v>126573672.227513</v>
      </c>
      <c r="S13">
        <v>127047580.04523499</v>
      </c>
      <c r="T13">
        <v>127521892.968227</v>
      </c>
      <c r="U13">
        <v>127996610.996489</v>
      </c>
      <c r="V13">
        <v>128471734.130023</v>
      </c>
      <c r="W13">
        <v>128947262.368827</v>
      </c>
      <c r="X13">
        <v>129423195.712901</v>
      </c>
      <c r="Y13">
        <v>129899534.162247</v>
      </c>
      <c r="Z13">
        <v>130376277.71686301</v>
      </c>
      <c r="AA13">
        <v>130853426.37674899</v>
      </c>
      <c r="AB13">
        <v>131330980.14190599</v>
      </c>
      <c r="AC13">
        <v>131808939.012334</v>
      </c>
      <c r="AD13">
        <v>132287302.988033</v>
      </c>
      <c r="AE13">
        <v>132766072.069002</v>
      </c>
      <c r="AF13">
        <v>133245246.255242</v>
      </c>
      <c r="AG13">
        <v>133724825.54675201</v>
      </c>
      <c r="AH13">
        <v>134204809.943533</v>
      </c>
      <c r="AI13">
        <v>134685199.44558501</v>
      </c>
      <c r="AJ13">
        <v>135165994.052908</v>
      </c>
      <c r="AK13">
        <v>135647193.76550099</v>
      </c>
    </row>
    <row r="14" spans="1:37">
      <c r="A14" t="s">
        <v>630</v>
      </c>
      <c r="B14">
        <v>0</v>
      </c>
      <c r="C14">
        <v>0</v>
      </c>
      <c r="D14">
        <v>0</v>
      </c>
      <c r="E14">
        <v>0</v>
      </c>
      <c r="F14">
        <v>0</v>
      </c>
      <c r="G14">
        <v>0</v>
      </c>
      <c r="H14">
        <v>0</v>
      </c>
      <c r="I14">
        <v>0</v>
      </c>
      <c r="J14">
        <v>0</v>
      </c>
      <c r="K14">
        <v>0</v>
      </c>
      <c r="L14">
        <v>0</v>
      </c>
      <c r="M14">
        <v>0</v>
      </c>
      <c r="N14">
        <v>0</v>
      </c>
      <c r="O14">
        <v>0</v>
      </c>
      <c r="P14">
        <v>0</v>
      </c>
      <c r="Q14">
        <v>0</v>
      </c>
      <c r="R14">
        <v>0</v>
      </c>
      <c r="S14">
        <v>0</v>
      </c>
      <c r="T14">
        <v>0</v>
      </c>
      <c r="U14">
        <v>0</v>
      </c>
      <c r="V14">
        <v>0</v>
      </c>
      <c r="W14">
        <v>0</v>
      </c>
      <c r="X14">
        <v>0</v>
      </c>
      <c r="Y14">
        <v>0</v>
      </c>
      <c r="Z14">
        <v>0</v>
      </c>
      <c r="AA14">
        <v>0</v>
      </c>
      <c r="AB14">
        <v>0</v>
      </c>
      <c r="AC14">
        <v>0</v>
      </c>
      <c r="AD14">
        <v>0</v>
      </c>
      <c r="AE14">
        <v>0</v>
      </c>
      <c r="AF14">
        <v>0</v>
      </c>
      <c r="AG14">
        <v>0</v>
      </c>
      <c r="AH14">
        <v>0</v>
      </c>
      <c r="AI14">
        <v>0</v>
      </c>
      <c r="AJ14">
        <v>0</v>
      </c>
      <c r="AK14">
        <v>0</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26"/>
  <sheetViews>
    <sheetView workbookViewId="0">
      <selection activeCell="A26" sqref="A15:XFD26"/>
    </sheetView>
  </sheetViews>
  <sheetFormatPr defaultRowHeight="14.5"/>
  <cols>
    <col min="1" max="1" width="24" customWidth="1"/>
    <col min="2" max="2" width="15" customWidth="1"/>
    <col min="3" max="3" width="14.453125" customWidth="1"/>
    <col min="4" max="4" width="16.81640625" bestFit="1" customWidth="1"/>
    <col min="5" max="5" width="17" bestFit="1" customWidth="1"/>
    <col min="6" max="37" width="15.81640625" bestFit="1" customWidth="1"/>
    <col min="38" max="38" width="17" bestFit="1" customWidth="1"/>
  </cols>
  <sheetData>
    <row r="1" spans="1:36">
      <c r="A1" s="121" t="s">
        <v>800</v>
      </c>
      <c r="B1" s="121"/>
      <c r="C1" s="121"/>
    </row>
    <row r="2" spans="1:36">
      <c r="A2" s="128" t="s">
        <v>736</v>
      </c>
      <c r="B2" s="128">
        <v>2016</v>
      </c>
      <c r="C2" s="128">
        <v>2017</v>
      </c>
      <c r="D2" s="128">
        <v>2018</v>
      </c>
      <c r="E2" s="128">
        <v>2019</v>
      </c>
      <c r="F2" s="128">
        <v>2020</v>
      </c>
      <c r="G2" s="128">
        <v>2021</v>
      </c>
      <c r="H2" s="128">
        <v>2022</v>
      </c>
      <c r="I2" s="128">
        <v>2023</v>
      </c>
      <c r="J2" s="128">
        <v>2024</v>
      </c>
      <c r="K2" s="128">
        <v>2025</v>
      </c>
      <c r="L2" s="128">
        <v>2026</v>
      </c>
      <c r="M2" s="128">
        <v>2027</v>
      </c>
      <c r="N2" s="128">
        <v>2028</v>
      </c>
      <c r="O2" s="128">
        <v>2029</v>
      </c>
      <c r="P2" s="128">
        <v>2030</v>
      </c>
      <c r="Q2" s="128">
        <v>2031</v>
      </c>
      <c r="R2" s="128">
        <v>2032</v>
      </c>
      <c r="S2" s="128">
        <v>2033</v>
      </c>
      <c r="T2" s="128">
        <v>2034</v>
      </c>
      <c r="U2" s="128">
        <v>2035</v>
      </c>
      <c r="V2" s="128">
        <v>2036</v>
      </c>
      <c r="W2" s="128">
        <v>2037</v>
      </c>
      <c r="X2" s="128">
        <v>2038</v>
      </c>
      <c r="Y2" s="128">
        <v>2039</v>
      </c>
      <c r="Z2" s="128">
        <v>2040</v>
      </c>
      <c r="AA2" s="128">
        <v>2041</v>
      </c>
      <c r="AB2" s="128">
        <v>2042</v>
      </c>
      <c r="AC2" s="128">
        <v>2043</v>
      </c>
      <c r="AD2" s="128">
        <v>2044</v>
      </c>
      <c r="AE2" s="128">
        <v>2045</v>
      </c>
      <c r="AF2" s="128">
        <v>2046</v>
      </c>
      <c r="AG2" s="128">
        <v>2047</v>
      </c>
      <c r="AH2" s="128">
        <v>2048</v>
      </c>
      <c r="AI2" s="128">
        <v>2049</v>
      </c>
      <c r="AJ2" s="128">
        <v>2050</v>
      </c>
    </row>
    <row r="3" spans="1:36">
      <c r="A3" s="128" t="s">
        <v>655</v>
      </c>
      <c r="B3" s="128">
        <v>0</v>
      </c>
      <c r="C3" s="128">
        <v>0</v>
      </c>
      <c r="D3" s="128">
        <v>0</v>
      </c>
      <c r="E3" s="128">
        <v>0</v>
      </c>
      <c r="F3" s="22">
        <v>2.65946834975573E-6</v>
      </c>
      <c r="G3" s="22">
        <v>5.5114753599817202E-6</v>
      </c>
      <c r="H3" s="22">
        <v>8.3833457403808092E-6</v>
      </c>
      <c r="I3" s="22">
        <v>1.13351975561704E-5</v>
      </c>
      <c r="J3" s="22">
        <v>1.4345567177950601E-5</v>
      </c>
      <c r="K3" s="22">
        <v>1.7434678244550302E-5</v>
      </c>
      <c r="L3" s="22">
        <v>2.06432912756996E-5</v>
      </c>
      <c r="M3" s="22">
        <v>2.3967523575180799E-5</v>
      </c>
      <c r="N3" s="22">
        <v>2.7334523840743999E-5</v>
      </c>
      <c r="O3" s="22">
        <v>3.0753041516068397E-5</v>
      </c>
      <c r="P3" s="22">
        <v>3.43332745390273E-5</v>
      </c>
      <c r="Q3" s="22">
        <v>3.5274347866689198E-5</v>
      </c>
      <c r="R3" s="22">
        <v>4.0950028328259903E-5</v>
      </c>
      <c r="S3" s="22">
        <v>4.5023478496141702E-5</v>
      </c>
      <c r="T3" s="22">
        <v>4.9056829428032799E-5</v>
      </c>
      <c r="U3" s="22">
        <v>5.3018407092051901E-5</v>
      </c>
      <c r="V3" s="22">
        <v>5.7137199674714302E-5</v>
      </c>
      <c r="W3" s="22">
        <v>6.1352268862226405E-5</v>
      </c>
      <c r="X3" s="22">
        <v>6.56695578710785E-5</v>
      </c>
      <c r="Y3" s="22">
        <v>7.0075485953322405E-5</v>
      </c>
      <c r="Z3" s="22">
        <v>7.4563568522651304E-5</v>
      </c>
      <c r="AA3" s="22">
        <v>7.9147210783738994E-5</v>
      </c>
      <c r="AB3" s="22">
        <v>8.3821992866579503E-5</v>
      </c>
      <c r="AC3" s="22">
        <v>8.8587731706696193E-5</v>
      </c>
      <c r="AD3" s="22">
        <v>9.3444525917880597E-5</v>
      </c>
      <c r="AE3" s="22">
        <v>9.8390042645203705E-5</v>
      </c>
      <c r="AF3" s="22">
        <v>1.03421344165936E-4</v>
      </c>
      <c r="AG3" s="22">
        <v>1.0854075898834999E-4</v>
      </c>
      <c r="AH3" s="22">
        <v>1.13750671728308E-4</v>
      </c>
      <c r="AI3" s="22">
        <v>1.1905036237696199E-4</v>
      </c>
      <c r="AJ3" s="22">
        <v>1.24429481516988E-4</v>
      </c>
    </row>
    <row r="4" spans="1:36">
      <c r="A4" s="128" t="s">
        <v>743</v>
      </c>
      <c r="B4" s="128">
        <v>0</v>
      </c>
      <c r="C4" s="128">
        <v>0</v>
      </c>
      <c r="D4" s="128">
        <v>0</v>
      </c>
      <c r="E4" s="128">
        <v>0</v>
      </c>
      <c r="F4" s="128">
        <v>0</v>
      </c>
      <c r="G4" s="128">
        <v>0</v>
      </c>
      <c r="H4" s="128">
        <v>0</v>
      </c>
      <c r="I4" s="128">
        <v>0</v>
      </c>
      <c r="J4" s="128">
        <v>0</v>
      </c>
      <c r="K4" s="128">
        <v>0</v>
      </c>
      <c r="L4" s="128">
        <v>0</v>
      </c>
      <c r="M4" s="128">
        <v>0</v>
      </c>
      <c r="N4" s="128">
        <v>0</v>
      </c>
      <c r="O4" s="128">
        <v>0</v>
      </c>
      <c r="P4" s="128">
        <v>0</v>
      </c>
      <c r="Q4" s="128">
        <v>0</v>
      </c>
      <c r="R4" s="128">
        <v>0</v>
      </c>
      <c r="S4" s="128">
        <v>0</v>
      </c>
      <c r="T4" s="128">
        <v>0</v>
      </c>
      <c r="U4" s="128">
        <v>0</v>
      </c>
      <c r="V4" s="128">
        <v>0</v>
      </c>
      <c r="W4" s="128">
        <v>0</v>
      </c>
      <c r="X4" s="128">
        <v>0</v>
      </c>
      <c r="Y4" s="128">
        <v>0</v>
      </c>
      <c r="Z4" s="128">
        <v>0</v>
      </c>
      <c r="AA4" s="128">
        <v>0</v>
      </c>
      <c r="AB4" s="128">
        <v>0</v>
      </c>
      <c r="AC4" s="128">
        <v>0</v>
      </c>
      <c r="AD4" s="128">
        <v>0</v>
      </c>
      <c r="AE4" s="128">
        <v>0</v>
      </c>
      <c r="AF4" s="128">
        <v>0</v>
      </c>
      <c r="AG4" s="128">
        <v>0</v>
      </c>
      <c r="AH4" s="128">
        <v>0</v>
      </c>
      <c r="AI4" s="128">
        <v>0</v>
      </c>
      <c r="AJ4" s="128">
        <v>0</v>
      </c>
    </row>
    <row r="5" spans="1:36">
      <c r="A5" s="128" t="s">
        <v>744</v>
      </c>
      <c r="B5" s="22">
        <v>3.4691059759717701E-3</v>
      </c>
      <c r="C5" s="22">
        <v>3.5322947987122101E-3</v>
      </c>
      <c r="D5" s="22">
        <v>3.5757897146068899E-3</v>
      </c>
      <c r="E5" s="22">
        <v>3.6199421338134301E-3</v>
      </c>
      <c r="F5" s="22">
        <v>3.6909189722235001E-3</v>
      </c>
      <c r="G5" s="22">
        <v>3.76596606131478E-3</v>
      </c>
      <c r="H5" s="22">
        <v>3.7594859931957699E-3</v>
      </c>
      <c r="I5" s="22">
        <v>3.75220800921869E-3</v>
      </c>
      <c r="J5" s="22">
        <v>3.7379983567091702E-3</v>
      </c>
      <c r="K5" s="22">
        <v>3.7240208568567901E-3</v>
      </c>
      <c r="L5" s="22">
        <v>3.7167977847205199E-3</v>
      </c>
      <c r="M5" s="22">
        <v>3.7122425719285802E-3</v>
      </c>
      <c r="N5" s="22">
        <v>3.6987890404198702E-3</v>
      </c>
      <c r="O5" s="22">
        <v>3.67988099050228E-3</v>
      </c>
      <c r="P5" s="22">
        <v>3.6684820098880099E-3</v>
      </c>
      <c r="Q5" s="22">
        <v>3.3924836830880201E-3</v>
      </c>
      <c r="R5" s="22">
        <v>3.56845133220649E-3</v>
      </c>
      <c r="S5" s="22">
        <v>3.57483495656866E-3</v>
      </c>
      <c r="T5" s="22">
        <v>3.5659111997119299E-3</v>
      </c>
      <c r="U5" s="22">
        <v>3.5425935647871E-3</v>
      </c>
      <c r="V5" s="22">
        <v>3.5218056029447799E-3</v>
      </c>
      <c r="W5" s="22">
        <v>3.4990934147812701E-3</v>
      </c>
      <c r="X5" s="22">
        <v>3.47475226366885E-3</v>
      </c>
      <c r="Y5" s="22">
        <v>3.4480324338396098E-3</v>
      </c>
      <c r="Z5" s="22">
        <v>3.4187073381624698E-3</v>
      </c>
      <c r="AA5" s="22">
        <v>3.3874679160850298E-3</v>
      </c>
      <c r="AB5" s="22">
        <v>3.3541221355060601E-3</v>
      </c>
      <c r="AC5" s="22">
        <v>3.3186843431031198E-3</v>
      </c>
      <c r="AD5" s="22">
        <v>3.28117710325285E-3</v>
      </c>
      <c r="AE5" s="22">
        <v>3.2415390798057001E-3</v>
      </c>
      <c r="AF5" s="22">
        <v>3.1997066538880302E-3</v>
      </c>
      <c r="AG5" s="22">
        <v>3.1557873270801301E-3</v>
      </c>
      <c r="AH5" s="22">
        <v>3.1098684821646099E-3</v>
      </c>
      <c r="AI5" s="22">
        <v>3.0619392444680999E-3</v>
      </c>
      <c r="AJ5" s="22">
        <v>3.0117590412634702E-3</v>
      </c>
    </row>
    <row r="6" spans="1:36">
      <c r="A6" s="128" t="s">
        <v>745</v>
      </c>
      <c r="B6" s="128">
        <v>0</v>
      </c>
      <c r="C6" s="128">
        <v>0</v>
      </c>
      <c r="D6" s="128">
        <v>0</v>
      </c>
      <c r="E6" s="128">
        <v>0</v>
      </c>
      <c r="F6" s="128">
        <v>0</v>
      </c>
      <c r="G6" s="128">
        <v>0</v>
      </c>
      <c r="H6" s="128">
        <v>0</v>
      </c>
      <c r="I6" s="128">
        <v>0</v>
      </c>
      <c r="J6" s="128">
        <v>0</v>
      </c>
      <c r="K6" s="128">
        <v>0</v>
      </c>
      <c r="L6" s="128">
        <v>0</v>
      </c>
      <c r="M6" s="128">
        <v>0</v>
      </c>
      <c r="N6" s="128">
        <v>0</v>
      </c>
      <c r="O6" s="128">
        <v>0</v>
      </c>
      <c r="P6" s="128">
        <v>0</v>
      </c>
      <c r="Q6" s="128">
        <v>0</v>
      </c>
      <c r="R6" s="128">
        <v>0</v>
      </c>
      <c r="S6" s="128">
        <v>0</v>
      </c>
      <c r="T6" s="128">
        <v>0</v>
      </c>
      <c r="U6" s="128">
        <v>0</v>
      </c>
      <c r="V6" s="128">
        <v>0</v>
      </c>
      <c r="W6" s="128">
        <v>0</v>
      </c>
      <c r="X6" s="128">
        <v>0</v>
      </c>
      <c r="Y6" s="128">
        <v>0</v>
      </c>
      <c r="Z6" s="128">
        <v>0</v>
      </c>
      <c r="AA6" s="128">
        <v>0</v>
      </c>
      <c r="AB6" s="128">
        <v>0</v>
      </c>
      <c r="AC6" s="128">
        <v>0</v>
      </c>
      <c r="AD6" s="128">
        <v>0</v>
      </c>
      <c r="AE6" s="128">
        <v>0</v>
      </c>
      <c r="AF6" s="128">
        <v>0</v>
      </c>
      <c r="AG6" s="128">
        <v>0</v>
      </c>
      <c r="AH6" s="128">
        <v>0</v>
      </c>
      <c r="AI6" s="128">
        <v>0</v>
      </c>
      <c r="AJ6" s="128">
        <v>0</v>
      </c>
    </row>
    <row r="7" spans="1:36">
      <c r="A7" s="128" t="s">
        <v>746</v>
      </c>
      <c r="B7" s="128">
        <v>0</v>
      </c>
      <c r="C7" s="128">
        <v>0</v>
      </c>
      <c r="D7" s="128">
        <v>0</v>
      </c>
      <c r="E7" s="128">
        <v>0</v>
      </c>
      <c r="F7" s="128">
        <v>0</v>
      </c>
      <c r="G7" s="128">
        <v>0</v>
      </c>
      <c r="H7" s="128">
        <v>0</v>
      </c>
      <c r="I7" s="128">
        <v>0</v>
      </c>
      <c r="J7" s="128">
        <v>0</v>
      </c>
      <c r="K7" s="128">
        <v>0</v>
      </c>
      <c r="L7" s="128">
        <v>0</v>
      </c>
      <c r="M7" s="128">
        <v>0</v>
      </c>
      <c r="N7" s="128">
        <v>0</v>
      </c>
      <c r="O7" s="128">
        <v>0</v>
      </c>
      <c r="P7" s="128">
        <v>0</v>
      </c>
      <c r="Q7" s="128">
        <v>0</v>
      </c>
      <c r="R7" s="128">
        <v>0</v>
      </c>
      <c r="S7" s="128">
        <v>0</v>
      </c>
      <c r="T7" s="128">
        <v>0</v>
      </c>
      <c r="U7" s="128">
        <v>0</v>
      </c>
      <c r="V7" s="128">
        <v>0</v>
      </c>
      <c r="W7" s="128">
        <v>0</v>
      </c>
      <c r="X7" s="128">
        <v>0</v>
      </c>
      <c r="Y7" s="128">
        <v>0</v>
      </c>
      <c r="Z7" s="128">
        <v>0</v>
      </c>
      <c r="AA7" s="128">
        <v>0</v>
      </c>
      <c r="AB7" s="128">
        <v>0</v>
      </c>
      <c r="AC7" s="128">
        <v>0</v>
      </c>
      <c r="AD7" s="128">
        <v>0</v>
      </c>
      <c r="AE7" s="128">
        <v>0</v>
      </c>
      <c r="AF7" s="128">
        <v>0</v>
      </c>
      <c r="AG7" s="128">
        <v>0</v>
      </c>
      <c r="AH7" s="128">
        <v>0</v>
      </c>
      <c r="AI7" s="128">
        <v>0</v>
      </c>
      <c r="AJ7" s="128">
        <v>0</v>
      </c>
    </row>
    <row r="8" spans="1:36">
      <c r="A8" s="128" t="s">
        <v>747</v>
      </c>
      <c r="B8" s="128">
        <v>0</v>
      </c>
      <c r="C8" s="128">
        <v>0</v>
      </c>
      <c r="D8" s="128">
        <v>0</v>
      </c>
      <c r="E8" s="128">
        <v>0</v>
      </c>
      <c r="F8" s="128">
        <v>0</v>
      </c>
      <c r="G8" s="128">
        <v>0</v>
      </c>
      <c r="H8" s="128">
        <v>0</v>
      </c>
      <c r="I8" s="128">
        <v>0</v>
      </c>
      <c r="J8" s="128">
        <v>0</v>
      </c>
      <c r="K8" s="128">
        <v>0</v>
      </c>
      <c r="L8" s="128">
        <v>0</v>
      </c>
      <c r="M8" s="128">
        <v>0</v>
      </c>
      <c r="N8" s="128">
        <v>0</v>
      </c>
      <c r="O8" s="128">
        <v>0</v>
      </c>
      <c r="P8" s="128">
        <v>0</v>
      </c>
      <c r="Q8" s="128">
        <v>0</v>
      </c>
      <c r="R8" s="128">
        <v>0</v>
      </c>
      <c r="S8" s="128">
        <v>0</v>
      </c>
      <c r="T8" s="128">
        <v>0</v>
      </c>
      <c r="U8" s="128">
        <v>0</v>
      </c>
      <c r="V8" s="128">
        <v>0</v>
      </c>
      <c r="W8" s="128">
        <v>0</v>
      </c>
      <c r="X8" s="128">
        <v>0</v>
      </c>
      <c r="Y8" s="128">
        <v>0</v>
      </c>
      <c r="Z8" s="128">
        <v>0</v>
      </c>
      <c r="AA8" s="128">
        <v>0</v>
      </c>
      <c r="AB8" s="128">
        <v>0</v>
      </c>
      <c r="AC8" s="128">
        <v>0</v>
      </c>
      <c r="AD8" s="128">
        <v>0</v>
      </c>
      <c r="AE8" s="128">
        <v>0</v>
      </c>
      <c r="AF8" s="128">
        <v>0</v>
      </c>
      <c r="AG8" s="128">
        <v>0</v>
      </c>
      <c r="AH8" s="128">
        <v>0</v>
      </c>
      <c r="AI8" s="128">
        <v>0</v>
      </c>
      <c r="AJ8" s="128">
        <v>0</v>
      </c>
    </row>
    <row r="9" spans="1:36">
      <c r="A9" s="128" t="s">
        <v>748</v>
      </c>
      <c r="B9" s="128">
        <v>0</v>
      </c>
      <c r="C9" s="128">
        <v>0</v>
      </c>
      <c r="D9" s="128">
        <v>0</v>
      </c>
      <c r="E9" s="128">
        <v>0</v>
      </c>
      <c r="F9" s="128">
        <v>0</v>
      </c>
      <c r="G9" s="128">
        <v>0</v>
      </c>
      <c r="H9" s="128">
        <v>0</v>
      </c>
      <c r="I9" s="128">
        <v>0</v>
      </c>
      <c r="J9" s="128">
        <v>0</v>
      </c>
      <c r="K9" s="128">
        <v>0</v>
      </c>
      <c r="L9" s="128">
        <v>0</v>
      </c>
      <c r="M9" s="128">
        <v>0</v>
      </c>
      <c r="N9" s="128">
        <v>0</v>
      </c>
      <c r="O9" s="128">
        <v>0</v>
      </c>
      <c r="P9" s="128">
        <v>0</v>
      </c>
      <c r="Q9" s="128">
        <v>0</v>
      </c>
      <c r="R9" s="128">
        <v>0</v>
      </c>
      <c r="S9" s="128">
        <v>0</v>
      </c>
      <c r="T9" s="128">
        <v>0</v>
      </c>
      <c r="U9" s="128">
        <v>0</v>
      </c>
      <c r="V9" s="128">
        <v>0</v>
      </c>
      <c r="W9" s="128">
        <v>0</v>
      </c>
      <c r="X9" s="128">
        <v>0</v>
      </c>
      <c r="Y9" s="128">
        <v>0</v>
      </c>
      <c r="Z9" s="128">
        <v>0</v>
      </c>
      <c r="AA9" s="128">
        <v>0</v>
      </c>
      <c r="AB9" s="128">
        <v>0</v>
      </c>
      <c r="AC9" s="128">
        <v>0</v>
      </c>
      <c r="AD9" s="128">
        <v>0</v>
      </c>
      <c r="AE9" s="128">
        <v>0</v>
      </c>
      <c r="AF9" s="128">
        <v>0</v>
      </c>
      <c r="AG9" s="128">
        <v>0</v>
      </c>
      <c r="AH9" s="128">
        <v>0</v>
      </c>
      <c r="AI9" s="128">
        <v>0</v>
      </c>
      <c r="AJ9" s="128">
        <v>0</v>
      </c>
    </row>
    <row r="10" spans="1:36">
      <c r="A10" s="128" t="s">
        <v>749</v>
      </c>
      <c r="B10" s="128">
        <v>0</v>
      </c>
      <c r="C10" s="128">
        <v>0</v>
      </c>
      <c r="D10" s="128">
        <v>0</v>
      </c>
      <c r="E10" s="128">
        <v>0</v>
      </c>
      <c r="F10" s="128">
        <v>0</v>
      </c>
      <c r="G10" s="128">
        <v>0</v>
      </c>
      <c r="H10" s="128">
        <v>0</v>
      </c>
      <c r="I10" s="128">
        <v>0</v>
      </c>
      <c r="J10" s="128">
        <v>0</v>
      </c>
      <c r="K10" s="128">
        <v>0</v>
      </c>
      <c r="L10" s="128">
        <v>0</v>
      </c>
      <c r="M10" s="128">
        <v>0</v>
      </c>
      <c r="N10" s="128">
        <v>0</v>
      </c>
      <c r="O10" s="128">
        <v>0</v>
      </c>
      <c r="P10" s="128">
        <v>0</v>
      </c>
      <c r="Q10" s="128">
        <v>0</v>
      </c>
      <c r="R10" s="128">
        <v>0</v>
      </c>
      <c r="S10" s="128">
        <v>0</v>
      </c>
      <c r="T10" s="128">
        <v>0</v>
      </c>
      <c r="U10" s="128">
        <v>0</v>
      </c>
      <c r="V10" s="128">
        <v>0</v>
      </c>
      <c r="W10" s="128">
        <v>0</v>
      </c>
      <c r="X10" s="128">
        <v>0</v>
      </c>
      <c r="Y10" s="128">
        <v>0</v>
      </c>
      <c r="Z10" s="128">
        <v>0</v>
      </c>
      <c r="AA10" s="128">
        <v>0</v>
      </c>
      <c r="AB10" s="128">
        <v>0</v>
      </c>
      <c r="AC10" s="128">
        <v>0</v>
      </c>
      <c r="AD10" s="128">
        <v>0</v>
      </c>
      <c r="AE10" s="128">
        <v>0</v>
      </c>
      <c r="AF10" s="128">
        <v>0</v>
      </c>
      <c r="AG10" s="128">
        <v>0</v>
      </c>
      <c r="AH10" s="128">
        <v>0</v>
      </c>
      <c r="AI10" s="128">
        <v>0</v>
      </c>
      <c r="AJ10" s="128">
        <v>0</v>
      </c>
    </row>
    <row r="11" spans="1:36">
      <c r="A11" s="128" t="s">
        <v>556</v>
      </c>
      <c r="B11" s="22">
        <v>3.4691059759717701E-3</v>
      </c>
      <c r="C11" s="22">
        <v>3.5322947987122101E-3</v>
      </c>
      <c r="D11" s="22">
        <v>3.5757897146068899E-3</v>
      </c>
      <c r="E11" s="22">
        <v>3.6199421338134301E-3</v>
      </c>
      <c r="F11" s="22">
        <v>3.69357844057326E-3</v>
      </c>
      <c r="G11" s="22">
        <v>3.7714775366747598E-3</v>
      </c>
      <c r="H11" s="22">
        <v>3.7678693389361501E-3</v>
      </c>
      <c r="I11" s="22">
        <v>3.7635432067748601E-3</v>
      </c>
      <c r="J11" s="22">
        <v>3.75234392388712E-3</v>
      </c>
      <c r="K11" s="22">
        <v>3.7414555351013398E-3</v>
      </c>
      <c r="L11" s="22">
        <v>3.7374410759962199E-3</v>
      </c>
      <c r="M11" s="22">
        <v>3.7362100955037601E-3</v>
      </c>
      <c r="N11" s="22">
        <v>3.72612356426062E-3</v>
      </c>
      <c r="O11" s="22">
        <v>3.7106340320183502E-3</v>
      </c>
      <c r="P11" s="22">
        <v>3.70281528442703E-3</v>
      </c>
      <c r="Q11" s="22">
        <v>3.4277580309547101E-3</v>
      </c>
      <c r="R11" s="22">
        <v>3.60940136053475E-3</v>
      </c>
      <c r="S11" s="22">
        <v>3.6198584350647998E-3</v>
      </c>
      <c r="T11" s="22">
        <v>3.6149680291399601E-3</v>
      </c>
      <c r="U11" s="22">
        <v>3.5956119718791499E-3</v>
      </c>
      <c r="V11" s="22">
        <v>3.5789428026194998E-3</v>
      </c>
      <c r="W11" s="22">
        <v>3.5604456836434901E-3</v>
      </c>
      <c r="X11" s="22">
        <v>3.5404218215399201E-3</v>
      </c>
      <c r="Y11" s="22">
        <v>3.5181079197929401E-3</v>
      </c>
      <c r="Z11" s="22">
        <v>3.4932709066851199E-3</v>
      </c>
      <c r="AA11" s="22">
        <v>3.46661512686876E-3</v>
      </c>
      <c r="AB11" s="22">
        <v>3.4379441283726398E-3</v>
      </c>
      <c r="AC11" s="22">
        <v>3.40727207480982E-3</v>
      </c>
      <c r="AD11" s="22">
        <v>3.3746216291707298E-3</v>
      </c>
      <c r="AE11" s="22">
        <v>3.3399291224509098E-3</v>
      </c>
      <c r="AF11" s="22">
        <v>3.3031279980539601E-3</v>
      </c>
      <c r="AG11" s="22">
        <v>3.26432808606848E-3</v>
      </c>
      <c r="AH11" s="22">
        <v>3.2236191538929202E-3</v>
      </c>
      <c r="AI11" s="22">
        <v>3.1809896068450598E-3</v>
      </c>
      <c r="AJ11" s="22">
        <v>3.1361885227804598E-3</v>
      </c>
    </row>
    <row r="16" spans="1:36">
      <c r="A16" s="121" t="s">
        <v>801</v>
      </c>
      <c r="B16" s="121"/>
      <c r="C16" s="121"/>
      <c r="D16" s="123"/>
      <c r="E16" s="123"/>
      <c r="F16" s="123"/>
      <c r="G16" s="123"/>
      <c r="H16" s="123"/>
      <c r="I16" s="123"/>
      <c r="J16" s="123"/>
      <c r="K16" s="123"/>
      <c r="L16" s="123"/>
      <c r="M16" s="123"/>
      <c r="N16" s="123"/>
      <c r="O16" s="123"/>
      <c r="P16" s="123"/>
      <c r="Q16" s="123"/>
      <c r="R16" s="123"/>
      <c r="S16" s="123"/>
      <c r="T16" s="123"/>
      <c r="U16" s="123"/>
      <c r="V16" s="123"/>
      <c r="W16" s="123"/>
      <c r="X16" s="123"/>
      <c r="Y16" s="123"/>
      <c r="Z16" s="123"/>
      <c r="AA16" s="123"/>
      <c r="AB16" s="123"/>
      <c r="AC16" s="123"/>
      <c r="AD16" s="123"/>
      <c r="AE16" s="123"/>
      <c r="AF16" s="123"/>
      <c r="AG16" s="123"/>
      <c r="AH16" s="123"/>
      <c r="AI16" s="123"/>
      <c r="AJ16" s="123"/>
    </row>
    <row r="17" spans="1:36">
      <c r="A17" s="123" t="s">
        <v>736</v>
      </c>
      <c r="B17" s="123">
        <v>2016</v>
      </c>
      <c r="C17" s="123">
        <v>2017</v>
      </c>
      <c r="D17" s="123">
        <v>2018</v>
      </c>
      <c r="E17" s="123">
        <v>2019</v>
      </c>
      <c r="F17" s="123">
        <v>2020</v>
      </c>
      <c r="G17" s="123">
        <v>2021</v>
      </c>
      <c r="H17" s="123">
        <v>2022</v>
      </c>
      <c r="I17" s="123">
        <v>2023</v>
      </c>
      <c r="J17" s="123">
        <v>2024</v>
      </c>
      <c r="K17" s="123">
        <v>2025</v>
      </c>
      <c r="L17" s="123">
        <v>2026</v>
      </c>
      <c r="M17" s="123">
        <v>2027</v>
      </c>
      <c r="N17" s="123">
        <v>2028</v>
      </c>
      <c r="O17" s="123">
        <v>2029</v>
      </c>
      <c r="P17" s="123">
        <v>2030</v>
      </c>
      <c r="Q17" s="123">
        <v>2031</v>
      </c>
      <c r="R17" s="123">
        <v>2032</v>
      </c>
      <c r="S17" s="123">
        <v>2033</v>
      </c>
      <c r="T17" s="123">
        <v>2034</v>
      </c>
      <c r="U17" s="123">
        <v>2035</v>
      </c>
      <c r="V17" s="123">
        <v>2036</v>
      </c>
      <c r="W17" s="123">
        <v>2037</v>
      </c>
      <c r="X17" s="123">
        <v>2038</v>
      </c>
      <c r="Y17" s="123">
        <v>2039</v>
      </c>
      <c r="Z17" s="123">
        <v>2040</v>
      </c>
      <c r="AA17" s="123">
        <v>2041</v>
      </c>
      <c r="AB17" s="123">
        <v>2042</v>
      </c>
      <c r="AC17" s="123">
        <v>2043</v>
      </c>
      <c r="AD17" s="123">
        <v>2044</v>
      </c>
      <c r="AE17" s="123">
        <v>2045</v>
      </c>
      <c r="AF17" s="123">
        <v>2046</v>
      </c>
      <c r="AG17" s="123">
        <v>2047</v>
      </c>
      <c r="AH17" s="123">
        <v>2048</v>
      </c>
      <c r="AI17" s="123">
        <v>2049</v>
      </c>
      <c r="AJ17" s="123">
        <v>2050</v>
      </c>
    </row>
    <row r="18" spans="1:36">
      <c r="A18" s="123" t="s">
        <v>655</v>
      </c>
      <c r="B18" s="123">
        <v>0</v>
      </c>
      <c r="C18" s="123">
        <v>0</v>
      </c>
      <c r="D18" s="123">
        <v>0</v>
      </c>
      <c r="E18" s="123">
        <v>0</v>
      </c>
      <c r="F18" s="123">
        <v>0</v>
      </c>
      <c r="G18" s="123">
        <v>0</v>
      </c>
      <c r="H18" s="123">
        <v>0</v>
      </c>
      <c r="I18" s="123">
        <v>0</v>
      </c>
      <c r="J18" s="123">
        <v>0</v>
      </c>
      <c r="K18" s="123">
        <v>0</v>
      </c>
      <c r="L18" s="123">
        <v>0</v>
      </c>
      <c r="M18" s="123">
        <v>0</v>
      </c>
      <c r="N18" s="123">
        <v>0</v>
      </c>
      <c r="O18" s="123">
        <v>0</v>
      </c>
      <c r="P18" s="123">
        <v>0</v>
      </c>
      <c r="Q18" s="123">
        <v>0</v>
      </c>
      <c r="R18" s="123">
        <v>0</v>
      </c>
      <c r="S18" s="123">
        <v>0</v>
      </c>
      <c r="T18" s="123">
        <v>0</v>
      </c>
      <c r="U18" s="123">
        <v>0</v>
      </c>
      <c r="V18" s="123">
        <v>0</v>
      </c>
      <c r="W18" s="123">
        <v>0</v>
      </c>
      <c r="X18" s="123">
        <v>0</v>
      </c>
      <c r="Y18" s="123">
        <v>0</v>
      </c>
      <c r="Z18" s="123">
        <v>0</v>
      </c>
      <c r="AA18" s="123">
        <v>0</v>
      </c>
      <c r="AB18" s="123">
        <v>0</v>
      </c>
      <c r="AC18" s="123">
        <v>0</v>
      </c>
      <c r="AD18" s="123">
        <v>0</v>
      </c>
      <c r="AE18" s="123">
        <v>0</v>
      </c>
      <c r="AF18" s="123">
        <v>0</v>
      </c>
      <c r="AG18" s="123">
        <v>0</v>
      </c>
      <c r="AH18" s="123">
        <v>0</v>
      </c>
      <c r="AI18" s="123">
        <v>0</v>
      </c>
      <c r="AJ18" s="123">
        <v>0</v>
      </c>
    </row>
    <row r="19" spans="1:36">
      <c r="A19" s="123" t="s">
        <v>743</v>
      </c>
      <c r="B19" s="123">
        <v>0</v>
      </c>
      <c r="C19" s="123">
        <v>0</v>
      </c>
      <c r="D19" s="123">
        <v>0</v>
      </c>
      <c r="E19" s="123">
        <v>0</v>
      </c>
      <c r="F19" s="123">
        <v>0</v>
      </c>
      <c r="G19" s="123">
        <v>0</v>
      </c>
      <c r="H19" s="123">
        <v>0</v>
      </c>
      <c r="I19" s="123">
        <v>0</v>
      </c>
      <c r="J19" s="123">
        <v>0</v>
      </c>
      <c r="K19" s="123">
        <v>0</v>
      </c>
      <c r="L19" s="123">
        <v>0</v>
      </c>
      <c r="M19" s="123">
        <v>0</v>
      </c>
      <c r="N19" s="123">
        <v>0</v>
      </c>
      <c r="O19" s="123">
        <v>0</v>
      </c>
      <c r="P19" s="123">
        <v>0</v>
      </c>
      <c r="Q19" s="123">
        <v>0</v>
      </c>
      <c r="R19" s="123">
        <v>0</v>
      </c>
      <c r="S19" s="123">
        <v>0</v>
      </c>
      <c r="T19" s="123">
        <v>0</v>
      </c>
      <c r="U19" s="123">
        <v>0</v>
      </c>
      <c r="V19" s="123">
        <v>0</v>
      </c>
      <c r="W19" s="123">
        <v>0</v>
      </c>
      <c r="X19" s="123">
        <v>0</v>
      </c>
      <c r="Y19" s="123">
        <v>0</v>
      </c>
      <c r="Z19" s="123">
        <v>0</v>
      </c>
      <c r="AA19" s="123">
        <v>0</v>
      </c>
      <c r="AB19" s="123">
        <v>0</v>
      </c>
      <c r="AC19" s="123">
        <v>0</v>
      </c>
      <c r="AD19" s="123">
        <v>0</v>
      </c>
      <c r="AE19" s="123">
        <v>0</v>
      </c>
      <c r="AF19" s="123">
        <v>0</v>
      </c>
      <c r="AG19" s="123">
        <v>0</v>
      </c>
      <c r="AH19" s="123">
        <v>0</v>
      </c>
      <c r="AI19" s="123">
        <v>0</v>
      </c>
      <c r="AJ19" s="123">
        <v>0</v>
      </c>
    </row>
    <row r="20" spans="1:36">
      <c r="A20" s="123" t="s">
        <v>744</v>
      </c>
      <c r="B20" s="22">
        <v>3.4691059759717701E-3</v>
      </c>
      <c r="C20" s="22">
        <v>3.5322947987122101E-3</v>
      </c>
      <c r="D20" s="22">
        <v>3.5757897146068899E-3</v>
      </c>
      <c r="E20" s="22">
        <v>3.6199421338134301E-3</v>
      </c>
      <c r="F20" s="22">
        <v>3.7474326746558101E-3</v>
      </c>
      <c r="G20" s="22">
        <v>3.8830849127143899E-3</v>
      </c>
      <c r="H20" s="22">
        <v>3.93763209017886E-3</v>
      </c>
      <c r="I20" s="22">
        <v>3.9930809572873097E-3</v>
      </c>
      <c r="J20" s="22">
        <v>4.0428416592406197E-3</v>
      </c>
      <c r="K20" s="22">
        <v>4.0945077695534798E-3</v>
      </c>
      <c r="L20" s="22">
        <v>4.1554677243291404E-3</v>
      </c>
      <c r="M20" s="22">
        <v>4.2215524479011701E-3</v>
      </c>
      <c r="N20" s="22">
        <v>4.2796476720356798E-3</v>
      </c>
      <c r="O20" s="22">
        <v>4.3333831227187402E-3</v>
      </c>
      <c r="P20" s="22">
        <v>4.3980640938423403E-3</v>
      </c>
      <c r="Q20" s="22">
        <v>4.1420635752551704E-3</v>
      </c>
      <c r="R20" s="22">
        <v>4.4386394341820196E-3</v>
      </c>
      <c r="S20" s="22">
        <v>4.53158387461167E-3</v>
      </c>
      <c r="T20" s="22">
        <v>4.6083688250576202E-3</v>
      </c>
      <c r="U20" s="22">
        <v>4.6692347154931998E-3</v>
      </c>
      <c r="V20" s="22">
        <v>4.73597109603246E-3</v>
      </c>
      <c r="W20" s="22">
        <v>4.8028291281035796E-3</v>
      </c>
      <c r="X20" s="22">
        <v>4.8702303684292599E-3</v>
      </c>
      <c r="Y20" s="22">
        <v>4.9371365103477102E-3</v>
      </c>
      <c r="Z20" s="22">
        <v>5.0031831692688104E-3</v>
      </c>
      <c r="AA20" s="22">
        <v>5.0693461452394799E-3</v>
      </c>
      <c r="AB20" s="22">
        <v>5.13533948392088E-3</v>
      </c>
      <c r="AC20" s="22">
        <v>5.2011736418704196E-3</v>
      </c>
      <c r="AD20" s="22">
        <v>5.26687327900781E-3</v>
      </c>
      <c r="AE20" s="22">
        <v>5.3323274860162797E-3</v>
      </c>
      <c r="AF20" s="22">
        <v>5.3974102174141701E-3</v>
      </c>
      <c r="AG20" s="22">
        <v>5.46227845558259E-3</v>
      </c>
      <c r="AH20" s="22">
        <v>5.5270702563911698E-3</v>
      </c>
      <c r="AI20" s="22">
        <v>5.59175944497856E-3</v>
      </c>
      <c r="AJ20" s="22">
        <v>5.6558855234994801E-3</v>
      </c>
    </row>
    <row r="21" spans="1:36">
      <c r="A21" s="123" t="s">
        <v>745</v>
      </c>
      <c r="B21" s="123">
        <v>0</v>
      </c>
      <c r="C21" s="123">
        <v>0</v>
      </c>
      <c r="D21" s="123">
        <v>0</v>
      </c>
      <c r="E21" s="123">
        <v>0</v>
      </c>
      <c r="F21" s="123">
        <v>0</v>
      </c>
      <c r="G21" s="123">
        <v>0</v>
      </c>
      <c r="H21" s="123">
        <v>0</v>
      </c>
      <c r="I21" s="123">
        <v>0</v>
      </c>
      <c r="J21" s="123">
        <v>0</v>
      </c>
      <c r="K21" s="123">
        <v>0</v>
      </c>
      <c r="L21" s="123">
        <v>0</v>
      </c>
      <c r="M21" s="123">
        <v>0</v>
      </c>
      <c r="N21" s="123">
        <v>0</v>
      </c>
      <c r="O21" s="123">
        <v>0</v>
      </c>
      <c r="P21" s="123">
        <v>0</v>
      </c>
      <c r="Q21" s="123">
        <v>0</v>
      </c>
      <c r="R21" s="123">
        <v>0</v>
      </c>
      <c r="S21" s="123">
        <v>0</v>
      </c>
      <c r="T21" s="123">
        <v>0</v>
      </c>
      <c r="U21" s="123">
        <v>0</v>
      </c>
      <c r="V21" s="123">
        <v>0</v>
      </c>
      <c r="W21" s="123">
        <v>0</v>
      </c>
      <c r="X21" s="123">
        <v>0</v>
      </c>
      <c r="Y21" s="123">
        <v>0</v>
      </c>
      <c r="Z21" s="123">
        <v>0</v>
      </c>
      <c r="AA21" s="123">
        <v>0</v>
      </c>
      <c r="AB21" s="123">
        <v>0</v>
      </c>
      <c r="AC21" s="123">
        <v>0</v>
      </c>
      <c r="AD21" s="123">
        <v>0</v>
      </c>
      <c r="AE21" s="123">
        <v>0</v>
      </c>
      <c r="AF21" s="123">
        <v>0</v>
      </c>
      <c r="AG21" s="123">
        <v>0</v>
      </c>
      <c r="AH21" s="123">
        <v>0</v>
      </c>
      <c r="AI21" s="123">
        <v>0</v>
      </c>
      <c r="AJ21" s="123">
        <v>0</v>
      </c>
    </row>
    <row r="22" spans="1:36">
      <c r="A22" s="123" t="s">
        <v>746</v>
      </c>
      <c r="B22" s="123">
        <v>0</v>
      </c>
      <c r="C22" s="123">
        <v>0</v>
      </c>
      <c r="D22" s="123">
        <v>0</v>
      </c>
      <c r="E22" s="123">
        <v>0</v>
      </c>
      <c r="F22" s="123">
        <v>0</v>
      </c>
      <c r="G22" s="123">
        <v>0</v>
      </c>
      <c r="H22" s="123">
        <v>0</v>
      </c>
      <c r="I22" s="123">
        <v>0</v>
      </c>
      <c r="J22" s="123">
        <v>0</v>
      </c>
      <c r="K22" s="123">
        <v>0</v>
      </c>
      <c r="L22" s="123">
        <v>0</v>
      </c>
      <c r="M22" s="123">
        <v>0</v>
      </c>
      <c r="N22" s="123">
        <v>0</v>
      </c>
      <c r="O22" s="123">
        <v>0</v>
      </c>
      <c r="P22" s="123">
        <v>0</v>
      </c>
      <c r="Q22" s="123">
        <v>0</v>
      </c>
      <c r="R22" s="123">
        <v>0</v>
      </c>
      <c r="S22" s="123">
        <v>0</v>
      </c>
      <c r="T22" s="123">
        <v>0</v>
      </c>
      <c r="U22" s="123">
        <v>0</v>
      </c>
      <c r="V22" s="123">
        <v>0</v>
      </c>
      <c r="W22" s="123">
        <v>0</v>
      </c>
      <c r="X22" s="123">
        <v>0</v>
      </c>
      <c r="Y22" s="123">
        <v>0</v>
      </c>
      <c r="Z22" s="123">
        <v>0</v>
      </c>
      <c r="AA22" s="123">
        <v>0</v>
      </c>
      <c r="AB22" s="123">
        <v>0</v>
      </c>
      <c r="AC22" s="123">
        <v>0</v>
      </c>
      <c r="AD22" s="123">
        <v>0</v>
      </c>
      <c r="AE22" s="123">
        <v>0</v>
      </c>
      <c r="AF22" s="123">
        <v>0</v>
      </c>
      <c r="AG22" s="123">
        <v>0</v>
      </c>
      <c r="AH22" s="123">
        <v>0</v>
      </c>
      <c r="AI22" s="123">
        <v>0</v>
      </c>
      <c r="AJ22" s="123">
        <v>0</v>
      </c>
    </row>
    <row r="23" spans="1:36">
      <c r="A23" s="123" t="s">
        <v>747</v>
      </c>
      <c r="B23" s="123">
        <v>0</v>
      </c>
      <c r="C23" s="123">
        <v>0</v>
      </c>
      <c r="D23" s="123">
        <v>0</v>
      </c>
      <c r="E23" s="123">
        <v>0</v>
      </c>
      <c r="F23" s="123">
        <v>0</v>
      </c>
      <c r="G23" s="123">
        <v>0</v>
      </c>
      <c r="H23" s="123">
        <v>0</v>
      </c>
      <c r="I23" s="123">
        <v>0</v>
      </c>
      <c r="J23" s="123">
        <v>0</v>
      </c>
      <c r="K23" s="123">
        <v>0</v>
      </c>
      <c r="L23" s="123">
        <v>0</v>
      </c>
      <c r="M23" s="123">
        <v>0</v>
      </c>
      <c r="N23" s="123">
        <v>0</v>
      </c>
      <c r="O23" s="123">
        <v>0</v>
      </c>
      <c r="P23" s="123">
        <v>0</v>
      </c>
      <c r="Q23" s="123">
        <v>0</v>
      </c>
      <c r="R23" s="123">
        <v>0</v>
      </c>
      <c r="S23" s="123">
        <v>0</v>
      </c>
      <c r="T23" s="123">
        <v>0</v>
      </c>
      <c r="U23" s="123">
        <v>0</v>
      </c>
      <c r="V23" s="123">
        <v>0</v>
      </c>
      <c r="W23" s="123">
        <v>0</v>
      </c>
      <c r="X23" s="123">
        <v>0</v>
      </c>
      <c r="Y23" s="123">
        <v>0</v>
      </c>
      <c r="Z23" s="123">
        <v>0</v>
      </c>
      <c r="AA23" s="123">
        <v>0</v>
      </c>
      <c r="AB23" s="123">
        <v>0</v>
      </c>
      <c r="AC23" s="123">
        <v>0</v>
      </c>
      <c r="AD23" s="123">
        <v>0</v>
      </c>
      <c r="AE23" s="123">
        <v>0</v>
      </c>
      <c r="AF23" s="123">
        <v>0</v>
      </c>
      <c r="AG23" s="123">
        <v>0</v>
      </c>
      <c r="AH23" s="123">
        <v>0</v>
      </c>
      <c r="AI23" s="123">
        <v>0</v>
      </c>
      <c r="AJ23" s="123">
        <v>0</v>
      </c>
    </row>
    <row r="24" spans="1:36">
      <c r="A24" s="123" t="s">
        <v>748</v>
      </c>
      <c r="B24" s="123">
        <v>0</v>
      </c>
      <c r="C24" s="123">
        <v>0</v>
      </c>
      <c r="D24" s="123">
        <v>0</v>
      </c>
      <c r="E24" s="123">
        <v>0</v>
      </c>
      <c r="F24" s="123">
        <v>0</v>
      </c>
      <c r="G24" s="123">
        <v>0</v>
      </c>
      <c r="H24" s="123">
        <v>0</v>
      </c>
      <c r="I24" s="123">
        <v>0</v>
      </c>
      <c r="J24" s="123">
        <v>0</v>
      </c>
      <c r="K24" s="123">
        <v>0</v>
      </c>
      <c r="L24" s="123">
        <v>0</v>
      </c>
      <c r="M24" s="123">
        <v>0</v>
      </c>
      <c r="N24" s="123">
        <v>0</v>
      </c>
      <c r="O24" s="123">
        <v>0</v>
      </c>
      <c r="P24" s="123">
        <v>0</v>
      </c>
      <c r="Q24" s="123">
        <v>0</v>
      </c>
      <c r="R24" s="123">
        <v>0</v>
      </c>
      <c r="S24" s="123">
        <v>0</v>
      </c>
      <c r="T24" s="123">
        <v>0</v>
      </c>
      <c r="U24" s="123">
        <v>0</v>
      </c>
      <c r="V24" s="123">
        <v>0</v>
      </c>
      <c r="W24" s="123">
        <v>0</v>
      </c>
      <c r="X24" s="123">
        <v>0</v>
      </c>
      <c r="Y24" s="123">
        <v>0</v>
      </c>
      <c r="Z24" s="123">
        <v>0</v>
      </c>
      <c r="AA24" s="123">
        <v>0</v>
      </c>
      <c r="AB24" s="123">
        <v>0</v>
      </c>
      <c r="AC24" s="123">
        <v>0</v>
      </c>
      <c r="AD24" s="123">
        <v>0</v>
      </c>
      <c r="AE24" s="123">
        <v>0</v>
      </c>
      <c r="AF24" s="123">
        <v>0</v>
      </c>
      <c r="AG24" s="123">
        <v>0</v>
      </c>
      <c r="AH24" s="123">
        <v>0</v>
      </c>
      <c r="AI24" s="123">
        <v>0</v>
      </c>
      <c r="AJ24" s="123">
        <v>0</v>
      </c>
    </row>
    <row r="25" spans="1:36">
      <c r="A25" s="123" t="s">
        <v>749</v>
      </c>
      <c r="B25" s="123">
        <v>0</v>
      </c>
      <c r="C25" s="123">
        <v>0</v>
      </c>
      <c r="D25" s="123">
        <v>0</v>
      </c>
      <c r="E25" s="123">
        <v>0</v>
      </c>
      <c r="F25" s="123">
        <v>0</v>
      </c>
      <c r="G25" s="123">
        <v>0</v>
      </c>
      <c r="H25" s="123">
        <v>0</v>
      </c>
      <c r="I25" s="123">
        <v>0</v>
      </c>
      <c r="J25" s="123">
        <v>0</v>
      </c>
      <c r="K25" s="123">
        <v>0</v>
      </c>
      <c r="L25" s="123">
        <v>0</v>
      </c>
      <c r="M25" s="123">
        <v>0</v>
      </c>
      <c r="N25" s="123">
        <v>0</v>
      </c>
      <c r="O25" s="123">
        <v>0</v>
      </c>
      <c r="P25" s="123">
        <v>0</v>
      </c>
      <c r="Q25" s="123">
        <v>0</v>
      </c>
      <c r="R25" s="123">
        <v>0</v>
      </c>
      <c r="S25" s="123">
        <v>0</v>
      </c>
      <c r="T25" s="123">
        <v>0</v>
      </c>
      <c r="U25" s="123">
        <v>0</v>
      </c>
      <c r="V25" s="123">
        <v>0</v>
      </c>
      <c r="W25" s="123">
        <v>0</v>
      </c>
      <c r="X25" s="123">
        <v>0</v>
      </c>
      <c r="Y25" s="123">
        <v>0</v>
      </c>
      <c r="Z25" s="123">
        <v>0</v>
      </c>
      <c r="AA25" s="123">
        <v>0</v>
      </c>
      <c r="AB25" s="123">
        <v>0</v>
      </c>
      <c r="AC25" s="123">
        <v>0</v>
      </c>
      <c r="AD25" s="123">
        <v>0</v>
      </c>
      <c r="AE25" s="123">
        <v>0</v>
      </c>
      <c r="AF25" s="123">
        <v>0</v>
      </c>
      <c r="AG25" s="123">
        <v>0</v>
      </c>
      <c r="AH25" s="123">
        <v>0</v>
      </c>
      <c r="AI25" s="123">
        <v>0</v>
      </c>
      <c r="AJ25" s="123">
        <v>0</v>
      </c>
    </row>
    <row r="26" spans="1:36">
      <c r="A26" s="123" t="s">
        <v>556</v>
      </c>
      <c r="B26" s="22">
        <v>3.4691059759717701E-3</v>
      </c>
      <c r="C26" s="22">
        <v>3.5322947987122101E-3</v>
      </c>
      <c r="D26" s="22">
        <v>3.5757897146068899E-3</v>
      </c>
      <c r="E26" s="22">
        <v>3.6199421338134301E-3</v>
      </c>
      <c r="F26" s="22">
        <v>3.7474326746558101E-3</v>
      </c>
      <c r="G26" s="22">
        <v>3.8830849127143899E-3</v>
      </c>
      <c r="H26" s="22">
        <v>3.93763209017886E-3</v>
      </c>
      <c r="I26" s="22">
        <v>3.9930809572873097E-3</v>
      </c>
      <c r="J26" s="22">
        <v>4.0428416592406197E-3</v>
      </c>
      <c r="K26" s="22">
        <v>4.0945077695534798E-3</v>
      </c>
      <c r="L26" s="22">
        <v>4.1554677243291404E-3</v>
      </c>
      <c r="M26" s="22">
        <v>4.2215524479011701E-3</v>
      </c>
      <c r="N26" s="22">
        <v>4.2796476720356798E-3</v>
      </c>
      <c r="O26" s="22">
        <v>4.3333831227187402E-3</v>
      </c>
      <c r="P26" s="22">
        <v>4.3980640938423403E-3</v>
      </c>
      <c r="Q26" s="22">
        <v>4.1420635752551704E-3</v>
      </c>
      <c r="R26" s="22">
        <v>4.4386394341820196E-3</v>
      </c>
      <c r="S26" s="22">
        <v>4.53158387461167E-3</v>
      </c>
      <c r="T26" s="22">
        <v>4.6083688250576202E-3</v>
      </c>
      <c r="U26" s="22">
        <v>4.6692347154931998E-3</v>
      </c>
      <c r="V26" s="22">
        <v>4.73597109603246E-3</v>
      </c>
      <c r="W26" s="22">
        <v>4.8028291281035796E-3</v>
      </c>
      <c r="X26" s="22">
        <v>4.8702303684292599E-3</v>
      </c>
      <c r="Y26" s="22">
        <v>4.9371365103477102E-3</v>
      </c>
      <c r="Z26" s="22">
        <v>5.0031831692688104E-3</v>
      </c>
      <c r="AA26" s="22">
        <v>5.0693461452394799E-3</v>
      </c>
      <c r="AB26" s="22">
        <v>5.13533948392088E-3</v>
      </c>
      <c r="AC26" s="22">
        <v>5.2011736418704196E-3</v>
      </c>
      <c r="AD26" s="22">
        <v>5.26687327900781E-3</v>
      </c>
      <c r="AE26" s="22">
        <v>5.3323274860162797E-3</v>
      </c>
      <c r="AF26" s="22">
        <v>5.3974102174141701E-3</v>
      </c>
      <c r="AG26" s="22">
        <v>5.46227845558259E-3</v>
      </c>
      <c r="AH26" s="22">
        <v>5.5270702563911698E-3</v>
      </c>
      <c r="AI26" s="22">
        <v>5.59175944497856E-3</v>
      </c>
      <c r="AJ26" s="22">
        <v>5.6558855234994801E-3</v>
      </c>
    </row>
  </sheetData>
  <pageMargins left="0.7" right="0.7" top="0.75" bottom="0.75" header="0.3" footer="0.3"/>
  <pageSetup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3"/>
  <sheetViews>
    <sheetView workbookViewId="0">
      <selection activeCell="I11" sqref="I11"/>
    </sheetView>
  </sheetViews>
  <sheetFormatPr defaultRowHeight="14.5"/>
  <cols>
    <col min="2" max="2" width="10.7265625" bestFit="1" customWidth="1"/>
    <col min="4" max="4" width="10.7265625" bestFit="1" customWidth="1"/>
    <col min="5" max="5" width="8.1796875" bestFit="1" customWidth="1"/>
    <col min="6" max="6" width="10.7265625" bestFit="1" customWidth="1"/>
    <col min="9" max="9" width="15.26953125" bestFit="1" customWidth="1"/>
  </cols>
  <sheetData>
    <row r="1" spans="1:10" ht="15" thickBot="1"/>
    <row r="2" spans="1:10" ht="15" thickBot="1">
      <c r="A2" s="74"/>
      <c r="B2" s="137">
        <v>2012</v>
      </c>
      <c r="C2" s="138"/>
      <c r="D2" s="139">
        <v>2013</v>
      </c>
      <c r="E2" s="140"/>
      <c r="F2" s="137">
        <v>2014</v>
      </c>
      <c r="G2" s="138"/>
    </row>
    <row r="3" spans="1:10" ht="44" thickBot="1">
      <c r="A3" s="75" t="s">
        <v>676</v>
      </c>
      <c r="B3" s="76" t="s">
        <v>677</v>
      </c>
      <c r="C3" s="77" t="s">
        <v>678</v>
      </c>
      <c r="D3" s="78" t="s">
        <v>677</v>
      </c>
      <c r="E3" s="79" t="s">
        <v>678</v>
      </c>
      <c r="F3" s="76" t="s">
        <v>677</v>
      </c>
      <c r="G3" s="77" t="s">
        <v>678</v>
      </c>
      <c r="I3" t="s">
        <v>724</v>
      </c>
      <c r="J3" t="s">
        <v>725</v>
      </c>
    </row>
    <row r="4" spans="1:10">
      <c r="A4" s="80" t="s">
        <v>679</v>
      </c>
      <c r="B4" s="81">
        <v>2847690</v>
      </c>
      <c r="C4" s="73">
        <v>167.51552899999999</v>
      </c>
      <c r="D4" s="82">
        <v>3028660.5</v>
      </c>
      <c r="E4" s="83">
        <v>175.34898699999999</v>
      </c>
      <c r="F4" s="84">
        <v>3166509.5</v>
      </c>
      <c r="G4" s="73">
        <v>174.55708200000001</v>
      </c>
      <c r="I4" s="24">
        <f>B7+D7+F7</f>
        <v>20443507</v>
      </c>
      <c r="J4" s="24">
        <f>C7+E7+G7</f>
        <v>482.25102850000002</v>
      </c>
    </row>
    <row r="5" spans="1:10">
      <c r="A5" s="85" t="s">
        <v>680</v>
      </c>
      <c r="B5" s="86">
        <v>5648234</v>
      </c>
      <c r="C5" s="71">
        <v>124.3509035</v>
      </c>
      <c r="D5" s="87">
        <v>6009026</v>
      </c>
      <c r="E5" s="88">
        <v>128.03366349999999</v>
      </c>
      <c r="F5" s="89">
        <v>6295535.5</v>
      </c>
      <c r="G5" s="71">
        <v>132.51200549999999</v>
      </c>
    </row>
    <row r="6" spans="1:10">
      <c r="A6" s="85" t="s">
        <v>681</v>
      </c>
      <c r="B6" s="86">
        <v>2748790</v>
      </c>
      <c r="C6" s="71">
        <v>168.19055449999999</v>
      </c>
      <c r="D6" s="87">
        <v>2718777</v>
      </c>
      <c r="E6" s="88">
        <v>168.17960299999999</v>
      </c>
      <c r="F6" s="89">
        <v>2812995</v>
      </c>
      <c r="G6" s="71">
        <v>177.055744</v>
      </c>
      <c r="I6" t="s">
        <v>726</v>
      </c>
      <c r="J6" t="s">
        <v>727</v>
      </c>
    </row>
    <row r="7" spans="1:10">
      <c r="A7" s="85" t="s">
        <v>642</v>
      </c>
      <c r="B7" s="86">
        <v>6571238</v>
      </c>
      <c r="C7" s="71">
        <v>154.74232699999999</v>
      </c>
      <c r="D7" s="87">
        <v>6757783</v>
      </c>
      <c r="E7" s="88">
        <v>159.580254</v>
      </c>
      <c r="F7" s="89">
        <v>7114486</v>
      </c>
      <c r="G7" s="71">
        <v>167.9284475</v>
      </c>
      <c r="I7" s="24">
        <f>B47+D47+F47</f>
        <v>448273640</v>
      </c>
      <c r="J7" s="24">
        <f>C47+E47+G47</f>
        <v>23343.953727</v>
      </c>
    </row>
    <row r="8" spans="1:10">
      <c r="A8" s="85" t="s">
        <v>682</v>
      </c>
      <c r="B8" s="86">
        <v>2780932.5</v>
      </c>
      <c r="C8" s="71">
        <v>168.63475550000001</v>
      </c>
      <c r="D8" s="87">
        <v>2394672</v>
      </c>
      <c r="E8" s="88">
        <v>145.017413</v>
      </c>
      <c r="F8" s="89">
        <v>2541484</v>
      </c>
      <c r="G8" s="71">
        <v>153.80156149999999</v>
      </c>
    </row>
    <row r="9" spans="1:10">
      <c r="A9" s="85" t="s">
        <v>683</v>
      </c>
      <c r="B9" s="86">
        <v>29016</v>
      </c>
      <c r="C9" s="71">
        <v>2.6287639999999999</v>
      </c>
      <c r="D9" s="87">
        <v>30368</v>
      </c>
      <c r="E9" s="88">
        <v>2.8245149999999999</v>
      </c>
      <c r="F9" s="89">
        <v>32924.5</v>
      </c>
      <c r="G9" s="71">
        <v>2.9268550000000002</v>
      </c>
      <c r="I9" t="s">
        <v>728</v>
      </c>
    </row>
    <row r="10" spans="1:10">
      <c r="A10" s="85" t="s">
        <v>684</v>
      </c>
      <c r="B10" s="86">
        <v>1604416.5</v>
      </c>
      <c r="C10" s="71">
        <v>82.030710499999998</v>
      </c>
      <c r="D10" s="87">
        <v>1669759</v>
      </c>
      <c r="E10" s="88">
        <v>88.053794499999995</v>
      </c>
      <c r="F10" s="89">
        <v>1706586</v>
      </c>
      <c r="G10" s="71">
        <v>82.704610000000002</v>
      </c>
      <c r="I10" t="s">
        <v>729</v>
      </c>
      <c r="J10" t="s">
        <v>730</v>
      </c>
    </row>
    <row r="11" spans="1:10">
      <c r="A11" s="85" t="s">
        <v>685</v>
      </c>
      <c r="B11" s="86">
        <v>4044516</v>
      </c>
      <c r="C11" s="71">
        <v>182.03462250000001</v>
      </c>
      <c r="D11" s="87">
        <v>4225123.5</v>
      </c>
      <c r="E11" s="88">
        <v>188.88838200000001</v>
      </c>
      <c r="F11" s="89">
        <v>4441114.5</v>
      </c>
      <c r="G11" s="71">
        <v>185.1561805</v>
      </c>
      <c r="I11" s="96">
        <f>I4/I7</f>
        <v>4.5604972444955719E-2</v>
      </c>
      <c r="J11">
        <f>J4/J7</f>
        <v>2.0658498304947398E-2</v>
      </c>
    </row>
    <row r="12" spans="1:10">
      <c r="A12" s="85" t="s">
        <v>686</v>
      </c>
      <c r="B12" s="86">
        <v>12058752</v>
      </c>
      <c r="C12" s="71">
        <v>510.45500650000002</v>
      </c>
      <c r="D12" s="87">
        <v>12424631</v>
      </c>
      <c r="E12" s="88">
        <v>522.31518549999998</v>
      </c>
      <c r="F12" s="89">
        <v>12953581</v>
      </c>
      <c r="G12" s="71">
        <v>547.62661149999997</v>
      </c>
    </row>
    <row r="13" spans="1:10">
      <c r="A13" s="85" t="s">
        <v>687</v>
      </c>
      <c r="B13" s="86">
        <v>6786442.5</v>
      </c>
      <c r="C13" s="71">
        <v>285.75887649999999</v>
      </c>
      <c r="D13" s="87">
        <v>7073696.5</v>
      </c>
      <c r="E13" s="88">
        <v>313.56214749999998</v>
      </c>
      <c r="F13" s="89">
        <v>7513921</v>
      </c>
      <c r="G13" s="71">
        <v>328.41693149999998</v>
      </c>
      <c r="I13" t="s">
        <v>731</v>
      </c>
    </row>
    <row r="14" spans="1:10">
      <c r="A14" s="85" t="s">
        <v>688</v>
      </c>
      <c r="B14" s="86">
        <v>6358451.5</v>
      </c>
      <c r="C14" s="71">
        <v>325.08204499999999</v>
      </c>
      <c r="D14" s="87">
        <v>4403645</v>
      </c>
      <c r="E14" s="88">
        <v>282.53912300000002</v>
      </c>
      <c r="F14" s="89">
        <v>7029354</v>
      </c>
      <c r="G14" s="71">
        <v>358.06522899999999</v>
      </c>
    </row>
    <row r="15" spans="1:10">
      <c r="A15" s="85" t="s">
        <v>689</v>
      </c>
      <c r="B15" s="86">
        <v>6136278.5</v>
      </c>
      <c r="C15" s="71">
        <v>344.066258</v>
      </c>
      <c r="D15" s="87">
        <v>4409352</v>
      </c>
      <c r="E15" s="88">
        <v>311.90128950000002</v>
      </c>
      <c r="F15" s="89">
        <v>6905498</v>
      </c>
      <c r="G15" s="71">
        <v>367.50681850000001</v>
      </c>
      <c r="I15" t="s">
        <v>659</v>
      </c>
    </row>
    <row r="16" spans="1:10">
      <c r="A16" s="85" t="s">
        <v>690</v>
      </c>
      <c r="B16" s="86">
        <v>4330103.5</v>
      </c>
      <c r="C16" s="71">
        <v>250.66880399999999</v>
      </c>
      <c r="D16" s="87">
        <v>3891683.5</v>
      </c>
      <c r="E16" s="88">
        <v>248.01335599999999</v>
      </c>
      <c r="F16" s="89">
        <v>4011383.5</v>
      </c>
      <c r="G16" s="71">
        <v>251.289941</v>
      </c>
      <c r="I16" t="s">
        <v>660</v>
      </c>
    </row>
    <row r="17" spans="1:9">
      <c r="A17" s="85" t="s">
        <v>691</v>
      </c>
      <c r="B17" s="86">
        <v>1896756</v>
      </c>
      <c r="C17" s="71">
        <v>126.140349</v>
      </c>
      <c r="D17" s="87">
        <v>2062771</v>
      </c>
      <c r="E17" s="88">
        <v>137.26454150000001</v>
      </c>
      <c r="F17" s="89">
        <v>2141263.5</v>
      </c>
      <c r="G17" s="71">
        <v>140.9385125</v>
      </c>
      <c r="I17" s="59" t="s">
        <v>657</v>
      </c>
    </row>
    <row r="18" spans="1:9">
      <c r="A18" s="85" t="s">
        <v>692</v>
      </c>
      <c r="B18" s="86">
        <v>65881</v>
      </c>
      <c r="C18" s="71">
        <v>5.1418900000000001</v>
      </c>
      <c r="D18" s="87">
        <v>64163</v>
      </c>
      <c r="E18" s="88">
        <v>4.8635910000000004</v>
      </c>
      <c r="F18" s="89">
        <v>54480</v>
      </c>
      <c r="G18" s="71">
        <v>4.4727759999999996</v>
      </c>
    </row>
    <row r="19" spans="1:9">
      <c r="A19" s="85" t="s">
        <v>693</v>
      </c>
      <c r="B19" s="86">
        <v>2075611</v>
      </c>
      <c r="C19" s="71">
        <v>89.261111999999997</v>
      </c>
      <c r="D19" s="87">
        <v>1588880</v>
      </c>
      <c r="E19" s="88">
        <v>90.324869000000007</v>
      </c>
      <c r="F19" s="89">
        <v>1783794</v>
      </c>
      <c r="G19" s="71">
        <v>103.07143600000001</v>
      </c>
    </row>
    <row r="20" spans="1:9">
      <c r="A20" s="85" t="s">
        <v>694</v>
      </c>
      <c r="B20" s="86">
        <v>395912</v>
      </c>
      <c r="C20" s="71">
        <v>15.244908000000001</v>
      </c>
      <c r="D20" s="87">
        <v>414586</v>
      </c>
      <c r="E20" s="88">
        <v>18.118193000000002</v>
      </c>
      <c r="F20" s="89">
        <v>436470.5</v>
      </c>
      <c r="G20" s="71">
        <v>15.437340499999999</v>
      </c>
    </row>
    <row r="21" spans="1:9">
      <c r="A21" s="85" t="s">
        <v>695</v>
      </c>
      <c r="B21" s="86">
        <v>1738875</v>
      </c>
      <c r="C21" s="71">
        <v>84.868262000000001</v>
      </c>
      <c r="D21" s="87">
        <v>1700002</v>
      </c>
      <c r="E21" s="88">
        <v>89.694163000000003</v>
      </c>
      <c r="F21" s="89">
        <v>1754686</v>
      </c>
      <c r="G21" s="71">
        <v>91.763494499999993</v>
      </c>
    </row>
    <row r="22" spans="1:9">
      <c r="A22" s="85" t="s">
        <v>696</v>
      </c>
      <c r="B22" s="86">
        <v>3829340.5</v>
      </c>
      <c r="C22" s="71">
        <v>246.611063</v>
      </c>
      <c r="D22" s="87">
        <v>4237597</v>
      </c>
      <c r="E22" s="88">
        <v>272.13399049999998</v>
      </c>
      <c r="F22" s="89">
        <v>4231053.5</v>
      </c>
      <c r="G22" s="71">
        <v>276.64181500000001</v>
      </c>
    </row>
    <row r="23" spans="1:9">
      <c r="A23" s="85" t="s">
        <v>697</v>
      </c>
      <c r="B23" s="86">
        <v>1941516</v>
      </c>
      <c r="C23" s="71">
        <v>115.56402199999999</v>
      </c>
      <c r="D23" s="87">
        <v>1993076</v>
      </c>
      <c r="E23" s="88">
        <v>117.433598</v>
      </c>
      <c r="F23" s="89">
        <v>2102728</v>
      </c>
      <c r="G23" s="71">
        <v>122.85166150000001</v>
      </c>
    </row>
    <row r="24" spans="1:9">
      <c r="A24" s="85" t="s">
        <v>698</v>
      </c>
      <c r="B24" s="86">
        <v>8195231.5</v>
      </c>
      <c r="C24" s="71">
        <v>433.03272399999997</v>
      </c>
      <c r="D24" s="87">
        <v>8584720</v>
      </c>
      <c r="E24" s="88">
        <v>437.79822100000001</v>
      </c>
      <c r="F24" s="89">
        <v>8938631.5</v>
      </c>
      <c r="G24" s="71">
        <v>456.85191250000003</v>
      </c>
    </row>
    <row r="25" spans="1:9">
      <c r="A25" s="85" t="s">
        <v>699</v>
      </c>
      <c r="B25" s="86">
        <v>1625340</v>
      </c>
      <c r="C25" s="71">
        <v>94.319590500000004</v>
      </c>
      <c r="D25" s="87">
        <v>1642617.5</v>
      </c>
      <c r="E25" s="88">
        <v>96.525548499999999</v>
      </c>
      <c r="F25" s="89">
        <v>1672613</v>
      </c>
      <c r="G25" s="71">
        <v>108.56479400000001</v>
      </c>
    </row>
    <row r="26" spans="1:9">
      <c r="A26" s="85" t="s">
        <v>700</v>
      </c>
      <c r="B26" s="86">
        <v>5609239.5</v>
      </c>
      <c r="C26" s="71">
        <v>510.43041449999998</v>
      </c>
      <c r="D26" s="87">
        <v>5248073</v>
      </c>
      <c r="E26" s="88">
        <v>480.90844399999997</v>
      </c>
      <c r="F26" s="89">
        <v>5626527</v>
      </c>
      <c r="G26" s="71">
        <v>527.74827949999997</v>
      </c>
    </row>
    <row r="27" spans="1:9">
      <c r="A27" s="85" t="s">
        <v>701</v>
      </c>
      <c r="B27" s="86">
        <v>70712</v>
      </c>
      <c r="C27" s="71">
        <v>5.615856</v>
      </c>
      <c r="D27" s="87">
        <v>74669</v>
      </c>
      <c r="E27" s="88">
        <v>5.8797579999999998</v>
      </c>
      <c r="F27" s="89">
        <v>68987</v>
      </c>
      <c r="G27" s="71">
        <v>5.7833969999999999</v>
      </c>
    </row>
    <row r="28" spans="1:9">
      <c r="A28" s="85" t="s">
        <v>702</v>
      </c>
      <c r="B28" s="86">
        <v>1495371</v>
      </c>
      <c r="C28" s="71">
        <v>43.558562999999999</v>
      </c>
      <c r="D28" s="87">
        <v>1496772</v>
      </c>
      <c r="E28" s="88">
        <v>47.976928999999998</v>
      </c>
      <c r="F28" s="89">
        <v>1602937</v>
      </c>
      <c r="G28" s="71">
        <v>46.136266999999997</v>
      </c>
    </row>
    <row r="29" spans="1:9">
      <c r="A29" s="85" t="s">
        <v>703</v>
      </c>
      <c r="B29" s="86">
        <v>1649114.5</v>
      </c>
      <c r="C29" s="71">
        <v>66.066428500000001</v>
      </c>
      <c r="D29" s="87">
        <v>1689378.5</v>
      </c>
      <c r="E29" s="88">
        <v>75.673141999999999</v>
      </c>
      <c r="F29" s="89">
        <v>1757890.5</v>
      </c>
      <c r="G29" s="71">
        <v>69.926852499999995</v>
      </c>
    </row>
    <row r="30" spans="1:9">
      <c r="A30" s="85" t="s">
        <v>704</v>
      </c>
      <c r="B30" s="86">
        <v>1428287</v>
      </c>
      <c r="C30" s="71">
        <v>83.341348999999994</v>
      </c>
      <c r="D30" s="87">
        <v>1369591</v>
      </c>
      <c r="E30" s="88">
        <v>81.046430999999998</v>
      </c>
      <c r="F30" s="89">
        <v>1453303.5</v>
      </c>
      <c r="G30" s="71">
        <v>84.061299000000005</v>
      </c>
    </row>
    <row r="31" spans="1:9">
      <c r="A31" s="85" t="s">
        <v>705</v>
      </c>
      <c r="B31" s="86">
        <v>2031257</v>
      </c>
      <c r="C31" s="71">
        <v>126.98161949999999</v>
      </c>
      <c r="D31" s="87">
        <v>2334338.5</v>
      </c>
      <c r="E31" s="88">
        <v>139.60794749999999</v>
      </c>
      <c r="F31" s="89">
        <v>2363705.5</v>
      </c>
      <c r="G31" s="71">
        <v>151.61830499999999</v>
      </c>
    </row>
    <row r="32" spans="1:9">
      <c r="A32" s="85" t="s">
        <v>706</v>
      </c>
      <c r="B32" s="86">
        <v>6556382.5</v>
      </c>
      <c r="C32" s="71">
        <v>285.48859700000003</v>
      </c>
      <c r="D32" s="87">
        <v>6848925</v>
      </c>
      <c r="E32" s="88">
        <v>305.28945249999998</v>
      </c>
      <c r="F32" s="89">
        <v>7309573</v>
      </c>
      <c r="G32" s="71">
        <v>317.21362299999998</v>
      </c>
    </row>
    <row r="33" spans="1:7">
      <c r="A33" s="85" t="s">
        <v>707</v>
      </c>
      <c r="B33" s="86">
        <v>6116912.5</v>
      </c>
      <c r="C33" s="71">
        <v>296.78418549999998</v>
      </c>
      <c r="D33" s="87">
        <v>6582738</v>
      </c>
      <c r="E33" s="88">
        <v>297.34377949999998</v>
      </c>
      <c r="F33" s="89">
        <v>6913344</v>
      </c>
      <c r="G33" s="71">
        <v>320.89098849999999</v>
      </c>
    </row>
    <row r="34" spans="1:7">
      <c r="A34" s="85" t="s">
        <v>708</v>
      </c>
      <c r="B34" s="86">
        <v>1227073</v>
      </c>
      <c r="C34" s="71">
        <v>54.520556999999997</v>
      </c>
      <c r="D34" s="132"/>
      <c r="E34" s="132"/>
      <c r="F34" s="133"/>
      <c r="G34" s="134"/>
    </row>
    <row r="35" spans="1:7">
      <c r="A35" s="85" t="s">
        <v>709</v>
      </c>
      <c r="B35" s="86">
        <v>4338424.5</v>
      </c>
      <c r="C35" s="71">
        <v>187.9274015</v>
      </c>
      <c r="D35" s="87">
        <v>4569089.5</v>
      </c>
      <c r="E35" s="88">
        <v>207.17314999999999</v>
      </c>
      <c r="F35" s="89">
        <v>4931053.5</v>
      </c>
      <c r="G35" s="71">
        <v>218.31449950000001</v>
      </c>
    </row>
    <row r="36" spans="1:7">
      <c r="A36" s="85" t="s">
        <v>710</v>
      </c>
      <c r="B36" s="86">
        <v>1304222</v>
      </c>
      <c r="C36" s="71">
        <v>65.653827000000007</v>
      </c>
      <c r="D36" s="87">
        <v>1348126.5</v>
      </c>
      <c r="E36" s="88">
        <v>66.521412999999995</v>
      </c>
      <c r="F36" s="89">
        <v>1477197</v>
      </c>
      <c r="G36" s="71">
        <v>67.153964999999999</v>
      </c>
    </row>
    <row r="37" spans="1:7">
      <c r="A37" s="85" t="s">
        <v>711</v>
      </c>
      <c r="B37" s="86">
        <v>1122130</v>
      </c>
      <c r="C37" s="71">
        <v>125.277491</v>
      </c>
      <c r="D37" s="87">
        <v>1075437</v>
      </c>
      <c r="E37" s="88">
        <v>119.942914</v>
      </c>
      <c r="F37" s="89">
        <v>1507026.5</v>
      </c>
      <c r="G37" s="71">
        <v>171.949138</v>
      </c>
    </row>
    <row r="38" spans="1:7">
      <c r="A38" s="85" t="s">
        <v>712</v>
      </c>
      <c r="B38" s="86">
        <v>4039620</v>
      </c>
      <c r="C38" s="71">
        <v>223.23789199999999</v>
      </c>
      <c r="D38" s="87">
        <v>4139256</v>
      </c>
      <c r="E38" s="88">
        <v>225.23641850000001</v>
      </c>
      <c r="F38" s="89">
        <v>4317237</v>
      </c>
      <c r="G38" s="71">
        <v>232.4461895</v>
      </c>
    </row>
    <row r="39" spans="1:7">
      <c r="A39" s="85" t="s">
        <v>713</v>
      </c>
      <c r="B39" s="86">
        <v>9122722</v>
      </c>
      <c r="C39" s="71">
        <v>375.72853550000002</v>
      </c>
      <c r="D39" s="87">
        <v>9621916.5</v>
      </c>
      <c r="E39" s="88">
        <v>386.341612</v>
      </c>
      <c r="F39" s="89">
        <v>10176929.5</v>
      </c>
      <c r="G39" s="71">
        <v>413.06788999999998</v>
      </c>
    </row>
    <row r="40" spans="1:7">
      <c r="A40" s="85" t="s">
        <v>714</v>
      </c>
      <c r="B40" s="86">
        <v>1279786</v>
      </c>
      <c r="C40" s="71">
        <v>54.915740499999998</v>
      </c>
      <c r="D40" s="87">
        <v>1087995.5</v>
      </c>
      <c r="E40" s="88">
        <v>53.473192500000003</v>
      </c>
      <c r="F40" s="89">
        <v>1208852</v>
      </c>
      <c r="G40" s="71">
        <v>61.784219</v>
      </c>
    </row>
    <row r="41" spans="1:7">
      <c r="A41" s="85" t="s">
        <v>715</v>
      </c>
      <c r="B41" s="86">
        <v>145858</v>
      </c>
      <c r="C41" s="71">
        <v>6.1516999999999999</v>
      </c>
      <c r="D41" s="87">
        <v>158901</v>
      </c>
      <c r="E41" s="88">
        <v>6.9521920000000001</v>
      </c>
      <c r="F41" s="89">
        <v>152481</v>
      </c>
      <c r="G41" s="71">
        <v>7.036009</v>
      </c>
    </row>
    <row r="42" spans="1:7">
      <c r="A42" s="85" t="s">
        <v>716</v>
      </c>
      <c r="B42" s="86">
        <v>2843571.5</v>
      </c>
      <c r="C42" s="71">
        <v>158.64184</v>
      </c>
      <c r="D42" s="87">
        <v>2291251.5</v>
      </c>
      <c r="E42" s="88">
        <v>150.943938</v>
      </c>
      <c r="F42" s="89">
        <v>2290477</v>
      </c>
      <c r="G42" s="71">
        <v>145.52272300000001</v>
      </c>
    </row>
    <row r="43" spans="1:7">
      <c r="A43" s="85" t="s">
        <v>717</v>
      </c>
      <c r="B43" s="86">
        <v>2151617.5</v>
      </c>
      <c r="C43" s="71">
        <v>100.82626449999999</v>
      </c>
      <c r="D43" s="87">
        <v>2189266</v>
      </c>
      <c r="E43" s="88">
        <v>104.93220700000001</v>
      </c>
      <c r="F43" s="89">
        <v>2211563.5</v>
      </c>
      <c r="G43" s="71">
        <v>118.9384865</v>
      </c>
    </row>
    <row r="44" spans="1:7">
      <c r="A44" s="85" t="s">
        <v>718</v>
      </c>
      <c r="B44" s="86">
        <v>3137601</v>
      </c>
      <c r="C44" s="71">
        <v>192.83489549999999</v>
      </c>
      <c r="D44" s="87">
        <v>2597362.5</v>
      </c>
      <c r="E44" s="88">
        <v>186.50038050000001</v>
      </c>
      <c r="F44" s="89">
        <v>2703503.5</v>
      </c>
      <c r="G44" s="71">
        <v>190.90239800000001</v>
      </c>
    </row>
    <row r="45" spans="1:7">
      <c r="A45" s="85" t="s">
        <v>719</v>
      </c>
      <c r="B45" s="86">
        <v>2894480</v>
      </c>
      <c r="C45" s="71">
        <v>175.63234349999999</v>
      </c>
      <c r="D45" s="87">
        <v>3265839.5</v>
      </c>
      <c r="E45" s="88">
        <v>204.61013449999999</v>
      </c>
      <c r="F45" s="89">
        <v>3324099</v>
      </c>
      <c r="G45" s="71">
        <v>214.46746400000001</v>
      </c>
    </row>
    <row r="46" spans="1:7" ht="15" thickBot="1">
      <c r="A46" s="90" t="s">
        <v>720</v>
      </c>
      <c r="B46" s="91">
        <v>5329510</v>
      </c>
      <c r="C46" s="72">
        <v>493.970212</v>
      </c>
      <c r="D46" s="92">
        <v>5014724.5</v>
      </c>
      <c r="E46" s="93">
        <v>470.35035599999998</v>
      </c>
      <c r="F46" s="94">
        <v>5303404.5</v>
      </c>
      <c r="G46" s="72">
        <v>503.80296349999998</v>
      </c>
    </row>
    <row r="47" spans="1:7">
      <c r="B47" s="24">
        <f t="shared" ref="B47:G47" si="0">SUM(B4:B46)</f>
        <v>147603215.5</v>
      </c>
      <c r="C47" s="24">
        <f t="shared" si="0"/>
        <v>7609.9287900000008</v>
      </c>
      <c r="D47" s="24">
        <f t="shared" si="0"/>
        <v>144329240.5</v>
      </c>
      <c r="E47" s="24">
        <f t="shared" si="0"/>
        <v>7615.1182204999986</v>
      </c>
      <c r="F47" s="24">
        <f t="shared" si="0"/>
        <v>156341184</v>
      </c>
      <c r="G47" s="24">
        <f t="shared" si="0"/>
        <v>8118.9067165000015</v>
      </c>
    </row>
    <row r="49" spans="1:7" ht="15" thickBot="1"/>
    <row r="50" spans="1:7">
      <c r="A50" s="135" t="s">
        <v>721</v>
      </c>
      <c r="B50" s="136"/>
      <c r="C50" s="136"/>
      <c r="D50" s="136"/>
      <c r="E50" s="136"/>
      <c r="F50" s="136"/>
      <c r="G50" s="136"/>
    </row>
    <row r="51" spans="1:7">
      <c r="A51" s="131" t="s">
        <v>658</v>
      </c>
      <c r="B51" s="131"/>
      <c r="C51" s="131"/>
      <c r="D51" s="131"/>
      <c r="E51" s="131"/>
      <c r="F51" s="131"/>
      <c r="G51" s="131"/>
    </row>
    <row r="52" spans="1:7">
      <c r="A52" s="95" t="s">
        <v>722</v>
      </c>
    </row>
    <row r="53" spans="1:7">
      <c r="A53" s="95" t="s">
        <v>723</v>
      </c>
    </row>
  </sheetData>
  <mergeCells count="7">
    <mergeCell ref="A51:G51"/>
    <mergeCell ref="D34:E34"/>
    <mergeCell ref="F34:G34"/>
    <mergeCell ref="A50:G50"/>
    <mergeCell ref="B2:C2"/>
    <mergeCell ref="D2:E2"/>
    <mergeCell ref="F2:G2"/>
  </mergeCells>
  <hyperlinks>
    <hyperlink ref="I17" r:id="rId1"/>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96"/>
  <sheetViews>
    <sheetView workbookViewId="0">
      <selection activeCell="P26" sqref="P26"/>
    </sheetView>
  </sheetViews>
  <sheetFormatPr defaultRowHeight="14.5"/>
  <cols>
    <col min="1" max="1" width="41" customWidth="1"/>
    <col min="2" max="2" width="12" bestFit="1" customWidth="1"/>
  </cols>
  <sheetData>
    <row r="1" spans="1:36">
      <c r="A1" s="121" t="s">
        <v>793</v>
      </c>
      <c r="B1" s="121"/>
      <c r="C1" s="121"/>
    </row>
    <row r="2" spans="1:36">
      <c r="A2" t="str">
        <f t="shared" ref="A2:AJ2" si="0">A17</f>
        <v>Electricity</v>
      </c>
      <c r="B2">
        <f t="shared" si="0"/>
        <v>0</v>
      </c>
      <c r="C2">
        <f t="shared" si="0"/>
        <v>0</v>
      </c>
      <c r="D2">
        <f t="shared" si="0"/>
        <v>0</v>
      </c>
      <c r="E2">
        <f t="shared" si="0"/>
        <v>0</v>
      </c>
      <c r="F2">
        <f t="shared" si="0"/>
        <v>3.7939911101986598E-5</v>
      </c>
      <c r="G2">
        <f t="shared" si="0"/>
        <v>7.8229674568217595E-5</v>
      </c>
      <c r="H2">
        <f t="shared" si="0"/>
        <v>1.2070508767475001E-4</v>
      </c>
      <c r="I2">
        <f t="shared" si="0"/>
        <v>1.65721737543704E-4</v>
      </c>
      <c r="J2">
        <f t="shared" si="0"/>
        <v>2.13189180866764E-4</v>
      </c>
      <c r="K2">
        <f t="shared" si="0"/>
        <v>2.63389759573384E-4</v>
      </c>
      <c r="L2">
        <f t="shared" si="0"/>
        <v>3.16049384701752E-4</v>
      </c>
      <c r="M2">
        <f t="shared" si="0"/>
        <v>3.7113248831891502E-4</v>
      </c>
      <c r="N2">
        <f t="shared" si="0"/>
        <v>4.2889489617822899E-4</v>
      </c>
      <c r="O2">
        <f t="shared" si="0"/>
        <v>4.8895206351044795E-4</v>
      </c>
      <c r="P2">
        <f t="shared" si="0"/>
        <v>5.5146932233555404E-4</v>
      </c>
      <c r="Q2">
        <f t="shared" si="0"/>
        <v>6.1600593522619801E-4</v>
      </c>
      <c r="R2">
        <f t="shared" si="0"/>
        <v>6.8241500851814302E-4</v>
      </c>
      <c r="S2">
        <f t="shared" si="0"/>
        <v>7.5067409399997404E-4</v>
      </c>
      <c r="T2">
        <f t="shared" si="0"/>
        <v>8.2034666203137797E-4</v>
      </c>
      <c r="U2">
        <f t="shared" si="0"/>
        <v>8.9121079125128295E-4</v>
      </c>
      <c r="V2">
        <f t="shared" si="0"/>
        <v>9.6462647752813401E-4</v>
      </c>
      <c r="W2">
        <f t="shared" si="0"/>
        <v>1.04014422428436E-3</v>
      </c>
      <c r="X2">
        <f t="shared" si="0"/>
        <v>1.11776702176018E-3</v>
      </c>
      <c r="Y2">
        <f t="shared" si="0"/>
        <v>1.19749786019581E-3</v>
      </c>
      <c r="Z2">
        <f t="shared" si="0"/>
        <v>1.27933972983147E-3</v>
      </c>
      <c r="AA2">
        <f t="shared" si="0"/>
        <v>1.36329562090738E-3</v>
      </c>
      <c r="AB2">
        <f t="shared" si="0"/>
        <v>1.4493685236637399E-3</v>
      </c>
      <c r="AC2">
        <f t="shared" si="0"/>
        <v>1.53756142834078E-3</v>
      </c>
      <c r="AD2">
        <f t="shared" si="0"/>
        <v>1.6278773251787199E-3</v>
      </c>
      <c r="AE2">
        <f t="shared" si="0"/>
        <v>1.7203192044177699E-3</v>
      </c>
      <c r="AF2">
        <f t="shared" si="0"/>
        <v>1.8148900562981499E-3</v>
      </c>
      <c r="AG2">
        <f t="shared" si="0"/>
        <v>1.9115928710600699E-3</v>
      </c>
      <c r="AH2">
        <f t="shared" si="0"/>
        <v>2.01043063894375E-3</v>
      </c>
      <c r="AI2">
        <f t="shared" si="0"/>
        <v>2.1114063501894102E-3</v>
      </c>
      <c r="AJ2">
        <f t="shared" si="0"/>
        <v>2.21452299503727E-3</v>
      </c>
    </row>
    <row r="3" spans="1:36">
      <c r="A3" t="str">
        <f t="shared" ref="A3:AJ3" si="1">A18</f>
        <v>Gasoline</v>
      </c>
      <c r="B3">
        <f t="shared" si="1"/>
        <v>0</v>
      </c>
      <c r="C3">
        <f t="shared" si="1"/>
        <v>0</v>
      </c>
      <c r="D3">
        <f t="shared" si="1"/>
        <v>0</v>
      </c>
      <c r="E3">
        <f t="shared" si="1"/>
        <v>0</v>
      </c>
      <c r="F3">
        <f t="shared" si="1"/>
        <v>0</v>
      </c>
      <c r="G3">
        <f t="shared" si="1"/>
        <v>0</v>
      </c>
      <c r="H3">
        <f t="shared" si="1"/>
        <v>0</v>
      </c>
      <c r="I3">
        <f t="shared" si="1"/>
        <v>0</v>
      </c>
      <c r="J3">
        <f t="shared" si="1"/>
        <v>0</v>
      </c>
      <c r="K3">
        <f t="shared" si="1"/>
        <v>0</v>
      </c>
      <c r="L3">
        <f t="shared" si="1"/>
        <v>0</v>
      </c>
      <c r="M3">
        <f t="shared" si="1"/>
        <v>0</v>
      </c>
      <c r="N3">
        <f t="shared" si="1"/>
        <v>0</v>
      </c>
      <c r="O3">
        <f t="shared" si="1"/>
        <v>0</v>
      </c>
      <c r="P3">
        <f t="shared" si="1"/>
        <v>0</v>
      </c>
      <c r="Q3">
        <f t="shared" si="1"/>
        <v>0</v>
      </c>
      <c r="R3">
        <f t="shared" si="1"/>
        <v>0</v>
      </c>
      <c r="S3">
        <f t="shared" si="1"/>
        <v>0</v>
      </c>
      <c r="T3">
        <f t="shared" si="1"/>
        <v>0</v>
      </c>
      <c r="U3">
        <f t="shared" si="1"/>
        <v>0</v>
      </c>
      <c r="V3">
        <f t="shared" si="1"/>
        <v>0</v>
      </c>
      <c r="W3">
        <f t="shared" si="1"/>
        <v>0</v>
      </c>
      <c r="X3">
        <f t="shared" si="1"/>
        <v>0</v>
      </c>
      <c r="Y3">
        <f t="shared" si="1"/>
        <v>0</v>
      </c>
      <c r="Z3">
        <f t="shared" si="1"/>
        <v>0</v>
      </c>
      <c r="AA3">
        <f t="shared" si="1"/>
        <v>0</v>
      </c>
      <c r="AB3">
        <f t="shared" si="1"/>
        <v>0</v>
      </c>
      <c r="AC3">
        <f t="shared" si="1"/>
        <v>0</v>
      </c>
      <c r="AD3">
        <f t="shared" si="1"/>
        <v>0</v>
      </c>
      <c r="AE3">
        <f t="shared" si="1"/>
        <v>0</v>
      </c>
      <c r="AF3">
        <f t="shared" si="1"/>
        <v>0</v>
      </c>
      <c r="AG3">
        <f t="shared" si="1"/>
        <v>0</v>
      </c>
      <c r="AH3">
        <f t="shared" si="1"/>
        <v>0</v>
      </c>
      <c r="AI3">
        <f t="shared" si="1"/>
        <v>0</v>
      </c>
      <c r="AJ3">
        <f t="shared" si="1"/>
        <v>0</v>
      </c>
    </row>
    <row r="4" spans="1:36">
      <c r="A4" t="str">
        <f t="shared" ref="A4:AJ4" si="2">A19</f>
        <v>Diesel</v>
      </c>
      <c r="B4">
        <f t="shared" si="2"/>
        <v>4.6877980236486302E-2</v>
      </c>
      <c r="C4">
        <f t="shared" si="2"/>
        <v>4.8909233707073202E-2</v>
      </c>
      <c r="D4">
        <f t="shared" si="2"/>
        <v>5.0401749080511898E-2</v>
      </c>
      <c r="E4">
        <f t="shared" si="2"/>
        <v>5.2057858429197898E-2</v>
      </c>
      <c r="F4">
        <f t="shared" si="2"/>
        <v>5.2654560714609402E-2</v>
      </c>
      <c r="G4">
        <f t="shared" si="2"/>
        <v>5.34539810430332E-2</v>
      </c>
      <c r="H4">
        <f t="shared" si="2"/>
        <v>5.4129830794748701E-2</v>
      </c>
      <c r="I4">
        <f t="shared" si="2"/>
        <v>5.4857661530092E-2</v>
      </c>
      <c r="J4">
        <f t="shared" si="2"/>
        <v>5.5550317241760398E-2</v>
      </c>
      <c r="K4">
        <f t="shared" si="2"/>
        <v>5.6259653569481601E-2</v>
      </c>
      <c r="L4">
        <f t="shared" si="2"/>
        <v>5.69042812618041E-2</v>
      </c>
      <c r="M4">
        <f t="shared" si="2"/>
        <v>5.7483361543031998E-2</v>
      </c>
      <c r="N4">
        <f t="shared" si="2"/>
        <v>5.8036194474016103E-2</v>
      </c>
      <c r="O4">
        <f t="shared" si="2"/>
        <v>5.8507559417784301E-2</v>
      </c>
      <c r="P4">
        <f t="shared" si="2"/>
        <v>5.8924041331783403E-2</v>
      </c>
      <c r="Q4">
        <f t="shared" si="2"/>
        <v>5.9243904149216597E-2</v>
      </c>
      <c r="R4">
        <f t="shared" si="2"/>
        <v>5.9466741432844097E-2</v>
      </c>
      <c r="S4">
        <f t="shared" si="2"/>
        <v>5.96030356128876E-2</v>
      </c>
      <c r="T4">
        <f t="shared" si="2"/>
        <v>5.9630501683265703E-2</v>
      </c>
      <c r="U4">
        <f t="shared" si="2"/>
        <v>5.9549084688153897E-2</v>
      </c>
      <c r="V4">
        <f t="shared" si="2"/>
        <v>5.9457357949778897E-2</v>
      </c>
      <c r="W4">
        <f t="shared" si="2"/>
        <v>5.93223669329856E-2</v>
      </c>
      <c r="X4">
        <f t="shared" si="2"/>
        <v>5.9144048095169502E-2</v>
      </c>
      <c r="Y4">
        <f t="shared" si="2"/>
        <v>5.8922337893725897E-2</v>
      </c>
      <c r="Z4">
        <f t="shared" si="2"/>
        <v>5.8657172786050302E-2</v>
      </c>
      <c r="AA4">
        <f t="shared" si="2"/>
        <v>5.8348489229537899E-2</v>
      </c>
      <c r="AB4">
        <f t="shared" si="2"/>
        <v>5.7996223681584302E-2</v>
      </c>
      <c r="AC4">
        <f t="shared" si="2"/>
        <v>5.7600312599584702E-2</v>
      </c>
      <c r="AD4">
        <f t="shared" si="2"/>
        <v>5.7160692440934698E-2</v>
      </c>
      <c r="AE4">
        <f t="shared" si="2"/>
        <v>5.66772996630295E-2</v>
      </c>
      <c r="AF4">
        <f t="shared" si="2"/>
        <v>5.6150070723264701E-2</v>
      </c>
      <c r="AG4">
        <f t="shared" si="2"/>
        <v>5.55789420790355E-2</v>
      </c>
      <c r="AH4">
        <f t="shared" si="2"/>
        <v>5.49638501877373E-2</v>
      </c>
      <c r="AI4">
        <f t="shared" si="2"/>
        <v>5.4304731506765597E-2</v>
      </c>
      <c r="AJ4">
        <f t="shared" si="2"/>
        <v>5.3601522493515803E-2</v>
      </c>
    </row>
    <row r="5" spans="1:36">
      <c r="A5" t="str">
        <f t="shared" ref="A5:AJ5" si="3">A20</f>
        <v>Liquified Pipeline Gas (LNG)</v>
      </c>
      <c r="B5">
        <f t="shared" si="3"/>
        <v>0</v>
      </c>
      <c r="C5">
        <f t="shared" si="3"/>
        <v>0</v>
      </c>
      <c r="D5">
        <f t="shared" si="3"/>
        <v>0</v>
      </c>
      <c r="E5">
        <f t="shared" si="3"/>
        <v>0</v>
      </c>
      <c r="F5">
        <f t="shared" si="3"/>
        <v>0</v>
      </c>
      <c r="G5">
        <f t="shared" si="3"/>
        <v>0</v>
      </c>
      <c r="H5">
        <f t="shared" si="3"/>
        <v>0</v>
      </c>
      <c r="I5">
        <f t="shared" si="3"/>
        <v>0</v>
      </c>
      <c r="J5">
        <f t="shared" si="3"/>
        <v>0</v>
      </c>
      <c r="K5">
        <f t="shared" si="3"/>
        <v>0</v>
      </c>
      <c r="L5">
        <f t="shared" si="3"/>
        <v>0</v>
      </c>
      <c r="M5">
        <f t="shared" si="3"/>
        <v>0</v>
      </c>
      <c r="N5">
        <f t="shared" si="3"/>
        <v>0</v>
      </c>
      <c r="O5">
        <f t="shared" si="3"/>
        <v>0</v>
      </c>
      <c r="P5">
        <f t="shared" si="3"/>
        <v>0</v>
      </c>
      <c r="Q5">
        <f t="shared" si="3"/>
        <v>0</v>
      </c>
      <c r="R5">
        <f t="shared" si="3"/>
        <v>0</v>
      </c>
      <c r="S5">
        <f t="shared" si="3"/>
        <v>0</v>
      </c>
      <c r="T5">
        <f t="shared" si="3"/>
        <v>0</v>
      </c>
      <c r="U5">
        <f t="shared" si="3"/>
        <v>0</v>
      </c>
      <c r="V5">
        <f t="shared" si="3"/>
        <v>0</v>
      </c>
      <c r="W5">
        <f t="shared" si="3"/>
        <v>0</v>
      </c>
      <c r="X5">
        <f t="shared" si="3"/>
        <v>0</v>
      </c>
      <c r="Y5">
        <f t="shared" si="3"/>
        <v>0</v>
      </c>
      <c r="Z5">
        <f t="shared" si="3"/>
        <v>0</v>
      </c>
      <c r="AA5">
        <f t="shared" si="3"/>
        <v>0</v>
      </c>
      <c r="AB5">
        <f t="shared" si="3"/>
        <v>0</v>
      </c>
      <c r="AC5">
        <f t="shared" si="3"/>
        <v>0</v>
      </c>
      <c r="AD5">
        <f t="shared" si="3"/>
        <v>0</v>
      </c>
      <c r="AE5">
        <f t="shared" si="3"/>
        <v>0</v>
      </c>
      <c r="AF5">
        <f t="shared" si="3"/>
        <v>0</v>
      </c>
      <c r="AG5">
        <f t="shared" si="3"/>
        <v>0</v>
      </c>
      <c r="AH5">
        <f t="shared" si="3"/>
        <v>0</v>
      </c>
      <c r="AI5">
        <f t="shared" si="3"/>
        <v>0</v>
      </c>
      <c r="AJ5">
        <f t="shared" si="3"/>
        <v>0</v>
      </c>
    </row>
    <row r="6" spans="1:36">
      <c r="A6" t="str">
        <f t="shared" ref="A6:AJ6" si="4">A21</f>
        <v>Compressed Pipeline Gas (CNG)</v>
      </c>
      <c r="B6">
        <f t="shared" si="4"/>
        <v>0</v>
      </c>
      <c r="C6">
        <f t="shared" si="4"/>
        <v>0</v>
      </c>
      <c r="D6">
        <f t="shared" si="4"/>
        <v>0</v>
      </c>
      <c r="E6">
        <f t="shared" si="4"/>
        <v>0</v>
      </c>
      <c r="F6">
        <f t="shared" si="4"/>
        <v>0</v>
      </c>
      <c r="G6">
        <f t="shared" si="4"/>
        <v>0</v>
      </c>
      <c r="H6">
        <f t="shared" si="4"/>
        <v>0</v>
      </c>
      <c r="I6">
        <f t="shared" si="4"/>
        <v>0</v>
      </c>
      <c r="J6">
        <f t="shared" si="4"/>
        <v>0</v>
      </c>
      <c r="K6">
        <f t="shared" si="4"/>
        <v>0</v>
      </c>
      <c r="L6">
        <f t="shared" si="4"/>
        <v>0</v>
      </c>
      <c r="M6">
        <f t="shared" si="4"/>
        <v>0</v>
      </c>
      <c r="N6">
        <f t="shared" si="4"/>
        <v>0</v>
      </c>
      <c r="O6">
        <f t="shared" si="4"/>
        <v>0</v>
      </c>
      <c r="P6">
        <f t="shared" si="4"/>
        <v>0</v>
      </c>
      <c r="Q6">
        <f t="shared" si="4"/>
        <v>0</v>
      </c>
      <c r="R6">
        <f t="shared" si="4"/>
        <v>0</v>
      </c>
      <c r="S6">
        <f t="shared" si="4"/>
        <v>0</v>
      </c>
      <c r="T6">
        <f t="shared" si="4"/>
        <v>0</v>
      </c>
      <c r="U6">
        <f t="shared" si="4"/>
        <v>0</v>
      </c>
      <c r="V6">
        <f t="shared" si="4"/>
        <v>0</v>
      </c>
      <c r="W6">
        <f t="shared" si="4"/>
        <v>0</v>
      </c>
      <c r="X6">
        <f t="shared" si="4"/>
        <v>0</v>
      </c>
      <c r="Y6">
        <f t="shared" si="4"/>
        <v>0</v>
      </c>
      <c r="Z6">
        <f t="shared" si="4"/>
        <v>0</v>
      </c>
      <c r="AA6">
        <f t="shared" si="4"/>
        <v>0</v>
      </c>
      <c r="AB6">
        <f t="shared" si="4"/>
        <v>0</v>
      </c>
      <c r="AC6">
        <f t="shared" si="4"/>
        <v>0</v>
      </c>
      <c r="AD6">
        <f t="shared" si="4"/>
        <v>0</v>
      </c>
      <c r="AE6">
        <f t="shared" si="4"/>
        <v>0</v>
      </c>
      <c r="AF6">
        <f t="shared" si="4"/>
        <v>0</v>
      </c>
      <c r="AG6">
        <f t="shared" si="4"/>
        <v>0</v>
      </c>
      <c r="AH6">
        <f t="shared" si="4"/>
        <v>0</v>
      </c>
      <c r="AI6">
        <f t="shared" si="4"/>
        <v>0</v>
      </c>
      <c r="AJ6">
        <f t="shared" si="4"/>
        <v>0</v>
      </c>
    </row>
    <row r="7" spans="1:36">
      <c r="A7" t="str">
        <f t="shared" ref="A7:AJ7" si="5">A22</f>
        <v>Hydrogen</v>
      </c>
      <c r="B7">
        <f t="shared" si="5"/>
        <v>0</v>
      </c>
      <c r="C7">
        <f t="shared" si="5"/>
        <v>0</v>
      </c>
      <c r="D7">
        <f t="shared" si="5"/>
        <v>0</v>
      </c>
      <c r="E7">
        <f t="shared" si="5"/>
        <v>0</v>
      </c>
      <c r="F7">
        <f t="shared" si="5"/>
        <v>0</v>
      </c>
      <c r="G7">
        <f t="shared" si="5"/>
        <v>0</v>
      </c>
      <c r="H7">
        <f t="shared" si="5"/>
        <v>0</v>
      </c>
      <c r="I7">
        <f t="shared" si="5"/>
        <v>0</v>
      </c>
      <c r="J7">
        <f t="shared" si="5"/>
        <v>0</v>
      </c>
      <c r="K7">
        <f t="shared" si="5"/>
        <v>0</v>
      </c>
      <c r="L7">
        <f t="shared" si="5"/>
        <v>0</v>
      </c>
      <c r="M7">
        <f t="shared" si="5"/>
        <v>0</v>
      </c>
      <c r="N7">
        <f t="shared" si="5"/>
        <v>0</v>
      </c>
      <c r="O7">
        <f t="shared" si="5"/>
        <v>0</v>
      </c>
      <c r="P7">
        <f t="shared" si="5"/>
        <v>0</v>
      </c>
      <c r="Q7">
        <f t="shared" si="5"/>
        <v>0</v>
      </c>
      <c r="R7">
        <f t="shared" si="5"/>
        <v>0</v>
      </c>
      <c r="S7">
        <f t="shared" si="5"/>
        <v>0</v>
      </c>
      <c r="T7">
        <f t="shared" si="5"/>
        <v>0</v>
      </c>
      <c r="U7">
        <f t="shared" si="5"/>
        <v>0</v>
      </c>
      <c r="V7">
        <f t="shared" si="5"/>
        <v>0</v>
      </c>
      <c r="W7">
        <f t="shared" si="5"/>
        <v>0</v>
      </c>
      <c r="X7">
        <f t="shared" si="5"/>
        <v>0</v>
      </c>
      <c r="Y7">
        <f t="shared" si="5"/>
        <v>0</v>
      </c>
      <c r="Z7">
        <f t="shared" si="5"/>
        <v>0</v>
      </c>
      <c r="AA7">
        <f t="shared" si="5"/>
        <v>0</v>
      </c>
      <c r="AB7">
        <f t="shared" si="5"/>
        <v>0</v>
      </c>
      <c r="AC7">
        <f t="shared" si="5"/>
        <v>0</v>
      </c>
      <c r="AD7">
        <f t="shared" si="5"/>
        <v>0</v>
      </c>
      <c r="AE7">
        <f t="shared" si="5"/>
        <v>0</v>
      </c>
      <c r="AF7">
        <f t="shared" si="5"/>
        <v>0</v>
      </c>
      <c r="AG7">
        <f t="shared" si="5"/>
        <v>0</v>
      </c>
      <c r="AH7">
        <f t="shared" si="5"/>
        <v>0</v>
      </c>
      <c r="AI7">
        <f t="shared" si="5"/>
        <v>0</v>
      </c>
      <c r="AJ7">
        <f t="shared" si="5"/>
        <v>0</v>
      </c>
    </row>
    <row r="8" spans="1:36">
      <c r="A8" t="str">
        <f t="shared" ref="A8:AJ8" si="6">A23</f>
        <v>Kerosene-Jet Fuel</v>
      </c>
      <c r="B8">
        <f t="shared" si="6"/>
        <v>0</v>
      </c>
      <c r="C8">
        <f t="shared" si="6"/>
        <v>0</v>
      </c>
      <c r="D8">
        <f t="shared" si="6"/>
        <v>0</v>
      </c>
      <c r="E8">
        <f t="shared" si="6"/>
        <v>0</v>
      </c>
      <c r="F8">
        <f t="shared" si="6"/>
        <v>0</v>
      </c>
      <c r="G8">
        <f t="shared" si="6"/>
        <v>0</v>
      </c>
      <c r="H8">
        <f t="shared" si="6"/>
        <v>0</v>
      </c>
      <c r="I8">
        <f t="shared" si="6"/>
        <v>0</v>
      </c>
      <c r="J8">
        <f t="shared" si="6"/>
        <v>0</v>
      </c>
      <c r="K8">
        <f t="shared" si="6"/>
        <v>0</v>
      </c>
      <c r="L8">
        <f t="shared" si="6"/>
        <v>0</v>
      </c>
      <c r="M8">
        <f t="shared" si="6"/>
        <v>0</v>
      </c>
      <c r="N8">
        <f t="shared" si="6"/>
        <v>0</v>
      </c>
      <c r="O8">
        <f t="shared" si="6"/>
        <v>0</v>
      </c>
      <c r="P8">
        <f t="shared" si="6"/>
        <v>0</v>
      </c>
      <c r="Q8">
        <f t="shared" si="6"/>
        <v>0</v>
      </c>
      <c r="R8">
        <f t="shared" si="6"/>
        <v>0</v>
      </c>
      <c r="S8">
        <f t="shared" si="6"/>
        <v>0</v>
      </c>
      <c r="T8">
        <f t="shared" si="6"/>
        <v>0</v>
      </c>
      <c r="U8">
        <f t="shared" si="6"/>
        <v>0</v>
      </c>
      <c r="V8">
        <f t="shared" si="6"/>
        <v>0</v>
      </c>
      <c r="W8">
        <f t="shared" si="6"/>
        <v>0</v>
      </c>
      <c r="X8">
        <f t="shared" si="6"/>
        <v>0</v>
      </c>
      <c r="Y8">
        <f t="shared" si="6"/>
        <v>0</v>
      </c>
      <c r="Z8">
        <f t="shared" si="6"/>
        <v>0</v>
      </c>
      <c r="AA8">
        <f t="shared" si="6"/>
        <v>0</v>
      </c>
      <c r="AB8">
        <f t="shared" si="6"/>
        <v>0</v>
      </c>
      <c r="AC8">
        <f t="shared" si="6"/>
        <v>0</v>
      </c>
      <c r="AD8">
        <f t="shared" si="6"/>
        <v>0</v>
      </c>
      <c r="AE8">
        <f t="shared" si="6"/>
        <v>0</v>
      </c>
      <c r="AF8">
        <f t="shared" si="6"/>
        <v>0</v>
      </c>
      <c r="AG8">
        <f t="shared" si="6"/>
        <v>0</v>
      </c>
      <c r="AH8">
        <f t="shared" si="6"/>
        <v>0</v>
      </c>
      <c r="AI8">
        <f t="shared" si="6"/>
        <v>0</v>
      </c>
      <c r="AJ8">
        <f t="shared" si="6"/>
        <v>0</v>
      </c>
    </row>
    <row r="9" spans="1:36">
      <c r="A9" t="str">
        <f t="shared" ref="A9:AJ9" si="7">A24</f>
        <v>None</v>
      </c>
      <c r="B9">
        <f t="shared" si="7"/>
        <v>0</v>
      </c>
      <c r="C9">
        <f t="shared" si="7"/>
        <v>0</v>
      </c>
      <c r="D9">
        <f t="shared" si="7"/>
        <v>0</v>
      </c>
      <c r="E9">
        <f t="shared" si="7"/>
        <v>0</v>
      </c>
      <c r="F9">
        <f t="shared" si="7"/>
        <v>0</v>
      </c>
      <c r="G9">
        <f t="shared" si="7"/>
        <v>0</v>
      </c>
      <c r="H9">
        <f t="shared" si="7"/>
        <v>0</v>
      </c>
      <c r="I9">
        <f t="shared" si="7"/>
        <v>0</v>
      </c>
      <c r="J9">
        <f t="shared" si="7"/>
        <v>0</v>
      </c>
      <c r="K9">
        <f t="shared" si="7"/>
        <v>0</v>
      </c>
      <c r="L9">
        <f t="shared" si="7"/>
        <v>0</v>
      </c>
      <c r="M9">
        <f t="shared" si="7"/>
        <v>0</v>
      </c>
      <c r="N9">
        <f t="shared" si="7"/>
        <v>0</v>
      </c>
      <c r="O9">
        <f t="shared" si="7"/>
        <v>0</v>
      </c>
      <c r="P9">
        <f t="shared" si="7"/>
        <v>0</v>
      </c>
      <c r="Q9">
        <f t="shared" si="7"/>
        <v>0</v>
      </c>
      <c r="R9">
        <f t="shared" si="7"/>
        <v>0</v>
      </c>
      <c r="S9">
        <f t="shared" si="7"/>
        <v>0</v>
      </c>
      <c r="T9">
        <f t="shared" si="7"/>
        <v>0</v>
      </c>
      <c r="U9">
        <f t="shared" si="7"/>
        <v>0</v>
      </c>
      <c r="V9">
        <f t="shared" si="7"/>
        <v>0</v>
      </c>
      <c r="W9">
        <f t="shared" si="7"/>
        <v>0</v>
      </c>
      <c r="X9">
        <f t="shared" si="7"/>
        <v>0</v>
      </c>
      <c r="Y9">
        <f t="shared" si="7"/>
        <v>0</v>
      </c>
      <c r="Z9">
        <f t="shared" si="7"/>
        <v>0</v>
      </c>
      <c r="AA9">
        <f t="shared" si="7"/>
        <v>0</v>
      </c>
      <c r="AB9">
        <f t="shared" si="7"/>
        <v>0</v>
      </c>
      <c r="AC9">
        <f t="shared" si="7"/>
        <v>0</v>
      </c>
      <c r="AD9">
        <f t="shared" si="7"/>
        <v>0</v>
      </c>
      <c r="AE9">
        <f t="shared" si="7"/>
        <v>0</v>
      </c>
      <c r="AF9">
        <f t="shared" si="7"/>
        <v>0</v>
      </c>
      <c r="AG9">
        <f t="shared" si="7"/>
        <v>0</v>
      </c>
      <c r="AH9">
        <f t="shared" si="7"/>
        <v>0</v>
      </c>
      <c r="AI9">
        <f t="shared" si="7"/>
        <v>0</v>
      </c>
      <c r="AJ9">
        <f t="shared" si="7"/>
        <v>0</v>
      </c>
    </row>
    <row r="10" spans="1:36">
      <c r="B10">
        <f t="shared" ref="B10:AJ10" si="8">B25</f>
        <v>0</v>
      </c>
      <c r="C10">
        <f t="shared" si="8"/>
        <v>0</v>
      </c>
      <c r="D10">
        <f t="shared" si="8"/>
        <v>0</v>
      </c>
      <c r="E10">
        <f t="shared" si="8"/>
        <v>0</v>
      </c>
      <c r="F10">
        <f t="shared" si="8"/>
        <v>0</v>
      </c>
      <c r="G10">
        <f t="shared" si="8"/>
        <v>0</v>
      </c>
      <c r="H10">
        <f t="shared" si="8"/>
        <v>0</v>
      </c>
      <c r="I10">
        <f t="shared" si="8"/>
        <v>0</v>
      </c>
      <c r="J10">
        <f t="shared" si="8"/>
        <v>0</v>
      </c>
      <c r="K10">
        <f t="shared" si="8"/>
        <v>0</v>
      </c>
      <c r="L10">
        <f t="shared" si="8"/>
        <v>0</v>
      </c>
      <c r="M10">
        <f t="shared" si="8"/>
        <v>0</v>
      </c>
      <c r="N10">
        <f t="shared" si="8"/>
        <v>0</v>
      </c>
      <c r="O10">
        <f t="shared" si="8"/>
        <v>0</v>
      </c>
      <c r="P10">
        <f t="shared" si="8"/>
        <v>0</v>
      </c>
      <c r="Q10">
        <f t="shared" si="8"/>
        <v>0</v>
      </c>
      <c r="R10">
        <f t="shared" si="8"/>
        <v>0</v>
      </c>
      <c r="S10">
        <f t="shared" si="8"/>
        <v>0</v>
      </c>
      <c r="T10">
        <f t="shared" si="8"/>
        <v>0</v>
      </c>
      <c r="U10">
        <f t="shared" si="8"/>
        <v>0</v>
      </c>
      <c r="V10">
        <f t="shared" si="8"/>
        <v>0</v>
      </c>
      <c r="W10">
        <f t="shared" si="8"/>
        <v>0</v>
      </c>
      <c r="X10">
        <f t="shared" si="8"/>
        <v>0</v>
      </c>
      <c r="Y10">
        <f t="shared" si="8"/>
        <v>0</v>
      </c>
      <c r="Z10">
        <f t="shared" si="8"/>
        <v>0</v>
      </c>
      <c r="AA10">
        <f t="shared" si="8"/>
        <v>0</v>
      </c>
      <c r="AB10">
        <f t="shared" si="8"/>
        <v>0</v>
      </c>
      <c r="AC10">
        <f t="shared" si="8"/>
        <v>0</v>
      </c>
      <c r="AD10">
        <f t="shared" si="8"/>
        <v>0</v>
      </c>
      <c r="AE10">
        <f t="shared" si="8"/>
        <v>0</v>
      </c>
      <c r="AF10">
        <f t="shared" si="8"/>
        <v>0</v>
      </c>
      <c r="AG10">
        <f t="shared" si="8"/>
        <v>0</v>
      </c>
      <c r="AH10">
        <f t="shared" si="8"/>
        <v>0</v>
      </c>
      <c r="AI10">
        <f t="shared" si="8"/>
        <v>0</v>
      </c>
      <c r="AJ10">
        <f t="shared" si="8"/>
        <v>0</v>
      </c>
    </row>
    <row r="11" spans="1:36">
      <c r="A11" t="str">
        <f t="shared" ref="A11:AJ11" si="9">A26</f>
        <v>total</v>
      </c>
      <c r="B11">
        <f t="shared" si="9"/>
        <v>4.6877980236486302E-2</v>
      </c>
      <c r="C11">
        <f t="shared" si="9"/>
        <v>4.8909233707073202E-2</v>
      </c>
      <c r="D11">
        <f t="shared" si="9"/>
        <v>5.0401749080511898E-2</v>
      </c>
      <c r="E11">
        <f t="shared" si="9"/>
        <v>5.2057858429197898E-2</v>
      </c>
      <c r="F11">
        <f t="shared" si="9"/>
        <v>5.2692500625711389E-2</v>
      </c>
      <c r="G11">
        <f t="shared" si="9"/>
        <v>5.3532210717601419E-2</v>
      </c>
      <c r="H11">
        <f t="shared" si="9"/>
        <v>5.4250535882423449E-2</v>
      </c>
      <c r="I11">
        <f t="shared" si="9"/>
        <v>5.5023383267635707E-2</v>
      </c>
      <c r="J11">
        <f t="shared" si="9"/>
        <v>5.576350642262716E-2</v>
      </c>
      <c r="K11">
        <f t="shared" si="9"/>
        <v>5.6523043329054987E-2</v>
      </c>
      <c r="L11">
        <f t="shared" si="9"/>
        <v>5.7220330646505856E-2</v>
      </c>
      <c r="M11">
        <f t="shared" si="9"/>
        <v>5.7854494031350914E-2</v>
      </c>
      <c r="N11">
        <f t="shared" si="9"/>
        <v>5.8465089370194331E-2</v>
      </c>
      <c r="O11">
        <f t="shared" si="9"/>
        <v>5.8996511481294749E-2</v>
      </c>
      <c r="P11">
        <f t="shared" si="9"/>
        <v>5.9475510654118956E-2</v>
      </c>
      <c r="Q11">
        <f t="shared" si="9"/>
        <v>5.9859910084442795E-2</v>
      </c>
      <c r="R11">
        <f t="shared" si="9"/>
        <v>6.0149156441362241E-2</v>
      </c>
      <c r="S11">
        <f t="shared" si="9"/>
        <v>6.0353709706887575E-2</v>
      </c>
      <c r="T11">
        <f t="shared" si="9"/>
        <v>6.0450848345297084E-2</v>
      </c>
      <c r="U11">
        <f t="shared" si="9"/>
        <v>6.044029547940518E-2</v>
      </c>
      <c r="V11">
        <f t="shared" si="9"/>
        <v>6.0421984427307028E-2</v>
      </c>
      <c r="W11">
        <f t="shared" si="9"/>
        <v>6.0362511157269962E-2</v>
      </c>
      <c r="X11">
        <f t="shared" si="9"/>
        <v>6.0261815116929685E-2</v>
      </c>
      <c r="Y11">
        <f t="shared" si="9"/>
        <v>6.0119835753921706E-2</v>
      </c>
      <c r="Z11">
        <f t="shared" si="9"/>
        <v>5.9936512515881772E-2</v>
      </c>
      <c r="AA11">
        <f t="shared" si="9"/>
        <v>5.9711784850445281E-2</v>
      </c>
      <c r="AB11">
        <f t="shared" si="9"/>
        <v>5.9445592205248039E-2</v>
      </c>
      <c r="AC11">
        <f t="shared" si="9"/>
        <v>5.9137874027925481E-2</v>
      </c>
      <c r="AD11">
        <f t="shared" si="9"/>
        <v>5.8788569766113415E-2</v>
      </c>
      <c r="AE11">
        <f t="shared" si="9"/>
        <v>5.8397618867447272E-2</v>
      </c>
      <c r="AF11">
        <f t="shared" si="9"/>
        <v>5.7964960779562855E-2</v>
      </c>
      <c r="AG11">
        <f t="shared" si="9"/>
        <v>5.7490534950095568E-2</v>
      </c>
      <c r="AH11">
        <f t="shared" si="9"/>
        <v>5.6974280826681052E-2</v>
      </c>
      <c r="AI11">
        <f t="shared" si="9"/>
        <v>5.6416137856955005E-2</v>
      </c>
      <c r="AJ11">
        <f t="shared" si="9"/>
        <v>5.5816045488553075E-2</v>
      </c>
    </row>
    <row r="16" spans="1:36">
      <c r="A16" s="123" t="s">
        <v>736</v>
      </c>
      <c r="B16" s="123">
        <v>2016</v>
      </c>
      <c r="C16" s="123">
        <v>2017</v>
      </c>
      <c r="D16" s="123">
        <v>2018</v>
      </c>
      <c r="E16" s="123">
        <v>2019</v>
      </c>
      <c r="F16" s="123">
        <v>2020</v>
      </c>
      <c r="G16" s="123">
        <v>2021</v>
      </c>
      <c r="H16" s="123">
        <v>2022</v>
      </c>
      <c r="I16" s="123">
        <v>2023</v>
      </c>
      <c r="J16" s="123">
        <v>2024</v>
      </c>
      <c r="K16" s="123">
        <v>2025</v>
      </c>
      <c r="L16" s="123">
        <v>2026</v>
      </c>
      <c r="M16" s="123">
        <v>2027</v>
      </c>
      <c r="N16" s="123">
        <v>2028</v>
      </c>
      <c r="O16" s="123">
        <v>2029</v>
      </c>
      <c r="P16" s="123">
        <v>2030</v>
      </c>
      <c r="Q16" s="123">
        <v>2031</v>
      </c>
      <c r="R16" s="123">
        <v>2032</v>
      </c>
      <c r="S16" s="123">
        <v>2033</v>
      </c>
      <c r="T16" s="123">
        <v>2034</v>
      </c>
      <c r="U16" s="123">
        <v>2035</v>
      </c>
      <c r="V16" s="123">
        <v>2036</v>
      </c>
      <c r="W16" s="123">
        <v>2037</v>
      </c>
      <c r="X16" s="123">
        <v>2038</v>
      </c>
      <c r="Y16" s="123">
        <v>2039</v>
      </c>
      <c r="Z16" s="123">
        <v>2040</v>
      </c>
      <c r="AA16" s="123">
        <v>2041</v>
      </c>
      <c r="AB16" s="123">
        <v>2042</v>
      </c>
      <c r="AC16" s="123">
        <v>2043</v>
      </c>
      <c r="AD16" s="123">
        <v>2044</v>
      </c>
      <c r="AE16" s="123">
        <v>2045</v>
      </c>
      <c r="AF16" s="123">
        <v>2046</v>
      </c>
      <c r="AG16" s="123">
        <v>2047</v>
      </c>
      <c r="AH16" s="123">
        <v>2048</v>
      </c>
      <c r="AI16" s="123">
        <v>2049</v>
      </c>
      <c r="AJ16" s="123">
        <v>2050</v>
      </c>
    </row>
    <row r="17" spans="1:36">
      <c r="A17" s="123" t="s">
        <v>655</v>
      </c>
      <c r="B17" s="123">
        <v>0</v>
      </c>
      <c r="C17" s="123">
        <v>0</v>
      </c>
      <c r="D17" s="123">
        <v>0</v>
      </c>
      <c r="E17" s="123">
        <v>0</v>
      </c>
      <c r="F17" s="22">
        <v>3.7939911101986598E-5</v>
      </c>
      <c r="G17" s="22">
        <v>7.8229674568217595E-5</v>
      </c>
      <c r="H17" s="22">
        <v>1.2070508767475001E-4</v>
      </c>
      <c r="I17" s="22">
        <v>1.65721737543704E-4</v>
      </c>
      <c r="J17" s="22">
        <v>2.13189180866764E-4</v>
      </c>
      <c r="K17" s="22">
        <v>2.63389759573384E-4</v>
      </c>
      <c r="L17" s="22">
        <v>3.16049384701752E-4</v>
      </c>
      <c r="M17" s="22">
        <v>3.7113248831891502E-4</v>
      </c>
      <c r="N17" s="22">
        <v>4.2889489617822899E-4</v>
      </c>
      <c r="O17" s="22">
        <v>4.8895206351044795E-4</v>
      </c>
      <c r="P17" s="22">
        <v>5.5146932233555404E-4</v>
      </c>
      <c r="Q17" s="22">
        <v>6.1600593522619801E-4</v>
      </c>
      <c r="R17" s="22">
        <v>6.8241500851814302E-4</v>
      </c>
      <c r="S17" s="22">
        <v>7.5067409399997404E-4</v>
      </c>
      <c r="T17" s="22">
        <v>8.2034666203137797E-4</v>
      </c>
      <c r="U17" s="22">
        <v>8.9121079125128295E-4</v>
      </c>
      <c r="V17" s="22">
        <v>9.6462647752813401E-4</v>
      </c>
      <c r="W17" s="22">
        <v>1.04014422428436E-3</v>
      </c>
      <c r="X17" s="22">
        <v>1.11776702176018E-3</v>
      </c>
      <c r="Y17" s="22">
        <v>1.19749786019581E-3</v>
      </c>
      <c r="Z17" s="22">
        <v>1.27933972983147E-3</v>
      </c>
      <c r="AA17" s="22">
        <v>1.36329562090738E-3</v>
      </c>
      <c r="AB17" s="22">
        <v>1.4493685236637399E-3</v>
      </c>
      <c r="AC17" s="22">
        <v>1.53756142834078E-3</v>
      </c>
      <c r="AD17" s="22">
        <v>1.6278773251787199E-3</v>
      </c>
      <c r="AE17" s="22">
        <v>1.7203192044177699E-3</v>
      </c>
      <c r="AF17" s="22">
        <v>1.8148900562981499E-3</v>
      </c>
      <c r="AG17" s="22">
        <v>1.9115928710600699E-3</v>
      </c>
      <c r="AH17" s="22">
        <v>2.01043063894375E-3</v>
      </c>
      <c r="AI17" s="22">
        <v>2.1114063501894102E-3</v>
      </c>
      <c r="AJ17" s="22">
        <v>2.21452299503727E-3</v>
      </c>
    </row>
    <row r="18" spans="1:36">
      <c r="A18" s="123" t="s">
        <v>743</v>
      </c>
      <c r="B18" s="123">
        <v>0</v>
      </c>
      <c r="C18" s="123">
        <v>0</v>
      </c>
      <c r="D18" s="123">
        <v>0</v>
      </c>
      <c r="E18" s="123">
        <v>0</v>
      </c>
      <c r="F18" s="123">
        <v>0</v>
      </c>
      <c r="G18" s="123">
        <v>0</v>
      </c>
      <c r="H18" s="123">
        <v>0</v>
      </c>
      <c r="I18" s="123">
        <v>0</v>
      </c>
      <c r="J18" s="123">
        <v>0</v>
      </c>
      <c r="K18" s="123">
        <v>0</v>
      </c>
      <c r="L18" s="123">
        <v>0</v>
      </c>
      <c r="M18" s="123">
        <v>0</v>
      </c>
      <c r="N18" s="123">
        <v>0</v>
      </c>
      <c r="O18" s="123">
        <v>0</v>
      </c>
      <c r="P18" s="123">
        <v>0</v>
      </c>
      <c r="Q18" s="123">
        <v>0</v>
      </c>
      <c r="R18" s="123">
        <v>0</v>
      </c>
      <c r="S18" s="123">
        <v>0</v>
      </c>
      <c r="T18" s="123">
        <v>0</v>
      </c>
      <c r="U18" s="123">
        <v>0</v>
      </c>
      <c r="V18" s="123">
        <v>0</v>
      </c>
      <c r="W18" s="123">
        <v>0</v>
      </c>
      <c r="X18" s="123">
        <v>0</v>
      </c>
      <c r="Y18" s="123">
        <v>0</v>
      </c>
      <c r="Z18" s="123">
        <v>0</v>
      </c>
      <c r="AA18" s="123">
        <v>0</v>
      </c>
      <c r="AB18" s="123">
        <v>0</v>
      </c>
      <c r="AC18" s="123">
        <v>0</v>
      </c>
      <c r="AD18" s="123">
        <v>0</v>
      </c>
      <c r="AE18" s="123">
        <v>0</v>
      </c>
      <c r="AF18" s="123">
        <v>0</v>
      </c>
      <c r="AG18" s="123">
        <v>0</v>
      </c>
      <c r="AH18" s="123">
        <v>0</v>
      </c>
      <c r="AI18" s="123">
        <v>0</v>
      </c>
      <c r="AJ18" s="123">
        <v>0</v>
      </c>
    </row>
    <row r="19" spans="1:36">
      <c r="A19" s="123" t="s">
        <v>744</v>
      </c>
      <c r="B19" s="123">
        <v>4.6877980236486302E-2</v>
      </c>
      <c r="C19" s="123">
        <v>4.8909233707073202E-2</v>
      </c>
      <c r="D19" s="123">
        <v>5.0401749080511898E-2</v>
      </c>
      <c r="E19" s="123">
        <v>5.2057858429197898E-2</v>
      </c>
      <c r="F19" s="123">
        <v>5.2654560714609402E-2</v>
      </c>
      <c r="G19" s="123">
        <v>5.34539810430332E-2</v>
      </c>
      <c r="H19" s="123">
        <v>5.4129830794748701E-2</v>
      </c>
      <c r="I19" s="123">
        <v>5.4857661530092E-2</v>
      </c>
      <c r="J19" s="123">
        <v>5.5550317241760398E-2</v>
      </c>
      <c r="K19" s="123">
        <v>5.6259653569481601E-2</v>
      </c>
      <c r="L19" s="123">
        <v>5.69042812618041E-2</v>
      </c>
      <c r="M19" s="123">
        <v>5.7483361543031998E-2</v>
      </c>
      <c r="N19" s="123">
        <v>5.8036194474016103E-2</v>
      </c>
      <c r="O19" s="123">
        <v>5.8507559417784301E-2</v>
      </c>
      <c r="P19" s="123">
        <v>5.8924041331783403E-2</v>
      </c>
      <c r="Q19" s="123">
        <v>5.9243904149216597E-2</v>
      </c>
      <c r="R19" s="123">
        <v>5.9466741432844097E-2</v>
      </c>
      <c r="S19" s="123">
        <v>5.96030356128876E-2</v>
      </c>
      <c r="T19" s="123">
        <v>5.9630501683265703E-2</v>
      </c>
      <c r="U19" s="123">
        <v>5.9549084688153897E-2</v>
      </c>
      <c r="V19" s="123">
        <v>5.9457357949778897E-2</v>
      </c>
      <c r="W19" s="123">
        <v>5.93223669329856E-2</v>
      </c>
      <c r="X19" s="123">
        <v>5.9144048095169502E-2</v>
      </c>
      <c r="Y19" s="123">
        <v>5.8922337893725897E-2</v>
      </c>
      <c r="Z19" s="123">
        <v>5.8657172786050302E-2</v>
      </c>
      <c r="AA19" s="123">
        <v>5.8348489229537899E-2</v>
      </c>
      <c r="AB19" s="123">
        <v>5.7996223681584302E-2</v>
      </c>
      <c r="AC19" s="123">
        <v>5.7600312599584702E-2</v>
      </c>
      <c r="AD19" s="123">
        <v>5.7160692440934698E-2</v>
      </c>
      <c r="AE19" s="123">
        <v>5.66772996630295E-2</v>
      </c>
      <c r="AF19" s="123">
        <v>5.6150070723264701E-2</v>
      </c>
      <c r="AG19" s="123">
        <v>5.55789420790355E-2</v>
      </c>
      <c r="AH19" s="123">
        <v>5.49638501877373E-2</v>
      </c>
      <c r="AI19" s="123">
        <v>5.4304731506765597E-2</v>
      </c>
      <c r="AJ19" s="123">
        <v>5.3601522493515803E-2</v>
      </c>
    </row>
    <row r="20" spans="1:36">
      <c r="A20" s="123" t="s">
        <v>745</v>
      </c>
      <c r="B20" s="123">
        <v>0</v>
      </c>
      <c r="C20" s="123">
        <v>0</v>
      </c>
      <c r="D20" s="123">
        <v>0</v>
      </c>
      <c r="E20" s="123">
        <v>0</v>
      </c>
      <c r="F20" s="123">
        <v>0</v>
      </c>
      <c r="G20" s="123">
        <v>0</v>
      </c>
      <c r="H20" s="123">
        <v>0</v>
      </c>
      <c r="I20" s="123">
        <v>0</v>
      </c>
      <c r="J20" s="123">
        <v>0</v>
      </c>
      <c r="K20" s="123">
        <v>0</v>
      </c>
      <c r="L20" s="123">
        <v>0</v>
      </c>
      <c r="M20" s="123">
        <v>0</v>
      </c>
      <c r="N20" s="123">
        <v>0</v>
      </c>
      <c r="O20" s="123">
        <v>0</v>
      </c>
      <c r="P20" s="123">
        <v>0</v>
      </c>
      <c r="Q20" s="123">
        <v>0</v>
      </c>
      <c r="R20" s="123">
        <v>0</v>
      </c>
      <c r="S20" s="123">
        <v>0</v>
      </c>
      <c r="T20" s="123">
        <v>0</v>
      </c>
      <c r="U20" s="123">
        <v>0</v>
      </c>
      <c r="V20" s="123">
        <v>0</v>
      </c>
      <c r="W20" s="123">
        <v>0</v>
      </c>
      <c r="X20" s="123">
        <v>0</v>
      </c>
      <c r="Y20" s="123">
        <v>0</v>
      </c>
      <c r="Z20" s="123">
        <v>0</v>
      </c>
      <c r="AA20" s="123">
        <v>0</v>
      </c>
      <c r="AB20" s="123">
        <v>0</v>
      </c>
      <c r="AC20" s="123">
        <v>0</v>
      </c>
      <c r="AD20" s="123">
        <v>0</v>
      </c>
      <c r="AE20" s="123">
        <v>0</v>
      </c>
      <c r="AF20" s="123">
        <v>0</v>
      </c>
      <c r="AG20" s="123">
        <v>0</v>
      </c>
      <c r="AH20" s="123">
        <v>0</v>
      </c>
      <c r="AI20" s="123">
        <v>0</v>
      </c>
      <c r="AJ20" s="123">
        <v>0</v>
      </c>
    </row>
    <row r="21" spans="1:36">
      <c r="A21" s="123" t="s">
        <v>746</v>
      </c>
      <c r="B21" s="123">
        <v>0</v>
      </c>
      <c r="C21" s="123">
        <v>0</v>
      </c>
      <c r="D21" s="123">
        <v>0</v>
      </c>
      <c r="E21" s="123">
        <v>0</v>
      </c>
      <c r="F21" s="123">
        <v>0</v>
      </c>
      <c r="G21" s="123">
        <v>0</v>
      </c>
      <c r="H21" s="123">
        <v>0</v>
      </c>
      <c r="I21" s="123">
        <v>0</v>
      </c>
      <c r="J21" s="123">
        <v>0</v>
      </c>
      <c r="K21" s="123">
        <v>0</v>
      </c>
      <c r="L21" s="123">
        <v>0</v>
      </c>
      <c r="M21" s="123">
        <v>0</v>
      </c>
      <c r="N21" s="123">
        <v>0</v>
      </c>
      <c r="O21" s="123">
        <v>0</v>
      </c>
      <c r="P21" s="123">
        <v>0</v>
      </c>
      <c r="Q21" s="123">
        <v>0</v>
      </c>
      <c r="R21" s="123">
        <v>0</v>
      </c>
      <c r="S21" s="123">
        <v>0</v>
      </c>
      <c r="T21" s="123">
        <v>0</v>
      </c>
      <c r="U21" s="123">
        <v>0</v>
      </c>
      <c r="V21" s="123">
        <v>0</v>
      </c>
      <c r="W21" s="123">
        <v>0</v>
      </c>
      <c r="X21" s="123">
        <v>0</v>
      </c>
      <c r="Y21" s="123">
        <v>0</v>
      </c>
      <c r="Z21" s="123">
        <v>0</v>
      </c>
      <c r="AA21" s="123">
        <v>0</v>
      </c>
      <c r="AB21" s="123">
        <v>0</v>
      </c>
      <c r="AC21" s="123">
        <v>0</v>
      </c>
      <c r="AD21" s="123">
        <v>0</v>
      </c>
      <c r="AE21" s="123">
        <v>0</v>
      </c>
      <c r="AF21" s="123">
        <v>0</v>
      </c>
      <c r="AG21" s="123">
        <v>0</v>
      </c>
      <c r="AH21" s="123">
        <v>0</v>
      </c>
      <c r="AI21" s="123">
        <v>0</v>
      </c>
      <c r="AJ21" s="123">
        <v>0</v>
      </c>
    </row>
    <row r="22" spans="1:36">
      <c r="A22" s="123" t="s">
        <v>747</v>
      </c>
      <c r="B22" s="123">
        <v>0</v>
      </c>
      <c r="C22" s="123">
        <v>0</v>
      </c>
      <c r="D22" s="123">
        <v>0</v>
      </c>
      <c r="E22" s="123">
        <v>0</v>
      </c>
      <c r="F22" s="123">
        <v>0</v>
      </c>
      <c r="G22" s="123">
        <v>0</v>
      </c>
      <c r="H22" s="123">
        <v>0</v>
      </c>
      <c r="I22" s="123">
        <v>0</v>
      </c>
      <c r="J22" s="123">
        <v>0</v>
      </c>
      <c r="K22" s="123">
        <v>0</v>
      </c>
      <c r="L22" s="123">
        <v>0</v>
      </c>
      <c r="M22" s="123">
        <v>0</v>
      </c>
      <c r="N22" s="123">
        <v>0</v>
      </c>
      <c r="O22" s="123">
        <v>0</v>
      </c>
      <c r="P22" s="123">
        <v>0</v>
      </c>
      <c r="Q22" s="123">
        <v>0</v>
      </c>
      <c r="R22" s="123">
        <v>0</v>
      </c>
      <c r="S22" s="123">
        <v>0</v>
      </c>
      <c r="T22" s="123">
        <v>0</v>
      </c>
      <c r="U22" s="123">
        <v>0</v>
      </c>
      <c r="V22" s="123">
        <v>0</v>
      </c>
      <c r="W22" s="123">
        <v>0</v>
      </c>
      <c r="X22" s="123">
        <v>0</v>
      </c>
      <c r="Y22" s="123">
        <v>0</v>
      </c>
      <c r="Z22" s="123">
        <v>0</v>
      </c>
      <c r="AA22" s="123">
        <v>0</v>
      </c>
      <c r="AB22" s="123">
        <v>0</v>
      </c>
      <c r="AC22" s="123">
        <v>0</v>
      </c>
      <c r="AD22" s="123">
        <v>0</v>
      </c>
      <c r="AE22" s="123">
        <v>0</v>
      </c>
      <c r="AF22" s="123">
        <v>0</v>
      </c>
      <c r="AG22" s="123">
        <v>0</v>
      </c>
      <c r="AH22" s="123">
        <v>0</v>
      </c>
      <c r="AI22" s="123">
        <v>0</v>
      </c>
      <c r="AJ22" s="123">
        <v>0</v>
      </c>
    </row>
    <row r="23" spans="1:36">
      <c r="A23" s="123" t="s">
        <v>748</v>
      </c>
      <c r="B23" s="123">
        <v>0</v>
      </c>
      <c r="C23" s="123">
        <v>0</v>
      </c>
      <c r="D23" s="123">
        <v>0</v>
      </c>
      <c r="E23" s="123">
        <v>0</v>
      </c>
      <c r="F23" s="123">
        <v>0</v>
      </c>
      <c r="G23" s="123">
        <v>0</v>
      </c>
      <c r="H23" s="123">
        <v>0</v>
      </c>
      <c r="I23" s="123">
        <v>0</v>
      </c>
      <c r="J23" s="123">
        <v>0</v>
      </c>
      <c r="K23" s="123">
        <v>0</v>
      </c>
      <c r="L23" s="123">
        <v>0</v>
      </c>
      <c r="M23" s="123">
        <v>0</v>
      </c>
      <c r="N23" s="123">
        <v>0</v>
      </c>
      <c r="O23" s="123">
        <v>0</v>
      </c>
      <c r="P23" s="123">
        <v>0</v>
      </c>
      <c r="Q23" s="123">
        <v>0</v>
      </c>
      <c r="R23" s="123">
        <v>0</v>
      </c>
      <c r="S23" s="123">
        <v>0</v>
      </c>
      <c r="T23" s="123">
        <v>0</v>
      </c>
      <c r="U23" s="123">
        <v>0</v>
      </c>
      <c r="V23" s="123">
        <v>0</v>
      </c>
      <c r="W23" s="123">
        <v>0</v>
      </c>
      <c r="X23" s="123">
        <v>0</v>
      </c>
      <c r="Y23" s="123">
        <v>0</v>
      </c>
      <c r="Z23" s="123">
        <v>0</v>
      </c>
      <c r="AA23" s="123">
        <v>0</v>
      </c>
      <c r="AB23" s="123">
        <v>0</v>
      </c>
      <c r="AC23" s="123">
        <v>0</v>
      </c>
      <c r="AD23" s="123">
        <v>0</v>
      </c>
      <c r="AE23" s="123">
        <v>0</v>
      </c>
      <c r="AF23" s="123">
        <v>0</v>
      </c>
      <c r="AG23" s="123">
        <v>0</v>
      </c>
      <c r="AH23" s="123">
        <v>0</v>
      </c>
      <c r="AI23" s="123">
        <v>0</v>
      </c>
      <c r="AJ23" s="123">
        <v>0</v>
      </c>
    </row>
    <row r="24" spans="1:36">
      <c r="A24" s="123" t="s">
        <v>749</v>
      </c>
      <c r="B24" s="123">
        <v>0</v>
      </c>
      <c r="C24" s="123">
        <v>0</v>
      </c>
      <c r="D24" s="123">
        <v>0</v>
      </c>
      <c r="E24" s="123">
        <v>0</v>
      </c>
      <c r="F24" s="123">
        <v>0</v>
      </c>
      <c r="G24" s="123">
        <v>0</v>
      </c>
      <c r="H24" s="123">
        <v>0</v>
      </c>
      <c r="I24" s="123">
        <v>0</v>
      </c>
      <c r="J24" s="123">
        <v>0</v>
      </c>
      <c r="K24" s="123">
        <v>0</v>
      </c>
      <c r="L24" s="123">
        <v>0</v>
      </c>
      <c r="M24" s="123">
        <v>0</v>
      </c>
      <c r="N24" s="123">
        <v>0</v>
      </c>
      <c r="O24" s="123">
        <v>0</v>
      </c>
      <c r="P24" s="123">
        <v>0</v>
      </c>
      <c r="Q24" s="123">
        <v>0</v>
      </c>
      <c r="R24" s="123">
        <v>0</v>
      </c>
      <c r="S24" s="123">
        <v>0</v>
      </c>
      <c r="T24" s="123">
        <v>0</v>
      </c>
      <c r="U24" s="123">
        <v>0</v>
      </c>
      <c r="V24" s="123">
        <v>0</v>
      </c>
      <c r="W24" s="123">
        <v>0</v>
      </c>
      <c r="X24" s="123">
        <v>0</v>
      </c>
      <c r="Y24" s="123">
        <v>0</v>
      </c>
      <c r="Z24" s="123">
        <v>0</v>
      </c>
      <c r="AA24" s="123">
        <v>0</v>
      </c>
      <c r="AB24" s="123">
        <v>0</v>
      </c>
      <c r="AC24" s="123">
        <v>0</v>
      </c>
      <c r="AD24" s="123">
        <v>0</v>
      </c>
      <c r="AE24" s="123">
        <v>0</v>
      </c>
      <c r="AF24" s="123">
        <v>0</v>
      </c>
      <c r="AG24" s="123">
        <v>0</v>
      </c>
      <c r="AH24" s="123">
        <v>0</v>
      </c>
      <c r="AI24" s="123">
        <v>0</v>
      </c>
      <c r="AJ24" s="123">
        <v>0</v>
      </c>
    </row>
    <row r="26" spans="1:36">
      <c r="A26" t="s">
        <v>792</v>
      </c>
      <c r="B26">
        <f>SUM(B17:B24)</f>
        <v>4.6877980236486302E-2</v>
      </c>
      <c r="C26" s="123">
        <f t="shared" ref="C26:AJ26" si="10">SUM(C17:C24)</f>
        <v>4.8909233707073202E-2</v>
      </c>
      <c r="D26" s="123">
        <f t="shared" si="10"/>
        <v>5.0401749080511898E-2</v>
      </c>
      <c r="E26" s="123">
        <f t="shared" si="10"/>
        <v>5.2057858429197898E-2</v>
      </c>
      <c r="F26" s="123">
        <f t="shared" si="10"/>
        <v>5.2692500625711389E-2</v>
      </c>
      <c r="G26" s="123">
        <f t="shared" si="10"/>
        <v>5.3532210717601419E-2</v>
      </c>
      <c r="H26" s="123">
        <f t="shared" si="10"/>
        <v>5.4250535882423449E-2</v>
      </c>
      <c r="I26" s="123">
        <f t="shared" si="10"/>
        <v>5.5023383267635707E-2</v>
      </c>
      <c r="J26" s="123">
        <f t="shared" si="10"/>
        <v>5.576350642262716E-2</v>
      </c>
      <c r="K26" s="123">
        <f t="shared" si="10"/>
        <v>5.6523043329054987E-2</v>
      </c>
      <c r="L26" s="123">
        <f t="shared" si="10"/>
        <v>5.7220330646505856E-2</v>
      </c>
      <c r="M26" s="123">
        <f t="shared" si="10"/>
        <v>5.7854494031350914E-2</v>
      </c>
      <c r="N26" s="123">
        <f t="shared" si="10"/>
        <v>5.8465089370194331E-2</v>
      </c>
      <c r="O26" s="123">
        <f t="shared" si="10"/>
        <v>5.8996511481294749E-2</v>
      </c>
      <c r="P26" s="123">
        <f t="shared" si="10"/>
        <v>5.9475510654118956E-2</v>
      </c>
      <c r="Q26" s="123">
        <f t="shared" si="10"/>
        <v>5.9859910084442795E-2</v>
      </c>
      <c r="R26" s="123">
        <f t="shared" si="10"/>
        <v>6.0149156441362241E-2</v>
      </c>
      <c r="S26" s="123">
        <f t="shared" si="10"/>
        <v>6.0353709706887575E-2</v>
      </c>
      <c r="T26" s="123">
        <f t="shared" si="10"/>
        <v>6.0450848345297084E-2</v>
      </c>
      <c r="U26" s="123">
        <f t="shared" si="10"/>
        <v>6.044029547940518E-2</v>
      </c>
      <c r="V26" s="123">
        <f>SUM(V17:V24)</f>
        <v>6.0421984427307028E-2</v>
      </c>
      <c r="W26" s="123">
        <f t="shared" si="10"/>
        <v>6.0362511157269962E-2</v>
      </c>
      <c r="X26" s="123">
        <f t="shared" si="10"/>
        <v>6.0261815116929685E-2</v>
      </c>
      <c r="Y26" s="123">
        <f t="shared" si="10"/>
        <v>6.0119835753921706E-2</v>
      </c>
      <c r="Z26" s="123">
        <f t="shared" si="10"/>
        <v>5.9936512515881772E-2</v>
      </c>
      <c r="AA26" s="123">
        <f t="shared" si="10"/>
        <v>5.9711784850445281E-2</v>
      </c>
      <c r="AB26" s="123">
        <f t="shared" si="10"/>
        <v>5.9445592205248039E-2</v>
      </c>
      <c r="AC26" s="123">
        <f t="shared" si="10"/>
        <v>5.9137874027925481E-2</v>
      </c>
      <c r="AD26" s="123">
        <f t="shared" si="10"/>
        <v>5.8788569766113415E-2</v>
      </c>
      <c r="AE26" s="123">
        <f t="shared" si="10"/>
        <v>5.8397618867447272E-2</v>
      </c>
      <c r="AF26" s="123">
        <f t="shared" si="10"/>
        <v>5.7964960779562855E-2</v>
      </c>
      <c r="AG26" s="123">
        <f t="shared" si="10"/>
        <v>5.7490534950095568E-2</v>
      </c>
      <c r="AH26" s="123">
        <f t="shared" si="10"/>
        <v>5.6974280826681052E-2</v>
      </c>
      <c r="AI26" s="123">
        <f t="shared" si="10"/>
        <v>5.6416137856955005E-2</v>
      </c>
      <c r="AJ26" s="123">
        <f t="shared" si="10"/>
        <v>5.5816045488553075E-2</v>
      </c>
    </row>
    <row r="34" spans="1:36">
      <c r="A34" s="121" t="s">
        <v>781</v>
      </c>
      <c r="B34" s="121"/>
      <c r="C34" s="121"/>
      <c r="D34" s="123"/>
      <c r="E34" s="123"/>
      <c r="F34" s="123"/>
      <c r="G34" s="123"/>
      <c r="H34" s="123"/>
      <c r="I34" s="123"/>
      <c r="J34" s="123"/>
      <c r="K34" s="123"/>
      <c r="L34" s="123"/>
      <c r="M34" s="123"/>
      <c r="N34" s="123"/>
      <c r="O34" s="123"/>
      <c r="P34" s="123"/>
      <c r="Q34" s="123"/>
      <c r="R34" s="123"/>
      <c r="S34" s="123"/>
      <c r="T34" s="123"/>
      <c r="U34" s="123"/>
      <c r="V34" s="123"/>
      <c r="W34" s="123"/>
      <c r="X34" s="123"/>
      <c r="Y34" s="123"/>
      <c r="Z34" s="123"/>
      <c r="AA34" s="123"/>
      <c r="AB34" s="123"/>
      <c r="AC34" s="123"/>
      <c r="AD34" s="123"/>
      <c r="AE34" s="123"/>
      <c r="AF34" s="123"/>
      <c r="AG34" s="123"/>
      <c r="AH34" s="123"/>
      <c r="AI34" s="123"/>
      <c r="AJ34" s="123"/>
    </row>
    <row r="35" spans="1:36">
      <c r="A35" s="123" t="s">
        <v>736</v>
      </c>
      <c r="B35" s="123">
        <v>2016</v>
      </c>
      <c r="C35" s="123">
        <v>2017</v>
      </c>
      <c r="D35" s="123">
        <v>2018</v>
      </c>
      <c r="E35" s="123">
        <v>2019</v>
      </c>
      <c r="F35" s="123">
        <v>2020</v>
      </c>
      <c r="G35" s="123">
        <v>2021</v>
      </c>
      <c r="H35" s="123">
        <v>2022</v>
      </c>
      <c r="I35" s="123">
        <v>2023</v>
      </c>
      <c r="J35" s="123">
        <v>2024</v>
      </c>
      <c r="K35" s="123">
        <v>2025</v>
      </c>
      <c r="L35" s="123">
        <v>2026</v>
      </c>
      <c r="M35" s="123">
        <v>2027</v>
      </c>
      <c r="N35" s="123">
        <v>2028</v>
      </c>
      <c r="O35" s="123">
        <v>2029</v>
      </c>
      <c r="P35" s="123">
        <v>2030</v>
      </c>
      <c r="Q35" s="123">
        <v>2031</v>
      </c>
      <c r="R35" s="123">
        <v>2032</v>
      </c>
      <c r="S35" s="123">
        <v>2033</v>
      </c>
      <c r="T35" s="123">
        <v>2034</v>
      </c>
      <c r="U35" s="123">
        <v>2035</v>
      </c>
      <c r="V35" s="123">
        <v>2036</v>
      </c>
      <c r="W35" s="123">
        <v>2037</v>
      </c>
      <c r="X35" s="123">
        <v>2038</v>
      </c>
      <c r="Y35" s="123">
        <v>2039</v>
      </c>
      <c r="Z35" s="123">
        <v>2040</v>
      </c>
      <c r="AA35" s="123">
        <v>2041</v>
      </c>
      <c r="AB35" s="123">
        <v>2042</v>
      </c>
      <c r="AC35" s="123">
        <v>2043</v>
      </c>
      <c r="AD35" s="123">
        <v>2044</v>
      </c>
      <c r="AE35" s="123">
        <v>2045</v>
      </c>
      <c r="AF35" s="123">
        <v>2046</v>
      </c>
      <c r="AG35" s="123">
        <v>2047</v>
      </c>
      <c r="AH35" s="123">
        <v>2048</v>
      </c>
      <c r="AI35" s="123">
        <v>2049</v>
      </c>
      <c r="AJ35" s="123">
        <v>2050</v>
      </c>
    </row>
    <row r="36" spans="1:36">
      <c r="A36" s="123" t="s">
        <v>655</v>
      </c>
      <c r="B36" s="123">
        <v>0</v>
      </c>
      <c r="C36" s="123">
        <v>0</v>
      </c>
      <c r="D36" s="123">
        <v>0</v>
      </c>
      <c r="E36" s="123">
        <v>0</v>
      </c>
      <c r="F36" s="123">
        <v>0</v>
      </c>
      <c r="G36" s="123">
        <v>0</v>
      </c>
      <c r="H36" s="123">
        <v>0</v>
      </c>
      <c r="I36" s="123">
        <v>0</v>
      </c>
      <c r="J36" s="123">
        <v>0</v>
      </c>
      <c r="K36" s="123">
        <v>0</v>
      </c>
      <c r="L36" s="123">
        <v>0</v>
      </c>
      <c r="M36" s="123">
        <v>0</v>
      </c>
      <c r="N36" s="123">
        <v>0</v>
      </c>
      <c r="O36" s="123">
        <v>0</v>
      </c>
      <c r="P36" s="123">
        <v>0</v>
      </c>
      <c r="Q36" s="123">
        <v>0</v>
      </c>
      <c r="R36" s="123">
        <v>0</v>
      </c>
      <c r="S36" s="123">
        <v>0</v>
      </c>
      <c r="T36" s="123">
        <v>0</v>
      </c>
      <c r="U36" s="123">
        <v>0</v>
      </c>
      <c r="V36" s="123">
        <v>0</v>
      </c>
      <c r="W36" s="123">
        <v>0</v>
      </c>
      <c r="X36" s="123">
        <v>0</v>
      </c>
      <c r="Y36" s="123">
        <v>0</v>
      </c>
      <c r="Z36" s="123">
        <v>0</v>
      </c>
      <c r="AA36" s="123">
        <v>0</v>
      </c>
      <c r="AB36" s="123">
        <v>0</v>
      </c>
      <c r="AC36" s="123">
        <v>0</v>
      </c>
      <c r="AD36" s="123">
        <v>0</v>
      </c>
      <c r="AE36" s="123">
        <v>0</v>
      </c>
      <c r="AF36" s="123">
        <v>0</v>
      </c>
      <c r="AG36" s="123">
        <v>0</v>
      </c>
      <c r="AH36" s="123">
        <v>0</v>
      </c>
      <c r="AI36" s="123">
        <v>0</v>
      </c>
      <c r="AJ36" s="123">
        <v>0</v>
      </c>
    </row>
    <row r="37" spans="1:36">
      <c r="A37" s="123" t="s">
        <v>743</v>
      </c>
      <c r="B37" s="123">
        <v>0</v>
      </c>
      <c r="C37" s="123">
        <v>0</v>
      </c>
      <c r="D37" s="123">
        <v>0</v>
      </c>
      <c r="E37" s="123">
        <v>0</v>
      </c>
      <c r="F37" s="123">
        <v>0</v>
      </c>
      <c r="G37" s="123">
        <v>0</v>
      </c>
      <c r="H37" s="123">
        <v>0</v>
      </c>
      <c r="I37" s="123">
        <v>0</v>
      </c>
      <c r="J37" s="123">
        <v>0</v>
      </c>
      <c r="K37" s="123">
        <v>0</v>
      </c>
      <c r="L37" s="123">
        <v>0</v>
      </c>
      <c r="M37" s="123">
        <v>0</v>
      </c>
      <c r="N37" s="123">
        <v>0</v>
      </c>
      <c r="O37" s="123">
        <v>0</v>
      </c>
      <c r="P37" s="123">
        <v>0</v>
      </c>
      <c r="Q37" s="123">
        <v>0</v>
      </c>
      <c r="R37" s="123">
        <v>0</v>
      </c>
      <c r="S37" s="123">
        <v>0</v>
      </c>
      <c r="T37" s="123">
        <v>0</v>
      </c>
      <c r="U37" s="123">
        <v>0</v>
      </c>
      <c r="V37" s="123">
        <v>0</v>
      </c>
      <c r="W37" s="123">
        <v>0</v>
      </c>
      <c r="X37" s="123">
        <v>0</v>
      </c>
      <c r="Y37" s="123">
        <v>0</v>
      </c>
      <c r="Z37" s="123">
        <v>0</v>
      </c>
      <c r="AA37" s="123">
        <v>0</v>
      </c>
      <c r="AB37" s="123">
        <v>0</v>
      </c>
      <c r="AC37" s="123">
        <v>0</v>
      </c>
      <c r="AD37" s="123">
        <v>0</v>
      </c>
      <c r="AE37" s="123">
        <v>0</v>
      </c>
      <c r="AF37" s="123">
        <v>0</v>
      </c>
      <c r="AG37" s="123">
        <v>0</v>
      </c>
      <c r="AH37" s="123">
        <v>0</v>
      </c>
      <c r="AI37" s="123">
        <v>0</v>
      </c>
      <c r="AJ37" s="123">
        <v>0</v>
      </c>
    </row>
    <row r="38" spans="1:36">
      <c r="A38" s="123" t="s">
        <v>744</v>
      </c>
      <c r="B38" s="123">
        <v>4.6877980236486302E-2</v>
      </c>
      <c r="C38" s="123">
        <v>4.8909233707073202E-2</v>
      </c>
      <c r="D38" s="123">
        <v>5.0401749080511898E-2</v>
      </c>
      <c r="E38" s="123">
        <v>5.2057858429197898E-2</v>
      </c>
      <c r="F38" s="123">
        <v>5.3460783825526603E-2</v>
      </c>
      <c r="G38" s="123">
        <v>5.5116361627607899E-2</v>
      </c>
      <c r="H38" s="123">
        <v>5.6694813907837198E-2</v>
      </c>
      <c r="I38" s="123">
        <v>5.8379248452895799E-2</v>
      </c>
      <c r="J38" s="123">
        <v>6.0080587335179098E-2</v>
      </c>
      <c r="K38" s="123">
        <v>6.1856685960416102E-2</v>
      </c>
      <c r="L38" s="123">
        <v>6.3620330686716395E-2</v>
      </c>
      <c r="M38" s="123">
        <v>6.5369926919808904E-2</v>
      </c>
      <c r="N38" s="123">
        <v>6.7150211017803496E-2</v>
      </c>
      <c r="O38" s="123">
        <v>6.8897790767381298E-2</v>
      </c>
      <c r="P38" s="123">
        <v>7.0642764431413999E-2</v>
      </c>
      <c r="Q38" s="123">
        <v>7.2334030272773298E-2</v>
      </c>
      <c r="R38" s="123">
        <v>7.3968060363854699E-2</v>
      </c>
      <c r="S38" s="123">
        <v>7.5554860110387007E-2</v>
      </c>
      <c r="T38" s="123">
        <v>7.7062868251432506E-2</v>
      </c>
      <c r="U38" s="123">
        <v>7.8487314002243694E-2</v>
      </c>
      <c r="V38" s="123">
        <v>7.9955670597251796E-2</v>
      </c>
      <c r="W38" s="123">
        <v>8.14254316990283E-2</v>
      </c>
      <c r="X38" s="123">
        <v>8.28965973075734E-2</v>
      </c>
      <c r="Y38" s="123">
        <v>8.4369167422886998E-2</v>
      </c>
      <c r="Z38" s="123">
        <v>8.5843142044969095E-2</v>
      </c>
      <c r="AA38" s="123">
        <v>8.7318521173819705E-2</v>
      </c>
      <c r="AB38" s="123">
        <v>8.8795304809438799E-2</v>
      </c>
      <c r="AC38" s="123">
        <v>9.0273492951826406E-2</v>
      </c>
      <c r="AD38" s="123">
        <v>9.1753085600982595E-2</v>
      </c>
      <c r="AE38" s="123">
        <v>9.3234082756907199E-2</v>
      </c>
      <c r="AF38" s="123">
        <v>9.4716484419600303E-2</v>
      </c>
      <c r="AG38" s="123">
        <v>9.6200290589062001E-2</v>
      </c>
      <c r="AH38" s="123">
        <v>9.7685501265292102E-2</v>
      </c>
      <c r="AI38" s="123">
        <v>9.9172116448290798E-2</v>
      </c>
      <c r="AJ38" s="123">
        <v>0.10066013613805801</v>
      </c>
    </row>
    <row r="39" spans="1:36">
      <c r="A39" s="123" t="s">
        <v>745</v>
      </c>
      <c r="B39" s="123">
        <v>0</v>
      </c>
      <c r="C39" s="123">
        <v>0</v>
      </c>
      <c r="D39" s="123">
        <v>0</v>
      </c>
      <c r="E39" s="123">
        <v>0</v>
      </c>
      <c r="F39" s="123">
        <v>0</v>
      </c>
      <c r="G39" s="123">
        <v>0</v>
      </c>
      <c r="H39" s="123">
        <v>0</v>
      </c>
      <c r="I39" s="123">
        <v>0</v>
      </c>
      <c r="J39" s="123">
        <v>0</v>
      </c>
      <c r="K39" s="123">
        <v>0</v>
      </c>
      <c r="L39" s="123">
        <v>0</v>
      </c>
      <c r="M39" s="123">
        <v>0</v>
      </c>
      <c r="N39" s="123">
        <v>0</v>
      </c>
      <c r="O39" s="123">
        <v>0</v>
      </c>
      <c r="P39" s="123">
        <v>0</v>
      </c>
      <c r="Q39" s="123">
        <v>0</v>
      </c>
      <c r="R39" s="123">
        <v>0</v>
      </c>
      <c r="S39" s="123">
        <v>0</v>
      </c>
      <c r="T39" s="123">
        <v>0</v>
      </c>
      <c r="U39" s="123">
        <v>0</v>
      </c>
      <c r="V39" s="123">
        <v>0</v>
      </c>
      <c r="W39" s="123">
        <v>0</v>
      </c>
      <c r="X39" s="123">
        <v>0</v>
      </c>
      <c r="Y39" s="123">
        <v>0</v>
      </c>
      <c r="Z39" s="123">
        <v>0</v>
      </c>
      <c r="AA39" s="123">
        <v>0</v>
      </c>
      <c r="AB39" s="123">
        <v>0</v>
      </c>
      <c r="AC39" s="123">
        <v>0</v>
      </c>
      <c r="AD39" s="123">
        <v>0</v>
      </c>
      <c r="AE39" s="123">
        <v>0</v>
      </c>
      <c r="AF39" s="123">
        <v>0</v>
      </c>
      <c r="AG39" s="123">
        <v>0</v>
      </c>
      <c r="AH39" s="123">
        <v>0</v>
      </c>
      <c r="AI39" s="123">
        <v>0</v>
      </c>
      <c r="AJ39" s="123">
        <v>0</v>
      </c>
    </row>
    <row r="40" spans="1:36">
      <c r="A40" s="123" t="s">
        <v>746</v>
      </c>
      <c r="B40" s="123">
        <v>0</v>
      </c>
      <c r="C40" s="123">
        <v>0</v>
      </c>
      <c r="D40" s="123">
        <v>0</v>
      </c>
      <c r="E40" s="123">
        <v>0</v>
      </c>
      <c r="F40" s="123">
        <v>0</v>
      </c>
      <c r="G40" s="123">
        <v>0</v>
      </c>
      <c r="H40" s="123">
        <v>0</v>
      </c>
      <c r="I40" s="123">
        <v>0</v>
      </c>
      <c r="J40" s="123">
        <v>0</v>
      </c>
      <c r="K40" s="123">
        <v>0</v>
      </c>
      <c r="L40" s="123">
        <v>0</v>
      </c>
      <c r="M40" s="123">
        <v>0</v>
      </c>
      <c r="N40" s="123">
        <v>0</v>
      </c>
      <c r="O40" s="123">
        <v>0</v>
      </c>
      <c r="P40" s="123">
        <v>0</v>
      </c>
      <c r="Q40" s="123">
        <v>0</v>
      </c>
      <c r="R40" s="123">
        <v>0</v>
      </c>
      <c r="S40" s="123">
        <v>0</v>
      </c>
      <c r="T40" s="123">
        <v>0</v>
      </c>
      <c r="U40" s="123">
        <v>0</v>
      </c>
      <c r="V40" s="123">
        <v>0</v>
      </c>
      <c r="W40" s="123">
        <v>0</v>
      </c>
      <c r="X40" s="123">
        <v>0</v>
      </c>
      <c r="Y40" s="123">
        <v>0</v>
      </c>
      <c r="Z40" s="123">
        <v>0</v>
      </c>
      <c r="AA40" s="123">
        <v>0</v>
      </c>
      <c r="AB40" s="123">
        <v>0</v>
      </c>
      <c r="AC40" s="123">
        <v>0</v>
      </c>
      <c r="AD40" s="123">
        <v>0</v>
      </c>
      <c r="AE40" s="123">
        <v>0</v>
      </c>
      <c r="AF40" s="123">
        <v>0</v>
      </c>
      <c r="AG40" s="123">
        <v>0</v>
      </c>
      <c r="AH40" s="123">
        <v>0</v>
      </c>
      <c r="AI40" s="123">
        <v>0</v>
      </c>
      <c r="AJ40" s="123">
        <v>0</v>
      </c>
    </row>
    <row r="41" spans="1:36">
      <c r="A41" s="123" t="s">
        <v>747</v>
      </c>
      <c r="B41" s="123">
        <v>0</v>
      </c>
      <c r="C41" s="123">
        <v>0</v>
      </c>
      <c r="D41" s="123">
        <v>0</v>
      </c>
      <c r="E41" s="123">
        <v>0</v>
      </c>
      <c r="F41" s="123">
        <v>0</v>
      </c>
      <c r="G41" s="123">
        <v>0</v>
      </c>
      <c r="H41" s="123">
        <v>0</v>
      </c>
      <c r="I41" s="123">
        <v>0</v>
      </c>
      <c r="J41" s="123">
        <v>0</v>
      </c>
      <c r="K41" s="123">
        <v>0</v>
      </c>
      <c r="L41" s="123">
        <v>0</v>
      </c>
      <c r="M41" s="123">
        <v>0</v>
      </c>
      <c r="N41" s="123">
        <v>0</v>
      </c>
      <c r="O41" s="123">
        <v>0</v>
      </c>
      <c r="P41" s="123">
        <v>0</v>
      </c>
      <c r="Q41" s="123">
        <v>0</v>
      </c>
      <c r="R41" s="123">
        <v>0</v>
      </c>
      <c r="S41" s="123">
        <v>0</v>
      </c>
      <c r="T41" s="123">
        <v>0</v>
      </c>
      <c r="U41" s="123">
        <v>0</v>
      </c>
      <c r="V41" s="123">
        <v>0</v>
      </c>
      <c r="W41" s="123">
        <v>0</v>
      </c>
      <c r="X41" s="123">
        <v>0</v>
      </c>
      <c r="Y41" s="123">
        <v>0</v>
      </c>
      <c r="Z41" s="123">
        <v>0</v>
      </c>
      <c r="AA41" s="123">
        <v>0</v>
      </c>
      <c r="AB41" s="123">
        <v>0</v>
      </c>
      <c r="AC41" s="123">
        <v>0</v>
      </c>
      <c r="AD41" s="123">
        <v>0</v>
      </c>
      <c r="AE41" s="123">
        <v>0</v>
      </c>
      <c r="AF41" s="123">
        <v>0</v>
      </c>
      <c r="AG41" s="123">
        <v>0</v>
      </c>
      <c r="AH41" s="123">
        <v>0</v>
      </c>
      <c r="AI41" s="123">
        <v>0</v>
      </c>
      <c r="AJ41" s="123">
        <v>0</v>
      </c>
    </row>
    <row r="42" spans="1:36">
      <c r="A42" s="123" t="s">
        <v>748</v>
      </c>
      <c r="B42" s="123">
        <v>0</v>
      </c>
      <c r="C42" s="123">
        <v>0</v>
      </c>
      <c r="D42" s="123">
        <v>0</v>
      </c>
      <c r="E42" s="123">
        <v>0</v>
      </c>
      <c r="F42" s="123">
        <v>0</v>
      </c>
      <c r="G42" s="123">
        <v>0</v>
      </c>
      <c r="H42" s="123">
        <v>0</v>
      </c>
      <c r="I42" s="123">
        <v>0</v>
      </c>
      <c r="J42" s="123">
        <v>0</v>
      </c>
      <c r="K42" s="123">
        <v>0</v>
      </c>
      <c r="L42" s="123">
        <v>0</v>
      </c>
      <c r="M42" s="123">
        <v>0</v>
      </c>
      <c r="N42" s="123">
        <v>0</v>
      </c>
      <c r="O42" s="123">
        <v>0</v>
      </c>
      <c r="P42" s="123">
        <v>0</v>
      </c>
      <c r="Q42" s="123">
        <v>0</v>
      </c>
      <c r="R42" s="123">
        <v>0</v>
      </c>
      <c r="S42" s="123">
        <v>0</v>
      </c>
      <c r="T42" s="123">
        <v>0</v>
      </c>
      <c r="U42" s="123">
        <v>0</v>
      </c>
      <c r="V42" s="123">
        <v>0</v>
      </c>
      <c r="W42" s="123">
        <v>0</v>
      </c>
      <c r="X42" s="123">
        <v>0</v>
      </c>
      <c r="Y42" s="123">
        <v>0</v>
      </c>
      <c r="Z42" s="123">
        <v>0</v>
      </c>
      <c r="AA42" s="123">
        <v>0</v>
      </c>
      <c r="AB42" s="123">
        <v>0</v>
      </c>
      <c r="AC42" s="123">
        <v>0</v>
      </c>
      <c r="AD42" s="123">
        <v>0</v>
      </c>
      <c r="AE42" s="123">
        <v>0</v>
      </c>
      <c r="AF42" s="123">
        <v>0</v>
      </c>
      <c r="AG42" s="123">
        <v>0</v>
      </c>
      <c r="AH42" s="123">
        <v>0</v>
      </c>
      <c r="AI42" s="123">
        <v>0</v>
      </c>
      <c r="AJ42" s="123">
        <v>0</v>
      </c>
    </row>
    <row r="43" spans="1:36">
      <c r="A43" s="123" t="s">
        <v>749</v>
      </c>
      <c r="B43" s="123">
        <v>0</v>
      </c>
      <c r="C43" s="123">
        <v>0</v>
      </c>
      <c r="D43" s="123">
        <v>0</v>
      </c>
      <c r="E43" s="123">
        <v>0</v>
      </c>
      <c r="F43" s="123">
        <v>0</v>
      </c>
      <c r="G43" s="123">
        <v>0</v>
      </c>
      <c r="H43" s="123">
        <v>0</v>
      </c>
      <c r="I43" s="123">
        <v>0</v>
      </c>
      <c r="J43" s="123">
        <v>0</v>
      </c>
      <c r="K43" s="123">
        <v>0</v>
      </c>
      <c r="L43" s="123">
        <v>0</v>
      </c>
      <c r="M43" s="123">
        <v>0</v>
      </c>
      <c r="N43" s="123">
        <v>0</v>
      </c>
      <c r="O43" s="123">
        <v>0</v>
      </c>
      <c r="P43" s="123">
        <v>0</v>
      </c>
      <c r="Q43" s="123">
        <v>0</v>
      </c>
      <c r="R43" s="123">
        <v>0</v>
      </c>
      <c r="S43" s="123">
        <v>0</v>
      </c>
      <c r="T43" s="123">
        <v>0</v>
      </c>
      <c r="U43" s="123">
        <v>0</v>
      </c>
      <c r="V43" s="123">
        <v>0</v>
      </c>
      <c r="W43" s="123">
        <v>0</v>
      </c>
      <c r="X43" s="123">
        <v>0</v>
      </c>
      <c r="Y43" s="123">
        <v>0</v>
      </c>
      <c r="Z43" s="123">
        <v>0</v>
      </c>
      <c r="AA43" s="123">
        <v>0</v>
      </c>
      <c r="AB43" s="123">
        <v>0</v>
      </c>
      <c r="AC43" s="123">
        <v>0</v>
      </c>
      <c r="AD43" s="123">
        <v>0</v>
      </c>
      <c r="AE43" s="123">
        <v>0</v>
      </c>
      <c r="AF43" s="123">
        <v>0</v>
      </c>
      <c r="AG43" s="123">
        <v>0</v>
      </c>
      <c r="AH43" s="123">
        <v>0</v>
      </c>
      <c r="AI43" s="123">
        <v>0</v>
      </c>
      <c r="AJ43" s="123">
        <v>0</v>
      </c>
    </row>
    <row r="44" spans="1:36">
      <c r="A44" s="123" t="s">
        <v>556</v>
      </c>
      <c r="B44" s="123">
        <v>4.6877980236486302E-2</v>
      </c>
      <c r="C44" s="123">
        <v>4.8909233707073202E-2</v>
      </c>
      <c r="D44" s="123">
        <v>5.0401749080511898E-2</v>
      </c>
      <c r="E44" s="123">
        <v>5.2057858429197898E-2</v>
      </c>
      <c r="F44" s="123">
        <v>5.3460783825526603E-2</v>
      </c>
      <c r="G44" s="123">
        <v>5.5116361627607899E-2</v>
      </c>
      <c r="H44" s="123">
        <v>5.6694813907837198E-2</v>
      </c>
      <c r="I44" s="123">
        <v>5.8379248452895799E-2</v>
      </c>
      <c r="J44" s="123">
        <v>6.0080587335179098E-2</v>
      </c>
      <c r="K44" s="123">
        <v>6.1856685960416102E-2</v>
      </c>
      <c r="L44" s="123">
        <v>6.3620330686716395E-2</v>
      </c>
      <c r="M44" s="123">
        <v>6.5369926919808904E-2</v>
      </c>
      <c r="N44" s="123">
        <v>6.7150211017803496E-2</v>
      </c>
      <c r="O44" s="123">
        <v>6.8897790767381298E-2</v>
      </c>
      <c r="P44" s="123">
        <v>7.0642764431413999E-2</v>
      </c>
      <c r="Q44" s="123">
        <v>7.2334030272773298E-2</v>
      </c>
      <c r="R44" s="123">
        <v>7.3968060363854699E-2</v>
      </c>
      <c r="S44" s="123">
        <v>7.5554860110387007E-2</v>
      </c>
      <c r="T44" s="123">
        <v>7.7062868251432506E-2</v>
      </c>
      <c r="U44" s="123">
        <v>7.8487314002243694E-2</v>
      </c>
      <c r="V44" s="123">
        <v>7.9955670597251796E-2</v>
      </c>
      <c r="W44" s="123">
        <v>8.14254316990283E-2</v>
      </c>
      <c r="X44" s="123">
        <v>8.28965973075734E-2</v>
      </c>
      <c r="Y44" s="123">
        <v>8.4369167422886998E-2</v>
      </c>
      <c r="Z44" s="123">
        <v>8.5843142044969095E-2</v>
      </c>
      <c r="AA44" s="123">
        <v>8.7318521173819705E-2</v>
      </c>
      <c r="AB44" s="123">
        <v>8.8795304809438799E-2</v>
      </c>
      <c r="AC44" s="123">
        <v>9.0273492951826406E-2</v>
      </c>
      <c r="AD44" s="123">
        <v>9.1753085600982595E-2</v>
      </c>
      <c r="AE44" s="123">
        <v>9.3234082756907199E-2</v>
      </c>
      <c r="AF44" s="123">
        <v>9.4716484419600303E-2</v>
      </c>
      <c r="AG44" s="123">
        <v>9.6200290589062001E-2</v>
      </c>
      <c r="AH44" s="123">
        <v>9.7685501265292102E-2</v>
      </c>
      <c r="AI44" s="123">
        <v>9.9172116448290798E-2</v>
      </c>
      <c r="AJ44" s="123">
        <v>0.10066013613805801</v>
      </c>
    </row>
    <row r="96" spans="1:7" ht="29.25" customHeight="1">
      <c r="A96" s="141"/>
      <c r="B96" s="141"/>
      <c r="C96" s="141"/>
      <c r="D96" s="141"/>
      <c r="E96" s="141"/>
      <c r="F96" s="141"/>
      <c r="G96" s="141"/>
    </row>
  </sheetData>
  <mergeCells count="1">
    <mergeCell ref="A96:G96"/>
  </mergeCells>
  <pageMargins left="0.7" right="0.7" top="0.75" bottom="0.75" header="0.3" footer="0.3"/>
  <pageSetup orientation="portrait"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24"/>
  <sheetViews>
    <sheetView workbookViewId="0">
      <selection activeCell="AH24" sqref="AH24"/>
    </sheetView>
  </sheetViews>
  <sheetFormatPr defaultRowHeight="14.5"/>
  <cols>
    <col min="1" max="1" width="19.54296875" customWidth="1"/>
  </cols>
  <sheetData>
    <row r="1" spans="1:52">
      <c r="A1" t="s">
        <v>756</v>
      </c>
    </row>
    <row r="3" spans="1:52">
      <c r="A3" t="s">
        <v>752</v>
      </c>
      <c r="C3" t="s">
        <v>753</v>
      </c>
    </row>
    <row r="4" spans="1:52">
      <c r="A4" t="s">
        <v>736</v>
      </c>
      <c r="B4">
        <v>2000</v>
      </c>
      <c r="C4">
        <v>2001</v>
      </c>
      <c r="D4">
        <v>2002</v>
      </c>
      <c r="E4">
        <v>2003</v>
      </c>
      <c r="F4">
        <v>2004</v>
      </c>
      <c r="G4">
        <v>2005</v>
      </c>
      <c r="H4">
        <v>2006</v>
      </c>
      <c r="I4">
        <v>2007</v>
      </c>
      <c r="J4">
        <v>2008</v>
      </c>
      <c r="K4">
        <v>2009</v>
      </c>
      <c r="L4">
        <v>2010</v>
      </c>
      <c r="M4">
        <v>2011</v>
      </c>
      <c r="N4">
        <v>2012</v>
      </c>
      <c r="O4">
        <v>2013</v>
      </c>
      <c r="P4">
        <v>2014</v>
      </c>
      <c r="Q4">
        <v>2015</v>
      </c>
      <c r="R4">
        <v>2016</v>
      </c>
      <c r="S4">
        <v>2017</v>
      </c>
      <c r="T4">
        <v>2018</v>
      </c>
      <c r="U4">
        <v>2019</v>
      </c>
      <c r="V4">
        <v>2020</v>
      </c>
      <c r="W4">
        <v>2021</v>
      </c>
      <c r="X4">
        <v>2022</v>
      </c>
      <c r="Y4">
        <v>2023</v>
      </c>
      <c r="Z4">
        <v>2024</v>
      </c>
      <c r="AA4">
        <v>2025</v>
      </c>
      <c r="AB4">
        <v>2026</v>
      </c>
      <c r="AC4">
        <v>2027</v>
      </c>
      <c r="AD4">
        <v>2028</v>
      </c>
      <c r="AE4">
        <v>2029</v>
      </c>
      <c r="AF4">
        <v>2030</v>
      </c>
      <c r="AG4">
        <v>2031</v>
      </c>
      <c r="AH4">
        <v>2032</v>
      </c>
      <c r="AI4">
        <v>2033</v>
      </c>
      <c r="AJ4">
        <v>2034</v>
      </c>
      <c r="AK4">
        <v>2035</v>
      </c>
      <c r="AL4">
        <v>2036</v>
      </c>
      <c r="AM4">
        <v>2037</v>
      </c>
      <c r="AN4">
        <v>2038</v>
      </c>
      <c r="AO4">
        <v>2039</v>
      </c>
      <c r="AP4">
        <v>2040</v>
      </c>
      <c r="AQ4">
        <v>2041</v>
      </c>
      <c r="AR4">
        <v>2042</v>
      </c>
      <c r="AS4">
        <v>2043</v>
      </c>
      <c r="AT4">
        <v>2044</v>
      </c>
      <c r="AU4">
        <v>2045</v>
      </c>
      <c r="AV4">
        <v>2046</v>
      </c>
      <c r="AW4">
        <v>2047</v>
      </c>
      <c r="AX4">
        <v>2048</v>
      </c>
      <c r="AY4">
        <v>2049</v>
      </c>
      <c r="AZ4">
        <v>2050</v>
      </c>
    </row>
    <row r="5" spans="1:52">
      <c r="A5" t="s">
        <v>655</v>
      </c>
      <c r="B5">
        <v>0</v>
      </c>
      <c r="C5">
        <v>0</v>
      </c>
      <c r="D5">
        <v>0</v>
      </c>
      <c r="E5" s="22">
        <v>1.1482035947312699E-4</v>
      </c>
      <c r="F5" s="22">
        <v>4.0148004385836102E-4</v>
      </c>
      <c r="G5" s="22">
        <v>6.88425758543188E-4</v>
      </c>
      <c r="H5" s="22">
        <v>9.7565750352760698E-4</v>
      </c>
      <c r="I5" s="22">
        <v>1.2631752788116099E-3</v>
      </c>
      <c r="J5" s="22">
        <v>1.5509790843952201E-3</v>
      </c>
      <c r="K5" s="22">
        <v>1.83906892027842E-3</v>
      </c>
      <c r="L5" s="22">
        <v>2.12744478646121E-3</v>
      </c>
      <c r="M5" s="22">
        <v>2.41610668294359E-3</v>
      </c>
      <c r="N5" s="22">
        <v>2.7050546097255601E-3</v>
      </c>
      <c r="O5" s="22">
        <v>1.89244968298036E-3</v>
      </c>
      <c r="P5" s="22">
        <v>1.1859161987303999E-3</v>
      </c>
      <c r="Q5" s="22">
        <v>1.5372663773518E-3</v>
      </c>
      <c r="R5" s="22">
        <v>1.9724004409046102E-3</v>
      </c>
      <c r="S5" s="22">
        <v>2.4024488909871102E-3</v>
      </c>
      <c r="T5" s="22">
        <v>3.0261654959952001E-3</v>
      </c>
      <c r="U5" s="22">
        <v>3.6324235384659902E-3</v>
      </c>
      <c r="V5" s="22">
        <v>4.2212468542577796E-3</v>
      </c>
      <c r="W5" s="22">
        <v>4.4709882592558602E-3</v>
      </c>
      <c r="X5" s="22">
        <v>4.7255268175655299E-3</v>
      </c>
      <c r="Y5" s="22">
        <v>4.9848863650451001E-3</v>
      </c>
      <c r="Z5" s="22">
        <v>5.2772781106758503E-3</v>
      </c>
      <c r="AA5" s="22">
        <v>5.5723702577220998E-3</v>
      </c>
      <c r="AB5" s="22">
        <v>5.9064232421181398E-3</v>
      </c>
      <c r="AC5" s="22">
        <v>6.2402045829732704E-3</v>
      </c>
      <c r="AD5" s="22">
        <v>6.57373811614579E-3</v>
      </c>
      <c r="AE5" s="22">
        <v>6.9070476774939996E-3</v>
      </c>
      <c r="AF5" s="22">
        <v>7.2401571028762003E-3</v>
      </c>
      <c r="AG5" s="22">
        <v>7.6131381662508796E-3</v>
      </c>
      <c r="AH5" s="22">
        <v>7.9817511929445497E-3</v>
      </c>
      <c r="AI5" s="22">
        <v>8.3460200188155108E-3</v>
      </c>
      <c r="AJ5" s="22">
        <v>8.70596847972205E-3</v>
      </c>
      <c r="AK5" s="22">
        <v>9.0616204115224804E-3</v>
      </c>
      <c r="AL5" s="22">
        <v>9.4541441621411003E-3</v>
      </c>
      <c r="AM5" s="22">
        <v>9.8365412679321893E-3</v>
      </c>
      <c r="AN5">
        <v>1.0208835564754E-2</v>
      </c>
      <c r="AO5">
        <v>1.0571050888465E-2</v>
      </c>
      <c r="AP5">
        <v>1.0923211074923301E-2</v>
      </c>
      <c r="AQ5">
        <v>1.1320970643642601E-2</v>
      </c>
      <c r="AR5">
        <v>1.16963603726802E-2</v>
      </c>
      <c r="AS5">
        <v>1.2049404097894499E-2</v>
      </c>
      <c r="AT5">
        <v>1.23801256551437E-2</v>
      </c>
      <c r="AU5">
        <v>1.26885488802863E-2</v>
      </c>
      <c r="AV5">
        <v>1.2974697609180399E-2</v>
      </c>
      <c r="AW5">
        <v>1.32385956776844E-2</v>
      </c>
      <c r="AX5">
        <v>1.3480266921656599E-2</v>
      </c>
      <c r="AY5">
        <v>1.36997351769553E-2</v>
      </c>
      <c r="AZ5">
        <v>1.38970242794387E-2</v>
      </c>
    </row>
    <row r="6" spans="1:52">
      <c r="A6" t="s">
        <v>743</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c r="AK6">
        <v>0</v>
      </c>
      <c r="AL6">
        <v>0</v>
      </c>
      <c r="AM6">
        <v>0</v>
      </c>
      <c r="AN6">
        <v>0</v>
      </c>
      <c r="AO6">
        <v>0</v>
      </c>
      <c r="AP6">
        <v>0</v>
      </c>
      <c r="AQ6">
        <v>0</v>
      </c>
      <c r="AR6">
        <v>0</v>
      </c>
      <c r="AS6">
        <v>0</v>
      </c>
      <c r="AT6">
        <v>0</v>
      </c>
      <c r="AU6">
        <v>0</v>
      </c>
      <c r="AV6">
        <v>0</v>
      </c>
      <c r="AW6">
        <v>0</v>
      </c>
      <c r="AX6">
        <v>0</v>
      </c>
      <c r="AY6">
        <v>0</v>
      </c>
      <c r="AZ6">
        <v>0</v>
      </c>
    </row>
    <row r="7" spans="1:52">
      <c r="A7" t="s">
        <v>744</v>
      </c>
      <c r="B7">
        <v>1.94170799209103E-2</v>
      </c>
      <c r="C7">
        <v>2.1731706960428501E-2</v>
      </c>
      <c r="D7">
        <v>2.3957367165565201E-2</v>
      </c>
      <c r="E7">
        <v>2.61404349841972E-2</v>
      </c>
      <c r="F7">
        <v>2.8241114433367999E-2</v>
      </c>
      <c r="G7">
        <v>3.025910431092E-2</v>
      </c>
      <c r="H7">
        <v>3.2302474062472997E-2</v>
      </c>
      <c r="I7">
        <v>3.2431678198334597E-2</v>
      </c>
      <c r="J7">
        <v>3.2273844902284403E-2</v>
      </c>
      <c r="K7">
        <v>3.1382952312581397E-2</v>
      </c>
      <c r="L7">
        <v>3.0157501922484301E-2</v>
      </c>
      <c r="M7">
        <v>3.1133411663272999E-2</v>
      </c>
      <c r="N7">
        <v>3.2151639399282499E-2</v>
      </c>
      <c r="O7">
        <v>3.30883080005775E-2</v>
      </c>
      <c r="P7">
        <v>3.3943116265000003E-2</v>
      </c>
      <c r="Q7">
        <v>3.6598833571914402E-2</v>
      </c>
      <c r="R7">
        <v>3.9092473629111599E-2</v>
      </c>
      <c r="S7">
        <v>4.160995722553E-2</v>
      </c>
      <c r="T7">
        <v>4.3956299545571301E-2</v>
      </c>
      <c r="U7">
        <v>4.6339086108775802E-2</v>
      </c>
      <c r="V7">
        <v>4.8758517716582003E-2</v>
      </c>
      <c r="W7">
        <v>5.1550827583344998E-2</v>
      </c>
      <c r="X7">
        <v>5.4357009448420202E-2</v>
      </c>
      <c r="Y7">
        <v>5.7177264113246098E-2</v>
      </c>
      <c r="Z7">
        <v>6.0351181410603701E-2</v>
      </c>
      <c r="AA7">
        <v>6.3513466262024199E-2</v>
      </c>
      <c r="AB7">
        <v>6.6777063919279497E-2</v>
      </c>
      <c r="AC7">
        <v>7.00200353626136E-2</v>
      </c>
      <c r="AD7">
        <v>7.3242581393465095E-2</v>
      </c>
      <c r="AE7">
        <v>7.64449028132725E-2</v>
      </c>
      <c r="AF7">
        <v>7.9627200423474404E-2</v>
      </c>
      <c r="AG7">
        <v>8.3265467964120404E-2</v>
      </c>
      <c r="AH7">
        <v>8.6834029830815701E-2</v>
      </c>
      <c r="AI7">
        <v>9.0333086824998798E-2</v>
      </c>
      <c r="AJ7">
        <v>9.3762839748108298E-2</v>
      </c>
      <c r="AK7">
        <v>9.7123489401582705E-2</v>
      </c>
      <c r="AL7">
        <v>0.10079523935802701</v>
      </c>
      <c r="AM7">
        <v>0.104344001537546</v>
      </c>
      <c r="AN7">
        <v>0.10776997674158</v>
      </c>
      <c r="AO7">
        <v>0.111073365771566</v>
      </c>
      <c r="AP7">
        <v>0.114254369428943</v>
      </c>
      <c r="AQ7">
        <v>0.117838268985774</v>
      </c>
      <c r="AR7">
        <v>0.121183500223846</v>
      </c>
      <c r="AS7">
        <v>0.124290263944596</v>
      </c>
      <c r="AT7">
        <v>0.12715876094946299</v>
      </c>
      <c r="AU7">
        <v>0.12978919203988701</v>
      </c>
      <c r="AV7">
        <v>0.132181758017304</v>
      </c>
      <c r="AW7">
        <v>0.134336659683155</v>
      </c>
      <c r="AX7">
        <v>0.13625409783887599</v>
      </c>
      <c r="AY7">
        <v>0.13793427328590799</v>
      </c>
      <c r="AZ7">
        <v>0.13937738682568801</v>
      </c>
    </row>
    <row r="8" spans="1:52">
      <c r="A8" t="s">
        <v>745</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c r="AJ8">
        <v>0</v>
      </c>
      <c r="AK8">
        <v>0</v>
      </c>
      <c r="AL8">
        <v>0</v>
      </c>
      <c r="AM8">
        <v>0</v>
      </c>
      <c r="AN8">
        <v>0</v>
      </c>
      <c r="AO8">
        <v>0</v>
      </c>
      <c r="AP8">
        <v>0</v>
      </c>
      <c r="AQ8">
        <v>0</v>
      </c>
      <c r="AR8">
        <v>0</v>
      </c>
      <c r="AS8">
        <v>0</v>
      </c>
      <c r="AT8">
        <v>0</v>
      </c>
      <c r="AU8">
        <v>0</v>
      </c>
      <c r="AV8">
        <v>0</v>
      </c>
      <c r="AW8">
        <v>0</v>
      </c>
      <c r="AX8">
        <v>0</v>
      </c>
      <c r="AY8">
        <v>0</v>
      </c>
      <c r="AZ8">
        <v>0</v>
      </c>
    </row>
    <row r="9" spans="1:52">
      <c r="A9" t="s">
        <v>746</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v>0</v>
      </c>
      <c r="AK9">
        <v>0</v>
      </c>
      <c r="AL9">
        <v>0</v>
      </c>
      <c r="AM9">
        <v>0</v>
      </c>
      <c r="AN9">
        <v>0</v>
      </c>
      <c r="AO9">
        <v>0</v>
      </c>
      <c r="AP9">
        <v>0</v>
      </c>
      <c r="AQ9">
        <v>0</v>
      </c>
      <c r="AR9">
        <v>0</v>
      </c>
      <c r="AS9">
        <v>0</v>
      </c>
      <c r="AT9">
        <v>0</v>
      </c>
      <c r="AU9">
        <v>0</v>
      </c>
      <c r="AV9">
        <v>0</v>
      </c>
      <c r="AW9">
        <v>0</v>
      </c>
      <c r="AX9">
        <v>0</v>
      </c>
      <c r="AY9">
        <v>0</v>
      </c>
      <c r="AZ9">
        <v>0</v>
      </c>
    </row>
    <row r="10" spans="1:52">
      <c r="A10" t="s">
        <v>747</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c r="AH10">
        <v>0</v>
      </c>
      <c r="AI10">
        <v>0</v>
      </c>
      <c r="AJ10">
        <v>0</v>
      </c>
      <c r="AK10">
        <v>0</v>
      </c>
      <c r="AL10">
        <v>0</v>
      </c>
      <c r="AM10">
        <v>0</v>
      </c>
      <c r="AN10">
        <v>0</v>
      </c>
      <c r="AO10">
        <v>0</v>
      </c>
      <c r="AP10">
        <v>0</v>
      </c>
      <c r="AQ10">
        <v>0</v>
      </c>
      <c r="AR10">
        <v>0</v>
      </c>
      <c r="AS10">
        <v>0</v>
      </c>
      <c r="AT10">
        <v>0</v>
      </c>
      <c r="AU10">
        <v>0</v>
      </c>
      <c r="AV10">
        <v>0</v>
      </c>
      <c r="AW10">
        <v>0</v>
      </c>
      <c r="AX10">
        <v>0</v>
      </c>
      <c r="AY10">
        <v>0</v>
      </c>
      <c r="AZ10">
        <v>0</v>
      </c>
    </row>
    <row r="11" spans="1:52">
      <c r="A11" t="s">
        <v>748</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c r="AI11">
        <v>0</v>
      </c>
      <c r="AJ11">
        <v>0</v>
      </c>
      <c r="AK11">
        <v>0</v>
      </c>
      <c r="AL11">
        <v>0</v>
      </c>
      <c r="AM11">
        <v>0</v>
      </c>
      <c r="AN11">
        <v>0</v>
      </c>
      <c r="AO11">
        <v>0</v>
      </c>
      <c r="AP11">
        <v>0</v>
      </c>
      <c r="AQ11">
        <v>0</v>
      </c>
      <c r="AR11">
        <v>0</v>
      </c>
      <c r="AS11">
        <v>0</v>
      </c>
      <c r="AT11">
        <v>0</v>
      </c>
      <c r="AU11">
        <v>0</v>
      </c>
      <c r="AV11">
        <v>0</v>
      </c>
      <c r="AW11">
        <v>0</v>
      </c>
      <c r="AX11">
        <v>0</v>
      </c>
      <c r="AY11">
        <v>0</v>
      </c>
      <c r="AZ11">
        <v>0</v>
      </c>
    </row>
    <row r="12" spans="1:52">
      <c r="A12" t="s">
        <v>749</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c r="AF12">
        <v>0</v>
      </c>
      <c r="AG12">
        <v>0</v>
      </c>
      <c r="AH12">
        <v>0</v>
      </c>
      <c r="AI12">
        <v>0</v>
      </c>
      <c r="AJ12">
        <v>0</v>
      </c>
      <c r="AK12">
        <v>0</v>
      </c>
      <c r="AL12">
        <v>0</v>
      </c>
      <c r="AM12">
        <v>0</v>
      </c>
      <c r="AN12">
        <v>0</v>
      </c>
      <c r="AO12">
        <v>0</v>
      </c>
      <c r="AP12">
        <v>0</v>
      </c>
      <c r="AQ12">
        <v>0</v>
      </c>
      <c r="AR12">
        <v>0</v>
      </c>
      <c r="AS12">
        <v>0</v>
      </c>
      <c r="AT12">
        <v>0</v>
      </c>
      <c r="AU12">
        <v>0</v>
      </c>
      <c r="AV12">
        <v>0</v>
      </c>
      <c r="AW12">
        <v>0</v>
      </c>
      <c r="AX12">
        <v>0</v>
      </c>
      <c r="AY12">
        <v>0</v>
      </c>
      <c r="AZ12">
        <v>0</v>
      </c>
    </row>
    <row r="14" spans="1:52">
      <c r="A14" t="s">
        <v>751</v>
      </c>
      <c r="C14" t="s">
        <v>753</v>
      </c>
    </row>
    <row r="15" spans="1:52">
      <c r="A15" t="s">
        <v>736</v>
      </c>
      <c r="B15">
        <v>2000</v>
      </c>
      <c r="C15">
        <v>2001</v>
      </c>
      <c r="D15">
        <v>2002</v>
      </c>
      <c r="E15">
        <v>2003</v>
      </c>
      <c r="F15">
        <v>2004</v>
      </c>
      <c r="G15">
        <v>2005</v>
      </c>
      <c r="H15">
        <v>2006</v>
      </c>
      <c r="I15">
        <v>2007</v>
      </c>
      <c r="J15">
        <v>2008</v>
      </c>
      <c r="K15">
        <v>2009</v>
      </c>
      <c r="L15">
        <v>2010</v>
      </c>
      <c r="M15">
        <v>2011</v>
      </c>
      <c r="N15">
        <v>2012</v>
      </c>
      <c r="O15">
        <v>2013</v>
      </c>
      <c r="P15">
        <v>2014</v>
      </c>
      <c r="Q15">
        <v>2015</v>
      </c>
      <c r="R15">
        <v>2016</v>
      </c>
      <c r="S15">
        <v>2017</v>
      </c>
      <c r="T15">
        <v>2018</v>
      </c>
      <c r="U15">
        <v>2019</v>
      </c>
      <c r="V15">
        <v>2020</v>
      </c>
      <c r="W15">
        <v>2021</v>
      </c>
      <c r="X15">
        <v>2022</v>
      </c>
      <c r="Y15">
        <v>2023</v>
      </c>
      <c r="Z15">
        <v>2024</v>
      </c>
      <c r="AA15">
        <v>2025</v>
      </c>
      <c r="AB15">
        <v>2026</v>
      </c>
      <c r="AC15">
        <v>2027</v>
      </c>
      <c r="AD15">
        <v>2028</v>
      </c>
      <c r="AE15">
        <v>2029</v>
      </c>
      <c r="AF15">
        <v>2030</v>
      </c>
      <c r="AG15">
        <v>2031</v>
      </c>
      <c r="AH15">
        <v>2032</v>
      </c>
      <c r="AI15">
        <v>2033</v>
      </c>
      <c r="AJ15">
        <v>2034</v>
      </c>
      <c r="AK15">
        <v>2035</v>
      </c>
      <c r="AL15">
        <v>2036</v>
      </c>
      <c r="AM15">
        <v>2037</v>
      </c>
      <c r="AN15">
        <v>2038</v>
      </c>
      <c r="AO15">
        <v>2039</v>
      </c>
      <c r="AP15">
        <v>2040</v>
      </c>
      <c r="AQ15">
        <v>2041</v>
      </c>
      <c r="AR15">
        <v>2042</v>
      </c>
      <c r="AS15">
        <v>2043</v>
      </c>
      <c r="AT15">
        <v>2044</v>
      </c>
      <c r="AU15">
        <v>2045</v>
      </c>
      <c r="AV15">
        <v>2046</v>
      </c>
      <c r="AW15">
        <v>2047</v>
      </c>
      <c r="AX15">
        <v>2048</v>
      </c>
      <c r="AY15">
        <v>2049</v>
      </c>
      <c r="AZ15">
        <v>2050</v>
      </c>
    </row>
    <row r="16" spans="1:52">
      <c r="A16" t="s">
        <v>750</v>
      </c>
      <c r="B16">
        <v>1.6252102003721899E-2</v>
      </c>
      <c r="C16">
        <v>1.6318997689101299E-2</v>
      </c>
      <c r="D16">
        <v>1.63859521147449E-2</v>
      </c>
      <c r="E16">
        <v>1.64529652806528E-2</v>
      </c>
      <c r="F16">
        <v>1.6520037186824901E-2</v>
      </c>
      <c r="G16">
        <v>1.65871678332612E-2</v>
      </c>
      <c r="H16">
        <v>1.66543572199618E-2</v>
      </c>
      <c r="I16">
        <v>1.67216053469267E-2</v>
      </c>
      <c r="J16">
        <v>1.67889122141557E-2</v>
      </c>
      <c r="K16">
        <v>1.6864731518040899E-2</v>
      </c>
      <c r="L16">
        <v>1.69524514462711E-2</v>
      </c>
      <c r="M16">
        <v>1.7029567628714201E-2</v>
      </c>
      <c r="N16">
        <v>1.71228756952382E-2</v>
      </c>
      <c r="O16">
        <v>1.72105962757108E-2</v>
      </c>
      <c r="P16">
        <v>1.7299950000000001E-2</v>
      </c>
      <c r="Q16">
        <v>1.7255419063259801E-2</v>
      </c>
      <c r="R16">
        <v>1.7288416475187598E-2</v>
      </c>
      <c r="S16">
        <v>1.7351193874582799E-2</v>
      </c>
      <c r="T16">
        <v>1.7404340400245001E-2</v>
      </c>
      <c r="U16">
        <v>1.7469526440973701E-2</v>
      </c>
      <c r="V16">
        <v>1.7546128635568502E-2</v>
      </c>
      <c r="W16">
        <v>1.7630351747828801E-2</v>
      </c>
      <c r="X16">
        <v>1.77122380415543E-2</v>
      </c>
      <c r="Y16">
        <v>1.7791798530544599E-2</v>
      </c>
      <c r="Z16">
        <v>1.7858169228599102E-2</v>
      </c>
      <c r="AA16">
        <v>1.7916798649517299E-2</v>
      </c>
      <c r="AB16">
        <v>1.8002135307099001E-2</v>
      </c>
      <c r="AC16">
        <v>1.8073408965143499E-2</v>
      </c>
      <c r="AD16">
        <v>1.8144224387450399E-2</v>
      </c>
      <c r="AE16">
        <v>1.8214592587819298E-2</v>
      </c>
      <c r="AF16">
        <v>1.82845245800498E-2</v>
      </c>
      <c r="AG16">
        <v>1.8353182473356499E-2</v>
      </c>
      <c r="AH16">
        <v>1.84218991069275E-2</v>
      </c>
      <c r="AI16">
        <v>1.8490674480762699E-2</v>
      </c>
      <c r="AJ16">
        <v>1.85595085948622E-2</v>
      </c>
      <c r="AK16">
        <v>1.8628401449225899E-2</v>
      </c>
      <c r="AL16">
        <v>1.8697353043853799E-2</v>
      </c>
      <c r="AM16">
        <v>1.8766363378746001E-2</v>
      </c>
      <c r="AN16">
        <v>1.8835432453902502E-2</v>
      </c>
      <c r="AO16">
        <v>1.89045602693232E-2</v>
      </c>
      <c r="AP16">
        <v>1.89737468250081E-2</v>
      </c>
      <c r="AQ16">
        <v>1.9042992120957301E-2</v>
      </c>
      <c r="AR16">
        <v>1.9112296157170701E-2</v>
      </c>
      <c r="AS16">
        <v>1.9181658933648399E-2</v>
      </c>
      <c r="AT16">
        <v>1.9251080450390302E-2</v>
      </c>
      <c r="AU16">
        <v>1.93205607073965E-2</v>
      </c>
      <c r="AV16">
        <v>1.9390099704666899E-2</v>
      </c>
      <c r="AW16">
        <v>1.94596974422016E-2</v>
      </c>
      <c r="AX16">
        <v>1.9529353920000499E-2</v>
      </c>
      <c r="AY16">
        <v>1.9599069138063599E-2</v>
      </c>
      <c r="AZ16">
        <v>1.9668843096391001E-2</v>
      </c>
    </row>
    <row r="19" spans="1:52">
      <c r="A19" t="s">
        <v>656</v>
      </c>
      <c r="B19">
        <f>B7+B16</f>
        <v>3.5669181924632198E-2</v>
      </c>
      <c r="C19">
        <f t="shared" ref="C19:AZ19" si="0">C7+C16</f>
        <v>3.8050704649529796E-2</v>
      </c>
      <c r="D19">
        <f t="shared" si="0"/>
        <v>4.0343319280310097E-2</v>
      </c>
      <c r="E19">
        <f t="shared" si="0"/>
        <v>4.259340026485E-2</v>
      </c>
      <c r="F19">
        <f t="shared" si="0"/>
        <v>4.4761151620192896E-2</v>
      </c>
      <c r="G19">
        <f t="shared" si="0"/>
        <v>4.6846272144181203E-2</v>
      </c>
      <c r="H19">
        <f t="shared" si="0"/>
        <v>4.8956831282434797E-2</v>
      </c>
      <c r="I19">
        <f t="shared" si="0"/>
        <v>4.91532835452613E-2</v>
      </c>
      <c r="J19">
        <f t="shared" si="0"/>
        <v>4.9062757116440106E-2</v>
      </c>
      <c r="K19">
        <f t="shared" si="0"/>
        <v>4.8247683830622293E-2</v>
      </c>
      <c r="L19">
        <f t="shared" si="0"/>
        <v>4.7109953368755397E-2</v>
      </c>
      <c r="M19">
        <f t="shared" si="0"/>
        <v>4.81629792919872E-2</v>
      </c>
      <c r="N19">
        <f t="shared" si="0"/>
        <v>4.9274515094520702E-2</v>
      </c>
      <c r="O19">
        <f t="shared" si="0"/>
        <v>5.0298904276288303E-2</v>
      </c>
      <c r="P19">
        <f t="shared" si="0"/>
        <v>5.1243066265000005E-2</v>
      </c>
      <c r="Q19">
        <f t="shared" si="0"/>
        <v>5.3854252635174203E-2</v>
      </c>
      <c r="R19">
        <f t="shared" si="0"/>
        <v>5.6380890104299197E-2</v>
      </c>
      <c r="S19">
        <f t="shared" si="0"/>
        <v>5.8961151100112796E-2</v>
      </c>
      <c r="T19">
        <f t="shared" si="0"/>
        <v>6.1360639945816302E-2</v>
      </c>
      <c r="U19">
        <f t="shared" si="0"/>
        <v>6.380861254974951E-2</v>
      </c>
      <c r="V19">
        <f t="shared" si="0"/>
        <v>6.6304646352150498E-2</v>
      </c>
      <c r="W19">
        <f t="shared" si="0"/>
        <v>6.9181179331173792E-2</v>
      </c>
      <c r="X19">
        <f t="shared" si="0"/>
        <v>7.2069247489974508E-2</v>
      </c>
      <c r="Y19">
        <f t="shared" si="0"/>
        <v>7.496906264379069E-2</v>
      </c>
      <c r="Z19">
        <f t="shared" si="0"/>
        <v>7.8209350639202799E-2</v>
      </c>
      <c r="AA19">
        <f t="shared" si="0"/>
        <v>8.1430264911541497E-2</v>
      </c>
      <c r="AB19">
        <f t="shared" si="0"/>
        <v>8.4779199226378499E-2</v>
      </c>
      <c r="AC19">
        <f t="shared" si="0"/>
        <v>8.8093444327757092E-2</v>
      </c>
      <c r="AD19">
        <f t="shared" si="0"/>
        <v>9.1386805780915487E-2</v>
      </c>
      <c r="AE19">
        <f t="shared" si="0"/>
        <v>9.4659495401091795E-2</v>
      </c>
      <c r="AF19">
        <f t="shared" si="0"/>
        <v>9.79117250035242E-2</v>
      </c>
      <c r="AG19">
        <f t="shared" si="0"/>
        <v>0.10161865043747691</v>
      </c>
      <c r="AH19">
        <f t="shared" si="0"/>
        <v>0.1052559289377432</v>
      </c>
      <c r="AI19">
        <f t="shared" si="0"/>
        <v>0.10882376130576149</v>
      </c>
      <c r="AJ19">
        <f t="shared" si="0"/>
        <v>0.1123223483429705</v>
      </c>
      <c r="AK19">
        <f t="shared" si="0"/>
        <v>0.1157518908508086</v>
      </c>
      <c r="AL19">
        <f t="shared" si="0"/>
        <v>0.1194925924018808</v>
      </c>
      <c r="AM19">
        <f t="shared" si="0"/>
        <v>0.123110364916292</v>
      </c>
      <c r="AN19">
        <f t="shared" si="0"/>
        <v>0.12660540919548249</v>
      </c>
      <c r="AO19">
        <f t="shared" si="0"/>
        <v>0.1299779260408892</v>
      </c>
      <c r="AP19">
        <f t="shared" si="0"/>
        <v>0.13322811625395109</v>
      </c>
      <c r="AQ19">
        <f t="shared" si="0"/>
        <v>0.13688126110673129</v>
      </c>
      <c r="AR19">
        <f t="shared" si="0"/>
        <v>0.14029579638101669</v>
      </c>
      <c r="AS19">
        <f t="shared" si="0"/>
        <v>0.1434719228782444</v>
      </c>
      <c r="AT19">
        <f t="shared" si="0"/>
        <v>0.1464098413998533</v>
      </c>
      <c r="AU19">
        <f t="shared" si="0"/>
        <v>0.1491097527472835</v>
      </c>
      <c r="AV19">
        <f t="shared" si="0"/>
        <v>0.1515718577219709</v>
      </c>
      <c r="AW19">
        <f t="shared" si="0"/>
        <v>0.15379635712535661</v>
      </c>
      <c r="AX19">
        <f t="shared" si="0"/>
        <v>0.15578345175887648</v>
      </c>
      <c r="AY19">
        <f t="shared" si="0"/>
        <v>0.1575333424239716</v>
      </c>
      <c r="AZ19">
        <f t="shared" si="0"/>
        <v>0.15904622992207901</v>
      </c>
    </row>
    <row r="20" spans="1:52">
      <c r="A20" t="s">
        <v>655</v>
      </c>
      <c r="B20">
        <f>B5</f>
        <v>0</v>
      </c>
      <c r="C20">
        <f t="shared" ref="C20:AZ20" si="1">C5</f>
        <v>0</v>
      </c>
      <c r="D20">
        <f t="shared" si="1"/>
        <v>0</v>
      </c>
      <c r="E20">
        <f t="shared" si="1"/>
        <v>1.1482035947312699E-4</v>
      </c>
      <c r="F20">
        <f t="shared" si="1"/>
        <v>4.0148004385836102E-4</v>
      </c>
      <c r="G20">
        <f t="shared" si="1"/>
        <v>6.88425758543188E-4</v>
      </c>
      <c r="H20">
        <f t="shared" si="1"/>
        <v>9.7565750352760698E-4</v>
      </c>
      <c r="I20">
        <f t="shared" si="1"/>
        <v>1.2631752788116099E-3</v>
      </c>
      <c r="J20">
        <f t="shared" si="1"/>
        <v>1.5509790843952201E-3</v>
      </c>
      <c r="K20">
        <f t="shared" si="1"/>
        <v>1.83906892027842E-3</v>
      </c>
      <c r="L20">
        <f t="shared" si="1"/>
        <v>2.12744478646121E-3</v>
      </c>
      <c r="M20">
        <f t="shared" si="1"/>
        <v>2.41610668294359E-3</v>
      </c>
      <c r="N20">
        <f t="shared" si="1"/>
        <v>2.7050546097255601E-3</v>
      </c>
      <c r="O20">
        <f t="shared" si="1"/>
        <v>1.89244968298036E-3</v>
      </c>
      <c r="P20">
        <f t="shared" si="1"/>
        <v>1.1859161987303999E-3</v>
      </c>
      <c r="Q20">
        <f t="shared" si="1"/>
        <v>1.5372663773518E-3</v>
      </c>
      <c r="R20">
        <f t="shared" si="1"/>
        <v>1.9724004409046102E-3</v>
      </c>
      <c r="S20">
        <f t="shared" si="1"/>
        <v>2.4024488909871102E-3</v>
      </c>
      <c r="T20">
        <f t="shared" si="1"/>
        <v>3.0261654959952001E-3</v>
      </c>
      <c r="U20">
        <f t="shared" si="1"/>
        <v>3.6324235384659902E-3</v>
      </c>
      <c r="V20">
        <f t="shared" si="1"/>
        <v>4.2212468542577796E-3</v>
      </c>
      <c r="W20">
        <f t="shared" si="1"/>
        <v>4.4709882592558602E-3</v>
      </c>
      <c r="X20">
        <f t="shared" si="1"/>
        <v>4.7255268175655299E-3</v>
      </c>
      <c r="Y20">
        <f t="shared" si="1"/>
        <v>4.9848863650451001E-3</v>
      </c>
      <c r="Z20">
        <f t="shared" si="1"/>
        <v>5.2772781106758503E-3</v>
      </c>
      <c r="AA20">
        <f t="shared" si="1"/>
        <v>5.5723702577220998E-3</v>
      </c>
      <c r="AB20">
        <f t="shared" si="1"/>
        <v>5.9064232421181398E-3</v>
      </c>
      <c r="AC20">
        <f t="shared" si="1"/>
        <v>6.2402045829732704E-3</v>
      </c>
      <c r="AD20">
        <f t="shared" si="1"/>
        <v>6.57373811614579E-3</v>
      </c>
      <c r="AE20">
        <f t="shared" si="1"/>
        <v>6.9070476774939996E-3</v>
      </c>
      <c r="AF20">
        <f t="shared" si="1"/>
        <v>7.2401571028762003E-3</v>
      </c>
      <c r="AG20">
        <f t="shared" si="1"/>
        <v>7.6131381662508796E-3</v>
      </c>
      <c r="AH20">
        <f t="shared" si="1"/>
        <v>7.9817511929445497E-3</v>
      </c>
      <c r="AI20">
        <f t="shared" si="1"/>
        <v>8.3460200188155108E-3</v>
      </c>
      <c r="AJ20">
        <f t="shared" si="1"/>
        <v>8.70596847972205E-3</v>
      </c>
      <c r="AK20">
        <f t="shared" si="1"/>
        <v>9.0616204115224804E-3</v>
      </c>
      <c r="AL20">
        <f t="shared" si="1"/>
        <v>9.4541441621411003E-3</v>
      </c>
      <c r="AM20">
        <f t="shared" si="1"/>
        <v>9.8365412679321893E-3</v>
      </c>
      <c r="AN20">
        <f t="shared" si="1"/>
        <v>1.0208835564754E-2</v>
      </c>
      <c r="AO20">
        <f t="shared" si="1"/>
        <v>1.0571050888465E-2</v>
      </c>
      <c r="AP20">
        <f t="shared" si="1"/>
        <v>1.0923211074923301E-2</v>
      </c>
      <c r="AQ20">
        <f t="shared" si="1"/>
        <v>1.1320970643642601E-2</v>
      </c>
      <c r="AR20">
        <f t="shared" si="1"/>
        <v>1.16963603726802E-2</v>
      </c>
      <c r="AS20">
        <f t="shared" si="1"/>
        <v>1.2049404097894499E-2</v>
      </c>
      <c r="AT20">
        <f t="shared" si="1"/>
        <v>1.23801256551437E-2</v>
      </c>
      <c r="AU20">
        <f t="shared" si="1"/>
        <v>1.26885488802863E-2</v>
      </c>
      <c r="AV20">
        <f t="shared" si="1"/>
        <v>1.2974697609180399E-2</v>
      </c>
      <c r="AW20">
        <f t="shared" si="1"/>
        <v>1.32385956776844E-2</v>
      </c>
      <c r="AX20">
        <f t="shared" si="1"/>
        <v>1.3480266921656599E-2</v>
      </c>
      <c r="AY20">
        <f t="shared" si="1"/>
        <v>1.36997351769553E-2</v>
      </c>
      <c r="AZ20">
        <f t="shared" si="1"/>
        <v>1.38970242794387E-2</v>
      </c>
    </row>
    <row r="21" spans="1:52">
      <c r="A21" t="s">
        <v>754</v>
      </c>
      <c r="B21">
        <f>SUM(B19:B20)</f>
        <v>3.5669181924632198E-2</v>
      </c>
      <c r="C21">
        <f t="shared" ref="C21:AZ21" si="2">SUM(C19:C20)</f>
        <v>3.8050704649529796E-2</v>
      </c>
      <c r="D21">
        <f t="shared" si="2"/>
        <v>4.0343319280310097E-2</v>
      </c>
      <c r="E21">
        <f t="shared" si="2"/>
        <v>4.2708220624323126E-2</v>
      </c>
      <c r="F21">
        <f t="shared" si="2"/>
        <v>4.516263166405126E-2</v>
      </c>
      <c r="G21">
        <f t="shared" si="2"/>
        <v>4.7534697902724389E-2</v>
      </c>
      <c r="H21">
        <f t="shared" si="2"/>
        <v>4.9932488785962403E-2</v>
      </c>
      <c r="I21">
        <f t="shared" si="2"/>
        <v>5.0416458824072911E-2</v>
      </c>
      <c r="J21">
        <f t="shared" si="2"/>
        <v>5.0613736200835327E-2</v>
      </c>
      <c r="K21">
        <f t="shared" si="2"/>
        <v>5.0086752750900715E-2</v>
      </c>
      <c r="L21">
        <f t="shared" si="2"/>
        <v>4.9237398155216605E-2</v>
      </c>
      <c r="M21">
        <f t="shared" si="2"/>
        <v>5.0579085974930792E-2</v>
      </c>
      <c r="N21">
        <f t="shared" si="2"/>
        <v>5.1979569704246262E-2</v>
      </c>
      <c r="O21">
        <f t="shared" si="2"/>
        <v>5.219135395926866E-2</v>
      </c>
      <c r="P21">
        <f t="shared" si="2"/>
        <v>5.2428982463730407E-2</v>
      </c>
      <c r="Q21">
        <f t="shared" si="2"/>
        <v>5.5391519012526001E-2</v>
      </c>
      <c r="R21">
        <f t="shared" si="2"/>
        <v>5.8353290545203808E-2</v>
      </c>
      <c r="S21">
        <f t="shared" si="2"/>
        <v>6.1363599991099908E-2</v>
      </c>
      <c r="T21">
        <f t="shared" si="2"/>
        <v>6.4386805441811495E-2</v>
      </c>
      <c r="U21">
        <f t="shared" si="2"/>
        <v>6.74410360882155E-2</v>
      </c>
      <c r="V21">
        <f t="shared" si="2"/>
        <v>7.0525893206408272E-2</v>
      </c>
      <c r="W21">
        <f t="shared" si="2"/>
        <v>7.3652167590429654E-2</v>
      </c>
      <c r="X21">
        <f t="shared" si="2"/>
        <v>7.6794774307540031E-2</v>
      </c>
      <c r="Y21">
        <f t="shared" si="2"/>
        <v>7.995394900883579E-2</v>
      </c>
      <c r="Z21">
        <f t="shared" si="2"/>
        <v>8.3486628749878652E-2</v>
      </c>
      <c r="AA21">
        <f t="shared" si="2"/>
        <v>8.7002635169263598E-2</v>
      </c>
      <c r="AB21">
        <f t="shared" si="2"/>
        <v>9.0685622468496638E-2</v>
      </c>
      <c r="AC21">
        <f t="shared" si="2"/>
        <v>9.4333648910730358E-2</v>
      </c>
      <c r="AD21">
        <f t="shared" si="2"/>
        <v>9.796054389706127E-2</v>
      </c>
      <c r="AE21">
        <f t="shared" si="2"/>
        <v>0.1015665430785858</v>
      </c>
      <c r="AF21">
        <f t="shared" si="2"/>
        <v>0.1051518821064004</v>
      </c>
      <c r="AG21">
        <f t="shared" si="2"/>
        <v>0.10923178860372779</v>
      </c>
      <c r="AH21">
        <f t="shared" si="2"/>
        <v>0.11323768013068775</v>
      </c>
      <c r="AI21">
        <f t="shared" si="2"/>
        <v>0.117169781324577</v>
      </c>
      <c r="AJ21">
        <f t="shared" si="2"/>
        <v>0.12102831682269255</v>
      </c>
      <c r="AK21">
        <f t="shared" si="2"/>
        <v>0.12481351126233108</v>
      </c>
      <c r="AL21">
        <f t="shared" si="2"/>
        <v>0.12894673656402189</v>
      </c>
      <c r="AM21">
        <f t="shared" si="2"/>
        <v>0.1329469061842242</v>
      </c>
      <c r="AN21">
        <f t="shared" si="2"/>
        <v>0.13681424476023649</v>
      </c>
      <c r="AO21">
        <f t="shared" si="2"/>
        <v>0.1405489769293542</v>
      </c>
      <c r="AP21">
        <f t="shared" si="2"/>
        <v>0.1441513273288744</v>
      </c>
      <c r="AQ21">
        <f t="shared" si="2"/>
        <v>0.14820223175037389</v>
      </c>
      <c r="AR21">
        <f t="shared" si="2"/>
        <v>0.1519921567536969</v>
      </c>
      <c r="AS21">
        <f t="shared" si="2"/>
        <v>0.15552132697613891</v>
      </c>
      <c r="AT21">
        <f t="shared" si="2"/>
        <v>0.15878996705499701</v>
      </c>
      <c r="AU21">
        <f t="shared" si="2"/>
        <v>0.16179830162756981</v>
      </c>
      <c r="AV21">
        <f t="shared" si="2"/>
        <v>0.16454655533115131</v>
      </c>
      <c r="AW21">
        <f t="shared" si="2"/>
        <v>0.16703495280304101</v>
      </c>
      <c r="AX21">
        <f t="shared" si="2"/>
        <v>0.16926371868053308</v>
      </c>
      <c r="AY21">
        <f t="shared" si="2"/>
        <v>0.1712330776009269</v>
      </c>
      <c r="AZ21">
        <f t="shared" si="2"/>
        <v>0.17294325420151771</v>
      </c>
    </row>
    <row r="22" spans="1:52">
      <c r="Q22" s="99" t="s">
        <v>757</v>
      </c>
      <c r="R22">
        <v>1</v>
      </c>
      <c r="S22" s="99">
        <f>S21/$R$21</f>
        <v>1.0515876554307446</v>
      </c>
      <c r="T22" s="99">
        <f t="shared" ref="T22:AZ22" si="3">T21/$R$21</f>
        <v>1.1033963096208563</v>
      </c>
      <c r="U22" s="99">
        <f t="shared" si="3"/>
        <v>1.1557366424087396</v>
      </c>
      <c r="V22" s="99">
        <f t="shared" si="3"/>
        <v>1.208601820865181</v>
      </c>
      <c r="W22" s="99">
        <f t="shared" si="3"/>
        <v>1.2621767667647543</v>
      </c>
      <c r="X22" s="99">
        <f t="shared" si="3"/>
        <v>1.3160315997612919</v>
      </c>
      <c r="Y22" s="99">
        <f t="shared" si="3"/>
        <v>1.3701703582062588</v>
      </c>
      <c r="Z22" s="99">
        <f t="shared" si="3"/>
        <v>1.4307098703406471</v>
      </c>
      <c r="AA22" s="99">
        <f t="shared" si="3"/>
        <v>1.4909636518589533</v>
      </c>
      <c r="AB22" s="99">
        <f t="shared" si="3"/>
        <v>1.5540789837420796</v>
      </c>
      <c r="AC22" s="99">
        <f t="shared" si="3"/>
        <v>1.6165951916225547</v>
      </c>
      <c r="AD22" s="99">
        <f t="shared" si="3"/>
        <v>1.678749269866374</v>
      </c>
      <c r="AE22" s="99">
        <f t="shared" si="3"/>
        <v>1.7405452568250033</v>
      </c>
      <c r="AF22" s="99">
        <f t="shared" si="3"/>
        <v>1.8019871908499097</v>
      </c>
      <c r="AG22" s="99">
        <f t="shared" si="3"/>
        <v>1.8719045247176005</v>
      </c>
      <c r="AH22" s="99">
        <f t="shared" si="3"/>
        <v>1.9405534644694515</v>
      </c>
      <c r="AI22" s="99">
        <f t="shared" si="3"/>
        <v>2.007937859713508</v>
      </c>
      <c r="AJ22" s="99">
        <f t="shared" si="3"/>
        <v>2.0740615600578183</v>
      </c>
      <c r="AK22" s="99">
        <f t="shared" si="3"/>
        <v>2.1389284151104273</v>
      </c>
      <c r="AL22" s="99">
        <f t="shared" si="3"/>
        <v>2.2097594730177614</v>
      </c>
      <c r="AM22" s="99">
        <f t="shared" si="3"/>
        <v>2.2783103564868528</v>
      </c>
      <c r="AN22" s="99">
        <f t="shared" si="3"/>
        <v>2.3445849151257772</v>
      </c>
      <c r="AO22" s="99">
        <f t="shared" si="3"/>
        <v>2.4085869985425568</v>
      </c>
      <c r="AP22" s="99">
        <f t="shared" si="3"/>
        <v>2.4703204563452426</v>
      </c>
      <c r="AQ22" s="99">
        <f t="shared" si="3"/>
        <v>2.5397407818084901</v>
      </c>
      <c r="AR22" s="99">
        <f t="shared" si="3"/>
        <v>2.6046887045033915</v>
      </c>
      <c r="AS22" s="99">
        <f t="shared" si="3"/>
        <v>2.66516807403797</v>
      </c>
      <c r="AT22" s="99">
        <f t="shared" si="3"/>
        <v>2.7211827400202768</v>
      </c>
      <c r="AU22" s="99">
        <f t="shared" si="3"/>
        <v>2.7727365520583893</v>
      </c>
      <c r="AV22" s="99">
        <f t="shared" si="3"/>
        <v>2.8198333597603051</v>
      </c>
      <c r="AW22" s="99">
        <f t="shared" si="3"/>
        <v>2.8624770127341175</v>
      </c>
      <c r="AX22" s="99">
        <f t="shared" si="3"/>
        <v>2.9006713605878267</v>
      </c>
      <c r="AY22" s="99">
        <f t="shared" si="3"/>
        <v>2.9344202529295229</v>
      </c>
      <c r="AZ22" s="99">
        <f t="shared" si="3"/>
        <v>2.9637275393672264</v>
      </c>
    </row>
    <row r="23" spans="1:52" ht="29">
      <c r="A23" s="58" t="s">
        <v>633</v>
      </c>
      <c r="C23">
        <f>(C21-B21)/B21</f>
        <v>6.6766956694708501E-2</v>
      </c>
      <c r="D23">
        <f t="shared" ref="D23:AZ23" si="4">(D21-C21)/C21</f>
        <v>6.0251568319080573E-2</v>
      </c>
      <c r="E23">
        <f t="shared" si="4"/>
        <v>5.8619404307846318E-2</v>
      </c>
      <c r="F23">
        <f t="shared" si="4"/>
        <v>5.74692882037399E-2</v>
      </c>
      <c r="G23">
        <f t="shared" si="4"/>
        <v>5.2522763870761234E-2</v>
      </c>
      <c r="H23">
        <f t="shared" si="4"/>
        <v>5.0442960385377524E-2</v>
      </c>
      <c r="I23">
        <f t="shared" si="4"/>
        <v>9.6924877945712834E-3</v>
      </c>
      <c r="J23">
        <f t="shared" si="4"/>
        <v>3.9129558355300298E-3</v>
      </c>
      <c r="K23">
        <f t="shared" si="4"/>
        <v>-1.041186621441147E-2</v>
      </c>
      <c r="L23">
        <f t="shared" si="4"/>
        <v>-1.6957669424253814E-2</v>
      </c>
      <c r="M23">
        <f t="shared" si="4"/>
        <v>2.7249364710227635E-2</v>
      </c>
      <c r="N23">
        <f t="shared" si="4"/>
        <v>2.7688988488435935E-2</v>
      </c>
      <c r="O23">
        <f t="shared" si="4"/>
        <v>4.0743749174417991E-3</v>
      </c>
      <c r="P23">
        <f t="shared" si="4"/>
        <v>4.553024331332688E-3</v>
      </c>
      <c r="Q23">
        <f t="shared" si="4"/>
        <v>5.650570370777333E-2</v>
      </c>
      <c r="R23">
        <f t="shared" si="4"/>
        <v>5.3469765507027242E-2</v>
      </c>
      <c r="S23">
        <f t="shared" si="4"/>
        <v>5.1587655430744596E-2</v>
      </c>
      <c r="T23">
        <f t="shared" si="4"/>
        <v>4.9267080991826889E-2</v>
      </c>
      <c r="U23">
        <f t="shared" si="4"/>
        <v>4.7435660543280328E-2</v>
      </c>
      <c r="V23">
        <f t="shared" si="4"/>
        <v>4.5741543978619459E-2</v>
      </c>
      <c r="W23">
        <f t="shared" si="4"/>
        <v>4.432803672364289E-2</v>
      </c>
      <c r="X23">
        <f t="shared" si="4"/>
        <v>4.2668217649560754E-2</v>
      </c>
      <c r="Y23">
        <f t="shared" si="4"/>
        <v>4.113788639633488E-2</v>
      </c>
      <c r="Z23">
        <f t="shared" si="4"/>
        <v>4.4183930685555796E-2</v>
      </c>
      <c r="AA23">
        <f t="shared" si="4"/>
        <v>4.2114605321035385E-2</v>
      </c>
      <c r="AB23">
        <f t="shared" si="4"/>
        <v>4.2331905143652135E-2</v>
      </c>
      <c r="AC23">
        <f t="shared" si="4"/>
        <v>4.0227175410313933E-2</v>
      </c>
      <c r="AD23">
        <f t="shared" si="4"/>
        <v>3.8447521411613242E-2</v>
      </c>
      <c r="AE23">
        <f t="shared" si="4"/>
        <v>3.6810730505067224E-2</v>
      </c>
      <c r="AF23">
        <f t="shared" si="4"/>
        <v>3.5300394393067952E-2</v>
      </c>
      <c r="AG23">
        <f t="shared" si="4"/>
        <v>3.8800128115624527E-2</v>
      </c>
      <c r="AH23">
        <f t="shared" si="4"/>
        <v>3.6673312578379302E-2</v>
      </c>
      <c r="AI23">
        <f t="shared" si="4"/>
        <v>3.4724317818514268E-2</v>
      </c>
      <c r="AJ23">
        <f t="shared" si="4"/>
        <v>3.2931148752653648E-2</v>
      </c>
      <c r="AK23">
        <f t="shared" si="4"/>
        <v>3.1275279529697712E-2</v>
      </c>
      <c r="AL23">
        <f t="shared" si="4"/>
        <v>3.3115207319211359E-2</v>
      </c>
      <c r="AM23">
        <f t="shared" si="4"/>
        <v>3.1021875596023516E-2</v>
      </c>
      <c r="AN23">
        <f t="shared" si="4"/>
        <v>2.9089346168411998E-2</v>
      </c>
      <c r="AO23">
        <f t="shared" si="4"/>
        <v>2.7297831272341082E-2</v>
      </c>
      <c r="AP23">
        <f t="shared" si="4"/>
        <v>2.5630570056236632E-2</v>
      </c>
      <c r="AQ23">
        <f t="shared" si="4"/>
        <v>2.810174902002498E-2</v>
      </c>
      <c r="AR23">
        <f t="shared" si="4"/>
        <v>2.5572658107514946E-2</v>
      </c>
      <c r="AS23">
        <f t="shared" si="4"/>
        <v>2.3219423276959108E-2</v>
      </c>
      <c r="AT23">
        <f t="shared" si="4"/>
        <v>2.1017310888554852E-2</v>
      </c>
      <c r="AU23">
        <f t="shared" si="4"/>
        <v>1.8945369335147337E-2</v>
      </c>
      <c r="AV23">
        <f t="shared" si="4"/>
        <v>1.6985677080266787E-2</v>
      </c>
      <c r="AW23">
        <f t="shared" si="4"/>
        <v>1.5122756394880322E-2</v>
      </c>
      <c r="AX23">
        <f t="shared" si="4"/>
        <v>1.3343110768679165E-2</v>
      </c>
      <c r="AY23">
        <f t="shared" si="4"/>
        <v>1.1634855571800195E-2</v>
      </c>
      <c r="AZ23">
        <f t="shared" si="4"/>
        <v>9.987419630315339E-3</v>
      </c>
    </row>
    <row r="24" spans="1:52">
      <c r="A24" t="s">
        <v>755</v>
      </c>
      <c r="C24">
        <f>C21/B21</f>
        <v>1.0667669566947084</v>
      </c>
      <c r="D24">
        <f t="shared" ref="D24:AZ24" si="5">D21/C21</f>
        <v>1.0602515683190805</v>
      </c>
      <c r="E24">
        <f t="shared" si="5"/>
        <v>1.0586194043078463</v>
      </c>
      <c r="F24">
        <f t="shared" si="5"/>
        <v>1.05746928820374</v>
      </c>
      <c r="G24">
        <f t="shared" si="5"/>
        <v>1.0525227638707613</v>
      </c>
      <c r="H24">
        <f t="shared" si="5"/>
        <v>1.0504429603853775</v>
      </c>
      <c r="I24">
        <f t="shared" si="5"/>
        <v>1.0096924877945712</v>
      </c>
      <c r="J24">
        <f t="shared" si="5"/>
        <v>1.00391295583553</v>
      </c>
      <c r="K24">
        <f t="shared" si="5"/>
        <v>0.98958813378558852</v>
      </c>
      <c r="L24">
        <f t="shared" si="5"/>
        <v>0.98304233057574619</v>
      </c>
      <c r="M24">
        <f t="shared" si="5"/>
        <v>1.0272493647102277</v>
      </c>
      <c r="N24">
        <f t="shared" si="5"/>
        <v>1.0276889884884359</v>
      </c>
      <c r="O24">
        <f t="shared" si="5"/>
        <v>1.0040743749174419</v>
      </c>
      <c r="P24">
        <f t="shared" si="5"/>
        <v>1.0045530243313328</v>
      </c>
      <c r="Q24">
        <f t="shared" si="5"/>
        <v>1.0565057037077734</v>
      </c>
      <c r="R24">
        <f t="shared" si="5"/>
        <v>1.0534697655070273</v>
      </c>
      <c r="S24">
        <f t="shared" si="5"/>
        <v>1.0515876554307446</v>
      </c>
      <c r="T24">
        <f t="shared" si="5"/>
        <v>1.049267080991827</v>
      </c>
      <c r="U24">
        <f t="shared" si="5"/>
        <v>1.0474356605432804</v>
      </c>
      <c r="V24">
        <f t="shared" si="5"/>
        <v>1.0457415439786195</v>
      </c>
      <c r="W24">
        <f t="shared" si="5"/>
        <v>1.0443280367236429</v>
      </c>
      <c r="X24">
        <f t="shared" si="5"/>
        <v>1.0426682176495607</v>
      </c>
      <c r="Y24">
        <f t="shared" si="5"/>
        <v>1.041137886396335</v>
      </c>
      <c r="Z24">
        <f t="shared" si="5"/>
        <v>1.0441839306855558</v>
      </c>
      <c r="AA24">
        <f t="shared" si="5"/>
        <v>1.0421146053210353</v>
      </c>
      <c r="AB24">
        <f t="shared" si="5"/>
        <v>1.0423319051436521</v>
      </c>
      <c r="AC24">
        <f t="shared" si="5"/>
        <v>1.0402271754103138</v>
      </c>
      <c r="AD24">
        <f t="shared" si="5"/>
        <v>1.0384475214116133</v>
      </c>
      <c r="AE24">
        <f t="shared" si="5"/>
        <v>1.0368107305050671</v>
      </c>
      <c r="AF24">
        <f t="shared" si="5"/>
        <v>1.0353003943930679</v>
      </c>
      <c r="AG24">
        <f t="shared" si="5"/>
        <v>1.0388001281156245</v>
      </c>
      <c r="AH24">
        <f t="shared" si="5"/>
        <v>1.0366733125783794</v>
      </c>
      <c r="AI24">
        <f t="shared" si="5"/>
        <v>1.0347243178185144</v>
      </c>
      <c r="AJ24">
        <f t="shared" si="5"/>
        <v>1.0329311487526536</v>
      </c>
      <c r="AK24">
        <f t="shared" si="5"/>
        <v>1.0312752795296978</v>
      </c>
      <c r="AL24">
        <f t="shared" si="5"/>
        <v>1.0331152073192114</v>
      </c>
      <c r="AM24">
        <f t="shared" si="5"/>
        <v>1.0310218755960234</v>
      </c>
      <c r="AN24">
        <f t="shared" si="5"/>
        <v>1.0290893461684121</v>
      </c>
      <c r="AO24">
        <f t="shared" si="5"/>
        <v>1.0272978312723411</v>
      </c>
      <c r="AP24">
        <f t="shared" si="5"/>
        <v>1.0256305700562367</v>
      </c>
      <c r="AQ24">
        <f t="shared" si="5"/>
        <v>1.028101749020025</v>
      </c>
      <c r="AR24">
        <f t="shared" si="5"/>
        <v>1.0255726581075149</v>
      </c>
      <c r="AS24">
        <f t="shared" si="5"/>
        <v>1.0232194232769591</v>
      </c>
      <c r="AT24">
        <f t="shared" si="5"/>
        <v>1.021017310888555</v>
      </c>
      <c r="AU24">
        <f t="shared" si="5"/>
        <v>1.0189453693351473</v>
      </c>
      <c r="AV24">
        <f t="shared" si="5"/>
        <v>1.0169856770802668</v>
      </c>
      <c r="AW24">
        <f t="shared" si="5"/>
        <v>1.0151227563948804</v>
      </c>
      <c r="AX24">
        <f t="shared" si="5"/>
        <v>1.0133431107686792</v>
      </c>
      <c r="AY24">
        <f t="shared" si="5"/>
        <v>1.0116348555718002</v>
      </c>
      <c r="AZ24">
        <f t="shared" si="5"/>
        <v>1.0099874196303154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61"/>
  <sheetViews>
    <sheetView topLeftCell="A9" workbookViewId="0">
      <selection activeCell="B33" sqref="B33"/>
    </sheetView>
  </sheetViews>
  <sheetFormatPr defaultRowHeight="14.5"/>
  <cols>
    <col min="1" max="1" width="20.54296875" customWidth="1"/>
  </cols>
  <sheetData>
    <row r="1" spans="1:36">
      <c r="A1" t="s">
        <v>654</v>
      </c>
    </row>
    <row r="3" spans="1:36" ht="29">
      <c r="A3" s="120" t="s">
        <v>777</v>
      </c>
      <c r="B3" s="22">
        <f>B29</f>
        <v>5.8353290545203808E-2</v>
      </c>
      <c r="C3" s="22">
        <f t="shared" ref="C3:AJ3" si="0">C29</f>
        <v>6.1363599991099915E-2</v>
      </c>
      <c r="D3" s="22">
        <f t="shared" si="0"/>
        <v>6.4386805441811495E-2</v>
      </c>
      <c r="E3" s="22">
        <f t="shared" si="0"/>
        <v>6.74410360882155E-2</v>
      </c>
      <c r="F3" s="22">
        <f t="shared" si="0"/>
        <v>6.9800643253500119E-2</v>
      </c>
      <c r="G3" s="22">
        <f t="shared" si="0"/>
        <v>7.2132171738415574E-2</v>
      </c>
      <c r="H3" s="22">
        <f t="shared" si="0"/>
        <v>7.4410108267218555E-2</v>
      </c>
      <c r="I3" s="22">
        <f t="shared" si="0"/>
        <v>7.6634250011170774E-2</v>
      </c>
      <c r="J3" s="22">
        <f t="shared" si="0"/>
        <v>7.9140813120522679E-2</v>
      </c>
      <c r="K3" s="22">
        <f t="shared" si="0"/>
        <v>8.1553520582189745E-2</v>
      </c>
      <c r="L3" s="22">
        <f t="shared" si="0"/>
        <v>8.4045793940505154E-2</v>
      </c>
      <c r="M3" s="22">
        <f t="shared" si="0"/>
        <v>8.6425344213014732E-2</v>
      </c>
      <c r="N3" s="22">
        <f t="shared" si="0"/>
        <v>8.8706030351734508E-2</v>
      </c>
      <c r="O3" s="22">
        <f t="shared" si="0"/>
        <v>9.0888812542816749E-2</v>
      </c>
      <c r="P3" s="22">
        <f t="shared" si="0"/>
        <v>9.2974640835583142E-2</v>
      </c>
      <c r="Q3" s="22">
        <f t="shared" si="0"/>
        <v>9.5409209748214277E-2</v>
      </c>
      <c r="R3" s="22">
        <f t="shared" si="0"/>
        <v>9.7691128520865284E-2</v>
      </c>
      <c r="S3" s="22">
        <f t="shared" si="0"/>
        <v>9.9823145515460718E-2</v>
      </c>
      <c r="T3" s="22">
        <f t="shared" si="0"/>
        <v>0.10180799933795939</v>
      </c>
      <c r="U3" s="22">
        <f t="shared" si="0"/>
        <v>0.10364841883835257</v>
      </c>
      <c r="V3" s="22">
        <f t="shared" si="0"/>
        <v>0.10568957206736644</v>
      </c>
      <c r="W3" s="22">
        <f t="shared" si="0"/>
        <v>0.10753420083065338</v>
      </c>
      <c r="X3" s="22">
        <f t="shared" si="0"/>
        <v>0.10918698870173001</v>
      </c>
      <c r="Y3" s="22">
        <f t="shared" si="0"/>
        <v>0.11065260949814586</v>
      </c>
      <c r="Z3" s="22">
        <f t="shared" si="0"/>
        <v>0.1119357272814841</v>
      </c>
      <c r="AA3" s="22">
        <f t="shared" si="0"/>
        <v>0.11348093560505204</v>
      </c>
      <c r="AB3" s="22">
        <f t="shared" si="0"/>
        <v>0.11474379998594025</v>
      </c>
      <c r="AC3" s="22">
        <f t="shared" si="0"/>
        <v>0.11573322103318279</v>
      </c>
      <c r="AD3" s="22">
        <f t="shared" si="0"/>
        <v>0.11645808959984665</v>
      </c>
      <c r="AE3" s="22">
        <f t="shared" si="0"/>
        <v>0.11692728678303242</v>
      </c>
      <c r="AF3" s="22">
        <f t="shared" si="0"/>
        <v>0.11714968392387394</v>
      </c>
      <c r="AG3" s="22">
        <f t="shared" si="0"/>
        <v>0.11713414260753792</v>
      </c>
      <c r="AH3" s="22">
        <f t="shared" si="0"/>
        <v>0.11688951466322467</v>
      </c>
      <c r="AI3" s="22">
        <f t="shared" si="0"/>
        <v>0.11642464216416795</v>
      </c>
      <c r="AJ3" s="22">
        <f t="shared" si="0"/>
        <v>0.11574835742763405</v>
      </c>
    </row>
    <row r="4" spans="1:36" s="123" customFormat="1">
      <c r="A4" s="125"/>
      <c r="B4" s="25"/>
    </row>
    <row r="5" spans="1:36" s="123" customFormat="1">
      <c r="A5" s="126" t="s">
        <v>795</v>
      </c>
      <c r="B5" s="25"/>
    </row>
    <row r="6" spans="1:36" s="123" customFormat="1">
      <c r="A6" s="125" t="s">
        <v>736</v>
      </c>
      <c r="B6" s="123">
        <v>2016</v>
      </c>
      <c r="C6" s="123">
        <v>2017</v>
      </c>
      <c r="D6" s="123">
        <v>2018</v>
      </c>
      <c r="E6" s="123">
        <v>2019</v>
      </c>
      <c r="F6" s="123">
        <v>2020</v>
      </c>
      <c r="G6" s="123">
        <v>2021</v>
      </c>
      <c r="H6" s="123">
        <v>2022</v>
      </c>
      <c r="I6" s="123">
        <v>2023</v>
      </c>
      <c r="J6" s="123">
        <v>2024</v>
      </c>
      <c r="K6" s="123">
        <v>2025</v>
      </c>
      <c r="L6" s="123">
        <v>2026</v>
      </c>
      <c r="M6" s="123">
        <v>2027</v>
      </c>
      <c r="N6" s="123">
        <v>2028</v>
      </c>
      <c r="O6" s="123">
        <v>2029</v>
      </c>
      <c r="P6" s="123">
        <v>2030</v>
      </c>
      <c r="Q6" s="123">
        <v>2031</v>
      </c>
      <c r="R6" s="123">
        <v>2032</v>
      </c>
      <c r="S6" s="123">
        <v>2033</v>
      </c>
      <c r="T6" s="123">
        <v>2034</v>
      </c>
      <c r="U6" s="123">
        <v>2035</v>
      </c>
      <c r="V6" s="123">
        <v>2036</v>
      </c>
      <c r="W6" s="123">
        <v>2037</v>
      </c>
      <c r="X6" s="123">
        <v>2038</v>
      </c>
      <c r="Y6" s="123">
        <v>2039</v>
      </c>
      <c r="Z6" s="123">
        <v>2040</v>
      </c>
      <c r="AA6" s="123">
        <v>2041</v>
      </c>
      <c r="AB6" s="123">
        <v>2042</v>
      </c>
      <c r="AC6" s="123">
        <v>2043</v>
      </c>
      <c r="AD6" s="123">
        <v>2044</v>
      </c>
      <c r="AE6" s="123">
        <v>2045</v>
      </c>
      <c r="AF6" s="123">
        <v>2046</v>
      </c>
      <c r="AG6" s="123">
        <v>2047</v>
      </c>
      <c r="AH6" s="123">
        <v>2048</v>
      </c>
      <c r="AI6" s="123">
        <v>2049</v>
      </c>
      <c r="AJ6" s="123">
        <v>2050</v>
      </c>
    </row>
    <row r="7" spans="1:36" s="123" customFormat="1">
      <c r="A7" s="125" t="s">
        <v>655</v>
      </c>
      <c r="B7" s="22">
        <v>1.9724004409046102E-3</v>
      </c>
      <c r="C7" s="22">
        <v>2.4024488909871102E-3</v>
      </c>
      <c r="D7" s="22">
        <v>3.0261654959952001E-3</v>
      </c>
      <c r="E7" s="22">
        <v>3.6324235384659902E-3</v>
      </c>
      <c r="F7" s="22">
        <v>4.3436916677353204E-3</v>
      </c>
      <c r="G7" s="22">
        <v>4.7282811441666803E-3</v>
      </c>
      <c r="H7" s="22">
        <v>5.1301047407508902E-3</v>
      </c>
      <c r="I7" s="22">
        <v>5.5492216315010797E-3</v>
      </c>
      <c r="J7" s="22">
        <v>6.0172824230024704E-3</v>
      </c>
      <c r="K7" s="22">
        <v>6.5016383866267702E-3</v>
      </c>
      <c r="L7" s="22">
        <v>7.0433375450379698E-3</v>
      </c>
      <c r="M7" s="22">
        <v>7.5990620120001302E-3</v>
      </c>
      <c r="N7" s="22">
        <v>8.1685469156336198E-3</v>
      </c>
      <c r="O7" s="22">
        <v>8.7515290133280792E-3</v>
      </c>
      <c r="P7" s="22">
        <v>9.3477466917424902E-3</v>
      </c>
      <c r="Q7" s="123">
        <v>1.0005908993047199E-2</v>
      </c>
      <c r="R7" s="123">
        <v>1.0673042494720999E-2</v>
      </c>
      <c r="S7" s="123">
        <v>1.13486557057532E-2</v>
      </c>
      <c r="T7" s="123">
        <v>1.20322587644027E-2</v>
      </c>
      <c r="U7" s="123">
        <v>1.2723363438197501E-2</v>
      </c>
      <c r="V7" s="123">
        <v>1.3475285485180699E-2</v>
      </c>
      <c r="W7" s="123">
        <v>1.42274343088132E-2</v>
      </c>
      <c r="X7" s="123">
        <v>1.4979007458989601E-2</v>
      </c>
      <c r="Y7" s="123">
        <v>1.57292041148735E-2</v>
      </c>
      <c r="Z7" s="123">
        <v>1.6477225084898E-2</v>
      </c>
      <c r="AA7" s="123">
        <v>1.7299313988973702E-2</v>
      </c>
      <c r="AB7" s="123">
        <v>1.8102243590448399E-2</v>
      </c>
      <c r="AC7" s="123">
        <v>1.8884570782576701E-2</v>
      </c>
      <c r="AD7" s="123">
        <v>1.9644854087882298E-2</v>
      </c>
      <c r="AE7" s="123">
        <v>2.0381653658158499E-2</v>
      </c>
      <c r="AF7" s="123">
        <v>2.1093531274467701E-2</v>
      </c>
      <c r="AG7" s="123">
        <v>2.1779050347141601E-2</v>
      </c>
      <c r="AH7" s="123">
        <v>2.24367759157812E-2</v>
      </c>
      <c r="AI7" s="123">
        <v>2.30652746492571E-2</v>
      </c>
      <c r="AJ7" s="123">
        <v>2.36631148457087E-2</v>
      </c>
    </row>
    <row r="8" spans="1:36" s="123" customFormat="1">
      <c r="A8" s="125" t="s">
        <v>743</v>
      </c>
      <c r="B8" s="123">
        <v>0</v>
      </c>
      <c r="C8" s="123">
        <v>0</v>
      </c>
      <c r="D8" s="123">
        <v>0</v>
      </c>
      <c r="E8" s="123">
        <v>0</v>
      </c>
      <c r="F8" s="123">
        <v>0</v>
      </c>
      <c r="G8" s="123">
        <v>0</v>
      </c>
      <c r="H8" s="123">
        <v>0</v>
      </c>
      <c r="I8" s="123">
        <v>0</v>
      </c>
      <c r="J8" s="123">
        <v>0</v>
      </c>
      <c r="K8" s="123">
        <v>0</v>
      </c>
      <c r="L8" s="123">
        <v>0</v>
      </c>
      <c r="M8" s="123">
        <v>0</v>
      </c>
      <c r="N8" s="123">
        <v>0</v>
      </c>
      <c r="O8" s="123">
        <v>0</v>
      </c>
      <c r="P8" s="123">
        <v>0</v>
      </c>
      <c r="Q8" s="123">
        <v>0</v>
      </c>
      <c r="R8" s="123">
        <v>0</v>
      </c>
      <c r="S8" s="123">
        <v>0</v>
      </c>
      <c r="T8" s="123">
        <v>0</v>
      </c>
      <c r="U8" s="123">
        <v>0</v>
      </c>
      <c r="V8" s="123">
        <v>0</v>
      </c>
      <c r="W8" s="123">
        <v>0</v>
      </c>
      <c r="X8" s="123">
        <v>0</v>
      </c>
      <c r="Y8" s="123">
        <v>0</v>
      </c>
      <c r="Z8" s="123">
        <v>0</v>
      </c>
      <c r="AA8" s="123">
        <v>0</v>
      </c>
      <c r="AB8" s="123">
        <v>0</v>
      </c>
      <c r="AC8" s="123">
        <v>0</v>
      </c>
      <c r="AD8" s="123">
        <v>0</v>
      </c>
      <c r="AE8" s="123">
        <v>0</v>
      </c>
      <c r="AF8" s="123">
        <v>0</v>
      </c>
      <c r="AG8" s="123">
        <v>0</v>
      </c>
      <c r="AH8" s="123">
        <v>0</v>
      </c>
      <c r="AI8" s="123">
        <v>0</v>
      </c>
      <c r="AJ8" s="123">
        <v>0</v>
      </c>
    </row>
    <row r="9" spans="1:36" s="123" customFormat="1">
      <c r="A9" s="125" t="s">
        <v>744</v>
      </c>
      <c r="B9" s="123">
        <v>3.9092473629111599E-2</v>
      </c>
      <c r="C9" s="123">
        <v>4.160995722553E-2</v>
      </c>
      <c r="D9" s="123">
        <v>4.3956299545571301E-2</v>
      </c>
      <c r="E9" s="123">
        <v>4.6339086108775802E-2</v>
      </c>
      <c r="F9" s="123">
        <v>4.8062512062271599E-2</v>
      </c>
      <c r="G9" s="123">
        <v>5.0078373315350297E-2</v>
      </c>
      <c r="H9" s="123">
        <v>5.20271409489588E-2</v>
      </c>
      <c r="I9" s="123">
        <v>5.3908481720891098E-2</v>
      </c>
      <c r="J9" s="123">
        <v>5.6037295235576698E-2</v>
      </c>
      <c r="K9" s="123">
        <v>5.8064445230833497E-2</v>
      </c>
      <c r="L9" s="123">
        <v>6.0089740631468803E-2</v>
      </c>
      <c r="M9" s="123">
        <v>6.2002853520428197E-2</v>
      </c>
      <c r="N9" s="123">
        <v>6.38049967655063E-2</v>
      </c>
      <c r="O9" s="123">
        <v>6.5497371849261493E-2</v>
      </c>
      <c r="P9" s="123">
        <v>6.70811688690163E-2</v>
      </c>
      <c r="Q9" s="123">
        <v>6.8954112953885302E-2</v>
      </c>
      <c r="R9" s="123">
        <v>7.0666570676911497E-2</v>
      </c>
      <c r="S9" s="123">
        <v>7.2221783414487498E-2</v>
      </c>
      <c r="T9" s="123">
        <v>7.3622981157770204E-2</v>
      </c>
      <c r="U9" s="123">
        <v>7.4873382512680206E-2</v>
      </c>
      <c r="V9" s="123">
        <v>7.6264841295357697E-2</v>
      </c>
      <c r="W9" s="123">
        <v>7.7460691431451303E-2</v>
      </c>
      <c r="X9" s="123">
        <v>7.8466420468040199E-2</v>
      </c>
      <c r="Y9" s="123">
        <v>7.9287504566967607E-2</v>
      </c>
      <c r="Z9" s="123">
        <v>7.9929408504840704E-2</v>
      </c>
      <c r="AA9" s="123">
        <v>8.0760483738513397E-2</v>
      </c>
      <c r="AB9" s="123">
        <v>8.1329524545185605E-2</v>
      </c>
      <c r="AC9" s="123">
        <v>8.1646876164093996E-2</v>
      </c>
      <c r="AD9" s="123">
        <v>8.1722872449238995E-2</v>
      </c>
      <c r="AE9" s="123">
        <v>8.1567835869385097E-2</v>
      </c>
      <c r="AF9" s="123">
        <v>8.11920775080609E-2</v>
      </c>
      <c r="AG9" s="123">
        <v>8.0605897063558599E-2</v>
      </c>
      <c r="AH9" s="123">
        <v>7.98195828489347E-2</v>
      </c>
      <c r="AI9" s="123">
        <v>7.8843411792009502E-2</v>
      </c>
      <c r="AJ9" s="123">
        <v>7.7687649435367101E-2</v>
      </c>
    </row>
    <row r="10" spans="1:36" s="123" customFormat="1" ht="29">
      <c r="A10" s="125" t="s">
        <v>745</v>
      </c>
      <c r="B10" s="123">
        <v>0</v>
      </c>
      <c r="C10" s="123">
        <v>0</v>
      </c>
      <c r="D10" s="123">
        <v>0</v>
      </c>
      <c r="E10" s="123">
        <v>0</v>
      </c>
      <c r="F10" s="123">
        <v>0</v>
      </c>
      <c r="G10" s="123">
        <v>0</v>
      </c>
      <c r="H10" s="123">
        <v>0</v>
      </c>
      <c r="I10" s="123">
        <v>0</v>
      </c>
      <c r="J10" s="123">
        <v>0</v>
      </c>
      <c r="K10" s="123">
        <v>0</v>
      </c>
      <c r="L10" s="123">
        <v>0</v>
      </c>
      <c r="M10" s="123">
        <v>0</v>
      </c>
      <c r="N10" s="123">
        <v>0</v>
      </c>
      <c r="O10" s="123">
        <v>0</v>
      </c>
      <c r="P10" s="123">
        <v>0</v>
      </c>
      <c r="Q10" s="123">
        <v>0</v>
      </c>
      <c r="R10" s="123">
        <v>0</v>
      </c>
      <c r="S10" s="123">
        <v>0</v>
      </c>
      <c r="T10" s="123">
        <v>0</v>
      </c>
      <c r="U10" s="123">
        <v>0</v>
      </c>
      <c r="V10" s="123">
        <v>0</v>
      </c>
      <c r="W10" s="123">
        <v>0</v>
      </c>
      <c r="X10" s="123">
        <v>0</v>
      </c>
      <c r="Y10" s="123">
        <v>0</v>
      </c>
      <c r="Z10" s="123">
        <v>0</v>
      </c>
      <c r="AA10" s="123">
        <v>0</v>
      </c>
      <c r="AB10" s="123">
        <v>0</v>
      </c>
      <c r="AC10" s="123">
        <v>0</v>
      </c>
      <c r="AD10" s="123">
        <v>0</v>
      </c>
      <c r="AE10" s="123">
        <v>0</v>
      </c>
      <c r="AF10" s="123">
        <v>0</v>
      </c>
      <c r="AG10" s="123">
        <v>0</v>
      </c>
      <c r="AH10" s="123">
        <v>0</v>
      </c>
      <c r="AI10" s="123">
        <v>0</v>
      </c>
      <c r="AJ10" s="123">
        <v>0</v>
      </c>
    </row>
    <row r="11" spans="1:36" s="123" customFormat="1" ht="29">
      <c r="A11" s="125" t="s">
        <v>746</v>
      </c>
      <c r="B11" s="123">
        <v>0</v>
      </c>
      <c r="C11" s="123">
        <v>0</v>
      </c>
      <c r="D11" s="123">
        <v>0</v>
      </c>
      <c r="E11" s="123">
        <v>0</v>
      </c>
      <c r="F11" s="123">
        <v>0</v>
      </c>
      <c r="G11" s="123">
        <v>0</v>
      </c>
      <c r="H11" s="123">
        <v>0</v>
      </c>
      <c r="I11" s="123">
        <v>0</v>
      </c>
      <c r="J11" s="123">
        <v>0</v>
      </c>
      <c r="K11" s="123">
        <v>0</v>
      </c>
      <c r="L11" s="123">
        <v>0</v>
      </c>
      <c r="M11" s="123">
        <v>0</v>
      </c>
      <c r="N11" s="123">
        <v>0</v>
      </c>
      <c r="O11" s="123">
        <v>0</v>
      </c>
      <c r="P11" s="123">
        <v>0</v>
      </c>
      <c r="Q11" s="123">
        <v>0</v>
      </c>
      <c r="R11" s="123">
        <v>0</v>
      </c>
      <c r="S11" s="123">
        <v>0</v>
      </c>
      <c r="T11" s="123">
        <v>0</v>
      </c>
      <c r="U11" s="123">
        <v>0</v>
      </c>
      <c r="V11" s="123">
        <v>0</v>
      </c>
      <c r="W11" s="123">
        <v>0</v>
      </c>
      <c r="X11" s="123">
        <v>0</v>
      </c>
      <c r="Y11" s="123">
        <v>0</v>
      </c>
      <c r="Z11" s="123">
        <v>0</v>
      </c>
      <c r="AA11" s="123">
        <v>0</v>
      </c>
      <c r="AB11" s="123">
        <v>0</v>
      </c>
      <c r="AC11" s="123">
        <v>0</v>
      </c>
      <c r="AD11" s="123">
        <v>0</v>
      </c>
      <c r="AE11" s="123">
        <v>0</v>
      </c>
      <c r="AF11" s="123">
        <v>0</v>
      </c>
      <c r="AG11" s="123">
        <v>0</v>
      </c>
      <c r="AH11" s="123">
        <v>0</v>
      </c>
      <c r="AI11" s="123">
        <v>0</v>
      </c>
      <c r="AJ11" s="123">
        <v>0</v>
      </c>
    </row>
    <row r="12" spans="1:36" s="123" customFormat="1">
      <c r="A12" s="125" t="s">
        <v>747</v>
      </c>
      <c r="B12" s="123">
        <v>0</v>
      </c>
      <c r="C12" s="123">
        <v>0</v>
      </c>
      <c r="D12" s="123">
        <v>0</v>
      </c>
      <c r="E12" s="123">
        <v>0</v>
      </c>
      <c r="F12" s="123">
        <v>0</v>
      </c>
      <c r="G12" s="123">
        <v>0</v>
      </c>
      <c r="H12" s="123">
        <v>0</v>
      </c>
      <c r="I12" s="123">
        <v>0</v>
      </c>
      <c r="J12" s="123">
        <v>0</v>
      </c>
      <c r="K12" s="123">
        <v>0</v>
      </c>
      <c r="L12" s="123">
        <v>0</v>
      </c>
      <c r="M12" s="123">
        <v>0</v>
      </c>
      <c r="N12" s="123">
        <v>0</v>
      </c>
      <c r="O12" s="123">
        <v>0</v>
      </c>
      <c r="P12" s="123">
        <v>0</v>
      </c>
      <c r="Q12" s="123">
        <v>0</v>
      </c>
      <c r="R12" s="123">
        <v>0</v>
      </c>
      <c r="S12" s="123">
        <v>0</v>
      </c>
      <c r="T12" s="123">
        <v>0</v>
      </c>
      <c r="U12" s="123">
        <v>0</v>
      </c>
      <c r="V12" s="123">
        <v>0</v>
      </c>
      <c r="W12" s="123">
        <v>0</v>
      </c>
      <c r="X12" s="123">
        <v>0</v>
      </c>
      <c r="Y12" s="123">
        <v>0</v>
      </c>
      <c r="Z12" s="123">
        <v>0</v>
      </c>
      <c r="AA12" s="123">
        <v>0</v>
      </c>
      <c r="AB12" s="123">
        <v>0</v>
      </c>
      <c r="AC12" s="123">
        <v>0</v>
      </c>
      <c r="AD12" s="123">
        <v>0</v>
      </c>
      <c r="AE12" s="123">
        <v>0</v>
      </c>
      <c r="AF12" s="123">
        <v>0</v>
      </c>
      <c r="AG12" s="123">
        <v>0</v>
      </c>
      <c r="AH12" s="123">
        <v>0</v>
      </c>
      <c r="AI12" s="123">
        <v>0</v>
      </c>
      <c r="AJ12" s="123">
        <v>0</v>
      </c>
    </row>
    <row r="13" spans="1:36" s="123" customFormat="1">
      <c r="A13" s="125" t="s">
        <v>748</v>
      </c>
      <c r="B13" s="123">
        <v>0</v>
      </c>
      <c r="C13" s="123">
        <v>0</v>
      </c>
      <c r="D13" s="123">
        <v>0</v>
      </c>
      <c r="E13" s="123">
        <v>0</v>
      </c>
      <c r="F13" s="123">
        <v>0</v>
      </c>
      <c r="G13" s="123">
        <v>0</v>
      </c>
      <c r="H13" s="123">
        <v>0</v>
      </c>
      <c r="I13" s="123">
        <v>0</v>
      </c>
      <c r="J13" s="123">
        <v>0</v>
      </c>
      <c r="K13" s="123">
        <v>0</v>
      </c>
      <c r="L13" s="123">
        <v>0</v>
      </c>
      <c r="M13" s="123">
        <v>0</v>
      </c>
      <c r="N13" s="123">
        <v>0</v>
      </c>
      <c r="O13" s="123">
        <v>0</v>
      </c>
      <c r="P13" s="123">
        <v>0</v>
      </c>
      <c r="Q13" s="123">
        <v>0</v>
      </c>
      <c r="R13" s="123">
        <v>0</v>
      </c>
      <c r="S13" s="123">
        <v>0</v>
      </c>
      <c r="T13" s="123">
        <v>0</v>
      </c>
      <c r="U13" s="123">
        <v>0</v>
      </c>
      <c r="V13" s="123">
        <v>0</v>
      </c>
      <c r="W13" s="123">
        <v>0</v>
      </c>
      <c r="X13" s="123">
        <v>0</v>
      </c>
      <c r="Y13" s="123">
        <v>0</v>
      </c>
      <c r="Z13" s="123">
        <v>0</v>
      </c>
      <c r="AA13" s="123">
        <v>0</v>
      </c>
      <c r="AB13" s="123">
        <v>0</v>
      </c>
      <c r="AC13" s="123">
        <v>0</v>
      </c>
      <c r="AD13" s="123">
        <v>0</v>
      </c>
      <c r="AE13" s="123">
        <v>0</v>
      </c>
      <c r="AF13" s="123">
        <v>0</v>
      </c>
      <c r="AG13" s="123">
        <v>0</v>
      </c>
      <c r="AH13" s="123">
        <v>0</v>
      </c>
      <c r="AI13" s="123">
        <v>0</v>
      </c>
      <c r="AJ13" s="123">
        <v>0</v>
      </c>
    </row>
    <row r="14" spans="1:36" s="123" customFormat="1">
      <c r="A14" s="125" t="s">
        <v>749</v>
      </c>
      <c r="B14" s="123">
        <v>0</v>
      </c>
      <c r="C14" s="123">
        <v>0</v>
      </c>
      <c r="D14" s="123">
        <v>0</v>
      </c>
      <c r="E14" s="123">
        <v>0</v>
      </c>
      <c r="F14" s="123">
        <v>0</v>
      </c>
      <c r="G14" s="123">
        <v>0</v>
      </c>
      <c r="H14" s="123">
        <v>0</v>
      </c>
      <c r="I14" s="123">
        <v>0</v>
      </c>
      <c r="J14" s="123">
        <v>0</v>
      </c>
      <c r="K14" s="123">
        <v>0</v>
      </c>
      <c r="L14" s="123">
        <v>0</v>
      </c>
      <c r="M14" s="123">
        <v>0</v>
      </c>
      <c r="N14" s="123">
        <v>0</v>
      </c>
      <c r="O14" s="123">
        <v>0</v>
      </c>
      <c r="P14" s="123">
        <v>0</v>
      </c>
      <c r="Q14" s="123">
        <v>0</v>
      </c>
      <c r="R14" s="123">
        <v>0</v>
      </c>
      <c r="S14" s="123">
        <v>0</v>
      </c>
      <c r="T14" s="123">
        <v>0</v>
      </c>
      <c r="U14" s="123">
        <v>0</v>
      </c>
      <c r="V14" s="123">
        <v>0</v>
      </c>
      <c r="W14" s="123">
        <v>0</v>
      </c>
      <c r="X14" s="123">
        <v>0</v>
      </c>
      <c r="Y14" s="123">
        <v>0</v>
      </c>
      <c r="Z14" s="123">
        <v>0</v>
      </c>
      <c r="AA14" s="123">
        <v>0</v>
      </c>
      <c r="AB14" s="123">
        <v>0</v>
      </c>
      <c r="AC14" s="123">
        <v>0</v>
      </c>
      <c r="AD14" s="123">
        <v>0</v>
      </c>
      <c r="AE14" s="123">
        <v>0</v>
      </c>
      <c r="AF14" s="123">
        <v>0</v>
      </c>
      <c r="AG14" s="123">
        <v>0</v>
      </c>
      <c r="AH14" s="123">
        <v>0</v>
      </c>
      <c r="AI14" s="123">
        <v>0</v>
      </c>
      <c r="AJ14" s="123">
        <v>0</v>
      </c>
    </row>
    <row r="15" spans="1:36" s="123" customFormat="1">
      <c r="A15" s="125" t="s">
        <v>797</v>
      </c>
      <c r="B15" s="22"/>
      <c r="C15" s="22"/>
      <c r="D15" s="22"/>
      <c r="E15" s="22"/>
      <c r="F15" s="22"/>
      <c r="G15" s="22"/>
      <c r="H15" s="22"/>
      <c r="I15" s="22"/>
      <c r="J15" s="22"/>
      <c r="K15" s="22"/>
      <c r="L15" s="22"/>
      <c r="M15" s="22"/>
      <c r="N15" s="22"/>
      <c r="O15" s="22"/>
      <c r="P15" s="22"/>
      <c r="Q15" s="22"/>
      <c r="R15" s="22"/>
      <c r="S15" s="22"/>
      <c r="T15" s="22"/>
      <c r="U15" s="22"/>
      <c r="V15" s="22"/>
      <c r="W15" s="22"/>
      <c r="X15" s="22"/>
      <c r="Y15" s="22"/>
      <c r="Z15" s="22"/>
      <c r="AA15" s="22"/>
      <c r="AB15" s="22"/>
      <c r="AC15" s="22"/>
      <c r="AD15" s="22"/>
      <c r="AE15" s="22"/>
      <c r="AF15" s="22"/>
      <c r="AG15" s="22"/>
      <c r="AH15" s="22"/>
      <c r="AI15" s="22"/>
      <c r="AJ15" s="22"/>
    </row>
    <row r="16" spans="1:36" s="123" customFormat="1">
      <c r="A16" s="125"/>
    </row>
    <row r="17" spans="1:36" s="123" customFormat="1">
      <c r="A17" s="125"/>
    </row>
    <row r="18" spans="1:36" s="123" customFormat="1">
      <c r="A18" s="125" t="s">
        <v>655</v>
      </c>
      <c r="B18" s="123">
        <v>0</v>
      </c>
      <c r="C18" s="123">
        <v>0</v>
      </c>
      <c r="D18" s="123">
        <v>0</v>
      </c>
      <c r="E18" s="123">
        <v>0</v>
      </c>
      <c r="F18" s="22">
        <v>2.8413408306630201E-4</v>
      </c>
      <c r="G18" s="22">
        <v>5.7099590822000498E-4</v>
      </c>
      <c r="H18" s="22">
        <v>8.6047195130906095E-4</v>
      </c>
      <c r="I18" s="22">
        <v>1.1524494015913999E-3</v>
      </c>
      <c r="J18" s="22">
        <v>1.44593563754141E-3</v>
      </c>
      <c r="K18" s="22">
        <v>1.7408192752369699E-3</v>
      </c>
      <c r="L18" s="22">
        <v>2.0406291441659899E-3</v>
      </c>
      <c r="M18" s="22">
        <v>2.3413809807747198E-3</v>
      </c>
      <c r="N18" s="22">
        <v>2.6443743800806802E-3</v>
      </c>
      <c r="O18" s="22">
        <v>2.9495888642210701E-3</v>
      </c>
      <c r="P18" s="22">
        <v>3.25700466874306E-3</v>
      </c>
      <c r="Q18" s="22">
        <v>3.5664377812741799E-3</v>
      </c>
      <c r="R18" s="22">
        <v>3.8781068894131899E-3</v>
      </c>
      <c r="S18" s="22">
        <v>4.1920148468000103E-3</v>
      </c>
      <c r="T18" s="22">
        <v>4.5081645070745901E-3</v>
      </c>
      <c r="U18" s="22">
        <v>4.8265587238768498E-3</v>
      </c>
      <c r="V18" s="22">
        <v>5.1472003508467399E-3</v>
      </c>
      <c r="W18" s="22">
        <v>5.47009224162418E-3</v>
      </c>
      <c r="X18" s="22">
        <v>5.7952372498490997E-3</v>
      </c>
      <c r="Y18" s="22">
        <v>6.1226382291614499E-3</v>
      </c>
      <c r="Z18" s="22">
        <v>6.4522980332011601E-3</v>
      </c>
      <c r="AA18" s="22">
        <v>6.7842195156081597E-3</v>
      </c>
      <c r="AB18" s="22">
        <v>7.1184055300223797E-3</v>
      </c>
      <c r="AC18" s="22">
        <v>7.45485893008376E-3</v>
      </c>
      <c r="AD18" s="22">
        <v>7.79358256943223E-3</v>
      </c>
      <c r="AE18" s="22">
        <v>8.1345793017077294E-3</v>
      </c>
      <c r="AF18" s="22">
        <v>8.4778519805501894E-3</v>
      </c>
      <c r="AG18" s="22">
        <v>8.8234034595995499E-3</v>
      </c>
      <c r="AH18" s="22">
        <v>9.1712365924957306E-3</v>
      </c>
      <c r="AI18" s="22">
        <v>9.5213542328786704E-3</v>
      </c>
      <c r="AJ18" s="22">
        <v>9.8737592343883102E-3</v>
      </c>
    </row>
    <row r="19" spans="1:36" s="123" customFormat="1">
      <c r="A19" s="125" t="s">
        <v>743</v>
      </c>
      <c r="B19" s="123">
        <v>0</v>
      </c>
      <c r="C19" s="123">
        <v>0</v>
      </c>
      <c r="D19" s="123">
        <v>0</v>
      </c>
      <c r="E19" s="123">
        <v>0</v>
      </c>
      <c r="F19" s="123">
        <v>0</v>
      </c>
      <c r="G19" s="123">
        <v>0</v>
      </c>
      <c r="H19" s="123">
        <v>0</v>
      </c>
      <c r="I19" s="123">
        <v>0</v>
      </c>
      <c r="J19" s="123">
        <v>0</v>
      </c>
      <c r="K19" s="123">
        <v>0</v>
      </c>
      <c r="L19" s="123">
        <v>0</v>
      </c>
      <c r="M19" s="123">
        <v>0</v>
      </c>
      <c r="N19" s="123">
        <v>0</v>
      </c>
      <c r="O19" s="123">
        <v>0</v>
      </c>
      <c r="P19" s="123">
        <v>0</v>
      </c>
      <c r="Q19" s="123">
        <v>0</v>
      </c>
      <c r="R19" s="123">
        <v>0</v>
      </c>
      <c r="S19" s="123">
        <v>0</v>
      </c>
      <c r="T19" s="123">
        <v>0</v>
      </c>
      <c r="U19" s="123">
        <v>0</v>
      </c>
      <c r="V19" s="123">
        <v>0</v>
      </c>
      <c r="W19" s="123">
        <v>0</v>
      </c>
      <c r="X19" s="123">
        <v>0</v>
      </c>
      <c r="Y19" s="123">
        <v>0</v>
      </c>
      <c r="Z19" s="123">
        <v>0</v>
      </c>
      <c r="AA19" s="123">
        <v>0</v>
      </c>
      <c r="AB19" s="123">
        <v>0</v>
      </c>
      <c r="AC19" s="123">
        <v>0</v>
      </c>
      <c r="AD19" s="123">
        <v>0</v>
      </c>
      <c r="AE19" s="123">
        <v>0</v>
      </c>
      <c r="AF19" s="123">
        <v>0</v>
      </c>
      <c r="AG19" s="123">
        <v>0</v>
      </c>
      <c r="AH19" s="123">
        <v>0</v>
      </c>
      <c r="AI19" s="123">
        <v>0</v>
      </c>
      <c r="AJ19" s="123">
        <v>0</v>
      </c>
    </row>
    <row r="20" spans="1:36" s="123" customFormat="1">
      <c r="A20" s="125" t="s">
        <v>744</v>
      </c>
      <c r="B20" s="123">
        <v>1.7288416475187598E-2</v>
      </c>
      <c r="C20" s="123">
        <v>1.7351193874582799E-2</v>
      </c>
      <c r="D20" s="123">
        <v>1.7404340400245001E-2</v>
      </c>
      <c r="E20" s="123">
        <v>1.7469526440973701E-2</v>
      </c>
      <c r="F20" s="123">
        <v>1.7110305440426899E-2</v>
      </c>
      <c r="G20" s="123">
        <v>1.67545213706786E-2</v>
      </c>
      <c r="H20" s="123">
        <v>1.63923906261998E-2</v>
      </c>
      <c r="I20" s="123">
        <v>1.60240972571872E-2</v>
      </c>
      <c r="J20" s="123">
        <v>1.5640299824402099E-2</v>
      </c>
      <c r="K20" s="123">
        <v>1.52466176894925E-2</v>
      </c>
      <c r="L20" s="123">
        <v>1.48720866198324E-2</v>
      </c>
      <c r="M20" s="123">
        <v>1.44820476998117E-2</v>
      </c>
      <c r="N20" s="123">
        <v>1.4088112290513899E-2</v>
      </c>
      <c r="O20" s="123">
        <v>1.3690322816006101E-2</v>
      </c>
      <c r="P20" s="123">
        <v>1.32887206060813E-2</v>
      </c>
      <c r="Q20" s="123">
        <v>1.28827500200076E-2</v>
      </c>
      <c r="R20" s="123">
        <v>1.2473408459819601E-2</v>
      </c>
      <c r="S20" s="123">
        <v>1.2060691548420001E-2</v>
      </c>
      <c r="T20" s="123">
        <v>1.16445949087119E-2</v>
      </c>
      <c r="U20" s="123">
        <v>1.1225114163597999E-2</v>
      </c>
      <c r="V20" s="123">
        <v>1.08022449359813E-2</v>
      </c>
      <c r="W20" s="123">
        <v>1.03759828487647E-2</v>
      </c>
      <c r="X20" s="22">
        <v>9.9463235248511105E-3</v>
      </c>
      <c r="Y20" s="22">
        <v>9.5132625871433008E-3</v>
      </c>
      <c r="Z20" s="22">
        <v>9.0767956585442299E-3</v>
      </c>
      <c r="AA20" s="22">
        <v>8.6369183619567792E-3</v>
      </c>
      <c r="AB20" s="22">
        <v>8.1936263202838592E-3</v>
      </c>
      <c r="AC20" s="22">
        <v>7.74691515642834E-3</v>
      </c>
      <c r="AD20" s="22">
        <v>7.29678049329312E-3</v>
      </c>
      <c r="AE20" s="22">
        <v>6.8432179537810996E-3</v>
      </c>
      <c r="AF20" s="22">
        <v>6.3862231607951497E-3</v>
      </c>
      <c r="AG20" s="22">
        <v>5.9257917372381704E-3</v>
      </c>
      <c r="AH20" s="22">
        <v>5.4619193060130499E-3</v>
      </c>
      <c r="AI20" s="22">
        <v>4.9946014900226704E-3</v>
      </c>
      <c r="AJ20" s="22">
        <v>4.5238339121699399E-3</v>
      </c>
    </row>
    <row r="21" spans="1:36" s="123" customFormat="1" ht="29">
      <c r="A21" s="125" t="s">
        <v>745</v>
      </c>
      <c r="B21" s="123">
        <v>0</v>
      </c>
      <c r="C21" s="123">
        <v>0</v>
      </c>
      <c r="D21" s="123">
        <v>0</v>
      </c>
      <c r="E21" s="123">
        <v>0</v>
      </c>
      <c r="F21" s="123">
        <v>0</v>
      </c>
      <c r="G21" s="123">
        <v>0</v>
      </c>
      <c r="H21" s="123">
        <v>0</v>
      </c>
      <c r="I21" s="123">
        <v>0</v>
      </c>
      <c r="J21" s="123">
        <v>0</v>
      </c>
      <c r="K21" s="123">
        <v>0</v>
      </c>
      <c r="L21" s="123">
        <v>0</v>
      </c>
      <c r="M21" s="123">
        <v>0</v>
      </c>
      <c r="N21" s="123">
        <v>0</v>
      </c>
      <c r="O21" s="123">
        <v>0</v>
      </c>
      <c r="P21" s="123">
        <v>0</v>
      </c>
      <c r="Q21" s="123">
        <v>0</v>
      </c>
      <c r="R21" s="123">
        <v>0</v>
      </c>
      <c r="S21" s="123">
        <v>0</v>
      </c>
      <c r="T21" s="123">
        <v>0</v>
      </c>
      <c r="U21" s="123">
        <v>0</v>
      </c>
      <c r="V21" s="123">
        <v>0</v>
      </c>
      <c r="W21" s="123">
        <v>0</v>
      </c>
      <c r="X21" s="123">
        <v>0</v>
      </c>
      <c r="Y21" s="123">
        <v>0</v>
      </c>
      <c r="Z21" s="123">
        <v>0</v>
      </c>
      <c r="AA21" s="123">
        <v>0</v>
      </c>
      <c r="AB21" s="123">
        <v>0</v>
      </c>
      <c r="AC21" s="123">
        <v>0</v>
      </c>
      <c r="AD21" s="123">
        <v>0</v>
      </c>
      <c r="AE21" s="123">
        <v>0</v>
      </c>
      <c r="AF21" s="123">
        <v>0</v>
      </c>
      <c r="AG21" s="123">
        <v>0</v>
      </c>
      <c r="AH21" s="123">
        <v>0</v>
      </c>
      <c r="AI21" s="123">
        <v>0</v>
      </c>
      <c r="AJ21" s="123">
        <v>0</v>
      </c>
    </row>
    <row r="22" spans="1:36" s="123" customFormat="1" ht="29">
      <c r="A22" s="125" t="s">
        <v>746</v>
      </c>
      <c r="B22" s="123">
        <v>0</v>
      </c>
      <c r="C22" s="123">
        <v>0</v>
      </c>
      <c r="D22" s="123">
        <v>0</v>
      </c>
      <c r="E22" s="123">
        <v>0</v>
      </c>
      <c r="F22" s="123">
        <v>0</v>
      </c>
      <c r="G22" s="123">
        <v>0</v>
      </c>
      <c r="H22" s="123">
        <v>0</v>
      </c>
      <c r="I22" s="123">
        <v>0</v>
      </c>
      <c r="J22" s="123">
        <v>0</v>
      </c>
      <c r="K22" s="123">
        <v>0</v>
      </c>
      <c r="L22" s="123">
        <v>0</v>
      </c>
      <c r="M22" s="123">
        <v>0</v>
      </c>
      <c r="N22" s="123">
        <v>0</v>
      </c>
      <c r="O22" s="123">
        <v>0</v>
      </c>
      <c r="P22" s="123">
        <v>0</v>
      </c>
      <c r="Q22" s="123">
        <v>0</v>
      </c>
      <c r="R22" s="123">
        <v>0</v>
      </c>
      <c r="S22" s="123">
        <v>0</v>
      </c>
      <c r="T22" s="123">
        <v>0</v>
      </c>
      <c r="U22" s="123">
        <v>0</v>
      </c>
      <c r="V22" s="123">
        <v>0</v>
      </c>
      <c r="W22" s="123">
        <v>0</v>
      </c>
      <c r="X22" s="123">
        <v>0</v>
      </c>
      <c r="Y22" s="123">
        <v>0</v>
      </c>
      <c r="Z22" s="123">
        <v>0</v>
      </c>
      <c r="AA22" s="123">
        <v>0</v>
      </c>
      <c r="AB22" s="123">
        <v>0</v>
      </c>
      <c r="AC22" s="123">
        <v>0</v>
      </c>
      <c r="AD22" s="123">
        <v>0</v>
      </c>
      <c r="AE22" s="123">
        <v>0</v>
      </c>
      <c r="AF22" s="123">
        <v>0</v>
      </c>
      <c r="AG22" s="123">
        <v>0</v>
      </c>
      <c r="AH22" s="123">
        <v>0</v>
      </c>
      <c r="AI22" s="123">
        <v>0</v>
      </c>
      <c r="AJ22" s="123">
        <v>0</v>
      </c>
    </row>
    <row r="23" spans="1:36" s="123" customFormat="1">
      <c r="A23" s="125" t="s">
        <v>747</v>
      </c>
      <c r="B23" s="123">
        <v>0</v>
      </c>
      <c r="C23" s="123">
        <v>0</v>
      </c>
      <c r="D23" s="123">
        <v>0</v>
      </c>
      <c r="E23" s="123">
        <v>0</v>
      </c>
      <c r="F23" s="123">
        <v>0</v>
      </c>
      <c r="G23" s="123">
        <v>0</v>
      </c>
      <c r="H23" s="123">
        <v>0</v>
      </c>
      <c r="I23" s="123">
        <v>0</v>
      </c>
      <c r="J23" s="123">
        <v>0</v>
      </c>
      <c r="K23" s="123">
        <v>0</v>
      </c>
      <c r="L23" s="123">
        <v>0</v>
      </c>
      <c r="M23" s="123">
        <v>0</v>
      </c>
      <c r="N23" s="123">
        <v>0</v>
      </c>
      <c r="O23" s="123">
        <v>0</v>
      </c>
      <c r="P23" s="123">
        <v>0</v>
      </c>
      <c r="Q23" s="123">
        <v>0</v>
      </c>
      <c r="R23" s="123">
        <v>0</v>
      </c>
      <c r="S23" s="123">
        <v>0</v>
      </c>
      <c r="T23" s="123">
        <v>0</v>
      </c>
      <c r="U23" s="123">
        <v>0</v>
      </c>
      <c r="V23" s="123">
        <v>0</v>
      </c>
      <c r="W23" s="123">
        <v>0</v>
      </c>
      <c r="X23" s="123">
        <v>0</v>
      </c>
      <c r="Y23" s="123">
        <v>0</v>
      </c>
      <c r="Z23" s="123">
        <v>0</v>
      </c>
      <c r="AA23" s="123">
        <v>0</v>
      </c>
      <c r="AB23" s="123">
        <v>0</v>
      </c>
      <c r="AC23" s="123">
        <v>0</v>
      </c>
      <c r="AD23" s="123">
        <v>0</v>
      </c>
      <c r="AE23" s="123">
        <v>0</v>
      </c>
      <c r="AF23" s="123">
        <v>0</v>
      </c>
      <c r="AG23" s="123">
        <v>0</v>
      </c>
      <c r="AH23" s="123">
        <v>0</v>
      </c>
      <c r="AI23" s="123">
        <v>0</v>
      </c>
      <c r="AJ23" s="123">
        <v>0</v>
      </c>
    </row>
    <row r="24" spans="1:36" s="123" customFormat="1" ht="14.25" customHeight="1">
      <c r="A24" s="125" t="s">
        <v>748</v>
      </c>
      <c r="B24" s="123">
        <v>0</v>
      </c>
      <c r="C24" s="123">
        <v>0</v>
      </c>
      <c r="D24" s="123">
        <v>0</v>
      </c>
      <c r="E24" s="123">
        <v>0</v>
      </c>
      <c r="F24" s="123">
        <v>0</v>
      </c>
      <c r="G24" s="123">
        <v>0</v>
      </c>
      <c r="H24" s="123">
        <v>0</v>
      </c>
      <c r="I24" s="123">
        <v>0</v>
      </c>
      <c r="J24" s="123">
        <v>0</v>
      </c>
      <c r="K24" s="123">
        <v>0</v>
      </c>
      <c r="L24" s="123">
        <v>0</v>
      </c>
      <c r="M24" s="123">
        <v>0</v>
      </c>
      <c r="N24" s="123">
        <v>0</v>
      </c>
      <c r="O24" s="123">
        <v>0</v>
      </c>
      <c r="P24" s="123">
        <v>0</v>
      </c>
      <c r="Q24" s="123">
        <v>0</v>
      </c>
      <c r="R24" s="123">
        <v>0</v>
      </c>
      <c r="S24" s="123">
        <v>0</v>
      </c>
      <c r="T24" s="123">
        <v>0</v>
      </c>
      <c r="U24" s="123">
        <v>0</v>
      </c>
      <c r="V24" s="123">
        <v>0</v>
      </c>
      <c r="W24" s="123">
        <v>0</v>
      </c>
      <c r="X24" s="123">
        <v>0</v>
      </c>
      <c r="Y24" s="123">
        <v>0</v>
      </c>
      <c r="Z24" s="123">
        <v>0</v>
      </c>
      <c r="AA24" s="123">
        <v>0</v>
      </c>
      <c r="AB24" s="123">
        <v>0</v>
      </c>
      <c r="AC24" s="123">
        <v>0</v>
      </c>
      <c r="AD24" s="123">
        <v>0</v>
      </c>
      <c r="AE24" s="123">
        <v>0</v>
      </c>
      <c r="AF24" s="123">
        <v>0</v>
      </c>
      <c r="AG24" s="123">
        <v>0</v>
      </c>
      <c r="AH24" s="123">
        <v>0</v>
      </c>
      <c r="AI24" s="123">
        <v>0</v>
      </c>
      <c r="AJ24" s="123">
        <v>0</v>
      </c>
    </row>
    <row r="25" spans="1:36" s="123" customFormat="1">
      <c r="A25" s="125" t="s">
        <v>749</v>
      </c>
      <c r="B25" s="123">
        <v>0</v>
      </c>
      <c r="C25" s="123">
        <v>0</v>
      </c>
      <c r="D25" s="123">
        <v>0</v>
      </c>
      <c r="E25" s="123">
        <v>0</v>
      </c>
      <c r="F25" s="123">
        <v>0</v>
      </c>
      <c r="G25" s="123">
        <v>0</v>
      </c>
      <c r="H25" s="123">
        <v>0</v>
      </c>
      <c r="I25" s="123">
        <v>0</v>
      </c>
      <c r="J25" s="123">
        <v>0</v>
      </c>
      <c r="K25" s="123">
        <v>0</v>
      </c>
      <c r="L25" s="123">
        <v>0</v>
      </c>
      <c r="M25" s="123">
        <v>0</v>
      </c>
      <c r="N25" s="123">
        <v>0</v>
      </c>
      <c r="O25" s="123">
        <v>0</v>
      </c>
      <c r="P25" s="123">
        <v>0</v>
      </c>
      <c r="Q25" s="123">
        <v>0</v>
      </c>
      <c r="R25" s="123">
        <v>0</v>
      </c>
      <c r="S25" s="123">
        <v>0</v>
      </c>
      <c r="T25" s="123">
        <v>0</v>
      </c>
      <c r="U25" s="123">
        <v>0</v>
      </c>
      <c r="V25" s="123">
        <v>0</v>
      </c>
      <c r="W25" s="123">
        <v>0</v>
      </c>
      <c r="X25" s="123">
        <v>0</v>
      </c>
      <c r="Y25" s="123">
        <v>0</v>
      </c>
      <c r="Z25" s="123">
        <v>0</v>
      </c>
      <c r="AA25" s="123">
        <v>0</v>
      </c>
      <c r="AB25" s="123">
        <v>0</v>
      </c>
      <c r="AC25" s="123">
        <v>0</v>
      </c>
      <c r="AD25" s="123">
        <v>0</v>
      </c>
      <c r="AE25" s="123">
        <v>0</v>
      </c>
      <c r="AF25" s="123">
        <v>0</v>
      </c>
      <c r="AG25" s="123">
        <v>0</v>
      </c>
      <c r="AH25" s="123">
        <v>0</v>
      </c>
      <c r="AI25" s="123">
        <v>0</v>
      </c>
      <c r="AJ25" s="123">
        <v>0</v>
      </c>
    </row>
    <row r="26" spans="1:36" s="123" customFormat="1">
      <c r="A26" s="125" t="s">
        <v>797</v>
      </c>
      <c r="B26" s="123">
        <f>SUM(B18:B25)</f>
        <v>1.7288416475187598E-2</v>
      </c>
      <c r="C26" s="123">
        <f t="shared" ref="C26:AJ26" si="1">SUM(C18:C25)</f>
        <v>1.7351193874582799E-2</v>
      </c>
      <c r="D26" s="123">
        <f t="shared" si="1"/>
        <v>1.7404340400245001E-2</v>
      </c>
      <c r="E26" s="123">
        <f t="shared" si="1"/>
        <v>1.7469526440973701E-2</v>
      </c>
      <c r="F26" s="123">
        <f t="shared" si="1"/>
        <v>1.7394439523493201E-2</v>
      </c>
      <c r="G26" s="123">
        <f t="shared" si="1"/>
        <v>1.7325517278898604E-2</v>
      </c>
      <c r="H26" s="123">
        <f t="shared" si="1"/>
        <v>1.7252862577508861E-2</v>
      </c>
      <c r="I26" s="123">
        <f t="shared" si="1"/>
        <v>1.7176546658778599E-2</v>
      </c>
      <c r="J26" s="123">
        <f t="shared" si="1"/>
        <v>1.7086235461943509E-2</v>
      </c>
      <c r="K26" s="123">
        <f t="shared" si="1"/>
        <v>1.6987436964729472E-2</v>
      </c>
      <c r="L26" s="123">
        <f t="shared" si="1"/>
        <v>1.6912715763998391E-2</v>
      </c>
      <c r="M26" s="123">
        <f t="shared" si="1"/>
        <v>1.6823428680586418E-2</v>
      </c>
      <c r="N26" s="123">
        <f t="shared" si="1"/>
        <v>1.6732486670594578E-2</v>
      </c>
      <c r="O26" s="123">
        <f t="shared" si="1"/>
        <v>1.663991168022717E-2</v>
      </c>
      <c r="P26" s="123">
        <f t="shared" si="1"/>
        <v>1.6545725274824362E-2</v>
      </c>
      <c r="Q26" s="123">
        <f t="shared" si="1"/>
        <v>1.6449187801281781E-2</v>
      </c>
      <c r="R26" s="123">
        <f t="shared" si="1"/>
        <v>1.6351515349232792E-2</v>
      </c>
      <c r="S26" s="123">
        <f t="shared" si="1"/>
        <v>1.6252706395220012E-2</v>
      </c>
      <c r="T26" s="123">
        <f t="shared" si="1"/>
        <v>1.6152759415786491E-2</v>
      </c>
      <c r="U26" s="123">
        <f t="shared" si="1"/>
        <v>1.605167288747485E-2</v>
      </c>
      <c r="V26" s="123">
        <f t="shared" si="1"/>
        <v>1.594944528682804E-2</v>
      </c>
      <c r="W26" s="123">
        <f t="shared" si="1"/>
        <v>1.5846075090388878E-2</v>
      </c>
      <c r="X26" s="123">
        <f t="shared" si="1"/>
        <v>1.5741560774700208E-2</v>
      </c>
      <c r="Y26" s="123">
        <f t="shared" si="1"/>
        <v>1.5635900816304751E-2</v>
      </c>
      <c r="Z26" s="123">
        <f t="shared" si="1"/>
        <v>1.5529093691745391E-2</v>
      </c>
      <c r="AA26" s="123">
        <f t="shared" si="1"/>
        <v>1.5421137877564939E-2</v>
      </c>
      <c r="AB26" s="123">
        <f t="shared" si="1"/>
        <v>1.5312031850306239E-2</v>
      </c>
      <c r="AC26" s="123">
        <f t="shared" si="1"/>
        <v>1.5201774086512101E-2</v>
      </c>
      <c r="AD26" s="123">
        <f t="shared" si="1"/>
        <v>1.509036306272535E-2</v>
      </c>
      <c r="AE26" s="123">
        <f t="shared" si="1"/>
        <v>1.4977797255488829E-2</v>
      </c>
      <c r="AF26" s="123">
        <f t="shared" si="1"/>
        <v>1.4864075141345339E-2</v>
      </c>
      <c r="AG26" s="123">
        <f t="shared" si="1"/>
        <v>1.4749195196837719E-2</v>
      </c>
      <c r="AH26" s="123">
        <f t="shared" si="1"/>
        <v>1.463315589850878E-2</v>
      </c>
      <c r="AI26" s="123">
        <f t="shared" si="1"/>
        <v>1.451595572290134E-2</v>
      </c>
      <c r="AJ26" s="123">
        <f t="shared" si="1"/>
        <v>1.439759314655825E-2</v>
      </c>
    </row>
    <row r="27" spans="1:36" s="123" customFormat="1">
      <c r="A27" s="125"/>
    </row>
    <row r="28" spans="1:36" s="123" customFormat="1">
      <c r="A28" s="125"/>
      <c r="B28" s="25"/>
    </row>
    <row r="29" spans="1:36" s="123" customFormat="1">
      <c r="A29" s="125" t="s">
        <v>796</v>
      </c>
      <c r="B29" s="127">
        <f>SUM(B7:B25)</f>
        <v>5.8353290545203808E-2</v>
      </c>
      <c r="C29" s="127">
        <f t="shared" ref="C29:AJ29" si="2">SUM(C7:C25)</f>
        <v>6.1363599991099915E-2</v>
      </c>
      <c r="D29" s="127">
        <f t="shared" si="2"/>
        <v>6.4386805441811495E-2</v>
      </c>
      <c r="E29" s="127">
        <f t="shared" si="2"/>
        <v>6.74410360882155E-2</v>
      </c>
      <c r="F29" s="127">
        <f t="shared" si="2"/>
        <v>6.9800643253500119E-2</v>
      </c>
      <c r="G29" s="127">
        <f t="shared" si="2"/>
        <v>7.2132171738415574E-2</v>
      </c>
      <c r="H29" s="127">
        <f t="shared" si="2"/>
        <v>7.4410108267218555E-2</v>
      </c>
      <c r="I29" s="127">
        <f t="shared" si="2"/>
        <v>7.6634250011170774E-2</v>
      </c>
      <c r="J29" s="127">
        <f t="shared" si="2"/>
        <v>7.9140813120522679E-2</v>
      </c>
      <c r="K29" s="127">
        <f t="shared" si="2"/>
        <v>8.1553520582189745E-2</v>
      </c>
      <c r="L29" s="127">
        <f t="shared" si="2"/>
        <v>8.4045793940505154E-2</v>
      </c>
      <c r="M29" s="127">
        <f t="shared" si="2"/>
        <v>8.6425344213014732E-2</v>
      </c>
      <c r="N29" s="127">
        <f t="shared" si="2"/>
        <v>8.8706030351734508E-2</v>
      </c>
      <c r="O29" s="127">
        <f t="shared" si="2"/>
        <v>9.0888812542816749E-2</v>
      </c>
      <c r="P29" s="127">
        <f t="shared" si="2"/>
        <v>9.2974640835583142E-2</v>
      </c>
      <c r="Q29" s="127">
        <f t="shared" si="2"/>
        <v>9.5409209748214277E-2</v>
      </c>
      <c r="R29" s="127">
        <f t="shared" si="2"/>
        <v>9.7691128520865284E-2</v>
      </c>
      <c r="S29" s="127">
        <f t="shared" si="2"/>
        <v>9.9823145515460718E-2</v>
      </c>
      <c r="T29" s="127">
        <f t="shared" si="2"/>
        <v>0.10180799933795939</v>
      </c>
      <c r="U29" s="127">
        <f t="shared" si="2"/>
        <v>0.10364841883835257</v>
      </c>
      <c r="V29" s="127">
        <f t="shared" si="2"/>
        <v>0.10568957206736644</v>
      </c>
      <c r="W29" s="127">
        <f t="shared" si="2"/>
        <v>0.10753420083065338</v>
      </c>
      <c r="X29" s="127">
        <f t="shared" si="2"/>
        <v>0.10918698870173001</v>
      </c>
      <c r="Y29" s="127">
        <f t="shared" si="2"/>
        <v>0.11065260949814586</v>
      </c>
      <c r="Z29" s="127">
        <f t="shared" si="2"/>
        <v>0.1119357272814841</v>
      </c>
      <c r="AA29" s="127">
        <f t="shared" si="2"/>
        <v>0.11348093560505204</v>
      </c>
      <c r="AB29" s="127">
        <f t="shared" si="2"/>
        <v>0.11474379998594025</v>
      </c>
      <c r="AC29" s="127">
        <f t="shared" si="2"/>
        <v>0.11573322103318279</v>
      </c>
      <c r="AD29" s="127">
        <f t="shared" si="2"/>
        <v>0.11645808959984665</v>
      </c>
      <c r="AE29" s="127">
        <f t="shared" si="2"/>
        <v>0.11692728678303242</v>
      </c>
      <c r="AF29" s="127">
        <f t="shared" si="2"/>
        <v>0.11714968392387394</v>
      </c>
      <c r="AG29" s="127">
        <f t="shared" si="2"/>
        <v>0.11713414260753792</v>
      </c>
      <c r="AH29" s="127">
        <f t="shared" si="2"/>
        <v>0.11688951466322467</v>
      </c>
      <c r="AI29" s="127">
        <f t="shared" si="2"/>
        <v>0.11642464216416795</v>
      </c>
      <c r="AJ29" s="127">
        <f t="shared" si="2"/>
        <v>0.11574835742763405</v>
      </c>
    </row>
    <row r="30" spans="1:36" s="123" customFormat="1">
      <c r="A30" s="125"/>
      <c r="B30" s="25"/>
    </row>
    <row r="31" spans="1:36" s="124" customFormat="1"/>
    <row r="32" spans="1:36" s="124" customFormat="1">
      <c r="A32" s="126" t="s">
        <v>799</v>
      </c>
      <c r="B32" s="25"/>
    </row>
    <row r="33" spans="1:36" s="124" customFormat="1">
      <c r="A33" s="125" t="s">
        <v>798</v>
      </c>
      <c r="B33" s="25">
        <v>1</v>
      </c>
    </row>
    <row r="34" spans="1:36" s="124" customFormat="1">
      <c r="A34" s="125"/>
      <c r="B34" s="25"/>
    </row>
    <row r="35" spans="1:36" s="124" customFormat="1">
      <c r="A35" s="125"/>
      <c r="B35" s="25"/>
    </row>
    <row r="36" spans="1:36" s="124" customFormat="1">
      <c r="A36" s="129"/>
      <c r="B36" s="130"/>
      <c r="C36" s="130"/>
      <c r="D36" s="130"/>
      <c r="E36" s="130"/>
      <c r="F36" s="130"/>
      <c r="G36" s="130"/>
      <c r="H36" s="130"/>
      <c r="I36" s="130"/>
      <c r="J36" s="130"/>
      <c r="K36" s="130"/>
      <c r="L36" s="130"/>
      <c r="M36" s="130"/>
      <c r="N36" s="130"/>
      <c r="O36" s="130"/>
      <c r="P36" s="130"/>
      <c r="Q36" s="130"/>
      <c r="R36" s="130"/>
      <c r="S36" s="130"/>
      <c r="T36" s="130"/>
      <c r="U36" s="130"/>
      <c r="V36" s="130"/>
      <c r="W36" s="130"/>
      <c r="X36" s="130"/>
      <c r="Y36" s="130"/>
      <c r="Z36" s="130"/>
      <c r="AA36" s="130"/>
      <c r="AB36" s="130"/>
      <c r="AC36" s="130"/>
      <c r="AD36" s="130"/>
      <c r="AE36" s="130"/>
      <c r="AF36" s="130"/>
      <c r="AG36" s="130"/>
      <c r="AH36" s="130"/>
      <c r="AI36" s="130"/>
      <c r="AJ36" s="130"/>
    </row>
    <row r="37" spans="1:36" s="124" customFormat="1">
      <c r="A37" s="129"/>
      <c r="B37" s="130"/>
      <c r="C37" s="130"/>
      <c r="D37" s="130"/>
      <c r="E37" s="130"/>
      <c r="F37" s="130"/>
      <c r="G37" s="130"/>
      <c r="H37" s="130"/>
      <c r="I37" s="130"/>
      <c r="J37" s="130"/>
      <c r="K37" s="130"/>
      <c r="L37" s="130"/>
      <c r="M37" s="130"/>
      <c r="N37" s="130"/>
      <c r="O37" s="130"/>
      <c r="P37" s="130"/>
      <c r="Q37" s="130"/>
      <c r="R37" s="130"/>
      <c r="S37" s="130"/>
      <c r="T37" s="130"/>
      <c r="U37" s="130"/>
      <c r="V37" s="130"/>
      <c r="W37" s="130"/>
      <c r="X37" s="130"/>
      <c r="Y37" s="130"/>
      <c r="Z37" s="130"/>
      <c r="AA37" s="130"/>
      <c r="AB37" s="130"/>
      <c r="AC37" s="130"/>
      <c r="AD37" s="130"/>
      <c r="AE37" s="130"/>
      <c r="AF37" s="130"/>
      <c r="AG37" s="130"/>
      <c r="AH37" s="130"/>
      <c r="AI37" s="130"/>
      <c r="AJ37" s="130"/>
    </row>
    <row r="38" spans="1:36" s="124" customFormat="1">
      <c r="A38" s="125"/>
      <c r="B38" s="25"/>
    </row>
    <row r="39" spans="1:36" s="123" customFormat="1">
      <c r="A39" s="126" t="s">
        <v>794</v>
      </c>
      <c r="B39" s="25"/>
    </row>
    <row r="41" spans="1:36">
      <c r="A41" s="96" t="s">
        <v>778</v>
      </c>
      <c r="B41">
        <v>2016</v>
      </c>
      <c r="C41">
        <v>2017</v>
      </c>
      <c r="D41">
        <v>2018</v>
      </c>
      <c r="E41">
        <v>2019</v>
      </c>
      <c r="F41">
        <v>2020</v>
      </c>
      <c r="G41">
        <v>2021</v>
      </c>
      <c r="H41">
        <v>2022</v>
      </c>
      <c r="I41">
        <v>2023</v>
      </c>
      <c r="J41">
        <v>2024</v>
      </c>
      <c r="K41">
        <v>2025</v>
      </c>
      <c r="L41">
        <v>2026</v>
      </c>
      <c r="M41">
        <v>2027</v>
      </c>
      <c r="N41">
        <v>2028</v>
      </c>
      <c r="O41">
        <v>2029</v>
      </c>
      <c r="P41">
        <v>2030</v>
      </c>
      <c r="Q41">
        <v>2031</v>
      </c>
      <c r="R41">
        <v>2032</v>
      </c>
      <c r="S41">
        <v>2033</v>
      </c>
      <c r="T41">
        <v>2034</v>
      </c>
      <c r="U41">
        <v>2035</v>
      </c>
      <c r="V41">
        <v>2036</v>
      </c>
      <c r="W41">
        <v>2037</v>
      </c>
      <c r="X41">
        <v>2038</v>
      </c>
      <c r="Y41">
        <v>2039</v>
      </c>
      <c r="Z41">
        <v>2040</v>
      </c>
      <c r="AA41">
        <v>2041</v>
      </c>
      <c r="AB41">
        <v>2042</v>
      </c>
      <c r="AC41">
        <v>2043</v>
      </c>
      <c r="AD41">
        <v>2044</v>
      </c>
      <c r="AE41">
        <v>2045</v>
      </c>
      <c r="AF41">
        <v>2046</v>
      </c>
      <c r="AG41">
        <v>2047</v>
      </c>
      <c r="AH41">
        <v>2048</v>
      </c>
      <c r="AI41">
        <v>2049</v>
      </c>
      <c r="AJ41">
        <v>2050</v>
      </c>
    </row>
    <row r="42" spans="1:36">
      <c r="A42" t="s">
        <v>655</v>
      </c>
      <c r="B42" s="22">
        <v>1.9724004409046102E-3</v>
      </c>
      <c r="C42" s="22">
        <v>2.4024488909871102E-3</v>
      </c>
      <c r="D42" s="22">
        <v>3.0261654959952001E-3</v>
      </c>
      <c r="E42" s="22">
        <v>3.6324235384659902E-3</v>
      </c>
      <c r="F42" s="22">
        <v>4.2212468542577796E-3</v>
      </c>
      <c r="G42" s="22">
        <v>4.4709882592558602E-3</v>
      </c>
      <c r="H42" s="22">
        <v>4.7255268175655299E-3</v>
      </c>
      <c r="I42" s="22">
        <v>4.9848863650451001E-3</v>
      </c>
      <c r="J42" s="22">
        <v>5.2772781106758503E-3</v>
      </c>
      <c r="K42" s="22">
        <v>5.5723702577220998E-3</v>
      </c>
      <c r="L42" s="22">
        <v>5.9064232421181398E-3</v>
      </c>
      <c r="M42" s="22">
        <v>6.2402045829732704E-3</v>
      </c>
      <c r="N42" s="22">
        <v>6.57373811614579E-3</v>
      </c>
      <c r="O42" s="22">
        <v>6.9070476774939996E-3</v>
      </c>
      <c r="P42" s="22">
        <v>7.2401571028762003E-3</v>
      </c>
      <c r="Q42" s="22">
        <v>7.6131381662508796E-3</v>
      </c>
      <c r="R42" s="22">
        <v>7.9817511929445497E-3</v>
      </c>
      <c r="S42" s="22">
        <v>8.3460200188155108E-3</v>
      </c>
      <c r="T42" s="22">
        <v>8.70596847972205E-3</v>
      </c>
      <c r="U42" s="22">
        <v>9.0616204115224804E-3</v>
      </c>
      <c r="V42" s="22">
        <v>9.4541441621411003E-3</v>
      </c>
      <c r="W42" s="22">
        <v>9.8365412679321893E-3</v>
      </c>
      <c r="X42">
        <v>1.0208835564754E-2</v>
      </c>
      <c r="Y42">
        <v>1.0571050888465E-2</v>
      </c>
      <c r="Z42">
        <v>1.0923211074923301E-2</v>
      </c>
      <c r="AA42">
        <v>1.1320970643642601E-2</v>
      </c>
      <c r="AB42">
        <v>1.16963603726802E-2</v>
      </c>
      <c r="AC42">
        <v>1.2049404097894499E-2</v>
      </c>
      <c r="AD42">
        <v>1.23801256551437E-2</v>
      </c>
      <c r="AE42">
        <v>1.26885488802863E-2</v>
      </c>
      <c r="AF42">
        <v>1.2974697609180399E-2</v>
      </c>
      <c r="AG42">
        <v>1.32385956776844E-2</v>
      </c>
      <c r="AH42">
        <v>1.3480266921656599E-2</v>
      </c>
      <c r="AI42">
        <v>1.36997351769553E-2</v>
      </c>
      <c r="AJ42">
        <v>1.38970242794387E-2</v>
      </c>
    </row>
    <row r="43" spans="1:36">
      <c r="A43" t="s">
        <v>743</v>
      </c>
      <c r="B43">
        <v>0</v>
      </c>
      <c r="C43">
        <v>0</v>
      </c>
      <c r="D43">
        <v>0</v>
      </c>
      <c r="E43">
        <v>0</v>
      </c>
      <c r="F43">
        <v>0</v>
      </c>
      <c r="G43">
        <v>0</v>
      </c>
      <c r="H43">
        <v>0</v>
      </c>
      <c r="I43">
        <v>0</v>
      </c>
      <c r="J43">
        <v>0</v>
      </c>
      <c r="K43">
        <v>0</v>
      </c>
      <c r="L43">
        <v>0</v>
      </c>
      <c r="M43">
        <v>0</v>
      </c>
      <c r="N43">
        <v>0</v>
      </c>
      <c r="O43">
        <v>0</v>
      </c>
      <c r="P43">
        <v>0</v>
      </c>
      <c r="Q43">
        <v>0</v>
      </c>
      <c r="R43">
        <v>0</v>
      </c>
      <c r="S43">
        <v>0</v>
      </c>
      <c r="T43">
        <v>0</v>
      </c>
      <c r="U43">
        <v>0</v>
      </c>
      <c r="V43">
        <v>0</v>
      </c>
      <c r="W43">
        <v>0</v>
      </c>
      <c r="X43">
        <v>0</v>
      </c>
      <c r="Y43">
        <v>0</v>
      </c>
      <c r="Z43">
        <v>0</v>
      </c>
      <c r="AA43">
        <v>0</v>
      </c>
      <c r="AB43">
        <v>0</v>
      </c>
      <c r="AC43">
        <v>0</v>
      </c>
      <c r="AD43">
        <v>0</v>
      </c>
      <c r="AE43">
        <v>0</v>
      </c>
      <c r="AF43">
        <v>0</v>
      </c>
      <c r="AG43">
        <v>0</v>
      </c>
      <c r="AH43">
        <v>0</v>
      </c>
      <c r="AI43">
        <v>0</v>
      </c>
      <c r="AJ43">
        <v>0</v>
      </c>
    </row>
    <row r="44" spans="1:36">
      <c r="A44" t="s">
        <v>744</v>
      </c>
      <c r="B44">
        <v>3.9092473629111599E-2</v>
      </c>
      <c r="C44">
        <v>4.160995722553E-2</v>
      </c>
      <c r="D44">
        <v>4.3956299545571301E-2</v>
      </c>
      <c r="E44">
        <v>4.6339086108775802E-2</v>
      </c>
      <c r="F44">
        <v>4.8758517716582003E-2</v>
      </c>
      <c r="G44">
        <v>5.1550827583344998E-2</v>
      </c>
      <c r="H44">
        <v>5.4357009448420202E-2</v>
      </c>
      <c r="I44">
        <v>5.7177264113246098E-2</v>
      </c>
      <c r="J44">
        <v>6.0351181410603701E-2</v>
      </c>
      <c r="K44">
        <v>6.3513466262024199E-2</v>
      </c>
      <c r="L44">
        <v>6.6777063919279497E-2</v>
      </c>
      <c r="M44">
        <v>7.00200353626136E-2</v>
      </c>
      <c r="N44">
        <v>7.3242581393465095E-2</v>
      </c>
      <c r="O44">
        <v>7.64449028132725E-2</v>
      </c>
      <c r="P44">
        <v>7.9627200423474404E-2</v>
      </c>
      <c r="Q44">
        <v>8.3265467964120404E-2</v>
      </c>
      <c r="R44">
        <v>8.6834029830815701E-2</v>
      </c>
      <c r="S44">
        <v>9.0333086824998798E-2</v>
      </c>
      <c r="T44">
        <v>9.3762839748108298E-2</v>
      </c>
      <c r="U44">
        <v>9.7123489401582705E-2</v>
      </c>
      <c r="V44">
        <v>0.10079523935802701</v>
      </c>
      <c r="W44">
        <v>0.104344001537546</v>
      </c>
      <c r="X44">
        <v>0.10776997674158</v>
      </c>
      <c r="Y44">
        <v>0.111073365771566</v>
      </c>
      <c r="Z44">
        <v>0.114254369428943</v>
      </c>
      <c r="AA44">
        <v>0.117838268985774</v>
      </c>
      <c r="AB44">
        <v>0.121183500223846</v>
      </c>
      <c r="AC44">
        <v>0.124290263944596</v>
      </c>
      <c r="AD44">
        <v>0.12715876094946299</v>
      </c>
      <c r="AE44">
        <v>0.12978919203988701</v>
      </c>
      <c r="AF44">
        <v>0.132181758017304</v>
      </c>
      <c r="AG44">
        <v>0.134336659683155</v>
      </c>
      <c r="AH44">
        <v>0.13625409783887599</v>
      </c>
      <c r="AI44">
        <v>0.13793427328590799</v>
      </c>
      <c r="AJ44">
        <v>0.13937738682568801</v>
      </c>
    </row>
    <row r="45" spans="1:36">
      <c r="A45" t="s">
        <v>745</v>
      </c>
      <c r="B45">
        <v>0</v>
      </c>
      <c r="C45">
        <v>0</v>
      </c>
      <c r="D45">
        <v>0</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row>
    <row r="46" spans="1:36">
      <c r="A46" t="s">
        <v>746</v>
      </c>
      <c r="B46">
        <v>0</v>
      </c>
      <c r="C46">
        <v>0</v>
      </c>
      <c r="D46">
        <v>0</v>
      </c>
      <c r="E46">
        <v>0</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c r="AH46">
        <v>0</v>
      </c>
      <c r="AI46">
        <v>0</v>
      </c>
      <c r="AJ46">
        <v>0</v>
      </c>
    </row>
    <row r="47" spans="1:36">
      <c r="A47" t="s">
        <v>747</v>
      </c>
      <c r="B47">
        <v>0</v>
      </c>
      <c r="C47">
        <v>0</v>
      </c>
      <c r="D47">
        <v>0</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v>0</v>
      </c>
    </row>
    <row r="48" spans="1:36">
      <c r="A48" t="s">
        <v>748</v>
      </c>
      <c r="B48">
        <v>0</v>
      </c>
      <c r="C48">
        <v>0</v>
      </c>
      <c r="D48">
        <v>0</v>
      </c>
      <c r="E48">
        <v>0</v>
      </c>
      <c r="F48">
        <v>0</v>
      </c>
      <c r="G48">
        <v>0</v>
      </c>
      <c r="H48">
        <v>0</v>
      </c>
      <c r="I48">
        <v>0</v>
      </c>
      <c r="J48">
        <v>0</v>
      </c>
      <c r="K48">
        <v>0</v>
      </c>
      <c r="L48">
        <v>0</v>
      </c>
      <c r="M48">
        <v>0</v>
      </c>
      <c r="N48">
        <v>0</v>
      </c>
      <c r="O48">
        <v>0</v>
      </c>
      <c r="P48">
        <v>0</v>
      </c>
      <c r="Q48">
        <v>0</v>
      </c>
      <c r="R48">
        <v>0</v>
      </c>
      <c r="S48">
        <v>0</v>
      </c>
      <c r="T48">
        <v>0</v>
      </c>
      <c r="U48">
        <v>0</v>
      </c>
      <c r="V48">
        <v>0</v>
      </c>
      <c r="W48">
        <v>0</v>
      </c>
      <c r="X48">
        <v>0</v>
      </c>
      <c r="Y48">
        <v>0</v>
      </c>
      <c r="Z48">
        <v>0</v>
      </c>
      <c r="AA48">
        <v>0</v>
      </c>
      <c r="AB48">
        <v>0</v>
      </c>
      <c r="AC48">
        <v>0</v>
      </c>
      <c r="AD48">
        <v>0</v>
      </c>
      <c r="AE48">
        <v>0</v>
      </c>
      <c r="AF48">
        <v>0</v>
      </c>
      <c r="AG48">
        <v>0</v>
      </c>
      <c r="AH48">
        <v>0</v>
      </c>
      <c r="AI48">
        <v>0</v>
      </c>
      <c r="AJ48">
        <v>0</v>
      </c>
    </row>
    <row r="49" spans="1:36">
      <c r="A49" t="s">
        <v>749</v>
      </c>
      <c r="B49">
        <v>0</v>
      </c>
      <c r="C49">
        <v>0</v>
      </c>
      <c r="D49">
        <v>0</v>
      </c>
      <c r="E49">
        <v>0</v>
      </c>
      <c r="F49">
        <v>0</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v>0</v>
      </c>
    </row>
    <row r="50" spans="1:36">
      <c r="A50" t="s">
        <v>556</v>
      </c>
      <c r="B50">
        <v>4.1064874070016202E-2</v>
      </c>
      <c r="C50">
        <v>4.4012406116517203E-2</v>
      </c>
      <c r="D50">
        <v>4.6982465041566501E-2</v>
      </c>
      <c r="E50">
        <v>4.9971509647241799E-2</v>
      </c>
      <c r="F50">
        <v>5.2979764570839701E-2</v>
      </c>
      <c r="G50">
        <v>5.6021815842600901E-2</v>
      </c>
      <c r="H50">
        <v>5.9082536265985801E-2</v>
      </c>
      <c r="I50">
        <v>6.2162150478291198E-2</v>
      </c>
      <c r="J50">
        <v>6.5628459521279506E-2</v>
      </c>
      <c r="K50">
        <v>6.9085836519746299E-2</v>
      </c>
      <c r="L50">
        <v>7.2683487161397595E-2</v>
      </c>
      <c r="M50">
        <v>7.6260239945586894E-2</v>
      </c>
      <c r="N50">
        <v>7.9816319509610906E-2</v>
      </c>
      <c r="O50">
        <v>8.3351950490766505E-2</v>
      </c>
      <c r="P50">
        <v>8.6867357526350594E-2</v>
      </c>
      <c r="Q50">
        <v>9.0878606130371298E-2</v>
      </c>
      <c r="R50">
        <v>9.4815781023760301E-2</v>
      </c>
      <c r="S50">
        <v>9.8679106843814299E-2</v>
      </c>
      <c r="T50">
        <v>0.10246880822783</v>
      </c>
      <c r="U50">
        <v>0.106185109813105</v>
      </c>
      <c r="V50">
        <v>0.110249383520168</v>
      </c>
      <c r="W50">
        <v>0.114180542805479</v>
      </c>
      <c r="X50">
        <v>0.117978812306334</v>
      </c>
      <c r="Y50">
        <v>0.12164441666003099</v>
      </c>
      <c r="Z50">
        <v>0.12517758050386599</v>
      </c>
      <c r="AA50">
        <v>0.129159239629417</v>
      </c>
      <c r="AB50">
        <v>0.13287986059652601</v>
      </c>
      <c r="AC50">
        <v>0.13633966804249001</v>
      </c>
      <c r="AD50">
        <v>0.139538886604607</v>
      </c>
      <c r="AE50">
        <v>0.14247774092017301</v>
      </c>
      <c r="AF50">
        <v>0.14515645562648499</v>
      </c>
      <c r="AG50">
        <v>0.14757525536083901</v>
      </c>
      <c r="AH50">
        <v>0.14973436476053301</v>
      </c>
      <c r="AI50">
        <v>0.15163400846286301</v>
      </c>
      <c r="AJ50">
        <v>0.15327441110512699</v>
      </c>
    </row>
    <row r="52" spans="1:36">
      <c r="A52" s="96" t="s">
        <v>779</v>
      </c>
      <c r="B52">
        <v>2016</v>
      </c>
      <c r="C52">
        <v>2017</v>
      </c>
      <c r="D52">
        <v>2018</v>
      </c>
      <c r="E52">
        <v>2019</v>
      </c>
      <c r="F52">
        <v>2020</v>
      </c>
      <c r="G52">
        <v>2021</v>
      </c>
      <c r="H52">
        <v>2022</v>
      </c>
      <c r="I52">
        <v>2023</v>
      </c>
      <c r="J52">
        <v>2024</v>
      </c>
      <c r="K52">
        <v>2025</v>
      </c>
      <c r="L52">
        <v>2026</v>
      </c>
      <c r="M52">
        <v>2027</v>
      </c>
      <c r="N52">
        <v>2028</v>
      </c>
      <c r="O52">
        <v>2029</v>
      </c>
      <c r="P52">
        <v>2030</v>
      </c>
      <c r="Q52">
        <v>2031</v>
      </c>
      <c r="R52">
        <v>2032</v>
      </c>
      <c r="S52">
        <v>2033</v>
      </c>
      <c r="T52">
        <v>2034</v>
      </c>
      <c r="U52">
        <v>2035</v>
      </c>
      <c r="V52">
        <v>2036</v>
      </c>
      <c r="W52">
        <v>2037</v>
      </c>
      <c r="X52">
        <v>2038</v>
      </c>
      <c r="Y52">
        <v>2039</v>
      </c>
      <c r="Z52">
        <v>2040</v>
      </c>
      <c r="AA52">
        <v>2041</v>
      </c>
      <c r="AB52">
        <v>2042</v>
      </c>
      <c r="AC52">
        <v>2043</v>
      </c>
      <c r="AD52">
        <v>2044</v>
      </c>
      <c r="AE52">
        <v>2045</v>
      </c>
      <c r="AF52">
        <v>2046</v>
      </c>
      <c r="AG52">
        <v>2047</v>
      </c>
      <c r="AH52">
        <v>2048</v>
      </c>
      <c r="AI52">
        <v>2049</v>
      </c>
      <c r="AJ52">
        <v>2050</v>
      </c>
    </row>
    <row r="53" spans="1:36">
      <c r="A53" t="s">
        <v>655</v>
      </c>
      <c r="B53">
        <v>0</v>
      </c>
      <c r="C53">
        <v>0</v>
      </c>
      <c r="D53">
        <v>0</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c r="AH53">
        <v>0</v>
      </c>
      <c r="AI53">
        <v>0</v>
      </c>
      <c r="AJ53">
        <v>0</v>
      </c>
    </row>
    <row r="54" spans="1:36">
      <c r="A54" t="s">
        <v>743</v>
      </c>
      <c r="B54">
        <v>0</v>
      </c>
      <c r="C54">
        <v>0</v>
      </c>
      <c r="D54">
        <v>0</v>
      </c>
      <c r="E54">
        <v>0</v>
      </c>
      <c r="F54">
        <v>0</v>
      </c>
      <c r="G54">
        <v>0</v>
      </c>
      <c r="H54">
        <v>0</v>
      </c>
      <c r="I54">
        <v>0</v>
      </c>
      <c r="J54">
        <v>0</v>
      </c>
      <c r="K54">
        <v>0</v>
      </c>
      <c r="L54">
        <v>0</v>
      </c>
      <c r="M54">
        <v>0</v>
      </c>
      <c r="N54">
        <v>0</v>
      </c>
      <c r="O54">
        <v>0</v>
      </c>
      <c r="P54">
        <v>0</v>
      </c>
      <c r="Q54">
        <v>0</v>
      </c>
      <c r="R54">
        <v>0</v>
      </c>
      <c r="S54">
        <v>0</v>
      </c>
      <c r="T54">
        <v>0</v>
      </c>
      <c r="U54">
        <v>0</v>
      </c>
      <c r="V54">
        <v>0</v>
      </c>
      <c r="W54">
        <v>0</v>
      </c>
      <c r="X54">
        <v>0</v>
      </c>
      <c r="Y54">
        <v>0</v>
      </c>
      <c r="Z54">
        <v>0</v>
      </c>
      <c r="AA54">
        <v>0</v>
      </c>
      <c r="AB54">
        <v>0</v>
      </c>
      <c r="AC54">
        <v>0</v>
      </c>
      <c r="AD54">
        <v>0</v>
      </c>
      <c r="AE54">
        <v>0</v>
      </c>
      <c r="AF54">
        <v>0</v>
      </c>
      <c r="AG54">
        <v>0</v>
      </c>
      <c r="AH54">
        <v>0</v>
      </c>
      <c r="AI54">
        <v>0</v>
      </c>
      <c r="AJ54">
        <v>0</v>
      </c>
    </row>
    <row r="55" spans="1:36">
      <c r="A55" t="s">
        <v>744</v>
      </c>
      <c r="B55">
        <v>1.7288416475187598E-2</v>
      </c>
      <c r="C55">
        <v>1.7351193874582799E-2</v>
      </c>
      <c r="D55">
        <v>1.7404340400245001E-2</v>
      </c>
      <c r="E55">
        <v>1.7469526440973701E-2</v>
      </c>
      <c r="F55">
        <v>1.7546128635568502E-2</v>
      </c>
      <c r="G55">
        <v>1.7630351747828801E-2</v>
      </c>
      <c r="H55">
        <v>1.77122380415543E-2</v>
      </c>
      <c r="I55">
        <v>1.7791798530544599E-2</v>
      </c>
      <c r="J55">
        <v>1.7858169228599102E-2</v>
      </c>
      <c r="K55">
        <v>1.7916798649517299E-2</v>
      </c>
      <c r="L55">
        <v>1.8002135307099001E-2</v>
      </c>
      <c r="M55">
        <v>1.8073408965143499E-2</v>
      </c>
      <c r="N55">
        <v>1.8144224387450399E-2</v>
      </c>
      <c r="O55">
        <v>1.8214592587819298E-2</v>
      </c>
      <c r="P55">
        <v>1.82845245800498E-2</v>
      </c>
      <c r="Q55">
        <v>1.8353182473356499E-2</v>
      </c>
      <c r="R55">
        <v>1.84218991069275E-2</v>
      </c>
      <c r="S55">
        <v>1.8490674480762699E-2</v>
      </c>
      <c r="T55">
        <v>1.85595085948622E-2</v>
      </c>
      <c r="U55">
        <v>1.8628401449225899E-2</v>
      </c>
      <c r="V55">
        <v>1.8697353043853799E-2</v>
      </c>
      <c r="W55">
        <v>1.8766363378746001E-2</v>
      </c>
      <c r="X55">
        <v>1.8835432453902502E-2</v>
      </c>
      <c r="Y55">
        <v>1.89045602693232E-2</v>
      </c>
      <c r="Z55">
        <v>1.89737468250081E-2</v>
      </c>
      <c r="AA55">
        <v>1.9042992120957301E-2</v>
      </c>
      <c r="AB55">
        <v>1.9112296157170701E-2</v>
      </c>
      <c r="AC55">
        <v>1.9181658933648399E-2</v>
      </c>
      <c r="AD55">
        <v>1.9251080450390302E-2</v>
      </c>
      <c r="AE55">
        <v>1.93205607073965E-2</v>
      </c>
      <c r="AF55">
        <v>1.9390099704666899E-2</v>
      </c>
      <c r="AG55">
        <v>1.94596974422016E-2</v>
      </c>
      <c r="AH55">
        <v>1.9529353920000499E-2</v>
      </c>
      <c r="AI55">
        <v>1.9599069138063599E-2</v>
      </c>
      <c r="AJ55">
        <v>1.9668843096391001E-2</v>
      </c>
    </row>
    <row r="56" spans="1:36">
      <c r="A56" t="s">
        <v>745</v>
      </c>
      <c r="B56">
        <v>0</v>
      </c>
      <c r="C56">
        <v>0</v>
      </c>
      <c r="D56">
        <v>0</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c r="AH56">
        <v>0</v>
      </c>
      <c r="AI56">
        <v>0</v>
      </c>
      <c r="AJ56">
        <v>0</v>
      </c>
    </row>
    <row r="57" spans="1:36">
      <c r="A57" t="s">
        <v>746</v>
      </c>
      <c r="B57">
        <v>0</v>
      </c>
      <c r="C57">
        <v>0</v>
      </c>
      <c r="D57">
        <v>0</v>
      </c>
      <c r="E57">
        <v>0</v>
      </c>
      <c r="F57">
        <v>0</v>
      </c>
      <c r="G57">
        <v>0</v>
      </c>
      <c r="H57">
        <v>0</v>
      </c>
      <c r="I57">
        <v>0</v>
      </c>
      <c r="J57">
        <v>0</v>
      </c>
      <c r="K57">
        <v>0</v>
      </c>
      <c r="L57">
        <v>0</v>
      </c>
      <c r="M57">
        <v>0</v>
      </c>
      <c r="N57">
        <v>0</v>
      </c>
      <c r="O57">
        <v>0</v>
      </c>
      <c r="P57">
        <v>0</v>
      </c>
      <c r="Q57">
        <v>0</v>
      </c>
      <c r="R57">
        <v>0</v>
      </c>
      <c r="S57">
        <v>0</v>
      </c>
      <c r="T57">
        <v>0</v>
      </c>
      <c r="U57">
        <v>0</v>
      </c>
      <c r="V57">
        <v>0</v>
      </c>
      <c r="W57">
        <v>0</v>
      </c>
      <c r="X57">
        <v>0</v>
      </c>
      <c r="Y57">
        <v>0</v>
      </c>
      <c r="Z57">
        <v>0</v>
      </c>
      <c r="AA57">
        <v>0</v>
      </c>
      <c r="AB57">
        <v>0</v>
      </c>
      <c r="AC57">
        <v>0</v>
      </c>
      <c r="AD57">
        <v>0</v>
      </c>
      <c r="AE57">
        <v>0</v>
      </c>
      <c r="AF57">
        <v>0</v>
      </c>
      <c r="AG57">
        <v>0</v>
      </c>
      <c r="AH57">
        <v>0</v>
      </c>
      <c r="AI57">
        <v>0</v>
      </c>
      <c r="AJ57">
        <v>0</v>
      </c>
    </row>
    <row r="58" spans="1:36">
      <c r="A58" t="s">
        <v>747</v>
      </c>
      <c r="B58">
        <v>0</v>
      </c>
      <c r="C58">
        <v>0</v>
      </c>
      <c r="D58">
        <v>0</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Z58">
        <v>0</v>
      </c>
      <c r="AA58">
        <v>0</v>
      </c>
      <c r="AB58">
        <v>0</v>
      </c>
      <c r="AC58">
        <v>0</v>
      </c>
      <c r="AD58">
        <v>0</v>
      </c>
      <c r="AE58">
        <v>0</v>
      </c>
      <c r="AF58">
        <v>0</v>
      </c>
      <c r="AG58">
        <v>0</v>
      </c>
      <c r="AH58">
        <v>0</v>
      </c>
      <c r="AI58">
        <v>0</v>
      </c>
      <c r="AJ58">
        <v>0</v>
      </c>
    </row>
    <row r="59" spans="1:36">
      <c r="A59" t="s">
        <v>748</v>
      </c>
      <c r="B59">
        <v>0</v>
      </c>
      <c r="C59">
        <v>0</v>
      </c>
      <c r="D59">
        <v>0</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c r="AH59">
        <v>0</v>
      </c>
      <c r="AI59">
        <v>0</v>
      </c>
      <c r="AJ59">
        <v>0</v>
      </c>
    </row>
    <row r="60" spans="1:36">
      <c r="A60" t="s">
        <v>749</v>
      </c>
      <c r="B60">
        <v>0</v>
      </c>
      <c r="C60">
        <v>0</v>
      </c>
      <c r="D60">
        <v>0</v>
      </c>
      <c r="E60">
        <v>0</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c r="AH60">
        <v>0</v>
      </c>
      <c r="AI60">
        <v>0</v>
      </c>
      <c r="AJ60">
        <v>0</v>
      </c>
    </row>
    <row r="61" spans="1:36">
      <c r="A61" t="s">
        <v>556</v>
      </c>
      <c r="B61">
        <v>1.7288416475187598E-2</v>
      </c>
      <c r="C61">
        <v>1.7351193874582799E-2</v>
      </c>
      <c r="D61">
        <v>1.7404340400245001E-2</v>
      </c>
      <c r="E61">
        <v>1.7469526440973701E-2</v>
      </c>
      <c r="F61">
        <v>1.7546128635568502E-2</v>
      </c>
      <c r="G61">
        <v>1.7630351747828801E-2</v>
      </c>
      <c r="H61">
        <v>1.77122380415543E-2</v>
      </c>
      <c r="I61">
        <v>1.7791798530544599E-2</v>
      </c>
      <c r="J61">
        <v>1.7858169228599102E-2</v>
      </c>
      <c r="K61">
        <v>1.7916798649517299E-2</v>
      </c>
      <c r="L61">
        <v>1.8002135307099001E-2</v>
      </c>
      <c r="M61">
        <v>1.8073408965143499E-2</v>
      </c>
      <c r="N61">
        <v>1.8144224387450399E-2</v>
      </c>
      <c r="O61">
        <v>1.8214592587819298E-2</v>
      </c>
      <c r="P61">
        <v>1.82845245800498E-2</v>
      </c>
      <c r="Q61">
        <v>1.8353182473356499E-2</v>
      </c>
      <c r="R61">
        <v>1.84218991069275E-2</v>
      </c>
      <c r="S61">
        <v>1.8490674480762699E-2</v>
      </c>
      <c r="T61">
        <v>1.85595085948622E-2</v>
      </c>
      <c r="U61">
        <v>1.8628401449225899E-2</v>
      </c>
      <c r="V61">
        <v>1.8697353043853799E-2</v>
      </c>
      <c r="W61">
        <v>1.8766363378746001E-2</v>
      </c>
      <c r="X61">
        <v>1.8835432453902502E-2</v>
      </c>
      <c r="Y61">
        <v>1.89045602693232E-2</v>
      </c>
      <c r="Z61">
        <v>1.89737468250081E-2</v>
      </c>
      <c r="AA61">
        <v>1.9042992120957301E-2</v>
      </c>
      <c r="AB61">
        <v>1.9112296157170701E-2</v>
      </c>
      <c r="AC61">
        <v>1.9181658933648399E-2</v>
      </c>
      <c r="AD61">
        <v>1.9251080450390302E-2</v>
      </c>
      <c r="AE61">
        <v>1.93205607073965E-2</v>
      </c>
      <c r="AF61">
        <v>1.9390099704666899E-2</v>
      </c>
      <c r="AG61">
        <v>1.94596974422016E-2</v>
      </c>
      <c r="AH61">
        <v>1.9529353920000499E-2</v>
      </c>
      <c r="AI61">
        <v>1.9599069138063599E-2</v>
      </c>
      <c r="AJ61">
        <v>1.9668843096391001E-2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About</vt:lpstr>
      <vt:lpstr>E3 aggregate data on VMT</vt:lpstr>
      <vt:lpstr>E3 detailed LDV VMT data</vt:lpstr>
      <vt:lpstr>E3 energy demand off road</vt:lpstr>
      <vt:lpstr>Passenger Rail</vt:lpstr>
      <vt:lpstr>State Transportation Board</vt:lpstr>
      <vt:lpstr>Freight Rail</vt:lpstr>
      <vt:lpstr>E3 Ocean Going - Harborcraft</vt:lpstr>
      <vt:lpstr>Ships</vt:lpstr>
      <vt:lpstr>Per Capita Scaling</vt:lpstr>
      <vt:lpstr>AEO 7</vt:lpstr>
      <vt:lpstr>AEO 36</vt:lpstr>
      <vt:lpstr>AEO 48</vt:lpstr>
      <vt:lpstr>Aviation</vt:lpstr>
      <vt:lpstr>NTS 1-40</vt:lpstr>
      <vt:lpstr>Vehicle Loadings</vt:lpstr>
      <vt:lpstr>BCDT-psgr</vt:lpstr>
      <vt:lpstr>BCDT-frgt</vt:lpstr>
      <vt:lpstr>BCDTRtSY-psgr</vt:lpstr>
      <vt:lpstr>BCDTRtSY-frgt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Chris Busch</cp:lastModifiedBy>
  <dcterms:created xsi:type="dcterms:W3CDTF">2017-06-26T22:04:22Z</dcterms:created>
  <dcterms:modified xsi:type="dcterms:W3CDTF">2019-04-30T18:04:43Z</dcterms:modified>
</cp:coreProperties>
</file>