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330" windowHeight="7430" tabRatio="742" firstSheet="4" activeTab="15"/>
  </bookViews>
  <sheets>
    <sheet name="About" sheetId="1" r:id="rId1"/>
    <sheet name="Vehicle Loading" sheetId="41" r:id="rId2"/>
    <sheet name="HDV frt time series" sheetId="37" r:id="rId3"/>
    <sheet name="LDV psg time series" sheetId="32" r:id="rId4"/>
    <sheet name="LDV frt time series" sheetId="36" r:id="rId5"/>
    <sheet name="HDV psg time series" sheetId="40" r:id="rId6"/>
    <sheet name="HDV psg" sheetId="39" r:id="rId7"/>
    <sheet name="Motorbike" sheetId="30" r:id="rId8"/>
    <sheet name="Nonroad estimates" sheetId="42" r:id="rId9"/>
    <sheet name="HDV frt" sheetId="43" r:id="rId10"/>
    <sheet name="LDV psg" sheetId="34" r:id="rId11"/>
    <sheet name="LDV frt adjustment" sheetId="44" r:id="rId12"/>
    <sheet name="LDV frt" sheetId="35" r:id="rId13"/>
    <sheet name="BNVFE-LDVs-psgr" sheetId="2" r:id="rId14"/>
    <sheet name="BNVFE-LDVs-frgt" sheetId="5" r:id="rId15"/>
    <sheet name="BNVFE-HDVs-psgr" sheetId="6" r:id="rId16"/>
    <sheet name="BNVFE-HDVs-frgt" sheetId="7" r:id="rId17"/>
    <sheet name="BNVFE-aircraft-psgr" sheetId="8" r:id="rId18"/>
    <sheet name="BNVFE-aircraft-frgt" sheetId="9" r:id="rId19"/>
    <sheet name="BNVFE-rail-psgr" sheetId="10" r:id="rId20"/>
    <sheet name="BNVFE-rail-frgt" sheetId="11" r:id="rId21"/>
    <sheet name="BNVFE-ships-psgr" sheetId="12" r:id="rId22"/>
    <sheet name="BNVFE-ships-frgt" sheetId="13" r:id="rId23"/>
    <sheet name="BNVFE-motorbikes-psgr" sheetId="14" r:id="rId24"/>
    <sheet name="BNVFE-motorbikes-frgt" sheetId="15" r:id="rId25"/>
  </sheets>
  <externalReferences>
    <externalReference r:id="rId26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D51" i="39" l="1"/>
  <c r="D60" i="39" s="1"/>
  <c r="E51" i="39"/>
  <c r="F51" i="39"/>
  <c r="F60" i="39" s="1"/>
  <c r="G51" i="39"/>
  <c r="H51" i="39"/>
  <c r="H60" i="39" s="1"/>
  <c r="I51" i="39"/>
  <c r="J51" i="39"/>
  <c r="J60" i="39" s="1"/>
  <c r="K51" i="39"/>
  <c r="C51" i="39"/>
  <c r="C60" i="39" s="1"/>
  <c r="B51" i="39"/>
  <c r="B60" i="39" s="1"/>
  <c r="AI57" i="39"/>
  <c r="AJ57" i="39"/>
  <c r="AK57" i="39"/>
  <c r="C57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S57" i="39"/>
  <c r="T57" i="39"/>
  <c r="U57" i="39"/>
  <c r="V57" i="39"/>
  <c r="W57" i="39"/>
  <c r="X57" i="39"/>
  <c r="Y57" i="39"/>
  <c r="Z57" i="39"/>
  <c r="AA57" i="39"/>
  <c r="AB57" i="39"/>
  <c r="AC57" i="39"/>
  <c r="AD57" i="39"/>
  <c r="AE57" i="39"/>
  <c r="AF57" i="39"/>
  <c r="AG57" i="39"/>
  <c r="AH57" i="39"/>
  <c r="E60" i="39"/>
  <c r="G60" i="39"/>
  <c r="I60" i="39"/>
  <c r="K60" i="39"/>
  <c r="B59" i="39"/>
  <c r="B57" i="39"/>
  <c r="L51" i="39"/>
  <c r="L60" i="39" s="1"/>
  <c r="M51" i="39"/>
  <c r="M60" i="39" s="1"/>
  <c r="N51" i="39"/>
  <c r="N60" i="39" s="1"/>
  <c r="O51" i="39"/>
  <c r="O60" i="39" s="1"/>
  <c r="P51" i="39"/>
  <c r="P60" i="39" s="1"/>
  <c r="Q51" i="39"/>
  <c r="Q60" i="39" s="1"/>
  <c r="R51" i="39"/>
  <c r="R60" i="39" s="1"/>
  <c r="S51" i="39"/>
  <c r="S60" i="39" s="1"/>
  <c r="T51" i="39"/>
  <c r="T60" i="39" s="1"/>
  <c r="U51" i="39"/>
  <c r="U60" i="39" s="1"/>
  <c r="V51" i="39"/>
  <c r="V60" i="39" s="1"/>
  <c r="W51" i="39"/>
  <c r="W60" i="39" s="1"/>
  <c r="X51" i="39"/>
  <c r="X60" i="39" s="1"/>
  <c r="Y51" i="39"/>
  <c r="Y60" i="39" s="1"/>
  <c r="Z51" i="39"/>
  <c r="Z60" i="39" s="1"/>
  <c r="AA51" i="39"/>
  <c r="AA60" i="39" s="1"/>
  <c r="AB51" i="39"/>
  <c r="AB60" i="39" s="1"/>
  <c r="AC51" i="39"/>
  <c r="AC60" i="39" s="1"/>
  <c r="AD51" i="39"/>
  <c r="AD60" i="39" s="1"/>
  <c r="AE51" i="39"/>
  <c r="AE60" i="39" s="1"/>
  <c r="AF51" i="39"/>
  <c r="AF60" i="39" s="1"/>
  <c r="AG51" i="39"/>
  <c r="AG60" i="39" s="1"/>
  <c r="AH51" i="39"/>
  <c r="AH60" i="39" s="1"/>
  <c r="AI51" i="39"/>
  <c r="AI60" i="39" s="1"/>
  <c r="AJ51" i="39"/>
  <c r="AJ60" i="39" s="1"/>
  <c r="AK51" i="39"/>
  <c r="AK60" i="39" s="1"/>
  <c r="C52" i="39"/>
  <c r="C61" i="39" s="1"/>
  <c r="D52" i="39"/>
  <c r="D61" i="39" s="1"/>
  <c r="E52" i="39"/>
  <c r="E61" i="39" s="1"/>
  <c r="F52" i="39"/>
  <c r="F61" i="39" s="1"/>
  <c r="G52" i="39"/>
  <c r="G61" i="39" s="1"/>
  <c r="H52" i="39"/>
  <c r="H61" i="39" s="1"/>
  <c r="I52" i="39"/>
  <c r="I61" i="39" s="1"/>
  <c r="J52" i="39"/>
  <c r="J61" i="39" s="1"/>
  <c r="K52" i="39"/>
  <c r="K61" i="39" s="1"/>
  <c r="L52" i="39"/>
  <c r="L61" i="39" s="1"/>
  <c r="M52" i="39"/>
  <c r="M61" i="39" s="1"/>
  <c r="N52" i="39"/>
  <c r="N61" i="39" s="1"/>
  <c r="O52" i="39"/>
  <c r="O61" i="39" s="1"/>
  <c r="P52" i="39"/>
  <c r="P61" i="39" s="1"/>
  <c r="Q52" i="39"/>
  <c r="Q61" i="39" s="1"/>
  <c r="R52" i="39"/>
  <c r="R61" i="39" s="1"/>
  <c r="S52" i="39"/>
  <c r="S61" i="39" s="1"/>
  <c r="T52" i="39"/>
  <c r="T61" i="39" s="1"/>
  <c r="U52" i="39"/>
  <c r="U61" i="39" s="1"/>
  <c r="V52" i="39"/>
  <c r="V61" i="39" s="1"/>
  <c r="W52" i="39"/>
  <c r="W61" i="39" s="1"/>
  <c r="X52" i="39"/>
  <c r="X61" i="39" s="1"/>
  <c r="Y52" i="39"/>
  <c r="Y61" i="39" s="1"/>
  <c r="Z52" i="39"/>
  <c r="Z61" i="39" s="1"/>
  <c r="AA52" i="39"/>
  <c r="AA61" i="39" s="1"/>
  <c r="AB52" i="39"/>
  <c r="AB61" i="39" s="1"/>
  <c r="AC52" i="39"/>
  <c r="AC61" i="39" s="1"/>
  <c r="AD52" i="39"/>
  <c r="AD61" i="39" s="1"/>
  <c r="AE52" i="39"/>
  <c r="AE61" i="39" s="1"/>
  <c r="AF52" i="39"/>
  <c r="AF61" i="39" s="1"/>
  <c r="AG52" i="39"/>
  <c r="AG61" i="39" s="1"/>
  <c r="AH52" i="39"/>
  <c r="AH61" i="39" s="1"/>
  <c r="AI52" i="39"/>
  <c r="AI61" i="39" s="1"/>
  <c r="AJ52" i="39"/>
  <c r="AJ61" i="39" s="1"/>
  <c r="AK52" i="39"/>
  <c r="AK61" i="39" s="1"/>
  <c r="C53" i="39"/>
  <c r="C59" i="39" s="1"/>
  <c r="D53" i="39"/>
  <c r="D59" i="39" s="1"/>
  <c r="E53" i="39"/>
  <c r="E59" i="39" s="1"/>
  <c r="F53" i="39"/>
  <c r="F59" i="39" s="1"/>
  <c r="G53" i="39"/>
  <c r="G59" i="39" s="1"/>
  <c r="H53" i="39"/>
  <c r="H59" i="39" s="1"/>
  <c r="I53" i="39"/>
  <c r="I59" i="39" s="1"/>
  <c r="J53" i="39"/>
  <c r="J59" i="39" s="1"/>
  <c r="K53" i="39"/>
  <c r="K59" i="39" s="1"/>
  <c r="L53" i="39"/>
  <c r="L59" i="39" s="1"/>
  <c r="M53" i="39"/>
  <c r="M59" i="39" s="1"/>
  <c r="N53" i="39"/>
  <c r="N59" i="39" s="1"/>
  <c r="O53" i="39"/>
  <c r="O59" i="39" s="1"/>
  <c r="P53" i="39"/>
  <c r="P59" i="39" s="1"/>
  <c r="Q53" i="39"/>
  <c r="Q59" i="39" s="1"/>
  <c r="R53" i="39"/>
  <c r="R59" i="39" s="1"/>
  <c r="S53" i="39"/>
  <c r="S59" i="39" s="1"/>
  <c r="T53" i="39"/>
  <c r="T59" i="39" s="1"/>
  <c r="U53" i="39"/>
  <c r="U59" i="39" s="1"/>
  <c r="V53" i="39"/>
  <c r="V59" i="39" s="1"/>
  <c r="W53" i="39"/>
  <c r="W59" i="39" s="1"/>
  <c r="X53" i="39"/>
  <c r="X59" i="39" s="1"/>
  <c r="Y53" i="39"/>
  <c r="Y59" i="39" s="1"/>
  <c r="Z53" i="39"/>
  <c r="Z59" i="39" s="1"/>
  <c r="AA53" i="39"/>
  <c r="AA59" i="39" s="1"/>
  <c r="AB53" i="39"/>
  <c r="AB59" i="39" s="1"/>
  <c r="AC53" i="39"/>
  <c r="AC59" i="39" s="1"/>
  <c r="AD53" i="39"/>
  <c r="AD59" i="39" s="1"/>
  <c r="AE53" i="39"/>
  <c r="AE59" i="39" s="1"/>
  <c r="AF53" i="39"/>
  <c r="AF59" i="39" s="1"/>
  <c r="AG53" i="39"/>
  <c r="AG59" i="39" s="1"/>
  <c r="AH53" i="39"/>
  <c r="AH59" i="39" s="1"/>
  <c r="AI53" i="39"/>
  <c r="AI59" i="39" s="1"/>
  <c r="AJ53" i="39"/>
  <c r="AJ59" i="39" s="1"/>
  <c r="AK53" i="39"/>
  <c r="AK59" i="39" s="1"/>
  <c r="C54" i="39"/>
  <c r="C58" i="39" s="1"/>
  <c r="D54" i="39"/>
  <c r="D58" i="39" s="1"/>
  <c r="E54" i="39"/>
  <c r="E58" i="39" s="1"/>
  <c r="F54" i="39"/>
  <c r="F58" i="39" s="1"/>
  <c r="G54" i="39"/>
  <c r="G58" i="39" s="1"/>
  <c r="H54" i="39"/>
  <c r="H58" i="39" s="1"/>
  <c r="I54" i="39"/>
  <c r="I58" i="39" s="1"/>
  <c r="J54" i="39"/>
  <c r="J58" i="39" s="1"/>
  <c r="K54" i="39"/>
  <c r="K58" i="39" s="1"/>
  <c r="L54" i="39"/>
  <c r="L58" i="39" s="1"/>
  <c r="M54" i="39"/>
  <c r="M58" i="39" s="1"/>
  <c r="N54" i="39"/>
  <c r="N58" i="39" s="1"/>
  <c r="O54" i="39"/>
  <c r="O58" i="39" s="1"/>
  <c r="P54" i="39"/>
  <c r="P58" i="39" s="1"/>
  <c r="Q54" i="39"/>
  <c r="Q58" i="39" s="1"/>
  <c r="R54" i="39"/>
  <c r="R58" i="39" s="1"/>
  <c r="S54" i="39"/>
  <c r="S58" i="39" s="1"/>
  <c r="T54" i="39"/>
  <c r="T58" i="39" s="1"/>
  <c r="U54" i="39"/>
  <c r="U58" i="39" s="1"/>
  <c r="V54" i="39"/>
  <c r="V58" i="39" s="1"/>
  <c r="W54" i="39"/>
  <c r="W58" i="39" s="1"/>
  <c r="X54" i="39"/>
  <c r="X58" i="39" s="1"/>
  <c r="Y54" i="39"/>
  <c r="Y58" i="39" s="1"/>
  <c r="Z54" i="39"/>
  <c r="Z58" i="39" s="1"/>
  <c r="AA54" i="39"/>
  <c r="AA58" i="39" s="1"/>
  <c r="AB54" i="39"/>
  <c r="AB58" i="39" s="1"/>
  <c r="AC54" i="39"/>
  <c r="AC58" i="39" s="1"/>
  <c r="AD54" i="39"/>
  <c r="AD58" i="39" s="1"/>
  <c r="AE54" i="39"/>
  <c r="AE58" i="39" s="1"/>
  <c r="AF54" i="39"/>
  <c r="AF58" i="39" s="1"/>
  <c r="AG54" i="39"/>
  <c r="AG58" i="39" s="1"/>
  <c r="AH54" i="39"/>
  <c r="AH58" i="39" s="1"/>
  <c r="AI54" i="39"/>
  <c r="AI58" i="39" s="1"/>
  <c r="AJ54" i="39"/>
  <c r="AJ58" i="39" s="1"/>
  <c r="AK54" i="39"/>
  <c r="AK58" i="39" s="1"/>
  <c r="B54" i="39"/>
  <c r="B58" i="39" s="1"/>
  <c r="B53" i="39"/>
  <c r="B52" i="39"/>
  <c r="B61" i="39" s="1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C65" i="44"/>
  <c r="D65" i="44"/>
  <c r="E65" i="44"/>
  <c r="F65" i="44"/>
  <c r="G65" i="44"/>
  <c r="H65" i="44"/>
  <c r="I65" i="44"/>
  <c r="J65" i="44"/>
  <c r="K65" i="44"/>
  <c r="L65" i="44"/>
  <c r="M65" i="44"/>
  <c r="N65" i="44"/>
  <c r="O65" i="44"/>
  <c r="P65" i="44"/>
  <c r="Q65" i="44"/>
  <c r="R65" i="44"/>
  <c r="S65" i="44"/>
  <c r="T65" i="44"/>
  <c r="U65" i="44"/>
  <c r="V65" i="44"/>
  <c r="W65" i="44"/>
  <c r="X65" i="44"/>
  <c r="Y65" i="44"/>
  <c r="Z65" i="44"/>
  <c r="AA65" i="44"/>
  <c r="AB65" i="44"/>
  <c r="AC65" i="44"/>
  <c r="AD65" i="44"/>
  <c r="AE65" i="44"/>
  <c r="AF65" i="44"/>
  <c r="AG65" i="44"/>
  <c r="AH65" i="44"/>
  <c r="AI65" i="44"/>
  <c r="AJ65" i="44"/>
  <c r="B65" i="44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T72" i="35"/>
  <c r="U72" i="35"/>
  <c r="V72" i="35"/>
  <c r="W72" i="35"/>
  <c r="X72" i="35"/>
  <c r="Y72" i="35"/>
  <c r="Z72" i="35"/>
  <c r="AA72" i="35"/>
  <c r="AB72" i="35"/>
  <c r="AC72" i="35"/>
  <c r="AD72" i="35"/>
  <c r="AE72" i="35"/>
  <c r="AF72" i="35"/>
  <c r="AG72" i="35"/>
  <c r="AH72" i="35"/>
  <c r="AI72" i="35"/>
  <c r="AJ72" i="35"/>
  <c r="AK72" i="35"/>
  <c r="AL72" i="35"/>
  <c r="AM72" i="35"/>
  <c r="AN72" i="35"/>
  <c r="AO72" i="35"/>
  <c r="AP72" i="35"/>
  <c r="AQ72" i="35"/>
  <c r="AR72" i="35"/>
  <c r="AS72" i="35"/>
  <c r="AT72" i="35"/>
  <c r="AU72" i="35"/>
  <c r="AV72" i="35"/>
  <c r="AW72" i="35"/>
  <c r="AX72" i="35"/>
  <c r="AY72" i="35"/>
  <c r="AZ72" i="35"/>
  <c r="A55" i="35"/>
  <c r="B55" i="35"/>
  <c r="C55" i="35"/>
  <c r="D55" i="35"/>
  <c r="D72" i="35" s="1"/>
  <c r="E55" i="35"/>
  <c r="F55" i="35"/>
  <c r="G55" i="35"/>
  <c r="H55" i="35"/>
  <c r="H72" i="35" s="1"/>
  <c r="I55" i="35"/>
  <c r="J55" i="35"/>
  <c r="K55" i="35"/>
  <c r="L55" i="35"/>
  <c r="L72" i="35" s="1"/>
  <c r="M55" i="35"/>
  <c r="N55" i="35"/>
  <c r="O55" i="35"/>
  <c r="P55" i="35"/>
  <c r="P72" i="35" s="1"/>
  <c r="Q55" i="35"/>
  <c r="R55" i="35"/>
  <c r="S55" i="35"/>
  <c r="A56" i="35"/>
  <c r="B56" i="35"/>
  <c r="C56" i="35"/>
  <c r="C73" i="35" s="1"/>
  <c r="D56" i="35"/>
  <c r="E56" i="35"/>
  <c r="F56" i="35"/>
  <c r="G56" i="35"/>
  <c r="G73" i="35" s="1"/>
  <c r="H56" i="35"/>
  <c r="I56" i="35"/>
  <c r="J56" i="35"/>
  <c r="K56" i="35"/>
  <c r="K73" i="35" s="1"/>
  <c r="L56" i="35"/>
  <c r="M56" i="35"/>
  <c r="N56" i="35"/>
  <c r="O56" i="35"/>
  <c r="O73" i="35" s="1"/>
  <c r="P56" i="35"/>
  <c r="Q56" i="35"/>
  <c r="R56" i="35"/>
  <c r="S56" i="35"/>
  <c r="S73" i="35" s="1"/>
  <c r="W73" i="35"/>
  <c r="AA73" i="35"/>
  <c r="AE73" i="35"/>
  <c r="AI73" i="35"/>
  <c r="AM73" i="35"/>
  <c r="AQ73" i="35"/>
  <c r="AU73" i="35"/>
  <c r="AY73" i="35"/>
  <c r="A72" i="35"/>
  <c r="B72" i="35"/>
  <c r="C72" i="35"/>
  <c r="E72" i="35"/>
  <c r="F72" i="35"/>
  <c r="G72" i="35"/>
  <c r="I72" i="35"/>
  <c r="J72" i="35"/>
  <c r="K72" i="35"/>
  <c r="M72" i="35"/>
  <c r="N72" i="35"/>
  <c r="O72" i="35"/>
  <c r="Q72" i="35"/>
  <c r="R72" i="35"/>
  <c r="S72" i="35" s="1"/>
  <c r="A73" i="35"/>
  <c r="B73" i="35"/>
  <c r="D73" i="35"/>
  <c r="E73" i="35"/>
  <c r="F73" i="35"/>
  <c r="H73" i="35"/>
  <c r="I73" i="35"/>
  <c r="J73" i="35"/>
  <c r="L73" i="35"/>
  <c r="M73" i="35"/>
  <c r="N73" i="35"/>
  <c r="P73" i="35"/>
  <c r="Q73" i="35"/>
  <c r="R73" i="35"/>
  <c r="T73" i="35"/>
  <c r="U73" i="35"/>
  <c r="V73" i="35"/>
  <c r="X73" i="35"/>
  <c r="Y73" i="35"/>
  <c r="Z73" i="35"/>
  <c r="AB73" i="35"/>
  <c r="AC73" i="35"/>
  <c r="AD73" i="35"/>
  <c r="AF73" i="35"/>
  <c r="AG73" i="35"/>
  <c r="AH73" i="35"/>
  <c r="AJ73" i="35"/>
  <c r="AK73" i="35"/>
  <c r="AL73" i="35"/>
  <c r="AN73" i="35"/>
  <c r="AO73" i="35"/>
  <c r="AP73" i="35"/>
  <c r="AR73" i="35"/>
  <c r="AS73" i="35"/>
  <c r="AT73" i="35"/>
  <c r="AV73" i="35"/>
  <c r="AW73" i="35"/>
  <c r="AX73" i="35"/>
  <c r="AZ73" i="35"/>
  <c r="BA73" i="35"/>
  <c r="AC38" i="35"/>
  <c r="AD38" i="35"/>
  <c r="AE38" i="35" s="1"/>
  <c r="AF38" i="35" s="1"/>
  <c r="AG38" i="35" s="1"/>
  <c r="AH38" i="35" s="1"/>
  <c r="AI38" i="35" s="1"/>
  <c r="AJ38" i="35" s="1"/>
  <c r="AK38" i="35" s="1"/>
  <c r="AL38" i="35" s="1"/>
  <c r="AM38" i="35" s="1"/>
  <c r="AN38" i="35" s="1"/>
  <c r="AO38" i="35" s="1"/>
  <c r="AP38" i="35" s="1"/>
  <c r="AQ38" i="35" s="1"/>
  <c r="AR38" i="35" s="1"/>
  <c r="AS38" i="35" s="1"/>
  <c r="AT38" i="35" s="1"/>
  <c r="AU38" i="35" s="1"/>
  <c r="AV38" i="35" s="1"/>
  <c r="AW38" i="35" s="1"/>
  <c r="AX38" i="35" s="1"/>
  <c r="AY38" i="35" s="1"/>
  <c r="AZ38" i="35" s="1"/>
  <c r="C91" i="44"/>
  <c r="D91" i="44"/>
  <c r="E91" i="44"/>
  <c r="F91" i="44"/>
  <c r="G91" i="44"/>
  <c r="H91" i="44"/>
  <c r="I91" i="44"/>
  <c r="J91" i="44"/>
  <c r="K91" i="44"/>
  <c r="L91" i="44"/>
  <c r="M91" i="44"/>
  <c r="N91" i="44"/>
  <c r="O91" i="44"/>
  <c r="P91" i="44"/>
  <c r="Q91" i="44"/>
  <c r="R91" i="44"/>
  <c r="S91" i="44"/>
  <c r="T91" i="44"/>
  <c r="U91" i="44"/>
  <c r="V91" i="44"/>
  <c r="W91" i="44"/>
  <c r="X91" i="44"/>
  <c r="Y91" i="44"/>
  <c r="Z91" i="44"/>
  <c r="AA91" i="44"/>
  <c r="AB91" i="44"/>
  <c r="AC91" i="44"/>
  <c r="AD91" i="44"/>
  <c r="AE91" i="44"/>
  <c r="AF91" i="44"/>
  <c r="AG91" i="44"/>
  <c r="AH91" i="44"/>
  <c r="AI91" i="44"/>
  <c r="B91" i="44"/>
  <c r="R89" i="44" l="1"/>
  <c r="S89" i="44"/>
  <c r="T89" i="44"/>
  <c r="U89" i="44"/>
  <c r="V89" i="44"/>
  <c r="W89" i="44"/>
  <c r="X89" i="44"/>
  <c r="Y89" i="44"/>
  <c r="Z89" i="44"/>
  <c r="AA89" i="44"/>
  <c r="AB89" i="44"/>
  <c r="AC89" i="44"/>
  <c r="AD89" i="44"/>
  <c r="AE89" i="44"/>
  <c r="AF89" i="44"/>
  <c r="AG89" i="44"/>
  <c r="AH89" i="44"/>
  <c r="AI89" i="44"/>
  <c r="C89" i="44"/>
  <c r="D89" i="44"/>
  <c r="E89" i="44"/>
  <c r="F89" i="44"/>
  <c r="G89" i="44"/>
  <c r="H89" i="44"/>
  <c r="I89" i="44"/>
  <c r="J89" i="44"/>
  <c r="K89" i="44"/>
  <c r="L89" i="44"/>
  <c r="M89" i="44"/>
  <c r="N89" i="44"/>
  <c r="O89" i="44"/>
  <c r="P89" i="44"/>
  <c r="Q89" i="44"/>
  <c r="B89" i="44"/>
  <c r="C82" i="44"/>
  <c r="D82" i="44" s="1"/>
  <c r="E82" i="44" s="1"/>
  <c r="F82" i="44" s="1"/>
  <c r="G82" i="44" s="1"/>
  <c r="B58" i="44"/>
  <c r="B64" i="44"/>
  <c r="C51" i="44"/>
  <c r="D51" i="44" s="1"/>
  <c r="E51" i="44" s="1"/>
  <c r="F51" i="44" s="1"/>
  <c r="G51" i="44" s="1"/>
  <c r="C71" i="44"/>
  <c r="D71" i="44" s="1"/>
  <c r="E71" i="44" s="1"/>
  <c r="F71" i="44" s="1"/>
  <c r="G71" i="44" s="1"/>
  <c r="D45" i="44"/>
  <c r="E45" i="44"/>
  <c r="F45" i="44"/>
  <c r="G45" i="44"/>
  <c r="H45" i="44"/>
  <c r="I45" i="44"/>
  <c r="J45" i="44"/>
  <c r="K45" i="44"/>
  <c r="L45" i="44"/>
  <c r="M45" i="44"/>
  <c r="N45" i="44"/>
  <c r="O45" i="44"/>
  <c r="P45" i="44"/>
  <c r="Q45" i="44"/>
  <c r="C45" i="44"/>
  <c r="B45" i="44"/>
  <c r="C41" i="44"/>
  <c r="D41" i="44" s="1"/>
  <c r="E41" i="44" s="1"/>
  <c r="F41" i="44" s="1"/>
  <c r="G41" i="44" s="1"/>
  <c r="A25" i="44" l="1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B22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K20" i="44"/>
  <c r="AJ20" i="44"/>
  <c r="AI20" i="44"/>
  <c r="AH20" i="44"/>
  <c r="AG20" i="44"/>
  <c r="AF20" i="44"/>
  <c r="AE20" i="44"/>
  <c r="AD20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B46" i="44" s="1"/>
  <c r="D20" i="44"/>
  <c r="C20" i="44"/>
  <c r="B20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B72" i="44" s="1"/>
  <c r="J19" i="44"/>
  <c r="I19" i="44"/>
  <c r="H19" i="44"/>
  <c r="G90" i="44" s="1"/>
  <c r="H90" i="44" s="1"/>
  <c r="I90" i="44" s="1"/>
  <c r="J90" i="44" s="1"/>
  <c r="K90" i="44" s="1"/>
  <c r="L90" i="44" s="1"/>
  <c r="M90" i="44" s="1"/>
  <c r="N90" i="44" s="1"/>
  <c r="O90" i="44" s="1"/>
  <c r="P90" i="44" s="1"/>
  <c r="Q90" i="44" s="1"/>
  <c r="R90" i="44" s="1"/>
  <c r="S90" i="44" s="1"/>
  <c r="T90" i="44" s="1"/>
  <c r="U90" i="44" s="1"/>
  <c r="V90" i="44" s="1"/>
  <c r="W90" i="44" s="1"/>
  <c r="X90" i="44" s="1"/>
  <c r="Y90" i="44" s="1"/>
  <c r="Z90" i="44" s="1"/>
  <c r="AA90" i="44" s="1"/>
  <c r="AB90" i="44" s="1"/>
  <c r="AC90" i="44" s="1"/>
  <c r="AD90" i="44" s="1"/>
  <c r="AE90" i="44" s="1"/>
  <c r="AF90" i="44" s="1"/>
  <c r="AG90" i="44" s="1"/>
  <c r="AH90" i="44" s="1"/>
  <c r="AI90" i="44" s="1"/>
  <c r="G19" i="44"/>
  <c r="F90" i="44" s="1"/>
  <c r="F19" i="44"/>
  <c r="E90" i="44" s="1"/>
  <c r="E19" i="44"/>
  <c r="D19" i="44"/>
  <c r="C90" i="44" s="1"/>
  <c r="C19" i="44"/>
  <c r="B90" i="44" s="1"/>
  <c r="B19" i="44"/>
  <c r="A28" i="39"/>
  <c r="A29" i="39"/>
  <c r="A30" i="39"/>
  <c r="A31" i="39"/>
  <c r="A32" i="39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B76" i="44" l="1"/>
  <c r="C76" i="44" s="1"/>
  <c r="D76" i="44" s="1"/>
  <c r="E76" i="44" s="1"/>
  <c r="F76" i="44" s="1"/>
  <c r="G76" i="44" s="1"/>
  <c r="H76" i="44" s="1"/>
  <c r="I76" i="44" s="1"/>
  <c r="J76" i="44" s="1"/>
  <c r="K76" i="44" s="1"/>
  <c r="L76" i="44" s="1"/>
  <c r="M76" i="44" s="1"/>
  <c r="N76" i="44" s="1"/>
  <c r="O76" i="44" s="1"/>
  <c r="P76" i="44" s="1"/>
  <c r="Q76" i="44" s="1"/>
  <c r="D90" i="44"/>
  <c r="B83" i="44"/>
  <c r="C83" i="44"/>
  <c r="D83" i="44" s="1"/>
  <c r="E83" i="44" s="1"/>
  <c r="F83" i="44" s="1"/>
  <c r="G83" i="44" s="1"/>
  <c r="C46" i="44"/>
  <c r="D46" i="44" s="1"/>
  <c r="E46" i="44" s="1"/>
  <c r="F46" i="44" s="1"/>
  <c r="G46" i="44" s="1"/>
  <c r="H46" i="44" s="1"/>
  <c r="I46" i="44" s="1"/>
  <c r="J46" i="44" s="1"/>
  <c r="K46" i="44" s="1"/>
  <c r="L46" i="44" s="1"/>
  <c r="M46" i="44" s="1"/>
  <c r="N46" i="44" s="1"/>
  <c r="O46" i="44" s="1"/>
  <c r="P46" i="44" s="1"/>
  <c r="Q46" i="44" s="1"/>
  <c r="B42" i="44"/>
  <c r="C72" i="44"/>
  <c r="D72" i="44" s="1"/>
  <c r="E72" i="44" s="1"/>
  <c r="F72" i="44" s="1"/>
  <c r="G72" i="44" s="1"/>
  <c r="B33" i="44"/>
  <c r="C33" i="44" s="1"/>
  <c r="D33" i="44" s="1"/>
  <c r="E33" i="44" s="1"/>
  <c r="C42" i="44" l="1"/>
  <c r="B52" i="44"/>
  <c r="K64" i="44" s="1"/>
  <c r="L64" i="44" s="1"/>
  <c r="M64" i="44" s="1"/>
  <c r="N64" i="44" s="1"/>
  <c r="O64" i="44" s="1"/>
  <c r="P64" i="44" s="1"/>
  <c r="Q64" i="44" s="1"/>
  <c r="R64" i="44" s="1"/>
  <c r="S64" i="44" s="1"/>
  <c r="T64" i="44" s="1"/>
  <c r="U64" i="44" s="1"/>
  <c r="V64" i="44" s="1"/>
  <c r="W64" i="44" s="1"/>
  <c r="X64" i="44" s="1"/>
  <c r="Y64" i="44" s="1"/>
  <c r="Z64" i="44" s="1"/>
  <c r="AA64" i="44" s="1"/>
  <c r="AB64" i="44" s="1"/>
  <c r="AC64" i="44" s="1"/>
  <c r="AD64" i="44" s="1"/>
  <c r="AE64" i="44" s="1"/>
  <c r="AF64" i="44" s="1"/>
  <c r="AG64" i="44" s="1"/>
  <c r="AH64" i="44" s="1"/>
  <c r="AI64" i="44" s="1"/>
  <c r="AJ64" i="44" s="1"/>
  <c r="D42" i="44" l="1"/>
  <c r="C52" i="44"/>
  <c r="E42" i="44" l="1"/>
  <c r="D52" i="44"/>
  <c r="F42" i="44" l="1"/>
  <c r="E52" i="44"/>
  <c r="G42" i="44" l="1"/>
  <c r="G52" i="44" s="1"/>
  <c r="B56" i="44" s="1"/>
  <c r="B57" i="44" s="1"/>
  <c r="B59" i="44" s="1"/>
  <c r="F52" i="44"/>
  <c r="BA72" i="35" l="1"/>
  <c r="S34" i="43" l="1"/>
  <c r="T34" i="43"/>
  <c r="U34" i="43"/>
  <c r="V34" i="43"/>
  <c r="AZ26" i="43"/>
  <c r="AZ34" i="43" s="1"/>
  <c r="AY26" i="43"/>
  <c r="AY34" i="43" s="1"/>
  <c r="AX26" i="43"/>
  <c r="AX34" i="43" s="1"/>
  <c r="AW26" i="43"/>
  <c r="AW34" i="43" s="1"/>
  <c r="AV26" i="43"/>
  <c r="AV34" i="43" s="1"/>
  <c r="AU26" i="43"/>
  <c r="AU34" i="43" s="1"/>
  <c r="AT26" i="43"/>
  <c r="AT34" i="43" s="1"/>
  <c r="AS26" i="43"/>
  <c r="AS34" i="43" s="1"/>
  <c r="AR26" i="43"/>
  <c r="AR34" i="43" s="1"/>
  <c r="AQ26" i="43"/>
  <c r="AQ34" i="43" s="1"/>
  <c r="AP26" i="43"/>
  <c r="AP34" i="43" s="1"/>
  <c r="AO26" i="43"/>
  <c r="AO34" i="43" s="1"/>
  <c r="AN26" i="43"/>
  <c r="AN34" i="43" s="1"/>
  <c r="AM26" i="43"/>
  <c r="AM34" i="43" s="1"/>
  <c r="AL26" i="43"/>
  <c r="AL34" i="43" s="1"/>
  <c r="AK26" i="43"/>
  <c r="AK34" i="43" s="1"/>
  <c r="AJ26" i="43"/>
  <c r="AJ34" i="43" s="1"/>
  <c r="AI26" i="43"/>
  <c r="AI34" i="43" s="1"/>
  <c r="AH26" i="43"/>
  <c r="AH34" i="43" s="1"/>
  <c r="AG26" i="43"/>
  <c r="AG34" i="43" s="1"/>
  <c r="AF26" i="43"/>
  <c r="AF34" i="43" s="1"/>
  <c r="AE26" i="43"/>
  <c r="AE34" i="43" s="1"/>
  <c r="AD26" i="43"/>
  <c r="AD34" i="43" s="1"/>
  <c r="AC26" i="43"/>
  <c r="AC34" i="43" s="1"/>
  <c r="AB26" i="43"/>
  <c r="AB34" i="43" s="1"/>
  <c r="AA26" i="43"/>
  <c r="AA34" i="43" s="1"/>
  <c r="Z26" i="43"/>
  <c r="Z34" i="43" s="1"/>
  <c r="Y26" i="43"/>
  <c r="Y34" i="43" s="1"/>
  <c r="X26" i="43"/>
  <c r="X34" i="43" s="1"/>
  <c r="W26" i="43"/>
  <c r="W34" i="43" s="1"/>
  <c r="R26" i="43"/>
  <c r="R34" i="43" s="1"/>
  <c r="Q26" i="43"/>
  <c r="Q34" i="43" s="1"/>
  <c r="P26" i="43"/>
  <c r="P34" i="43" s="1"/>
  <c r="O26" i="43"/>
  <c r="O34" i="43" s="1"/>
  <c r="N26" i="43"/>
  <c r="N34" i="43" s="1"/>
  <c r="M26" i="43"/>
  <c r="M34" i="43" s="1"/>
  <c r="L26" i="43"/>
  <c r="L34" i="43" s="1"/>
  <c r="K26" i="43"/>
  <c r="K34" i="43" s="1"/>
  <c r="J26" i="43"/>
  <c r="J34" i="43" s="1"/>
  <c r="I26" i="43"/>
  <c r="I34" i="43" s="1"/>
  <c r="H26" i="43"/>
  <c r="H34" i="43" s="1"/>
  <c r="G26" i="43"/>
  <c r="G34" i="43" s="1"/>
  <c r="F26" i="43"/>
  <c r="F34" i="43" s="1"/>
  <c r="E26" i="43"/>
  <c r="E34" i="43" s="1"/>
  <c r="D26" i="43"/>
  <c r="D34" i="43" s="1"/>
  <c r="C26" i="43"/>
  <c r="C34" i="43" s="1"/>
  <c r="B26" i="43"/>
  <c r="B34" i="43" s="1"/>
  <c r="A26" i="43"/>
  <c r="A34" i="43" s="1"/>
  <c r="AZ25" i="43"/>
  <c r="AY25" i="43"/>
  <c r="AX25" i="43"/>
  <c r="AW25" i="43"/>
  <c r="AV25" i="43"/>
  <c r="AU25" i="43"/>
  <c r="AT25" i="43"/>
  <c r="AS25" i="43"/>
  <c r="AR25" i="43"/>
  <c r="AQ25" i="43"/>
  <c r="AP25" i="43"/>
  <c r="AO25" i="43"/>
  <c r="AN25" i="43"/>
  <c r="AM25" i="43"/>
  <c r="AL25" i="43"/>
  <c r="AK25" i="43"/>
  <c r="AJ25" i="43"/>
  <c r="AI25" i="43"/>
  <c r="AH25" i="43"/>
  <c r="AG25" i="43"/>
  <c r="AF25" i="43"/>
  <c r="AE25" i="43"/>
  <c r="AD25" i="43"/>
  <c r="AC25" i="43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D25" i="43"/>
  <c r="C25" i="43"/>
  <c r="B25" i="43"/>
  <c r="A25" i="43"/>
  <c r="AZ24" i="43"/>
  <c r="AZ33" i="43" s="1"/>
  <c r="AY24" i="43"/>
  <c r="AY33" i="43" s="1"/>
  <c r="AX24" i="43"/>
  <c r="AX33" i="43" s="1"/>
  <c r="AW24" i="43"/>
  <c r="AW33" i="43" s="1"/>
  <c r="AV24" i="43"/>
  <c r="AV33" i="43" s="1"/>
  <c r="AU24" i="43"/>
  <c r="AU33" i="43" s="1"/>
  <c r="AT24" i="43"/>
  <c r="AT33" i="43" s="1"/>
  <c r="AS24" i="43"/>
  <c r="AS33" i="43" s="1"/>
  <c r="AR24" i="43"/>
  <c r="AR33" i="43" s="1"/>
  <c r="AQ24" i="43"/>
  <c r="AQ33" i="43" s="1"/>
  <c r="AP24" i="43"/>
  <c r="AP33" i="43" s="1"/>
  <c r="AO24" i="43"/>
  <c r="AO33" i="43" s="1"/>
  <c r="AN24" i="43"/>
  <c r="AN33" i="43" s="1"/>
  <c r="AM24" i="43"/>
  <c r="AM33" i="43" s="1"/>
  <c r="AL24" i="43"/>
  <c r="AL33" i="43" s="1"/>
  <c r="AK24" i="43"/>
  <c r="AK33" i="43" s="1"/>
  <c r="AJ24" i="43"/>
  <c r="AJ33" i="43" s="1"/>
  <c r="AI24" i="43"/>
  <c r="AI33" i="43" s="1"/>
  <c r="AH24" i="43"/>
  <c r="AH33" i="43" s="1"/>
  <c r="AG24" i="43"/>
  <c r="AG33" i="43" s="1"/>
  <c r="AF24" i="43"/>
  <c r="AF33" i="43" s="1"/>
  <c r="AE24" i="43"/>
  <c r="AE33" i="43" s="1"/>
  <c r="AD24" i="43"/>
  <c r="AD33" i="43" s="1"/>
  <c r="AC24" i="43"/>
  <c r="AC33" i="43" s="1"/>
  <c r="AB24" i="43"/>
  <c r="AB33" i="43" s="1"/>
  <c r="AA24" i="43"/>
  <c r="AA33" i="43" s="1"/>
  <c r="Z24" i="43"/>
  <c r="Z33" i="43" s="1"/>
  <c r="Y24" i="43"/>
  <c r="Y33" i="43" s="1"/>
  <c r="X24" i="43"/>
  <c r="X33" i="43" s="1"/>
  <c r="W24" i="43"/>
  <c r="W33" i="43" s="1"/>
  <c r="V24" i="43"/>
  <c r="V33" i="43" s="1"/>
  <c r="U24" i="43"/>
  <c r="U33" i="43" s="1"/>
  <c r="T24" i="43"/>
  <c r="T33" i="43" s="1"/>
  <c r="S24" i="43"/>
  <c r="S33" i="43" s="1"/>
  <c r="R24" i="43"/>
  <c r="R33" i="43" s="1"/>
  <c r="Q24" i="43"/>
  <c r="Q33" i="43" s="1"/>
  <c r="P24" i="43"/>
  <c r="P33" i="43" s="1"/>
  <c r="O24" i="43"/>
  <c r="O33" i="43" s="1"/>
  <c r="N24" i="43"/>
  <c r="N33" i="43" s="1"/>
  <c r="M24" i="43"/>
  <c r="M33" i="43" s="1"/>
  <c r="L24" i="43"/>
  <c r="L33" i="43" s="1"/>
  <c r="K24" i="43"/>
  <c r="K33" i="43" s="1"/>
  <c r="J24" i="43"/>
  <c r="J33" i="43" s="1"/>
  <c r="I24" i="43"/>
  <c r="I33" i="43" s="1"/>
  <c r="H24" i="43"/>
  <c r="H33" i="43" s="1"/>
  <c r="G24" i="43"/>
  <c r="G33" i="43" s="1"/>
  <c r="F24" i="43"/>
  <c r="F33" i="43" s="1"/>
  <c r="E24" i="43"/>
  <c r="E33" i="43" s="1"/>
  <c r="D24" i="43"/>
  <c r="D33" i="43" s="1"/>
  <c r="C24" i="43"/>
  <c r="C33" i="43" s="1"/>
  <c r="B24" i="43"/>
  <c r="B33" i="43" s="1"/>
  <c r="A24" i="43"/>
  <c r="A33" i="43" s="1"/>
  <c r="AZ23" i="43"/>
  <c r="AZ32" i="43" s="1"/>
  <c r="AY23" i="43"/>
  <c r="AY32" i="43" s="1"/>
  <c r="AX23" i="43"/>
  <c r="AX32" i="43" s="1"/>
  <c r="AW23" i="43"/>
  <c r="AW32" i="43" s="1"/>
  <c r="AV23" i="43"/>
  <c r="AV32" i="43" s="1"/>
  <c r="AU23" i="43"/>
  <c r="AU32" i="43" s="1"/>
  <c r="AT23" i="43"/>
  <c r="AT32" i="43" s="1"/>
  <c r="AS23" i="43"/>
  <c r="AS32" i="43" s="1"/>
  <c r="AR23" i="43"/>
  <c r="AR32" i="43" s="1"/>
  <c r="AQ23" i="43"/>
  <c r="AQ32" i="43" s="1"/>
  <c r="AP23" i="43"/>
  <c r="AP32" i="43" s="1"/>
  <c r="AO23" i="43"/>
  <c r="AO32" i="43" s="1"/>
  <c r="AN23" i="43"/>
  <c r="AN32" i="43" s="1"/>
  <c r="AM23" i="43"/>
  <c r="AM32" i="43" s="1"/>
  <c r="AL23" i="43"/>
  <c r="AL32" i="43" s="1"/>
  <c r="AK23" i="43"/>
  <c r="AK32" i="43" s="1"/>
  <c r="AJ23" i="43"/>
  <c r="AJ32" i="43" s="1"/>
  <c r="AI23" i="43"/>
  <c r="AI32" i="43" s="1"/>
  <c r="AH23" i="43"/>
  <c r="AH32" i="43" s="1"/>
  <c r="AG23" i="43"/>
  <c r="AG32" i="43" s="1"/>
  <c r="AF23" i="43"/>
  <c r="AF32" i="43" s="1"/>
  <c r="AE23" i="43"/>
  <c r="AE32" i="43" s="1"/>
  <c r="AD23" i="43"/>
  <c r="AD32" i="43" s="1"/>
  <c r="AC23" i="43"/>
  <c r="AC32" i="43" s="1"/>
  <c r="B41" i="43" s="1"/>
  <c r="C41" i="43" s="1"/>
  <c r="D41" i="43" s="1"/>
  <c r="E41" i="43" s="1"/>
  <c r="C44" i="43" s="1"/>
  <c r="AB23" i="43"/>
  <c r="AB32" i="43" s="1"/>
  <c r="AA23" i="43"/>
  <c r="AA32" i="43" s="1"/>
  <c r="Z23" i="43"/>
  <c r="Z32" i="43" s="1"/>
  <c r="Z36" i="43" s="1"/>
  <c r="Y23" i="43"/>
  <c r="Y32" i="43" s="1"/>
  <c r="Y36" i="43" s="1"/>
  <c r="X23" i="43"/>
  <c r="X32" i="43" s="1"/>
  <c r="X36" i="43" s="1"/>
  <c r="W23" i="43"/>
  <c r="W32" i="43" s="1"/>
  <c r="W36" i="43" s="1"/>
  <c r="V23" i="43"/>
  <c r="V32" i="43" s="1"/>
  <c r="V36" i="43" s="1"/>
  <c r="U23" i="43"/>
  <c r="U32" i="43" s="1"/>
  <c r="U36" i="43" s="1"/>
  <c r="T23" i="43"/>
  <c r="T32" i="43" s="1"/>
  <c r="T36" i="43" s="1"/>
  <c r="S23" i="43"/>
  <c r="S32" i="43" s="1"/>
  <c r="S36" i="43" s="1"/>
  <c r="R23" i="43"/>
  <c r="R32" i="43" s="1"/>
  <c r="R36" i="43" s="1"/>
  <c r="Q23" i="43"/>
  <c r="Q32" i="43" s="1"/>
  <c r="Q36" i="43" s="1"/>
  <c r="P23" i="43"/>
  <c r="P32" i="43" s="1"/>
  <c r="P36" i="43" s="1"/>
  <c r="O23" i="43"/>
  <c r="O32" i="43" s="1"/>
  <c r="O36" i="43" s="1"/>
  <c r="N23" i="43"/>
  <c r="N32" i="43" s="1"/>
  <c r="N36" i="43" s="1"/>
  <c r="M23" i="43"/>
  <c r="M32" i="43" s="1"/>
  <c r="M36" i="43" s="1"/>
  <c r="L23" i="43"/>
  <c r="L32" i="43" s="1"/>
  <c r="L36" i="43" s="1"/>
  <c r="K23" i="43"/>
  <c r="K32" i="43" s="1"/>
  <c r="K36" i="43" s="1"/>
  <c r="J23" i="43"/>
  <c r="J32" i="43" s="1"/>
  <c r="J36" i="43" s="1"/>
  <c r="I23" i="43"/>
  <c r="I32" i="43" s="1"/>
  <c r="I36" i="43" s="1"/>
  <c r="H23" i="43"/>
  <c r="H32" i="43" s="1"/>
  <c r="H36" i="43" s="1"/>
  <c r="G23" i="43"/>
  <c r="G32" i="43" s="1"/>
  <c r="G36" i="43" s="1"/>
  <c r="F23" i="43"/>
  <c r="F32" i="43" s="1"/>
  <c r="F36" i="43" s="1"/>
  <c r="E23" i="43"/>
  <c r="E32" i="43" s="1"/>
  <c r="E36" i="43" s="1"/>
  <c r="D23" i="43"/>
  <c r="D32" i="43" s="1"/>
  <c r="D36" i="43" s="1"/>
  <c r="C23" i="43"/>
  <c r="C32" i="43" s="1"/>
  <c r="C36" i="43" s="1"/>
  <c r="B23" i="43"/>
  <c r="B32" i="43" s="1"/>
  <c r="B36" i="43" s="1"/>
  <c r="A23" i="43"/>
  <c r="A32" i="43" s="1"/>
  <c r="AZ22" i="43"/>
  <c r="AY22" i="43"/>
  <c r="AX22" i="43"/>
  <c r="AW22" i="43"/>
  <c r="AV22" i="43"/>
  <c r="AU22" i="43"/>
  <c r="AT22" i="43"/>
  <c r="AS22" i="43"/>
  <c r="AR22" i="43"/>
  <c r="AQ22" i="43"/>
  <c r="AP22" i="43"/>
  <c r="AO22" i="43"/>
  <c r="AN22" i="43"/>
  <c r="AM22" i="43"/>
  <c r="AL22" i="43"/>
  <c r="AK22" i="43"/>
  <c r="AJ22" i="43"/>
  <c r="AI22" i="43"/>
  <c r="AH22" i="43"/>
  <c r="AG22" i="43"/>
  <c r="AF22" i="43"/>
  <c r="AE22" i="43"/>
  <c r="AD22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B22" i="43"/>
  <c r="A22" i="43"/>
  <c r="AZ21" i="43"/>
  <c r="AY21" i="43"/>
  <c r="AX21" i="43"/>
  <c r="AW21" i="43"/>
  <c r="AV21" i="43"/>
  <c r="AU21" i="43"/>
  <c r="AT21" i="43"/>
  <c r="AS21" i="43"/>
  <c r="AR21" i="43"/>
  <c r="AQ21" i="43"/>
  <c r="AP21" i="43"/>
  <c r="AO21" i="43"/>
  <c r="AN21" i="43"/>
  <c r="AM21" i="43"/>
  <c r="AL21" i="43"/>
  <c r="AK21" i="43"/>
  <c r="AJ21" i="43"/>
  <c r="AI21" i="43"/>
  <c r="AH21" i="43"/>
  <c r="AG21" i="43"/>
  <c r="AF21" i="43"/>
  <c r="AE21" i="43"/>
  <c r="AD21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21" i="43"/>
  <c r="AZ20" i="43"/>
  <c r="AY20" i="43"/>
  <c r="AX20" i="43"/>
  <c r="AW20" i="43"/>
  <c r="AV20" i="43"/>
  <c r="AU20" i="43"/>
  <c r="AT20" i="43"/>
  <c r="AS20" i="43"/>
  <c r="AR20" i="43"/>
  <c r="AQ20" i="43"/>
  <c r="AP20" i="43"/>
  <c r="AO20" i="43"/>
  <c r="AN20" i="43"/>
  <c r="AM20" i="43"/>
  <c r="AL20" i="43"/>
  <c r="AK20" i="43"/>
  <c r="AJ20" i="43"/>
  <c r="AI20" i="43"/>
  <c r="AH20" i="43"/>
  <c r="AG20" i="43"/>
  <c r="AF20" i="43"/>
  <c r="AE20" i="43"/>
  <c r="AD20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20" i="43"/>
  <c r="AZ19" i="43"/>
  <c r="AY19" i="43"/>
  <c r="AX19" i="43"/>
  <c r="AW19" i="43"/>
  <c r="AV19" i="43"/>
  <c r="AU19" i="43"/>
  <c r="AT19" i="43"/>
  <c r="AS19" i="43"/>
  <c r="AR19" i="43"/>
  <c r="AQ19" i="43"/>
  <c r="AP19" i="43"/>
  <c r="AO19" i="43"/>
  <c r="AN19" i="43"/>
  <c r="AM19" i="43"/>
  <c r="AL19" i="43"/>
  <c r="AK19" i="43"/>
  <c r="AJ19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19" i="43"/>
  <c r="AZ18" i="43"/>
  <c r="AY18" i="43"/>
  <c r="AX18" i="43"/>
  <c r="AW18" i="43"/>
  <c r="AV18" i="43"/>
  <c r="AU18" i="43"/>
  <c r="AT18" i="43"/>
  <c r="AS18" i="43"/>
  <c r="AR18" i="43"/>
  <c r="AQ18" i="43"/>
  <c r="AP18" i="43"/>
  <c r="AO18" i="43"/>
  <c r="AN18" i="43"/>
  <c r="AM18" i="43"/>
  <c r="AL18" i="43"/>
  <c r="AK18" i="43"/>
  <c r="AJ18" i="43"/>
  <c r="AI18" i="43"/>
  <c r="AH18" i="43"/>
  <c r="AG18" i="43"/>
  <c r="AF18" i="43"/>
  <c r="AE18" i="43"/>
  <c r="AD18" i="43"/>
  <c r="AC18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A18" i="43"/>
  <c r="AZ17" i="43"/>
  <c r="AY17" i="43"/>
  <c r="AX17" i="43"/>
  <c r="AW17" i="43"/>
  <c r="AV17" i="43"/>
  <c r="AU17" i="43"/>
  <c r="AT17" i="43"/>
  <c r="AS17" i="43"/>
  <c r="AR17" i="43"/>
  <c r="AQ17" i="43"/>
  <c r="AP17" i="43"/>
  <c r="AO17" i="43"/>
  <c r="AN17" i="43"/>
  <c r="AM17" i="43"/>
  <c r="AL17" i="43"/>
  <c r="AK17" i="43"/>
  <c r="AJ17" i="43"/>
  <c r="AI17" i="43"/>
  <c r="AH17" i="43"/>
  <c r="AG17" i="43"/>
  <c r="AF17" i="43"/>
  <c r="AE17" i="43"/>
  <c r="AD17" i="43"/>
  <c r="AC17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17" i="43"/>
  <c r="AZ16" i="43"/>
  <c r="AY16" i="43"/>
  <c r="AX16" i="43"/>
  <c r="AW16" i="43"/>
  <c r="AV16" i="43"/>
  <c r="AU16" i="43"/>
  <c r="AT16" i="43"/>
  <c r="AS16" i="43"/>
  <c r="AR16" i="43"/>
  <c r="AQ16" i="43"/>
  <c r="AP16" i="43"/>
  <c r="AO16" i="43"/>
  <c r="AN16" i="43"/>
  <c r="AM16" i="43"/>
  <c r="AL16" i="43"/>
  <c r="AK16" i="43"/>
  <c r="AJ16" i="43"/>
  <c r="AI16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16" i="43"/>
  <c r="AZ15" i="43"/>
  <c r="AZ31" i="43" s="1"/>
  <c r="AY15" i="43"/>
  <c r="AY31" i="43" s="1"/>
  <c r="AX15" i="43"/>
  <c r="AX31" i="43" s="1"/>
  <c r="AW15" i="43"/>
  <c r="AW31" i="43" s="1"/>
  <c r="AV15" i="43"/>
  <c r="AV31" i="43" s="1"/>
  <c r="AU15" i="43"/>
  <c r="AU31" i="43" s="1"/>
  <c r="AT15" i="43"/>
  <c r="AT31" i="43" s="1"/>
  <c r="AS15" i="43"/>
  <c r="AS31" i="43" s="1"/>
  <c r="AR15" i="43"/>
  <c r="AR31" i="43" s="1"/>
  <c r="AQ15" i="43"/>
  <c r="AQ31" i="43" s="1"/>
  <c r="AP15" i="43"/>
  <c r="AP31" i="43" s="1"/>
  <c r="AO15" i="43"/>
  <c r="AO31" i="43" s="1"/>
  <c r="AN15" i="43"/>
  <c r="AN31" i="43" s="1"/>
  <c r="AM15" i="43"/>
  <c r="AM31" i="43" s="1"/>
  <c r="AL15" i="43"/>
  <c r="AL31" i="43" s="1"/>
  <c r="AK15" i="43"/>
  <c r="AK31" i="43" s="1"/>
  <c r="AJ15" i="43"/>
  <c r="AJ31" i="43" s="1"/>
  <c r="AI15" i="43"/>
  <c r="AI31" i="43" s="1"/>
  <c r="AH15" i="43"/>
  <c r="AH31" i="43" s="1"/>
  <c r="AG15" i="43"/>
  <c r="AG31" i="43" s="1"/>
  <c r="AF15" i="43"/>
  <c r="AF31" i="43" s="1"/>
  <c r="AE15" i="43"/>
  <c r="AE31" i="43" s="1"/>
  <c r="AD15" i="43"/>
  <c r="AD31" i="43" s="1"/>
  <c r="AC15" i="43"/>
  <c r="AC31" i="43" s="1"/>
  <c r="AB15" i="43"/>
  <c r="AB31" i="43" s="1"/>
  <c r="AA15" i="43"/>
  <c r="AA31" i="43" s="1"/>
  <c r="Z15" i="43"/>
  <c r="Z31" i="43" s="1"/>
  <c r="Y15" i="43"/>
  <c r="Y31" i="43" s="1"/>
  <c r="X15" i="43"/>
  <c r="X31" i="43" s="1"/>
  <c r="W15" i="43"/>
  <c r="W31" i="43" s="1"/>
  <c r="V15" i="43"/>
  <c r="V31" i="43" s="1"/>
  <c r="U15" i="43"/>
  <c r="U31" i="43" s="1"/>
  <c r="T15" i="43"/>
  <c r="T31" i="43" s="1"/>
  <c r="S15" i="43"/>
  <c r="S31" i="43" s="1"/>
  <c r="R15" i="43"/>
  <c r="R31" i="43" s="1"/>
  <c r="Q15" i="43"/>
  <c r="Q31" i="43" s="1"/>
  <c r="P15" i="43"/>
  <c r="P31" i="43" s="1"/>
  <c r="O15" i="43"/>
  <c r="O31" i="43" s="1"/>
  <c r="N15" i="43"/>
  <c r="N31" i="43" s="1"/>
  <c r="M15" i="43"/>
  <c r="M31" i="43" s="1"/>
  <c r="L15" i="43"/>
  <c r="L31" i="43" s="1"/>
  <c r="K15" i="43"/>
  <c r="K31" i="43" s="1"/>
  <c r="J15" i="43"/>
  <c r="J31" i="43" s="1"/>
  <c r="I15" i="43"/>
  <c r="I31" i="43" s="1"/>
  <c r="H15" i="43"/>
  <c r="H31" i="43" s="1"/>
  <c r="G15" i="43"/>
  <c r="G31" i="43" s="1"/>
  <c r="F15" i="43"/>
  <c r="F31" i="43" s="1"/>
  <c r="E15" i="43"/>
  <c r="E31" i="43" s="1"/>
  <c r="D15" i="43"/>
  <c r="D31" i="43" s="1"/>
  <c r="C15" i="43"/>
  <c r="C31" i="43" s="1"/>
  <c r="B15" i="43"/>
  <c r="B31" i="43" s="1"/>
  <c r="A15" i="43"/>
  <c r="A31" i="43" s="1"/>
  <c r="C12" i="43"/>
  <c r="E5" i="43" l="1"/>
  <c r="I5" i="43"/>
  <c r="E3" i="43"/>
  <c r="I3" i="43"/>
  <c r="M3" i="43"/>
  <c r="Q3" i="43"/>
  <c r="U3" i="43"/>
  <c r="Y3" i="43"/>
  <c r="AC3" i="43"/>
  <c r="AG3" i="43"/>
  <c r="I2" i="43"/>
  <c r="M2" i="43"/>
  <c r="Q2" i="43"/>
  <c r="U2" i="43"/>
  <c r="Y2" i="43"/>
  <c r="AC2" i="43"/>
  <c r="AG2" i="43"/>
  <c r="D2" i="43"/>
  <c r="B5" i="43"/>
  <c r="F5" i="43"/>
  <c r="B3" i="43"/>
  <c r="F3" i="43"/>
  <c r="J3" i="43"/>
  <c r="N3" i="43"/>
  <c r="R3" i="43"/>
  <c r="V3" i="43"/>
  <c r="Z3" i="43"/>
  <c r="AD3" i="43"/>
  <c r="AH3" i="43"/>
  <c r="F2" i="43"/>
  <c r="J2" i="43"/>
  <c r="N2" i="43"/>
  <c r="R2" i="43"/>
  <c r="V2" i="43"/>
  <c r="Z2" i="43"/>
  <c r="AD2" i="43"/>
  <c r="AH2" i="43"/>
  <c r="C2" i="43"/>
  <c r="C5" i="43"/>
  <c r="G5" i="43"/>
  <c r="C3" i="43"/>
  <c r="G3" i="43"/>
  <c r="K3" i="43"/>
  <c r="O3" i="43"/>
  <c r="S3" i="43"/>
  <c r="W3" i="43"/>
  <c r="AA3" i="43"/>
  <c r="AE3" i="43"/>
  <c r="AI3" i="43"/>
  <c r="G2" i="43"/>
  <c r="K2" i="43"/>
  <c r="O2" i="43"/>
  <c r="S2" i="43"/>
  <c r="W2" i="43"/>
  <c r="AA2" i="43"/>
  <c r="AE2" i="43"/>
  <c r="AI2" i="43"/>
  <c r="B2" i="43"/>
  <c r="D5" i="43"/>
  <c r="H5" i="43"/>
  <c r="D3" i="43"/>
  <c r="H3" i="43"/>
  <c r="L3" i="43"/>
  <c r="P3" i="43"/>
  <c r="T3" i="43"/>
  <c r="X3" i="43"/>
  <c r="AB3" i="43"/>
  <c r="AF3" i="43"/>
  <c r="H2" i="43"/>
  <c r="L2" i="43"/>
  <c r="P2" i="43"/>
  <c r="T2" i="43"/>
  <c r="X2" i="43"/>
  <c r="AB2" i="43"/>
  <c r="AF2" i="43"/>
  <c r="E2" i="43"/>
  <c r="B44" i="43"/>
  <c r="D44" i="43" s="1"/>
  <c r="B48" i="43" s="1"/>
  <c r="AA36" i="43"/>
  <c r="AB36" i="43" l="1"/>
  <c r="J5" i="43"/>
  <c r="C41" i="32"/>
  <c r="D41" i="32" s="1"/>
  <c r="E41" i="32" s="1"/>
  <c r="F41" i="32" s="1"/>
  <c r="G41" i="32" s="1"/>
  <c r="H41" i="32" s="1"/>
  <c r="I41" i="32" s="1"/>
  <c r="J41" i="32" s="1"/>
  <c r="K41" i="32" s="1"/>
  <c r="L41" i="32" s="1"/>
  <c r="M41" i="32" s="1"/>
  <c r="N41" i="32" s="1"/>
  <c r="O41" i="32" s="1"/>
  <c r="P41" i="32" s="1"/>
  <c r="Q41" i="32" s="1"/>
  <c r="R41" i="32" s="1"/>
  <c r="S41" i="32" s="1"/>
  <c r="T41" i="32" s="1"/>
  <c r="U41" i="32" s="1"/>
  <c r="V41" i="32" s="1"/>
  <c r="W41" i="32" s="1"/>
  <c r="X41" i="32" s="1"/>
  <c r="Y41" i="32" s="1"/>
  <c r="Z41" i="32" s="1"/>
  <c r="AA41" i="32" s="1"/>
  <c r="AB41" i="32" s="1"/>
  <c r="AC41" i="32" s="1"/>
  <c r="AD41" i="32" s="1"/>
  <c r="AE41" i="32" s="1"/>
  <c r="AF41" i="32" s="1"/>
  <c r="AG41" i="32" s="1"/>
  <c r="AH41" i="32" s="1"/>
  <c r="AI41" i="32" s="1"/>
  <c r="AJ41" i="32" s="1"/>
  <c r="AK41" i="32" s="1"/>
  <c r="AL41" i="32" s="1"/>
  <c r="AM41" i="32" s="1"/>
  <c r="AN41" i="32" s="1"/>
  <c r="AO41" i="32" s="1"/>
  <c r="AP41" i="32" s="1"/>
  <c r="AQ41" i="32" s="1"/>
  <c r="AR41" i="32" s="1"/>
  <c r="AS41" i="32" s="1"/>
  <c r="AT41" i="32" s="1"/>
  <c r="AU41" i="32" s="1"/>
  <c r="AV41" i="32" s="1"/>
  <c r="AW41" i="32" s="1"/>
  <c r="AX41" i="32" s="1"/>
  <c r="AY41" i="32" s="1"/>
  <c r="AZ41" i="32" s="1"/>
  <c r="BA41" i="32" s="1"/>
  <c r="BB41" i="32" s="1"/>
  <c r="B44" i="32"/>
  <c r="C44" i="32"/>
  <c r="D44" i="32"/>
  <c r="E44" i="32"/>
  <c r="F44" i="32"/>
  <c r="G44" i="32"/>
  <c r="H44" i="32"/>
  <c r="I44" i="32"/>
  <c r="J44" i="32"/>
  <c r="B48" i="32" s="1"/>
  <c r="K44" i="32"/>
  <c r="L44" i="32"/>
  <c r="M44" i="32"/>
  <c r="N44" i="32"/>
  <c r="O44" i="32"/>
  <c r="P44" i="32"/>
  <c r="Q44" i="32"/>
  <c r="R44" i="32"/>
  <c r="S44" i="32"/>
  <c r="T44" i="32"/>
  <c r="U44" i="32"/>
  <c r="V44" i="32"/>
  <c r="W44" i="32"/>
  <c r="X44" i="32"/>
  <c r="Y44" i="32"/>
  <c r="Z44" i="32"/>
  <c r="AA44" i="32"/>
  <c r="AB44" i="32"/>
  <c r="AC44" i="32"/>
  <c r="AD44" i="32"/>
  <c r="AE44" i="32"/>
  <c r="AF44" i="32"/>
  <c r="AG44" i="32"/>
  <c r="AH44" i="32"/>
  <c r="AI44" i="32"/>
  <c r="AJ44" i="32"/>
  <c r="AK44" i="32"/>
  <c r="AL44" i="32"/>
  <c r="AM44" i="32"/>
  <c r="AN44" i="32"/>
  <c r="AO44" i="32"/>
  <c r="AP44" i="32"/>
  <c r="AQ44" i="32"/>
  <c r="AR44" i="32"/>
  <c r="AS44" i="32"/>
  <c r="AT44" i="32"/>
  <c r="AU44" i="32"/>
  <c r="AV44" i="32"/>
  <c r="AW44" i="32"/>
  <c r="AX44" i="32"/>
  <c r="AY44" i="32"/>
  <c r="AZ44" i="32"/>
  <c r="BA44" i="32"/>
  <c r="BB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V45" i="32"/>
  <c r="W45" i="32"/>
  <c r="X45" i="32"/>
  <c r="Y45" i="32"/>
  <c r="Z45" i="32"/>
  <c r="AA45" i="32"/>
  <c r="AB45" i="32"/>
  <c r="AC45" i="32"/>
  <c r="AD45" i="32"/>
  <c r="AE45" i="32"/>
  <c r="AF45" i="32"/>
  <c r="AG45" i="32"/>
  <c r="AH45" i="32"/>
  <c r="AI45" i="32"/>
  <c r="AJ45" i="32"/>
  <c r="AK45" i="32"/>
  <c r="AL45" i="32"/>
  <c r="AM45" i="32"/>
  <c r="AN45" i="32"/>
  <c r="AO45" i="32"/>
  <c r="AP45" i="32"/>
  <c r="AQ45" i="32"/>
  <c r="AR45" i="32"/>
  <c r="AS45" i="32"/>
  <c r="AT45" i="32"/>
  <c r="AU45" i="32"/>
  <c r="AV45" i="32"/>
  <c r="AW45" i="32"/>
  <c r="AX45" i="32"/>
  <c r="AY45" i="32"/>
  <c r="AZ45" i="32"/>
  <c r="BA45" i="32"/>
  <c r="BB45" i="32"/>
  <c r="T47" i="32"/>
  <c r="T48" i="32"/>
  <c r="AC36" i="43" l="1"/>
  <c r="K5" i="43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B7" i="10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B7" i="12"/>
  <c r="AD36" i="43" l="1"/>
  <c r="L5" i="4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B7" i="13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B7" i="8"/>
  <c r="AE36" i="43" l="1"/>
  <c r="M5" i="43"/>
  <c r="A63" i="35"/>
  <c r="A54" i="35"/>
  <c r="A71" i="35" s="1"/>
  <c r="B54" i="35"/>
  <c r="B71" i="35" s="1"/>
  <c r="A57" i="35"/>
  <c r="A74" i="35" s="1"/>
  <c r="A58" i="35"/>
  <c r="A75" i="35" s="1"/>
  <c r="AF36" i="43" l="1"/>
  <c r="N5" i="43"/>
  <c r="A66" i="35"/>
  <c r="AG36" i="43" l="1"/>
  <c r="O5" i="43"/>
  <c r="AH36" i="43" l="1"/>
  <c r="P5" i="43"/>
  <c r="A28" i="35"/>
  <c r="AI36" i="43" l="1"/>
  <c r="Q5" i="43"/>
  <c r="B4" i="14"/>
  <c r="C11" i="30"/>
  <c r="C4" i="14" s="1"/>
  <c r="D11" i="30"/>
  <c r="D4" i="14" s="1"/>
  <c r="E11" i="30"/>
  <c r="E4" i="14" s="1"/>
  <c r="F11" i="30"/>
  <c r="F4" i="14" s="1"/>
  <c r="G11" i="30"/>
  <c r="G4" i="14" s="1"/>
  <c r="H11" i="30"/>
  <c r="H4" i="14" s="1"/>
  <c r="I11" i="30"/>
  <c r="I4" i="14" s="1"/>
  <c r="J11" i="30"/>
  <c r="J4" i="14" s="1"/>
  <c r="K11" i="30"/>
  <c r="K4" i="14" s="1"/>
  <c r="L11" i="30"/>
  <c r="L4" i="14" s="1"/>
  <c r="M11" i="30"/>
  <c r="M4" i="14" s="1"/>
  <c r="N11" i="30"/>
  <c r="N4" i="14" s="1"/>
  <c r="O11" i="30"/>
  <c r="O4" i="14" s="1"/>
  <c r="P11" i="30"/>
  <c r="P4" i="14" s="1"/>
  <c r="Q11" i="30"/>
  <c r="Q4" i="14" s="1"/>
  <c r="R11" i="30"/>
  <c r="R4" i="14" s="1"/>
  <c r="S11" i="30"/>
  <c r="S4" i="14" s="1"/>
  <c r="T11" i="30"/>
  <c r="T4" i="14" s="1"/>
  <c r="U11" i="30"/>
  <c r="U4" i="14" s="1"/>
  <c r="V11" i="30"/>
  <c r="V4" i="14" s="1"/>
  <c r="W11" i="30"/>
  <c r="W4" i="14" s="1"/>
  <c r="X11" i="30"/>
  <c r="X4" i="14" s="1"/>
  <c r="Y11" i="30"/>
  <c r="Y4" i="14" s="1"/>
  <c r="Z11" i="30"/>
  <c r="Z4" i="14" s="1"/>
  <c r="AA11" i="30"/>
  <c r="AA4" i="14" s="1"/>
  <c r="AB11" i="30"/>
  <c r="AB4" i="14" s="1"/>
  <c r="AC11" i="30"/>
  <c r="AC4" i="14" s="1"/>
  <c r="AD11" i="30"/>
  <c r="AD4" i="14" s="1"/>
  <c r="AE11" i="30"/>
  <c r="AE4" i="14" s="1"/>
  <c r="AF11" i="30"/>
  <c r="AF4" i="14" s="1"/>
  <c r="AG11" i="30"/>
  <c r="AG4" i="14" s="1"/>
  <c r="AH11" i="30"/>
  <c r="AH4" i="14" s="1"/>
  <c r="AI11" i="30"/>
  <c r="AI4" i="14" s="1"/>
  <c r="AJ11" i="30"/>
  <c r="AJ4" i="14" s="1"/>
  <c r="AK11" i="30"/>
  <c r="AL11" i="30"/>
  <c r="AM11" i="30"/>
  <c r="AN11" i="30"/>
  <c r="AO11" i="30"/>
  <c r="AP11" i="30"/>
  <c r="B11" i="30"/>
  <c r="AJ36" i="43" l="1"/>
  <c r="R5" i="43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AI7" i="11" s="1"/>
  <c r="AJ7" i="11" s="1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B7" i="9"/>
  <c r="AK36" i="43" l="1"/>
  <c r="S5" i="43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Z19" i="35"/>
  <c r="AA19" i="35"/>
  <c r="AB19" i="35"/>
  <c r="AC19" i="35"/>
  <c r="AD19" i="35"/>
  <c r="AE19" i="35"/>
  <c r="AF19" i="35"/>
  <c r="AG19" i="35"/>
  <c r="AH19" i="35"/>
  <c r="AI19" i="35"/>
  <c r="AJ19" i="35"/>
  <c r="AK19" i="35"/>
  <c r="AL19" i="35"/>
  <c r="AM19" i="35"/>
  <c r="AN19" i="35"/>
  <c r="AO19" i="35"/>
  <c r="AP19" i="35"/>
  <c r="AQ19" i="35"/>
  <c r="AR19" i="35"/>
  <c r="AS19" i="35"/>
  <c r="AT19" i="35"/>
  <c r="AU19" i="35"/>
  <c r="AV19" i="35"/>
  <c r="AW19" i="35"/>
  <c r="AX19" i="35"/>
  <c r="AY19" i="35"/>
  <c r="AZ19" i="35"/>
  <c r="BA19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AJ20" i="35"/>
  <c r="AK20" i="35"/>
  <c r="AL20" i="35"/>
  <c r="AM20" i="35"/>
  <c r="AN20" i="35"/>
  <c r="AO20" i="35"/>
  <c r="AP20" i="35"/>
  <c r="AQ20" i="35"/>
  <c r="AR20" i="35"/>
  <c r="AS20" i="35"/>
  <c r="AT20" i="35"/>
  <c r="AU20" i="35"/>
  <c r="AV20" i="35"/>
  <c r="AW20" i="35"/>
  <c r="AX20" i="35"/>
  <c r="AY20" i="35"/>
  <c r="AZ20" i="35"/>
  <c r="BA20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E21" i="35"/>
  <c r="AF21" i="35"/>
  <c r="AG21" i="35"/>
  <c r="AH21" i="35"/>
  <c r="AI21" i="35"/>
  <c r="AJ21" i="35"/>
  <c r="AK21" i="35"/>
  <c r="AL21" i="35"/>
  <c r="AM21" i="35"/>
  <c r="AN21" i="35"/>
  <c r="AO21" i="35"/>
  <c r="AP21" i="35"/>
  <c r="AQ21" i="35"/>
  <c r="AR21" i="35"/>
  <c r="AS21" i="35"/>
  <c r="AT21" i="35"/>
  <c r="AU21" i="35"/>
  <c r="AV21" i="35"/>
  <c r="AW21" i="35"/>
  <c r="AX21" i="35"/>
  <c r="AY21" i="35"/>
  <c r="AZ21" i="35"/>
  <c r="BA21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E22" i="35"/>
  <c r="AF22" i="35"/>
  <c r="AG22" i="35"/>
  <c r="AH22" i="35"/>
  <c r="AI22" i="35"/>
  <c r="AJ22" i="35"/>
  <c r="AK22" i="35"/>
  <c r="AL22" i="35"/>
  <c r="AM22" i="35"/>
  <c r="AN22" i="35"/>
  <c r="AO22" i="35"/>
  <c r="AP22" i="35"/>
  <c r="AQ22" i="35"/>
  <c r="AR22" i="35"/>
  <c r="AS22" i="35"/>
  <c r="AT22" i="35"/>
  <c r="AU22" i="35"/>
  <c r="AV22" i="35"/>
  <c r="AW22" i="35"/>
  <c r="AX22" i="35"/>
  <c r="AY22" i="35"/>
  <c r="AZ22" i="35"/>
  <c r="BA22" i="35"/>
  <c r="B22" i="35"/>
  <c r="B20" i="35"/>
  <c r="B21" i="35"/>
  <c r="B19" i="35"/>
  <c r="AL36" i="43" l="1"/>
  <c r="T5" i="43"/>
  <c r="C61" i="34"/>
  <c r="C62" i="34" s="1"/>
  <c r="G62" i="34" s="1"/>
  <c r="AM36" i="43" l="1"/>
  <c r="U5" i="43"/>
  <c r="G61" i="34"/>
  <c r="O64" i="34"/>
  <c r="AN36" i="43" l="1"/>
  <c r="V5" i="4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O36" i="43" l="1"/>
  <c r="W5" i="43"/>
  <c r="D34" i="35"/>
  <c r="I69" i="34"/>
  <c r="B3" i="39"/>
  <c r="C3" i="39"/>
  <c r="D3" i="39"/>
  <c r="N16" i="39" s="1"/>
  <c r="N22" i="39" s="1"/>
  <c r="E3" i="39"/>
  <c r="O16" i="39" s="1"/>
  <c r="O22" i="39" s="1"/>
  <c r="F3" i="39"/>
  <c r="P16" i="39" s="1"/>
  <c r="P22" i="39" s="1"/>
  <c r="G3" i="39"/>
  <c r="Q16" i="39" s="1"/>
  <c r="Q22" i="39" s="1"/>
  <c r="H3" i="39"/>
  <c r="R16" i="39" s="1"/>
  <c r="R22" i="39" s="1"/>
  <c r="I3" i="39"/>
  <c r="S16" i="39" s="1"/>
  <c r="S22" i="39" s="1"/>
  <c r="J3" i="39"/>
  <c r="T16" i="39" s="1"/>
  <c r="T22" i="39" s="1"/>
  <c r="K3" i="39"/>
  <c r="U16" i="39" s="1"/>
  <c r="U22" i="39" s="1"/>
  <c r="L3" i="39"/>
  <c r="V16" i="39" s="1"/>
  <c r="V22" i="39" s="1"/>
  <c r="M3" i="39"/>
  <c r="W16" i="39" s="1"/>
  <c r="W22" i="39" s="1"/>
  <c r="N3" i="39"/>
  <c r="X16" i="39" s="1"/>
  <c r="X22" i="39" s="1"/>
  <c r="O3" i="39"/>
  <c r="Y16" i="39" s="1"/>
  <c r="Y22" i="39" s="1"/>
  <c r="P3" i="39"/>
  <c r="Z16" i="39" s="1"/>
  <c r="Z22" i="39" s="1"/>
  <c r="Q3" i="39"/>
  <c r="AA16" i="39" s="1"/>
  <c r="AA22" i="39" s="1"/>
  <c r="R3" i="39"/>
  <c r="AB16" i="39" s="1"/>
  <c r="AB22" i="39" s="1"/>
  <c r="S3" i="39"/>
  <c r="AC16" i="39" s="1"/>
  <c r="AC22" i="39" s="1"/>
  <c r="T3" i="39"/>
  <c r="AD16" i="39" s="1"/>
  <c r="AD22" i="39" s="1"/>
  <c r="U3" i="39"/>
  <c r="AE16" i="39" s="1"/>
  <c r="AE22" i="39" s="1"/>
  <c r="V3" i="39"/>
  <c r="AF16" i="39" s="1"/>
  <c r="AF22" i="39" s="1"/>
  <c r="W3" i="39"/>
  <c r="AG16" i="39" s="1"/>
  <c r="AG22" i="39" s="1"/>
  <c r="X3" i="39"/>
  <c r="AH16" i="39" s="1"/>
  <c r="AH22" i="39" s="1"/>
  <c r="Y3" i="39"/>
  <c r="AI16" i="39" s="1"/>
  <c r="AI22" i="39" s="1"/>
  <c r="Z3" i="39"/>
  <c r="AJ16" i="39" s="1"/>
  <c r="AJ22" i="39" s="1"/>
  <c r="AA3" i="39"/>
  <c r="AK16" i="39" s="1"/>
  <c r="AB3" i="39"/>
  <c r="AL16" i="39" s="1"/>
  <c r="AC3" i="39"/>
  <c r="AM16" i="39" s="1"/>
  <c r="AD3" i="39"/>
  <c r="AN16" i="39" s="1"/>
  <c r="AE3" i="39"/>
  <c r="AO16" i="39" s="1"/>
  <c r="AF3" i="39"/>
  <c r="AP16" i="39" s="1"/>
  <c r="AG3" i="39"/>
  <c r="AQ16" i="39" s="1"/>
  <c r="AH3" i="39"/>
  <c r="AR16" i="39" s="1"/>
  <c r="AI3" i="39"/>
  <c r="AS16" i="39" s="1"/>
  <c r="AJ3" i="39"/>
  <c r="AT16" i="39" s="1"/>
  <c r="AK3" i="39"/>
  <c r="AU16" i="39" s="1"/>
  <c r="AL3" i="39"/>
  <c r="AV16" i="39" s="1"/>
  <c r="B4" i="39"/>
  <c r="B17" i="39" s="1"/>
  <c r="B23" i="39" s="1"/>
  <c r="B31" i="39" s="1"/>
  <c r="C4" i="39"/>
  <c r="D4" i="39"/>
  <c r="N17" i="39" s="1"/>
  <c r="N23" i="39" s="1"/>
  <c r="N31" i="39" s="1"/>
  <c r="E4" i="39"/>
  <c r="O17" i="39" s="1"/>
  <c r="O23" i="39" s="1"/>
  <c r="O31" i="39" s="1"/>
  <c r="F4" i="39"/>
  <c r="P17" i="39" s="1"/>
  <c r="P23" i="39" s="1"/>
  <c r="P31" i="39" s="1"/>
  <c r="G4" i="39"/>
  <c r="Q17" i="39" s="1"/>
  <c r="Q23" i="39" s="1"/>
  <c r="Q31" i="39" s="1"/>
  <c r="H4" i="39"/>
  <c r="R17" i="39" s="1"/>
  <c r="R23" i="39" s="1"/>
  <c r="R31" i="39" s="1"/>
  <c r="I4" i="39"/>
  <c r="S17" i="39" s="1"/>
  <c r="S23" i="39" s="1"/>
  <c r="S31" i="39" s="1"/>
  <c r="J4" i="39"/>
  <c r="T17" i="39" s="1"/>
  <c r="T23" i="39" s="1"/>
  <c r="T31" i="39" s="1"/>
  <c r="K4" i="39"/>
  <c r="U17" i="39" s="1"/>
  <c r="U23" i="39" s="1"/>
  <c r="U31" i="39" s="1"/>
  <c r="L4" i="39"/>
  <c r="V17" i="39" s="1"/>
  <c r="V23" i="39" s="1"/>
  <c r="V31" i="39" s="1"/>
  <c r="M4" i="39"/>
  <c r="W17" i="39" s="1"/>
  <c r="W23" i="39" s="1"/>
  <c r="W31" i="39" s="1"/>
  <c r="N4" i="39"/>
  <c r="X17" i="39" s="1"/>
  <c r="X23" i="39" s="1"/>
  <c r="X31" i="39" s="1"/>
  <c r="O4" i="39"/>
  <c r="Y17" i="39" s="1"/>
  <c r="Y23" i="39" s="1"/>
  <c r="Y31" i="39" s="1"/>
  <c r="P4" i="39"/>
  <c r="Z17" i="39" s="1"/>
  <c r="Z23" i="39" s="1"/>
  <c r="Z31" i="39" s="1"/>
  <c r="Q4" i="39"/>
  <c r="AA17" i="39" s="1"/>
  <c r="AA23" i="39" s="1"/>
  <c r="AA31" i="39" s="1"/>
  <c r="R4" i="39"/>
  <c r="AB17" i="39" s="1"/>
  <c r="AB23" i="39" s="1"/>
  <c r="AB31" i="39" s="1"/>
  <c r="S4" i="39"/>
  <c r="AC17" i="39" s="1"/>
  <c r="AC23" i="39" s="1"/>
  <c r="AC31" i="39" s="1"/>
  <c r="T4" i="39"/>
  <c r="AD17" i="39" s="1"/>
  <c r="AD23" i="39" s="1"/>
  <c r="AD31" i="39" s="1"/>
  <c r="U4" i="39"/>
  <c r="AE17" i="39" s="1"/>
  <c r="AE23" i="39" s="1"/>
  <c r="AE31" i="39" s="1"/>
  <c r="V4" i="39"/>
  <c r="AF17" i="39" s="1"/>
  <c r="AF23" i="39" s="1"/>
  <c r="AF31" i="39" s="1"/>
  <c r="W4" i="39"/>
  <c r="AG17" i="39" s="1"/>
  <c r="AG23" i="39" s="1"/>
  <c r="AG31" i="39" s="1"/>
  <c r="X4" i="39"/>
  <c r="AH17" i="39" s="1"/>
  <c r="AH23" i="39" s="1"/>
  <c r="AH31" i="39" s="1"/>
  <c r="Y4" i="39"/>
  <c r="AI17" i="39" s="1"/>
  <c r="AI23" i="39" s="1"/>
  <c r="AI31" i="39" s="1"/>
  <c r="Z4" i="39"/>
  <c r="AJ17" i="39" s="1"/>
  <c r="AJ23" i="39" s="1"/>
  <c r="AJ31" i="39" s="1"/>
  <c r="AA4" i="39"/>
  <c r="AK17" i="39" s="1"/>
  <c r="AB4" i="39"/>
  <c r="AL17" i="39" s="1"/>
  <c r="AC4" i="39"/>
  <c r="AM17" i="39" s="1"/>
  <c r="AD4" i="39"/>
  <c r="AN17" i="39" s="1"/>
  <c r="AE4" i="39"/>
  <c r="AO17" i="39" s="1"/>
  <c r="AF4" i="39"/>
  <c r="AP17" i="39" s="1"/>
  <c r="AG4" i="39"/>
  <c r="AQ17" i="39" s="1"/>
  <c r="AH4" i="39"/>
  <c r="AR17" i="39" s="1"/>
  <c r="AI4" i="39"/>
  <c r="AS17" i="39" s="1"/>
  <c r="AJ4" i="39"/>
  <c r="AT17" i="39" s="1"/>
  <c r="AK4" i="39"/>
  <c r="AU17" i="39" s="1"/>
  <c r="AL4" i="39"/>
  <c r="AV17" i="39" s="1"/>
  <c r="F7" i="39"/>
  <c r="B18" i="39" s="1"/>
  <c r="B24" i="39" s="1"/>
  <c r="B32" i="39" s="1"/>
  <c r="G7" i="39"/>
  <c r="Q18" i="39" s="1"/>
  <c r="Q24" i="39" s="1"/>
  <c r="Q32" i="39" s="1"/>
  <c r="H7" i="39"/>
  <c r="R18" i="39" s="1"/>
  <c r="R24" i="39" s="1"/>
  <c r="R32" i="39" s="1"/>
  <c r="I7" i="39"/>
  <c r="S18" i="39" s="1"/>
  <c r="S24" i="39" s="1"/>
  <c r="S32" i="39" s="1"/>
  <c r="J7" i="39"/>
  <c r="T18" i="39" s="1"/>
  <c r="T24" i="39" s="1"/>
  <c r="T32" i="39" s="1"/>
  <c r="K7" i="39"/>
  <c r="U18" i="39" s="1"/>
  <c r="U24" i="39" s="1"/>
  <c r="U32" i="39" s="1"/>
  <c r="L7" i="39"/>
  <c r="V18" i="39" s="1"/>
  <c r="V24" i="39" s="1"/>
  <c r="V32" i="39" s="1"/>
  <c r="M7" i="39"/>
  <c r="W18" i="39" s="1"/>
  <c r="W24" i="39" s="1"/>
  <c r="W32" i="39" s="1"/>
  <c r="N7" i="39"/>
  <c r="X18" i="39" s="1"/>
  <c r="X24" i="39" s="1"/>
  <c r="X32" i="39" s="1"/>
  <c r="O7" i="39"/>
  <c r="Y18" i="39" s="1"/>
  <c r="Y24" i="39" s="1"/>
  <c r="Y32" i="39" s="1"/>
  <c r="P7" i="39"/>
  <c r="Z18" i="39" s="1"/>
  <c r="Z24" i="39" s="1"/>
  <c r="Z32" i="39" s="1"/>
  <c r="Q7" i="39"/>
  <c r="AA18" i="39" s="1"/>
  <c r="AA24" i="39" s="1"/>
  <c r="AA32" i="39" s="1"/>
  <c r="R7" i="39"/>
  <c r="AB18" i="39" s="1"/>
  <c r="AB24" i="39" s="1"/>
  <c r="AB32" i="39" s="1"/>
  <c r="S7" i="39"/>
  <c r="AC18" i="39" s="1"/>
  <c r="AC24" i="39" s="1"/>
  <c r="AC32" i="39" s="1"/>
  <c r="T7" i="39"/>
  <c r="AD18" i="39" s="1"/>
  <c r="AD24" i="39" s="1"/>
  <c r="AD32" i="39" s="1"/>
  <c r="U7" i="39"/>
  <c r="AE18" i="39" s="1"/>
  <c r="AE24" i="39" s="1"/>
  <c r="AE32" i="39" s="1"/>
  <c r="V7" i="39"/>
  <c r="AF18" i="39" s="1"/>
  <c r="AF24" i="39" s="1"/>
  <c r="AF32" i="39" s="1"/>
  <c r="W7" i="39"/>
  <c r="AG18" i="39" s="1"/>
  <c r="AG24" i="39" s="1"/>
  <c r="AG32" i="39" s="1"/>
  <c r="X7" i="39"/>
  <c r="AH18" i="39" s="1"/>
  <c r="AH24" i="39" s="1"/>
  <c r="AH32" i="39" s="1"/>
  <c r="Y7" i="39"/>
  <c r="AI18" i="39" s="1"/>
  <c r="AI24" i="39" s="1"/>
  <c r="AI32" i="39" s="1"/>
  <c r="Z7" i="39"/>
  <c r="AJ18" i="39" s="1"/>
  <c r="AJ24" i="39" s="1"/>
  <c r="AJ32" i="39" s="1"/>
  <c r="AA7" i="39"/>
  <c r="AK18" i="39" s="1"/>
  <c r="AB7" i="39"/>
  <c r="AL18" i="39" s="1"/>
  <c r="AC7" i="39"/>
  <c r="AM18" i="39" s="1"/>
  <c r="AD7" i="39"/>
  <c r="AN18" i="39" s="1"/>
  <c r="AE7" i="39"/>
  <c r="AO18" i="39" s="1"/>
  <c r="AF7" i="39"/>
  <c r="AP18" i="39" s="1"/>
  <c r="AG7" i="39"/>
  <c r="AQ18" i="39" s="1"/>
  <c r="AH7" i="39"/>
  <c r="AR18" i="39" s="1"/>
  <c r="AI7" i="39"/>
  <c r="AS18" i="39" s="1"/>
  <c r="AJ7" i="39"/>
  <c r="AT18" i="39" s="1"/>
  <c r="AK7" i="39"/>
  <c r="AU18" i="39" s="1"/>
  <c r="AL7" i="39"/>
  <c r="AV18" i="39" s="1"/>
  <c r="B2" i="39"/>
  <c r="C2" i="39"/>
  <c r="D2" i="39"/>
  <c r="N15" i="39" s="1"/>
  <c r="N21" i="39" s="1"/>
  <c r="E2" i="39"/>
  <c r="O15" i="39" s="1"/>
  <c r="O21" i="39" s="1"/>
  <c r="F2" i="39"/>
  <c r="P15" i="39" s="1"/>
  <c r="P21" i="39" s="1"/>
  <c r="G2" i="39"/>
  <c r="Q15" i="39" s="1"/>
  <c r="Q21" i="39" s="1"/>
  <c r="H2" i="39"/>
  <c r="R15" i="39" s="1"/>
  <c r="R21" i="39" s="1"/>
  <c r="I2" i="39"/>
  <c r="S15" i="39" s="1"/>
  <c r="S21" i="39" s="1"/>
  <c r="J2" i="39"/>
  <c r="T15" i="39" s="1"/>
  <c r="T21" i="39" s="1"/>
  <c r="K2" i="39"/>
  <c r="U15" i="39" s="1"/>
  <c r="U21" i="39" s="1"/>
  <c r="L2" i="39"/>
  <c r="V15" i="39" s="1"/>
  <c r="V21" i="39" s="1"/>
  <c r="M2" i="39"/>
  <c r="W15" i="39" s="1"/>
  <c r="W21" i="39" s="1"/>
  <c r="N2" i="39"/>
  <c r="X15" i="39" s="1"/>
  <c r="X21" i="39" s="1"/>
  <c r="O2" i="39"/>
  <c r="Y15" i="39" s="1"/>
  <c r="Y21" i="39" s="1"/>
  <c r="P2" i="39"/>
  <c r="Z15" i="39" s="1"/>
  <c r="Z21" i="39" s="1"/>
  <c r="Q2" i="39"/>
  <c r="AA15" i="39" s="1"/>
  <c r="AA21" i="39" s="1"/>
  <c r="R2" i="39"/>
  <c r="AB15" i="39" s="1"/>
  <c r="AB21" i="39" s="1"/>
  <c r="S2" i="39"/>
  <c r="AC15" i="39" s="1"/>
  <c r="AC21" i="39" s="1"/>
  <c r="T2" i="39"/>
  <c r="AD15" i="39" s="1"/>
  <c r="AD21" i="39" s="1"/>
  <c r="U2" i="39"/>
  <c r="AE15" i="39" s="1"/>
  <c r="AE21" i="39" s="1"/>
  <c r="V2" i="39"/>
  <c r="AF15" i="39" s="1"/>
  <c r="AF21" i="39" s="1"/>
  <c r="W2" i="39"/>
  <c r="AG15" i="39" s="1"/>
  <c r="AG21" i="39" s="1"/>
  <c r="X2" i="39"/>
  <c r="AH15" i="39" s="1"/>
  <c r="AH21" i="39" s="1"/>
  <c r="Y2" i="39"/>
  <c r="AI15" i="39" s="1"/>
  <c r="AI21" i="39" s="1"/>
  <c r="Z2" i="39"/>
  <c r="AJ15" i="39" s="1"/>
  <c r="AJ21" i="39" s="1"/>
  <c r="AA2" i="39"/>
  <c r="AK15" i="39" s="1"/>
  <c r="AB2" i="39"/>
  <c r="AL15" i="39" s="1"/>
  <c r="AC2" i="39"/>
  <c r="AM15" i="39" s="1"/>
  <c r="AD2" i="39"/>
  <c r="AN15" i="39" s="1"/>
  <c r="AE2" i="39"/>
  <c r="AO15" i="39" s="1"/>
  <c r="AF2" i="39"/>
  <c r="AP15" i="39" s="1"/>
  <c r="AG2" i="39"/>
  <c r="AQ15" i="39" s="1"/>
  <c r="AH2" i="39"/>
  <c r="AR15" i="39" s="1"/>
  <c r="AI2" i="39"/>
  <c r="AS15" i="39" s="1"/>
  <c r="AJ2" i="39"/>
  <c r="AT15" i="39" s="1"/>
  <c r="AK2" i="39"/>
  <c r="AU15" i="39" s="1"/>
  <c r="AL2" i="39"/>
  <c r="AV15" i="39" s="1"/>
  <c r="R31" i="35"/>
  <c r="B66" i="34"/>
  <c r="B64" i="34"/>
  <c r="C66" i="34"/>
  <c r="C64" i="34"/>
  <c r="D66" i="34"/>
  <c r="D64" i="34"/>
  <c r="E66" i="34"/>
  <c r="E64" i="34"/>
  <c r="F66" i="34"/>
  <c r="F64" i="34"/>
  <c r="G66" i="34"/>
  <c r="G64" i="34"/>
  <c r="H66" i="34"/>
  <c r="H64" i="34"/>
  <c r="I66" i="34"/>
  <c r="I64" i="34"/>
  <c r="J66" i="34"/>
  <c r="J64" i="34"/>
  <c r="K66" i="34"/>
  <c r="K64" i="34"/>
  <c r="L66" i="34"/>
  <c r="L64" i="34"/>
  <c r="M66" i="34"/>
  <c r="M64" i="34"/>
  <c r="N41" i="34"/>
  <c r="N66" i="34"/>
  <c r="N64" i="34"/>
  <c r="O41" i="34"/>
  <c r="O66" i="34" s="1"/>
  <c r="P41" i="34"/>
  <c r="P66" i="34" s="1"/>
  <c r="P64" i="34"/>
  <c r="Q66" i="34"/>
  <c r="Q64" i="34"/>
  <c r="Q73" i="34" s="1"/>
  <c r="R66" i="34"/>
  <c r="R64" i="34"/>
  <c r="J75" i="34"/>
  <c r="H30" i="35"/>
  <c r="H54" i="35" s="1"/>
  <c r="H71" i="35" s="1"/>
  <c r="I30" i="35"/>
  <c r="I54" i="35" s="1"/>
  <c r="I71" i="35" s="1"/>
  <c r="J30" i="35"/>
  <c r="J54" i="35" s="1"/>
  <c r="J71" i="35" s="1"/>
  <c r="K30" i="35"/>
  <c r="K54" i="35" s="1"/>
  <c r="K71" i="35" s="1"/>
  <c r="L30" i="35"/>
  <c r="L54" i="35" s="1"/>
  <c r="L71" i="35" s="1"/>
  <c r="M30" i="35"/>
  <c r="M54" i="35" s="1"/>
  <c r="M71" i="35" s="1"/>
  <c r="N30" i="35"/>
  <c r="N54" i="35" s="1"/>
  <c r="N71" i="35" s="1"/>
  <c r="O30" i="35"/>
  <c r="O54" i="35" s="1"/>
  <c r="O71" i="35" s="1"/>
  <c r="P30" i="35"/>
  <c r="P54" i="35" s="1"/>
  <c r="P71" i="35" s="1"/>
  <c r="Q30" i="35"/>
  <c r="Q54" i="35" s="1"/>
  <c r="Q71" i="35" s="1"/>
  <c r="R30" i="35"/>
  <c r="R54" i="35" s="1"/>
  <c r="R71" i="35" s="1"/>
  <c r="S30" i="35"/>
  <c r="S54" i="35" s="1"/>
  <c r="S71" i="35" s="1"/>
  <c r="T30" i="35"/>
  <c r="T54" i="35" s="1"/>
  <c r="U30" i="35"/>
  <c r="U54" i="35" s="1"/>
  <c r="V30" i="35"/>
  <c r="V54" i="35" s="1"/>
  <c r="W30" i="35"/>
  <c r="W54" i="35" s="1"/>
  <c r="X30" i="35"/>
  <c r="X54" i="35" s="1"/>
  <c r="Y30" i="35"/>
  <c r="Y54" i="35" s="1"/>
  <c r="Z30" i="35"/>
  <c r="Z54" i="35" s="1"/>
  <c r="AA30" i="35"/>
  <c r="AA54" i="35" s="1"/>
  <c r="AB30" i="35"/>
  <c r="AB54" i="35" s="1"/>
  <c r="AC30" i="35"/>
  <c r="AC54" i="35" s="1"/>
  <c r="AD30" i="35"/>
  <c r="AD54" i="35" s="1"/>
  <c r="AD71" i="35" s="1"/>
  <c r="AE30" i="35"/>
  <c r="AE54" i="35" s="1"/>
  <c r="AE71" i="35" s="1"/>
  <c r="AF30" i="35"/>
  <c r="AF54" i="35" s="1"/>
  <c r="AF71" i="35" s="1"/>
  <c r="AG30" i="35"/>
  <c r="AG54" i="35" s="1"/>
  <c r="AG71" i="35" s="1"/>
  <c r="AH30" i="35"/>
  <c r="AH54" i="35" s="1"/>
  <c r="AH71" i="35" s="1"/>
  <c r="AI30" i="35"/>
  <c r="AI54" i="35" s="1"/>
  <c r="AI71" i="35" s="1"/>
  <c r="AJ30" i="35"/>
  <c r="AJ54" i="35" s="1"/>
  <c r="AJ71" i="35" s="1"/>
  <c r="AK30" i="35"/>
  <c r="AK54" i="35" s="1"/>
  <c r="AK71" i="35" s="1"/>
  <c r="AL30" i="35"/>
  <c r="AL54" i="35" s="1"/>
  <c r="AL71" i="35" s="1"/>
  <c r="AM30" i="35"/>
  <c r="AM54" i="35" s="1"/>
  <c r="AM71" i="35" s="1"/>
  <c r="AN30" i="35"/>
  <c r="AN54" i="35" s="1"/>
  <c r="AN71" i="35" s="1"/>
  <c r="AO30" i="35"/>
  <c r="AO54" i="35" s="1"/>
  <c r="AO71" i="35" s="1"/>
  <c r="AP30" i="35"/>
  <c r="AP54" i="35" s="1"/>
  <c r="AP71" i="35" s="1"/>
  <c r="AQ30" i="35"/>
  <c r="AQ54" i="35" s="1"/>
  <c r="AQ71" i="35" s="1"/>
  <c r="AR30" i="35"/>
  <c r="AR54" i="35" s="1"/>
  <c r="AR71" i="35" s="1"/>
  <c r="AS30" i="35"/>
  <c r="AS54" i="35" s="1"/>
  <c r="AS71" i="35" s="1"/>
  <c r="AT30" i="35"/>
  <c r="AT54" i="35" s="1"/>
  <c r="AT71" i="35" s="1"/>
  <c r="AU30" i="35"/>
  <c r="AU54" i="35" s="1"/>
  <c r="AU71" i="35" s="1"/>
  <c r="AV30" i="35"/>
  <c r="AV54" i="35" s="1"/>
  <c r="AV71" i="35" s="1"/>
  <c r="AW30" i="35"/>
  <c r="AW54" i="35" s="1"/>
  <c r="AW71" i="35" s="1"/>
  <c r="AX30" i="35"/>
  <c r="AX54" i="35" s="1"/>
  <c r="AX71" i="35" s="1"/>
  <c r="AY30" i="35"/>
  <c r="AY54" i="35" s="1"/>
  <c r="AY71" i="35" s="1"/>
  <c r="AZ30" i="35"/>
  <c r="AZ54" i="35" s="1"/>
  <c r="AZ71" i="35" s="1"/>
  <c r="BA30" i="35"/>
  <c r="BA54" i="35" s="1"/>
  <c r="BA71" i="35" s="1"/>
  <c r="G30" i="35"/>
  <c r="G54" i="35" s="1"/>
  <c r="G71" i="35" s="1"/>
  <c r="T66" i="34"/>
  <c r="U66" i="34"/>
  <c r="V66" i="34"/>
  <c r="W66" i="34"/>
  <c r="X66" i="34"/>
  <c r="Y66" i="34"/>
  <c r="Z66" i="34"/>
  <c r="AA66" i="34"/>
  <c r="AB66" i="34"/>
  <c r="AC66" i="34"/>
  <c r="AD66" i="34"/>
  <c r="AE66" i="34"/>
  <c r="AF66" i="34"/>
  <c r="AG66" i="34"/>
  <c r="AH66" i="34"/>
  <c r="AI66" i="34"/>
  <c r="AJ66" i="34"/>
  <c r="AK66" i="34"/>
  <c r="AL66" i="34"/>
  <c r="AM66" i="34"/>
  <c r="AN66" i="34"/>
  <c r="AO66" i="34"/>
  <c r="AP66" i="34"/>
  <c r="AQ66" i="34"/>
  <c r="AR66" i="34"/>
  <c r="AS66" i="34"/>
  <c r="AT66" i="34"/>
  <c r="AU66" i="34"/>
  <c r="AV66" i="34"/>
  <c r="AW66" i="34"/>
  <c r="AX66" i="34"/>
  <c r="AY66" i="34"/>
  <c r="AZ66" i="34"/>
  <c r="BA66" i="34"/>
  <c r="T64" i="34"/>
  <c r="U64" i="34"/>
  <c r="V64" i="34"/>
  <c r="W64" i="34"/>
  <c r="X64" i="34"/>
  <c r="Y64" i="34"/>
  <c r="Z64" i="34"/>
  <c r="AA64" i="34"/>
  <c r="AB64" i="34"/>
  <c r="AC64" i="34"/>
  <c r="AD64" i="34"/>
  <c r="AE64" i="34"/>
  <c r="AF64" i="34"/>
  <c r="AG64" i="34"/>
  <c r="AH64" i="34"/>
  <c r="AI64" i="34"/>
  <c r="AJ64" i="34"/>
  <c r="AK64" i="34"/>
  <c r="AK65" i="34" s="1"/>
  <c r="AL64" i="34"/>
  <c r="AM64" i="34"/>
  <c r="AN64" i="34"/>
  <c r="AO64" i="34"/>
  <c r="AP64" i="34"/>
  <c r="AQ64" i="34"/>
  <c r="AR64" i="34"/>
  <c r="AS64" i="34"/>
  <c r="AS65" i="34" s="1"/>
  <c r="AT64" i="34"/>
  <c r="AU64" i="34"/>
  <c r="AV64" i="34"/>
  <c r="AW64" i="34"/>
  <c r="AX64" i="34"/>
  <c r="AY64" i="34"/>
  <c r="AZ64" i="34"/>
  <c r="BA64" i="34"/>
  <c r="AE65" i="34"/>
  <c r="S66" i="34"/>
  <c r="S64" i="34"/>
  <c r="B1" i="39"/>
  <c r="C1" i="39"/>
  <c r="D1" i="39"/>
  <c r="B20" i="39" s="1"/>
  <c r="B28" i="39" s="1"/>
  <c r="E1" i="39"/>
  <c r="C20" i="39" s="1"/>
  <c r="C28" i="39" s="1"/>
  <c r="F1" i="39"/>
  <c r="D20" i="39" s="1"/>
  <c r="D28" i="39" s="1"/>
  <c r="G1" i="39"/>
  <c r="E20" i="39" s="1"/>
  <c r="E28" i="39" s="1"/>
  <c r="H1" i="39"/>
  <c r="F20" i="39" s="1"/>
  <c r="F28" i="39" s="1"/>
  <c r="I1" i="39"/>
  <c r="G20" i="39" s="1"/>
  <c r="G28" i="39" s="1"/>
  <c r="J1" i="39"/>
  <c r="H20" i="39" s="1"/>
  <c r="H28" i="39" s="1"/>
  <c r="K1" i="39"/>
  <c r="I20" i="39" s="1"/>
  <c r="I28" i="39" s="1"/>
  <c r="L1" i="39"/>
  <c r="J20" i="39" s="1"/>
  <c r="J28" i="39" s="1"/>
  <c r="M1" i="39"/>
  <c r="K20" i="39" s="1"/>
  <c r="K28" i="39" s="1"/>
  <c r="N1" i="39"/>
  <c r="L20" i="39" s="1"/>
  <c r="L28" i="39" s="1"/>
  <c r="O1" i="39"/>
  <c r="M20" i="39" s="1"/>
  <c r="M28" i="39" s="1"/>
  <c r="P1" i="39"/>
  <c r="N20" i="39" s="1"/>
  <c r="N28" i="39" s="1"/>
  <c r="Q1" i="39"/>
  <c r="O20" i="39" s="1"/>
  <c r="O28" i="39" s="1"/>
  <c r="R1" i="39"/>
  <c r="P20" i="39" s="1"/>
  <c r="P28" i="39" s="1"/>
  <c r="S1" i="39"/>
  <c r="Q20" i="39" s="1"/>
  <c r="Q28" i="39" s="1"/>
  <c r="T1" i="39"/>
  <c r="R20" i="39" s="1"/>
  <c r="R28" i="39" s="1"/>
  <c r="U1" i="39"/>
  <c r="S20" i="39" s="1"/>
  <c r="S28" i="39" s="1"/>
  <c r="V1" i="39"/>
  <c r="T20" i="39" s="1"/>
  <c r="T28" i="39" s="1"/>
  <c r="W1" i="39"/>
  <c r="U20" i="39" s="1"/>
  <c r="U28" i="39" s="1"/>
  <c r="X1" i="39"/>
  <c r="V20" i="39" s="1"/>
  <c r="V28" i="39" s="1"/>
  <c r="Y1" i="39"/>
  <c r="W20" i="39" s="1"/>
  <c r="W28" i="39" s="1"/>
  <c r="Z1" i="39"/>
  <c r="X20" i="39" s="1"/>
  <c r="X28" i="39" s="1"/>
  <c r="AA1" i="39"/>
  <c r="Y20" i="39" s="1"/>
  <c r="Y28" i="39" s="1"/>
  <c r="AB1" i="39"/>
  <c r="Z20" i="39" s="1"/>
  <c r="Z28" i="39" s="1"/>
  <c r="AC1" i="39"/>
  <c r="AA20" i="39" s="1"/>
  <c r="AA28" i="39" s="1"/>
  <c r="AD1" i="39"/>
  <c r="AB20" i="39" s="1"/>
  <c r="AB28" i="39" s="1"/>
  <c r="AE1" i="39"/>
  <c r="AC20" i="39" s="1"/>
  <c r="AC28" i="39" s="1"/>
  <c r="AF1" i="39"/>
  <c r="AD20" i="39" s="1"/>
  <c r="AD28" i="39" s="1"/>
  <c r="AG1" i="39"/>
  <c r="AE20" i="39" s="1"/>
  <c r="AE28" i="39" s="1"/>
  <c r="AH1" i="39"/>
  <c r="AF20" i="39" s="1"/>
  <c r="AF28" i="39" s="1"/>
  <c r="AI1" i="39"/>
  <c r="AG20" i="39" s="1"/>
  <c r="AG28" i="39" s="1"/>
  <c r="AJ1" i="39"/>
  <c r="AH20" i="39" s="1"/>
  <c r="AH28" i="39" s="1"/>
  <c r="AK1" i="39"/>
  <c r="AI20" i="39" s="1"/>
  <c r="AI28" i="39" s="1"/>
  <c r="AL1" i="39"/>
  <c r="AJ20" i="39" s="1"/>
  <c r="AJ28" i="39" s="1"/>
  <c r="A1" i="39"/>
  <c r="A2" i="39"/>
  <c r="A3" i="39"/>
  <c r="A4" i="39"/>
  <c r="A5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AF5" i="39"/>
  <c r="AG5" i="39"/>
  <c r="AH5" i="39"/>
  <c r="AI5" i="39"/>
  <c r="AJ5" i="39"/>
  <c r="AK5" i="39"/>
  <c r="AL5" i="39"/>
  <c r="A6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Z6" i="39"/>
  <c r="AA6" i="39"/>
  <c r="AB6" i="39"/>
  <c r="AC6" i="39"/>
  <c r="AD6" i="39"/>
  <c r="AE6" i="39"/>
  <c r="AF6" i="39"/>
  <c r="AG6" i="39"/>
  <c r="AH6" i="39"/>
  <c r="AI6" i="39"/>
  <c r="AJ6" i="39"/>
  <c r="AK6" i="39"/>
  <c r="AL6" i="39"/>
  <c r="A7" i="39"/>
  <c r="B7" i="39"/>
  <c r="C7" i="39"/>
  <c r="D7" i="39"/>
  <c r="E7" i="39"/>
  <c r="A8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9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AJ9" i="39"/>
  <c r="AK9" i="39"/>
  <c r="AL9" i="39"/>
  <c r="A10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Z10" i="39"/>
  <c r="AA10" i="39"/>
  <c r="AB10" i="39"/>
  <c r="AC10" i="39"/>
  <c r="AD10" i="39"/>
  <c r="AE10" i="39"/>
  <c r="AF10" i="39"/>
  <c r="AG10" i="39"/>
  <c r="AH10" i="39"/>
  <c r="AI10" i="39"/>
  <c r="AJ10" i="39"/>
  <c r="AK10" i="39"/>
  <c r="AL10" i="39"/>
  <c r="C30" i="35"/>
  <c r="C54" i="35" s="1"/>
  <c r="C71" i="35" s="1"/>
  <c r="C72" i="34"/>
  <c r="D72" i="34"/>
  <c r="E72" i="34" s="1"/>
  <c r="F30" i="35"/>
  <c r="F54" i="35" s="1"/>
  <c r="F71" i="35" s="1"/>
  <c r="C32" i="35"/>
  <c r="E34" i="35"/>
  <c r="AN34" i="35"/>
  <c r="F33" i="35"/>
  <c r="F57" i="35" s="1"/>
  <c r="F74" i="35" s="1"/>
  <c r="AE34" i="35"/>
  <c r="K34" i="35"/>
  <c r="AL33" i="35"/>
  <c r="N33" i="35"/>
  <c r="N57" i="35" s="1"/>
  <c r="N74" i="35" s="1"/>
  <c r="AO32" i="35"/>
  <c r="U32" i="35"/>
  <c r="AR31" i="35"/>
  <c r="AB31" i="35"/>
  <c r="H31" i="35"/>
  <c r="AD34" i="35"/>
  <c r="AS33" i="35"/>
  <c r="AC33" i="35"/>
  <c r="AC40" i="35" s="1"/>
  <c r="I33" i="35"/>
  <c r="I57" i="35" s="1"/>
  <c r="I74" i="35" s="1"/>
  <c r="AF32" i="35"/>
  <c r="L32" i="35"/>
  <c r="AQ31" i="35"/>
  <c r="W31" i="35"/>
  <c r="F31" i="35"/>
  <c r="AK34" i="35"/>
  <c r="Q34" i="35"/>
  <c r="AN33" i="35"/>
  <c r="T33" i="35"/>
  <c r="AM32" i="35"/>
  <c r="W32" i="35"/>
  <c r="AT31" i="35"/>
  <c r="Z31" i="35"/>
  <c r="AJ34" i="35"/>
  <c r="AQ33" i="35"/>
  <c r="K33" i="35"/>
  <c r="K57" i="35" s="1"/>
  <c r="K74" i="35" s="1"/>
  <c r="AP32" i="35"/>
  <c r="Z32" i="35"/>
  <c r="BA31" i="35"/>
  <c r="AK31" i="35"/>
  <c r="U31" i="35"/>
  <c r="G72" i="34"/>
  <c r="H72" i="34"/>
  <c r="I72" i="34"/>
  <c r="J72" i="34"/>
  <c r="K72" i="34"/>
  <c r="L72" i="34"/>
  <c r="M72" i="34"/>
  <c r="N72" i="34"/>
  <c r="O72" i="34"/>
  <c r="P72" i="34"/>
  <c r="Q72" i="34"/>
  <c r="R72" i="34"/>
  <c r="S72" i="34"/>
  <c r="T72" i="34"/>
  <c r="U72" i="34"/>
  <c r="V72" i="34"/>
  <c r="W72" i="34"/>
  <c r="X72" i="34"/>
  <c r="Y72" i="34"/>
  <c r="Z72" i="34"/>
  <c r="AA72" i="34"/>
  <c r="AB72" i="34"/>
  <c r="AC72" i="34"/>
  <c r="AD72" i="34"/>
  <c r="AE72" i="34"/>
  <c r="AF72" i="34"/>
  <c r="AG72" i="34"/>
  <c r="AH72" i="34"/>
  <c r="AI72" i="34"/>
  <c r="AJ72" i="34"/>
  <c r="AK72" i="34"/>
  <c r="AL72" i="34"/>
  <c r="AM72" i="34"/>
  <c r="AN72" i="34"/>
  <c r="AO72" i="34"/>
  <c r="AP72" i="34"/>
  <c r="AQ72" i="34"/>
  <c r="AR72" i="34"/>
  <c r="AS72" i="34"/>
  <c r="AT72" i="34"/>
  <c r="AU72" i="34"/>
  <c r="AV72" i="34"/>
  <c r="AW72" i="34"/>
  <c r="AX72" i="34"/>
  <c r="AY72" i="34"/>
  <c r="AZ72" i="34"/>
  <c r="BA72" i="34"/>
  <c r="F72" i="34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M10" i="30"/>
  <c r="AN10" i="30"/>
  <c r="AO10" i="30"/>
  <c r="AP10" i="30"/>
  <c r="C10" i="30"/>
  <c r="D10" i="30"/>
  <c r="E10" i="30"/>
  <c r="F10" i="30"/>
  <c r="G10" i="30"/>
  <c r="B10" i="30"/>
  <c r="C2" i="14"/>
  <c r="C2" i="15" s="1"/>
  <c r="D2" i="14"/>
  <c r="D2" i="15" s="1"/>
  <c r="E2" i="14"/>
  <c r="E2" i="15" s="1"/>
  <c r="F2" i="14"/>
  <c r="F2" i="15" s="1"/>
  <c r="G2" i="14"/>
  <c r="G2" i="15" s="1"/>
  <c r="H2" i="14"/>
  <c r="H2" i="15" s="1"/>
  <c r="I2" i="14"/>
  <c r="I2" i="15" s="1"/>
  <c r="J2" i="14"/>
  <c r="J2" i="15" s="1"/>
  <c r="K2" i="14"/>
  <c r="K2" i="15" s="1"/>
  <c r="L2" i="14"/>
  <c r="L2" i="15" s="1"/>
  <c r="M2" i="14"/>
  <c r="M2" i="15" s="1"/>
  <c r="N2" i="14"/>
  <c r="N2" i="15" s="1"/>
  <c r="O2" i="14"/>
  <c r="O2" i="15" s="1"/>
  <c r="P2" i="14"/>
  <c r="P2" i="15" s="1"/>
  <c r="Q2" i="14"/>
  <c r="Q2" i="15" s="1"/>
  <c r="R2" i="14"/>
  <c r="R2" i="15" s="1"/>
  <c r="S2" i="14"/>
  <c r="S2" i="15" s="1"/>
  <c r="T2" i="14"/>
  <c r="T2" i="15" s="1"/>
  <c r="U2" i="14"/>
  <c r="U2" i="15" s="1"/>
  <c r="V2" i="14"/>
  <c r="V2" i="15" s="1"/>
  <c r="W2" i="14"/>
  <c r="W2" i="15" s="1"/>
  <c r="X2" i="14"/>
  <c r="X2" i="15" s="1"/>
  <c r="Y2" i="14"/>
  <c r="Y2" i="15" s="1"/>
  <c r="Z2" i="14"/>
  <c r="Z2" i="15" s="1"/>
  <c r="AA2" i="14"/>
  <c r="AA2" i="15" s="1"/>
  <c r="AB2" i="14"/>
  <c r="AB2" i="15" s="1"/>
  <c r="AC2" i="14"/>
  <c r="AC2" i="15" s="1"/>
  <c r="AD2" i="14"/>
  <c r="AD2" i="15" s="1"/>
  <c r="AE2" i="14"/>
  <c r="AE2" i="15" s="1"/>
  <c r="AF2" i="14"/>
  <c r="AF2" i="15" s="1"/>
  <c r="AG2" i="14"/>
  <c r="AG2" i="15" s="1"/>
  <c r="AH2" i="14"/>
  <c r="AH2" i="15" s="1"/>
  <c r="AI2" i="14"/>
  <c r="AI2" i="15" s="1"/>
  <c r="AJ2" i="14"/>
  <c r="AJ2" i="15" s="1"/>
  <c r="B2" i="14"/>
  <c r="B2" i="15" s="1"/>
  <c r="AP36" i="43" l="1"/>
  <c r="X5" i="43"/>
  <c r="AC71" i="35"/>
  <c r="Y71" i="35"/>
  <c r="U71" i="35"/>
  <c r="AB71" i="35"/>
  <c r="X71" i="35"/>
  <c r="AA71" i="35"/>
  <c r="W71" i="35"/>
  <c r="Z71" i="35"/>
  <c r="V71" i="35"/>
  <c r="T71" i="35"/>
  <c r="K58" i="35"/>
  <c r="K75" i="35" s="1"/>
  <c r="K41" i="35"/>
  <c r="E58" i="35"/>
  <c r="E75" i="35" s="1"/>
  <c r="E41" i="35"/>
  <c r="D58" i="35"/>
  <c r="D75" i="35" s="1"/>
  <c r="D41" i="35"/>
  <c r="Q58" i="35"/>
  <c r="Q75" i="35" s="1"/>
  <c r="Q41" i="35"/>
  <c r="L3" i="5"/>
  <c r="AC57" i="35"/>
  <c r="AC74" i="35" s="1"/>
  <c r="AD40" i="35"/>
  <c r="C75" i="34"/>
  <c r="I18" i="39"/>
  <c r="I24" i="39" s="1"/>
  <c r="I32" i="39" s="1"/>
  <c r="P18" i="39"/>
  <c r="P24" i="39" s="1"/>
  <c r="P32" i="39" s="1"/>
  <c r="E18" i="39"/>
  <c r="E24" i="39" s="1"/>
  <c r="E32" i="39" s="1"/>
  <c r="B15" i="39"/>
  <c r="B21" i="39" s="1"/>
  <c r="B16" i="39"/>
  <c r="M18" i="39"/>
  <c r="M24" i="39" s="1"/>
  <c r="M32" i="39" s="1"/>
  <c r="D30" i="35"/>
  <c r="D54" i="35" s="1"/>
  <c r="D71" i="35" s="1"/>
  <c r="Y31" i="35"/>
  <c r="AO31" i="35"/>
  <c r="J32" i="35"/>
  <c r="AD32" i="35"/>
  <c r="AT32" i="35"/>
  <c r="S33" i="35"/>
  <c r="AY33" i="35"/>
  <c r="AV34" i="35"/>
  <c r="AH31" i="35"/>
  <c r="G32" i="35"/>
  <c r="AA32" i="35"/>
  <c r="AU32" i="35"/>
  <c r="AB33" i="35"/>
  <c r="AV33" i="35"/>
  <c r="U34" i="35"/>
  <c r="AS34" i="35"/>
  <c r="AX34" i="35"/>
  <c r="AE31" i="35"/>
  <c r="AU31" i="35"/>
  <c r="P32" i="35"/>
  <c r="AJ32" i="35"/>
  <c r="M33" i="35"/>
  <c r="M57" i="35" s="1"/>
  <c r="M74" i="35" s="1"/>
  <c r="AG33" i="35"/>
  <c r="BA33" i="35"/>
  <c r="AL34" i="35"/>
  <c r="L31" i="35"/>
  <c r="AF31" i="35"/>
  <c r="AZ31" i="35"/>
  <c r="Y32" i="35"/>
  <c r="AW32" i="35"/>
  <c r="Z33" i="35"/>
  <c r="AP33" i="35"/>
  <c r="O34" i="35"/>
  <c r="AI34" i="35"/>
  <c r="H34" i="35"/>
  <c r="AZ34" i="35"/>
  <c r="B31" i="35"/>
  <c r="C34" i="35"/>
  <c r="R34" i="35"/>
  <c r="M31" i="35"/>
  <c r="N32" i="35"/>
  <c r="AX32" i="35"/>
  <c r="AA33" i="35"/>
  <c r="L34" i="35"/>
  <c r="F34" i="35"/>
  <c r="K32" i="35"/>
  <c r="AE32" i="35"/>
  <c r="H33" i="35"/>
  <c r="H57" i="35" s="1"/>
  <c r="H74" i="35" s="1"/>
  <c r="AF33" i="35"/>
  <c r="I34" i="35"/>
  <c r="Y34" i="35"/>
  <c r="AW34" i="35"/>
  <c r="K31" i="35"/>
  <c r="AI31" i="35"/>
  <c r="AY31" i="35"/>
  <c r="X32" i="35"/>
  <c r="AR32" i="35"/>
  <c r="Q33" i="35"/>
  <c r="Q57" i="35" s="1"/>
  <c r="Q74" i="35" s="1"/>
  <c r="AK33" i="35"/>
  <c r="N34" i="35"/>
  <c r="AT34" i="35"/>
  <c r="P31" i="35"/>
  <c r="AJ31" i="35"/>
  <c r="M32" i="35"/>
  <c r="AC32" i="35"/>
  <c r="AC39" i="35" s="1"/>
  <c r="BA32" i="35"/>
  <c r="AD33" i="35"/>
  <c r="AT33" i="35"/>
  <c r="S34" i="35"/>
  <c r="AQ34" i="35"/>
  <c r="X34" i="35"/>
  <c r="E32" i="35"/>
  <c r="D33" i="35"/>
  <c r="D57" i="35" s="1"/>
  <c r="D74" i="35" s="1"/>
  <c r="D31" i="35"/>
  <c r="R32" i="35"/>
  <c r="AC31" i="35"/>
  <c r="AS31" i="35"/>
  <c r="AH32" i="35"/>
  <c r="AL31" i="35"/>
  <c r="Q31" i="35"/>
  <c r="AG31" i="35"/>
  <c r="AW31" i="35"/>
  <c r="V32" i="35"/>
  <c r="AL32" i="35"/>
  <c r="G33" i="35"/>
  <c r="G57" i="35" s="1"/>
  <c r="G74" i="35" s="1"/>
  <c r="AI33" i="35"/>
  <c r="AB34" i="35"/>
  <c r="N31" i="35"/>
  <c r="AP31" i="35"/>
  <c r="S32" i="35"/>
  <c r="AI32" i="35"/>
  <c r="L33" i="35"/>
  <c r="L57" i="35" s="1"/>
  <c r="L74" i="35" s="1"/>
  <c r="AJ33" i="35"/>
  <c r="M34" i="35"/>
  <c r="AC34" i="35"/>
  <c r="AC41" i="35" s="1"/>
  <c r="BA34" i="35"/>
  <c r="O31" i="35"/>
  <c r="AM31" i="35"/>
  <c r="H32" i="35"/>
  <c r="AB32" i="35"/>
  <c r="AZ32" i="35"/>
  <c r="Y33" i="35"/>
  <c r="AO33" i="35"/>
  <c r="V34" i="35"/>
  <c r="AR34" i="35"/>
  <c r="X31" i="35"/>
  <c r="AN31" i="35"/>
  <c r="Q32" i="35"/>
  <c r="AG32" i="35"/>
  <c r="J33" i="35"/>
  <c r="J57" i="35" s="1"/>
  <c r="J74" i="35" s="1"/>
  <c r="AH33" i="35"/>
  <c r="G34" i="35"/>
  <c r="W34" i="35"/>
  <c r="AU34" i="35"/>
  <c r="AF34" i="35"/>
  <c r="E33" i="35"/>
  <c r="E57" i="35" s="1"/>
  <c r="E74" i="35" s="1"/>
  <c r="C31" i="35"/>
  <c r="L18" i="39"/>
  <c r="L24" i="39" s="1"/>
  <c r="L32" i="39" s="1"/>
  <c r="H18" i="39"/>
  <c r="H24" i="39" s="1"/>
  <c r="H32" i="39" s="1"/>
  <c r="D18" i="39"/>
  <c r="D24" i="39" s="1"/>
  <c r="D32" i="39" s="1"/>
  <c r="O18" i="39"/>
  <c r="O24" i="39" s="1"/>
  <c r="O32" i="39" s="1"/>
  <c r="K18" i="39"/>
  <c r="K24" i="39" s="1"/>
  <c r="K32" i="39" s="1"/>
  <c r="G18" i="39"/>
  <c r="G24" i="39" s="1"/>
  <c r="G32" i="39" s="1"/>
  <c r="C18" i="39"/>
  <c r="C17" i="39"/>
  <c r="N18" i="39"/>
  <c r="N24" i="39" s="1"/>
  <c r="N32" i="39" s="1"/>
  <c r="J18" i="39"/>
  <c r="J24" i="39" s="1"/>
  <c r="J32" i="39" s="1"/>
  <c r="F18" i="39"/>
  <c r="F24" i="39" s="1"/>
  <c r="F32" i="39" s="1"/>
  <c r="AE74" i="34"/>
  <c r="N6" i="2" s="1"/>
  <c r="AX73" i="34"/>
  <c r="AG4" i="2" s="1"/>
  <c r="AT73" i="34"/>
  <c r="AC4" i="2" s="1"/>
  <c r="AP73" i="34"/>
  <c r="Y4" i="2" s="1"/>
  <c r="AL73" i="34"/>
  <c r="U4" i="2" s="1"/>
  <c r="AH73" i="34"/>
  <c r="Q4" i="2" s="1"/>
  <c r="AD73" i="34"/>
  <c r="M4" i="2" s="1"/>
  <c r="S73" i="34"/>
  <c r="B4" i="2" s="1"/>
  <c r="AG73" i="34"/>
  <c r="P4" i="2" s="1"/>
  <c r="AI75" i="34"/>
  <c r="R2" i="2" s="1"/>
  <c r="AE75" i="34"/>
  <c r="N2" i="2" s="1"/>
  <c r="AA75" i="34"/>
  <c r="J2" i="2" s="1"/>
  <c r="W75" i="34"/>
  <c r="F2" i="2" s="1"/>
  <c r="R75" i="34"/>
  <c r="L73" i="34"/>
  <c r="C33" i="35"/>
  <c r="C57" i="35" s="1"/>
  <c r="C74" i="35" s="1"/>
  <c r="B34" i="35"/>
  <c r="D32" i="35"/>
  <c r="E31" i="35"/>
  <c r="P34" i="35"/>
  <c r="AA34" i="35"/>
  <c r="AX33" i="35"/>
  <c r="V33" i="35"/>
  <c r="AK32" i="35"/>
  <c r="AV31" i="35"/>
  <c r="T31" i="35"/>
  <c r="F32" i="35"/>
  <c r="AH34" i="35"/>
  <c r="AW33" i="35"/>
  <c r="U33" i="35"/>
  <c r="AV32" i="35"/>
  <c r="AA31" i="35"/>
  <c r="AO34" i="35"/>
  <c r="AZ33" i="35"/>
  <c r="P33" i="35"/>
  <c r="P57" i="35" s="1"/>
  <c r="P74" i="35" s="1"/>
  <c r="AQ32" i="35"/>
  <c r="O32" i="35"/>
  <c r="V31" i="35"/>
  <c r="J31" i="35"/>
  <c r="AM33" i="35"/>
  <c r="AE33" i="35"/>
  <c r="W33" i="35"/>
  <c r="AB73" i="34"/>
  <c r="K4" i="2" s="1"/>
  <c r="X73" i="34"/>
  <c r="G4" i="2" s="1"/>
  <c r="T73" i="34"/>
  <c r="C4" i="2" s="1"/>
  <c r="AX75" i="34"/>
  <c r="AG2" i="2" s="1"/>
  <c r="AT75" i="34"/>
  <c r="AC2" i="2" s="1"/>
  <c r="AP75" i="34"/>
  <c r="Y2" i="2" s="1"/>
  <c r="AL75" i="34"/>
  <c r="U2" i="2" s="1"/>
  <c r="J73" i="34"/>
  <c r="H73" i="34"/>
  <c r="F73" i="34"/>
  <c r="D73" i="34"/>
  <c r="B73" i="34"/>
  <c r="O33" i="35"/>
  <c r="O57" i="35" s="1"/>
  <c r="O74" i="35" s="1"/>
  <c r="AU33" i="35"/>
  <c r="T34" i="35"/>
  <c r="AD31" i="35"/>
  <c r="AX31" i="35"/>
  <c r="AY32" i="35"/>
  <c r="X33" i="35"/>
  <c r="AR33" i="35"/>
  <c r="AG34" i="35"/>
  <c r="AP34" i="35"/>
  <c r="G31" i="35"/>
  <c r="S31" i="35"/>
  <c r="T32" i="35"/>
  <c r="AN32" i="35"/>
  <c r="J34" i="35"/>
  <c r="Z34" i="35"/>
  <c r="I32" i="35"/>
  <c r="AS32" i="35"/>
  <c r="AM34" i="35"/>
  <c r="AY34" i="35"/>
  <c r="I31" i="35"/>
  <c r="AE73" i="34"/>
  <c r="N4" i="2" s="1"/>
  <c r="R33" i="35"/>
  <c r="R57" i="35" s="1"/>
  <c r="R74" i="35" s="1"/>
  <c r="F75" i="34"/>
  <c r="P65" i="34"/>
  <c r="P74" i="34" s="1"/>
  <c r="O65" i="34"/>
  <c r="O74" i="34" s="1"/>
  <c r="O75" i="34"/>
  <c r="AK74" i="34"/>
  <c r="T6" i="2" s="1"/>
  <c r="AY73" i="34"/>
  <c r="AH4" i="2" s="1"/>
  <c r="AU73" i="34"/>
  <c r="AD4" i="2" s="1"/>
  <c r="AQ73" i="34"/>
  <c r="Z4" i="2" s="1"/>
  <c r="AM73" i="34"/>
  <c r="V4" i="2" s="1"/>
  <c r="AI73" i="34"/>
  <c r="R4" i="2" s="1"/>
  <c r="AF73" i="34"/>
  <c r="O4" i="2" s="1"/>
  <c r="AC73" i="34"/>
  <c r="L4" i="2" s="1"/>
  <c r="Y73" i="34"/>
  <c r="H4" i="2" s="1"/>
  <c r="U73" i="34"/>
  <c r="D4" i="2" s="1"/>
  <c r="AY75" i="34"/>
  <c r="AH2" i="2" s="1"/>
  <c r="AU75" i="34"/>
  <c r="AD2" i="2" s="1"/>
  <c r="AQ75" i="34"/>
  <c r="Z2" i="2" s="1"/>
  <c r="AM75" i="34"/>
  <c r="V2" i="2" s="1"/>
  <c r="AF75" i="34"/>
  <c r="O2" i="2" s="1"/>
  <c r="AB75" i="34"/>
  <c r="K2" i="2" s="1"/>
  <c r="X75" i="34"/>
  <c r="G2" i="2" s="1"/>
  <c r="T75" i="34"/>
  <c r="C2" i="2" s="1"/>
  <c r="M73" i="34"/>
  <c r="K75" i="34"/>
  <c r="D75" i="34"/>
  <c r="R65" i="34"/>
  <c r="R74" i="34" s="1"/>
  <c r="N73" i="34"/>
  <c r="M75" i="34"/>
  <c r="K65" i="34"/>
  <c r="K74" i="34" s="1"/>
  <c r="G65" i="34"/>
  <c r="G74" i="34" s="1"/>
  <c r="C65" i="34"/>
  <c r="C74" i="34" s="1"/>
  <c r="BA73" i="34"/>
  <c r="AJ4" i="2" s="1"/>
  <c r="AW73" i="34"/>
  <c r="AF4" i="2" s="1"/>
  <c r="AS73" i="34"/>
  <c r="AB4" i="2" s="1"/>
  <c r="AO73" i="34"/>
  <c r="X4" i="2" s="1"/>
  <c r="AK73" i="34"/>
  <c r="T4" i="2" s="1"/>
  <c r="AA73" i="34"/>
  <c r="J4" i="2" s="1"/>
  <c r="W73" i="34"/>
  <c r="F4" i="2" s="1"/>
  <c r="BA75" i="34"/>
  <c r="AJ2" i="2" s="1"/>
  <c r="AW75" i="34"/>
  <c r="AF2" i="2" s="1"/>
  <c r="AS75" i="34"/>
  <c r="AB2" i="2" s="1"/>
  <c r="AO75" i="34"/>
  <c r="X2" i="2" s="1"/>
  <c r="AK75" i="34"/>
  <c r="T2" i="2" s="1"/>
  <c r="AH75" i="34"/>
  <c r="Q2" i="2" s="1"/>
  <c r="AD75" i="34"/>
  <c r="M2" i="2" s="1"/>
  <c r="Z75" i="34"/>
  <c r="I2" i="2" s="1"/>
  <c r="V75" i="34"/>
  <c r="E2" i="2" s="1"/>
  <c r="G73" i="34"/>
  <c r="Q75" i="34"/>
  <c r="H75" i="34"/>
  <c r="B75" i="34"/>
  <c r="L75" i="34"/>
  <c r="AS74" i="34"/>
  <c r="AB6" i="2" s="1"/>
  <c r="AZ73" i="34"/>
  <c r="AI4" i="2" s="1"/>
  <c r="AV73" i="34"/>
  <c r="AE4" i="2" s="1"/>
  <c r="AR73" i="34"/>
  <c r="AA4" i="2" s="1"/>
  <c r="AN73" i="34"/>
  <c r="W4" i="2" s="1"/>
  <c r="AJ73" i="34"/>
  <c r="S4" i="2" s="1"/>
  <c r="Z73" i="34"/>
  <c r="I4" i="2" s="1"/>
  <c r="V73" i="34"/>
  <c r="E4" i="2" s="1"/>
  <c r="AZ75" i="34"/>
  <c r="AI2" i="2" s="1"/>
  <c r="AV75" i="34"/>
  <c r="AE2" i="2" s="1"/>
  <c r="AR75" i="34"/>
  <c r="AA2" i="2" s="1"/>
  <c r="AN75" i="34"/>
  <c r="W2" i="2" s="1"/>
  <c r="AJ75" i="34"/>
  <c r="S2" i="2" s="1"/>
  <c r="AG75" i="34"/>
  <c r="P2" i="2" s="1"/>
  <c r="AC75" i="34"/>
  <c r="L2" i="2" s="1"/>
  <c r="Y75" i="34"/>
  <c r="H2" i="2" s="1"/>
  <c r="U75" i="34"/>
  <c r="D2" i="2" s="1"/>
  <c r="O73" i="34"/>
  <c r="E73" i="34"/>
  <c r="R73" i="34"/>
  <c r="P73" i="34"/>
  <c r="K73" i="34"/>
  <c r="I73" i="34"/>
  <c r="C73" i="34"/>
  <c r="AG65" i="34"/>
  <c r="AG74" i="34" s="1"/>
  <c r="P6" i="2" s="1"/>
  <c r="AQ65" i="34"/>
  <c r="AQ74" i="34" s="1"/>
  <c r="Z6" i="2" s="1"/>
  <c r="AI65" i="34"/>
  <c r="AI74" i="34" s="1"/>
  <c r="R6" i="2" s="1"/>
  <c r="AD65" i="34"/>
  <c r="AD74" i="34" s="1"/>
  <c r="M6" i="2" s="1"/>
  <c r="BA65" i="34"/>
  <c r="BA74" i="34" s="1"/>
  <c r="AJ6" i="2" s="1"/>
  <c r="AN65" i="34"/>
  <c r="AN74" i="34" s="1"/>
  <c r="W6" i="2" s="1"/>
  <c r="Z65" i="34"/>
  <c r="Z74" i="34" s="1"/>
  <c r="I6" i="2" s="1"/>
  <c r="AU65" i="34"/>
  <c r="AU74" i="34" s="1"/>
  <c r="AD6" i="2" s="1"/>
  <c r="AM65" i="34"/>
  <c r="AM74" i="34" s="1"/>
  <c r="V6" i="2" s="1"/>
  <c r="X65" i="34"/>
  <c r="X74" i="34" s="1"/>
  <c r="G6" i="2" s="1"/>
  <c r="G75" i="34"/>
  <c r="F65" i="34"/>
  <c r="F74" i="34" s="1"/>
  <c r="D65" i="34"/>
  <c r="D74" i="34" s="1"/>
  <c r="B65" i="34"/>
  <c r="B74" i="34" s="1"/>
  <c r="J65" i="34"/>
  <c r="J74" i="34" s="1"/>
  <c r="I65" i="34"/>
  <c r="I74" i="34" s="1"/>
  <c r="M65" i="34"/>
  <c r="M74" i="34" s="1"/>
  <c r="H65" i="34"/>
  <c r="H74" i="34" s="1"/>
  <c r="E65" i="34"/>
  <c r="E74" i="34" s="1"/>
  <c r="AV65" i="34"/>
  <c r="AV74" i="34" s="1"/>
  <c r="AE6" i="2" s="1"/>
  <c r="U65" i="34"/>
  <c r="U74" i="34" s="1"/>
  <c r="D6" i="2" s="1"/>
  <c r="N65" i="34"/>
  <c r="N74" i="34" s="1"/>
  <c r="S65" i="34"/>
  <c r="S74" i="34" s="1"/>
  <c r="B6" i="2" s="1"/>
  <c r="AX65" i="34"/>
  <c r="AX74" i="34" s="1"/>
  <c r="AG6" i="2" s="1"/>
  <c r="AP65" i="34"/>
  <c r="AP74" i="34" s="1"/>
  <c r="Y6" i="2" s="1"/>
  <c r="AJ65" i="34"/>
  <c r="AJ74" i="34" s="1"/>
  <c r="S6" i="2" s="1"/>
  <c r="AB65" i="34"/>
  <c r="AB74" i="34" s="1"/>
  <c r="K6" i="2" s="1"/>
  <c r="Y65" i="34"/>
  <c r="Y74" i="34" s="1"/>
  <c r="H6" i="2" s="1"/>
  <c r="W65" i="34"/>
  <c r="W74" i="34" s="1"/>
  <c r="F6" i="2" s="1"/>
  <c r="T65" i="34"/>
  <c r="T74" i="34" s="1"/>
  <c r="C6" i="2" s="1"/>
  <c r="Q65" i="34"/>
  <c r="Q74" i="34" s="1"/>
  <c r="L65" i="34"/>
  <c r="L74" i="34" s="1"/>
  <c r="AZ65" i="34"/>
  <c r="AZ74" i="34" s="1"/>
  <c r="AI6" i="2" s="1"/>
  <c r="AR65" i="34"/>
  <c r="AR74" i="34" s="1"/>
  <c r="AA6" i="2" s="1"/>
  <c r="AW65" i="34"/>
  <c r="AW74" i="34" s="1"/>
  <c r="AF6" i="2" s="1"/>
  <c r="AL65" i="34"/>
  <c r="AL74" i="34" s="1"/>
  <c r="U6" i="2" s="1"/>
  <c r="AA65" i="34"/>
  <c r="AA74" i="34" s="1"/>
  <c r="J6" i="2" s="1"/>
  <c r="V65" i="34"/>
  <c r="V74" i="34" s="1"/>
  <c r="E6" i="2" s="1"/>
  <c r="N75" i="34"/>
  <c r="I75" i="34"/>
  <c r="E75" i="34"/>
  <c r="S75" i="34"/>
  <c r="B2" i="2" s="1"/>
  <c r="AY65" i="34"/>
  <c r="AY74" i="34" s="1"/>
  <c r="AH6" i="2" s="1"/>
  <c r="AT65" i="34"/>
  <c r="AT74" i="34" s="1"/>
  <c r="AC6" i="2" s="1"/>
  <c r="AH65" i="34"/>
  <c r="AH74" i="34" s="1"/>
  <c r="Q6" i="2" s="1"/>
  <c r="AO65" i="34"/>
  <c r="AO74" i="34" s="1"/>
  <c r="X6" i="2" s="1"/>
  <c r="AF65" i="34"/>
  <c r="AF74" i="34" s="1"/>
  <c r="O6" i="2" s="1"/>
  <c r="AC65" i="34"/>
  <c r="AC74" i="34" s="1"/>
  <c r="L6" i="2" s="1"/>
  <c r="P75" i="34"/>
  <c r="B29" i="39" l="1"/>
  <c r="C29" i="39" s="1"/>
  <c r="B4" i="6" s="1"/>
  <c r="C23" i="39"/>
  <c r="C31" i="39" s="1"/>
  <c r="C24" i="39"/>
  <c r="AQ36" i="43"/>
  <c r="Y5" i="43"/>
  <c r="R2" i="6"/>
  <c r="AE2" i="6"/>
  <c r="C16" i="39"/>
  <c r="D16" i="39" s="1"/>
  <c r="B22" i="39"/>
  <c r="B30" i="39" s="1"/>
  <c r="R3" i="6"/>
  <c r="AH3" i="6"/>
  <c r="AB2" i="6"/>
  <c r="O3" i="6"/>
  <c r="Q2" i="6"/>
  <c r="Y2" i="6"/>
  <c r="Y3" i="6"/>
  <c r="AA2" i="6"/>
  <c r="AB3" i="6"/>
  <c r="Z2" i="6"/>
  <c r="AG3" i="6"/>
  <c r="N3" i="6"/>
  <c r="V3" i="6"/>
  <c r="AD3" i="6"/>
  <c r="P2" i="6"/>
  <c r="X2" i="6"/>
  <c r="AF2" i="6"/>
  <c r="AC3" i="6"/>
  <c r="S3" i="6"/>
  <c r="AA3" i="6"/>
  <c r="AI3" i="6"/>
  <c r="U2" i="6"/>
  <c r="AC2" i="6"/>
  <c r="M3" i="6"/>
  <c r="W2" i="6"/>
  <c r="AI2" i="6"/>
  <c r="P3" i="6"/>
  <c r="X3" i="6"/>
  <c r="AF3" i="6"/>
  <c r="V2" i="6"/>
  <c r="AD2" i="6"/>
  <c r="Q3" i="6"/>
  <c r="S2" i="6"/>
  <c r="Z3" i="6"/>
  <c r="T2" i="6"/>
  <c r="U3" i="6"/>
  <c r="W3" i="6"/>
  <c r="AE3" i="6"/>
  <c r="AG2" i="6"/>
  <c r="T3" i="6"/>
  <c r="AH2" i="6"/>
  <c r="O66" i="35"/>
  <c r="N66" i="35" s="1"/>
  <c r="M66" i="35" s="1"/>
  <c r="L66" i="35" s="1"/>
  <c r="K66" i="35" s="1"/>
  <c r="J66" i="35" s="1"/>
  <c r="I66" i="35" s="1"/>
  <c r="H66" i="35" s="1"/>
  <c r="G66" i="35" s="1"/>
  <c r="F66" i="35" s="1"/>
  <c r="E66" i="35" s="1"/>
  <c r="D66" i="35" s="1"/>
  <c r="C66" i="35" s="1"/>
  <c r="B66" i="35" s="1"/>
  <c r="L2" i="5"/>
  <c r="AC58" i="35"/>
  <c r="AC75" i="35" s="1"/>
  <c r="AD41" i="35"/>
  <c r="R58" i="35"/>
  <c r="R75" i="35" s="1"/>
  <c r="R41" i="35"/>
  <c r="S41" i="35" s="1"/>
  <c r="H58" i="35"/>
  <c r="H75" i="35" s="1"/>
  <c r="H41" i="35"/>
  <c r="M3" i="5"/>
  <c r="AD57" i="35"/>
  <c r="AD74" i="35" s="1"/>
  <c r="AE40" i="35"/>
  <c r="M58" i="35"/>
  <c r="M75" i="35" s="1"/>
  <c r="M41" i="35"/>
  <c r="I58" i="35"/>
  <c r="I75" i="35" s="1"/>
  <c r="I41" i="35"/>
  <c r="C58" i="35"/>
  <c r="C75" i="35" s="1"/>
  <c r="C41" i="35"/>
  <c r="J58" i="35"/>
  <c r="J75" i="35" s="1"/>
  <c r="J41" i="35"/>
  <c r="B58" i="35"/>
  <c r="B75" i="35" s="1"/>
  <c r="B41" i="35"/>
  <c r="AD39" i="35"/>
  <c r="F58" i="35"/>
  <c r="F75" i="35" s="1"/>
  <c r="F41" i="35"/>
  <c r="N39" i="35"/>
  <c r="O39" i="35" s="1"/>
  <c r="P39" i="35" s="1"/>
  <c r="Q39" i="35" s="1"/>
  <c r="R39" i="35" s="1"/>
  <c r="S39" i="35" s="1"/>
  <c r="O58" i="35"/>
  <c r="O75" i="35" s="1"/>
  <c r="O41" i="35"/>
  <c r="P58" i="35"/>
  <c r="P75" i="35" s="1"/>
  <c r="P41" i="35"/>
  <c r="G58" i="35"/>
  <c r="G75" i="35" s="1"/>
  <c r="G41" i="35"/>
  <c r="E63" i="35"/>
  <c r="I63" i="35"/>
  <c r="M63" i="35"/>
  <c r="B63" i="35"/>
  <c r="F63" i="35"/>
  <c r="J63" i="35"/>
  <c r="C63" i="35"/>
  <c r="G63" i="35"/>
  <c r="K63" i="35"/>
  <c r="N63" i="35"/>
  <c r="H63" i="35"/>
  <c r="L63" i="35"/>
  <c r="D63" i="35"/>
  <c r="N58" i="35"/>
  <c r="N75" i="35" s="1"/>
  <c r="N41" i="35"/>
  <c r="L58" i="35"/>
  <c r="L75" i="35" s="1"/>
  <c r="L41" i="35"/>
  <c r="C15" i="39"/>
  <c r="C21" i="39" s="1"/>
  <c r="B38" i="35"/>
  <c r="C38" i="35" s="1"/>
  <c r="D38" i="35" s="1"/>
  <c r="E38" i="35" s="1"/>
  <c r="F38" i="35" s="1"/>
  <c r="G38" i="35" s="1"/>
  <c r="H38" i="35" s="1"/>
  <c r="I38" i="35" s="1"/>
  <c r="J38" i="35" s="1"/>
  <c r="K38" i="35" s="1"/>
  <c r="L38" i="35" s="1"/>
  <c r="M38" i="35" s="1"/>
  <c r="N38" i="35" s="1"/>
  <c r="O38" i="35" s="1"/>
  <c r="P38" i="35" s="1"/>
  <c r="Q38" i="35" s="1"/>
  <c r="R38" i="35" s="1"/>
  <c r="S38" i="35" s="1"/>
  <c r="T38" i="35" s="1"/>
  <c r="U38" i="35" s="1"/>
  <c r="V38" i="35" s="1"/>
  <c r="W38" i="35" s="1"/>
  <c r="X38" i="35" s="1"/>
  <c r="Y38" i="35" s="1"/>
  <c r="Z38" i="35" s="1"/>
  <c r="AA38" i="35" s="1"/>
  <c r="AB38" i="35" s="1"/>
  <c r="E30" i="35"/>
  <c r="E54" i="35" s="1"/>
  <c r="E71" i="35" s="1"/>
  <c r="BA38" i="35"/>
  <c r="D17" i="39"/>
  <c r="B79" i="34"/>
  <c r="B81" i="34"/>
  <c r="B80" i="34"/>
  <c r="B38" i="39" l="1"/>
  <c r="C32" i="39"/>
  <c r="B2" i="6"/>
  <c r="D22" i="39"/>
  <c r="D23" i="39"/>
  <c r="D31" i="39" s="1"/>
  <c r="C22" i="39"/>
  <c r="B36" i="39" s="1"/>
  <c r="AR36" i="43"/>
  <c r="Z5" i="43"/>
  <c r="L2" i="6"/>
  <c r="J2" i="6"/>
  <c r="H2" i="6"/>
  <c r="I2" i="6"/>
  <c r="N2" i="6"/>
  <c r="D2" i="6"/>
  <c r="K2" i="6"/>
  <c r="M2" i="6"/>
  <c r="G2" i="6"/>
  <c r="C2" i="6"/>
  <c r="O2" i="6"/>
  <c r="F2" i="6"/>
  <c r="E2" i="6"/>
  <c r="M39" i="35"/>
  <c r="L39" i="35" s="1"/>
  <c r="K39" i="35" s="1"/>
  <c r="J39" i="35" s="1"/>
  <c r="I39" i="35" s="1"/>
  <c r="H39" i="35" s="1"/>
  <c r="G39" i="35" s="1"/>
  <c r="F39" i="35" s="1"/>
  <c r="E39" i="35" s="1"/>
  <c r="D39" i="35" s="1"/>
  <c r="C39" i="35" s="1"/>
  <c r="B39" i="35" s="1"/>
  <c r="T39" i="35"/>
  <c r="AF40" i="35"/>
  <c r="N3" i="5"/>
  <c r="AE57" i="35"/>
  <c r="AE74" i="35" s="1"/>
  <c r="M2" i="5"/>
  <c r="AD58" i="35"/>
  <c r="AD75" i="35" s="1"/>
  <c r="AE41" i="35"/>
  <c r="B2" i="5"/>
  <c r="S58" i="35"/>
  <c r="S75" i="35" s="1"/>
  <c r="T41" i="35"/>
  <c r="AE39" i="35"/>
  <c r="B3" i="6"/>
  <c r="B37" i="39"/>
  <c r="D15" i="39"/>
  <c r="E17" i="39"/>
  <c r="E16" i="39"/>
  <c r="C30" i="39" l="1"/>
  <c r="B5" i="6" s="1"/>
  <c r="D30" i="39"/>
  <c r="C5" i="6" s="1"/>
  <c r="C3" i="6"/>
  <c r="E23" i="39"/>
  <c r="E31" i="39" s="1"/>
  <c r="D21" i="39"/>
  <c r="E22" i="39"/>
  <c r="AS36" i="43"/>
  <c r="AA5" i="43"/>
  <c r="AG40" i="35"/>
  <c r="O3" i="5"/>
  <c r="AF57" i="35"/>
  <c r="AF74" i="35" s="1"/>
  <c r="AF39" i="35"/>
  <c r="U41" i="35"/>
  <c r="C2" i="5"/>
  <c r="T58" i="35"/>
  <c r="T75" i="35" s="1"/>
  <c r="AF41" i="35"/>
  <c r="N2" i="5"/>
  <c r="AE58" i="35"/>
  <c r="AE75" i="35" s="1"/>
  <c r="U39" i="35"/>
  <c r="B35" i="39"/>
  <c r="E15" i="39"/>
  <c r="F16" i="39"/>
  <c r="F17" i="39"/>
  <c r="D3" i="6" l="1"/>
  <c r="E30" i="39"/>
  <c r="D5" i="6" s="1"/>
  <c r="D29" i="39"/>
  <c r="C4" i="6" s="1"/>
  <c r="F23" i="39"/>
  <c r="F31" i="39" s="1"/>
  <c r="F22" i="39"/>
  <c r="E21" i="39"/>
  <c r="AT36" i="43"/>
  <c r="AB5" i="43"/>
  <c r="AG39" i="35"/>
  <c r="AH40" i="35"/>
  <c r="P3" i="5"/>
  <c r="AG57" i="35"/>
  <c r="AG74" i="35" s="1"/>
  <c r="V39" i="35"/>
  <c r="AG41" i="35"/>
  <c r="O2" i="5"/>
  <c r="AF58" i="35"/>
  <c r="AF75" i="35" s="1"/>
  <c r="V41" i="35"/>
  <c r="D2" i="5"/>
  <c r="U58" i="35"/>
  <c r="U75" i="35" s="1"/>
  <c r="F15" i="39"/>
  <c r="G17" i="39"/>
  <c r="G16" i="39"/>
  <c r="E3" i="6" l="1"/>
  <c r="E29" i="39"/>
  <c r="D4" i="6" s="1"/>
  <c r="F30" i="39"/>
  <c r="E5" i="6" s="1"/>
  <c r="G23" i="39"/>
  <c r="G31" i="39" s="1"/>
  <c r="F21" i="39"/>
  <c r="G22" i="39"/>
  <c r="AU36" i="43"/>
  <c r="AC5" i="43"/>
  <c r="AH39" i="35"/>
  <c r="W41" i="35"/>
  <c r="E2" i="5"/>
  <c r="V58" i="35"/>
  <c r="V75" i="35" s="1"/>
  <c r="AH41" i="35"/>
  <c r="P2" i="5"/>
  <c r="AG58" i="35"/>
  <c r="AG75" i="35" s="1"/>
  <c r="W39" i="35"/>
  <c r="AI40" i="35"/>
  <c r="Q3" i="5"/>
  <c r="AH57" i="35"/>
  <c r="AH74" i="35" s="1"/>
  <c r="G15" i="39"/>
  <c r="H17" i="39"/>
  <c r="H16" i="39"/>
  <c r="F29" i="39" l="1"/>
  <c r="E4" i="6" s="1"/>
  <c r="G30" i="39"/>
  <c r="F5" i="6" s="1"/>
  <c r="F3" i="6"/>
  <c r="H22" i="39"/>
  <c r="H23" i="39"/>
  <c r="H31" i="39" s="1"/>
  <c r="G21" i="39"/>
  <c r="AV36" i="43"/>
  <c r="AD5" i="43"/>
  <c r="AI39" i="35"/>
  <c r="AJ40" i="35"/>
  <c r="R3" i="5"/>
  <c r="AI57" i="35"/>
  <c r="AI74" i="35" s="1"/>
  <c r="X39" i="35"/>
  <c r="AI41" i="35"/>
  <c r="Q2" i="5"/>
  <c r="AH58" i="35"/>
  <c r="AH75" i="35" s="1"/>
  <c r="X41" i="35"/>
  <c r="F2" i="5"/>
  <c r="W58" i="35"/>
  <c r="W75" i="35" s="1"/>
  <c r="H15" i="39"/>
  <c r="I16" i="39"/>
  <c r="I17" i="39"/>
  <c r="H30" i="39" l="1"/>
  <c r="G5" i="6" s="1"/>
  <c r="G29" i="39"/>
  <c r="F4" i="6" s="1"/>
  <c r="G3" i="6"/>
  <c r="I23" i="39"/>
  <c r="I31" i="39" s="1"/>
  <c r="I22" i="39"/>
  <c r="I30" i="39" s="1"/>
  <c r="J30" i="39" s="1"/>
  <c r="K30" i="39" s="1"/>
  <c r="L30" i="39" s="1"/>
  <c r="M30" i="39" s="1"/>
  <c r="N30" i="39" s="1"/>
  <c r="O30" i="39" s="1"/>
  <c r="P30" i="39" s="1"/>
  <c r="Q30" i="39" s="1"/>
  <c r="R30" i="39" s="1"/>
  <c r="S30" i="39" s="1"/>
  <c r="T30" i="39" s="1"/>
  <c r="U30" i="39" s="1"/>
  <c r="V30" i="39" s="1"/>
  <c r="W30" i="39" s="1"/>
  <c r="X30" i="39" s="1"/>
  <c r="Y30" i="39" s="1"/>
  <c r="Z30" i="39" s="1"/>
  <c r="AA30" i="39" s="1"/>
  <c r="AB30" i="39" s="1"/>
  <c r="AC30" i="39" s="1"/>
  <c r="AD30" i="39" s="1"/>
  <c r="AE30" i="39" s="1"/>
  <c r="AF30" i="39" s="1"/>
  <c r="AG30" i="39" s="1"/>
  <c r="AH30" i="39" s="1"/>
  <c r="AI30" i="39" s="1"/>
  <c r="AJ30" i="39" s="1"/>
  <c r="H21" i="39"/>
  <c r="AW36" i="43"/>
  <c r="AE5" i="43"/>
  <c r="Y41" i="35"/>
  <c r="G2" i="5"/>
  <c r="X58" i="35"/>
  <c r="X75" i="35" s="1"/>
  <c r="AJ41" i="35"/>
  <c r="R2" i="5"/>
  <c r="AI58" i="35"/>
  <c r="AI75" i="35" s="1"/>
  <c r="Y39" i="35"/>
  <c r="AK40" i="35"/>
  <c r="S3" i="5"/>
  <c r="AJ57" i="35"/>
  <c r="AJ74" i="35" s="1"/>
  <c r="AJ39" i="35"/>
  <c r="I15" i="39"/>
  <c r="J17" i="39"/>
  <c r="J16" i="39"/>
  <c r="J22" i="39" s="1"/>
  <c r="H29" i="39" l="1"/>
  <c r="G4" i="6" s="1"/>
  <c r="H3" i="6"/>
  <c r="J23" i="39"/>
  <c r="J31" i="39" s="1"/>
  <c r="H5" i="6"/>
  <c r="I21" i="39"/>
  <c r="I29" i="39" s="1"/>
  <c r="J29" i="39" s="1"/>
  <c r="K29" i="39" s="1"/>
  <c r="L29" i="39" s="1"/>
  <c r="M29" i="39" s="1"/>
  <c r="N29" i="39" s="1"/>
  <c r="O29" i="39" s="1"/>
  <c r="P29" i="39" s="1"/>
  <c r="Q29" i="39" s="1"/>
  <c r="R29" i="39" s="1"/>
  <c r="S29" i="39" s="1"/>
  <c r="T29" i="39" s="1"/>
  <c r="U29" i="39" s="1"/>
  <c r="V29" i="39" s="1"/>
  <c r="W29" i="39" s="1"/>
  <c r="X29" i="39" s="1"/>
  <c r="Y29" i="39" s="1"/>
  <c r="Z29" i="39" s="1"/>
  <c r="AA29" i="39" s="1"/>
  <c r="AB29" i="39" s="1"/>
  <c r="AC29" i="39" s="1"/>
  <c r="AD29" i="39" s="1"/>
  <c r="AE29" i="39" s="1"/>
  <c r="AF29" i="39" s="1"/>
  <c r="AG29" i="39" s="1"/>
  <c r="AH29" i="39" s="1"/>
  <c r="AI29" i="39" s="1"/>
  <c r="AJ29" i="39" s="1"/>
  <c r="AX36" i="43"/>
  <c r="AF5" i="43"/>
  <c r="AK39" i="35"/>
  <c r="AL40" i="35"/>
  <c r="T3" i="5"/>
  <c r="AK57" i="35"/>
  <c r="AK74" i="35" s="1"/>
  <c r="Z39" i="35"/>
  <c r="AK41" i="35"/>
  <c r="S2" i="5"/>
  <c r="AJ58" i="35"/>
  <c r="AJ75" i="35" s="1"/>
  <c r="Z41" i="35"/>
  <c r="H2" i="5"/>
  <c r="Y58" i="35"/>
  <c r="Y75" i="35" s="1"/>
  <c r="J15" i="39"/>
  <c r="J21" i="39" s="1"/>
  <c r="K16" i="39"/>
  <c r="K22" i="39" s="1"/>
  <c r="K17" i="39"/>
  <c r="H4" i="6" l="1"/>
  <c r="I4" i="6"/>
  <c r="I3" i="6"/>
  <c r="I5" i="6"/>
  <c r="K23" i="39"/>
  <c r="AY36" i="43"/>
  <c r="AG5" i="43"/>
  <c r="AL39" i="35"/>
  <c r="AA41" i="35"/>
  <c r="I2" i="5"/>
  <c r="Z58" i="35"/>
  <c r="Z75" i="35" s="1"/>
  <c r="AL41" i="35"/>
  <c r="T2" i="5"/>
  <c r="AK58" i="35"/>
  <c r="AK75" i="35" s="1"/>
  <c r="AA39" i="35"/>
  <c r="AM40" i="35"/>
  <c r="U3" i="5"/>
  <c r="AL57" i="35"/>
  <c r="AL74" i="35" s="1"/>
  <c r="K15" i="39"/>
  <c r="K21" i="39" s="1"/>
  <c r="L17" i="39"/>
  <c r="L16" i="39"/>
  <c r="L22" i="39" s="1"/>
  <c r="J3" i="6" l="1"/>
  <c r="K31" i="39"/>
  <c r="J4" i="6"/>
  <c r="J5" i="6"/>
  <c r="L23" i="39"/>
  <c r="L31" i="39" s="1"/>
  <c r="AZ36" i="43"/>
  <c r="AI5" i="43" s="1"/>
  <c r="AH5" i="43"/>
  <c r="AM39" i="35"/>
  <c r="AN40" i="35"/>
  <c r="V3" i="5"/>
  <c r="AM57" i="35"/>
  <c r="AM74" i="35" s="1"/>
  <c r="AB39" i="35"/>
  <c r="AM41" i="35"/>
  <c r="U2" i="5"/>
  <c r="AL58" i="35"/>
  <c r="AL75" i="35" s="1"/>
  <c r="AB41" i="35"/>
  <c r="J2" i="5"/>
  <c r="AA58" i="35"/>
  <c r="AA75" i="35" s="1"/>
  <c r="L15" i="39"/>
  <c r="L21" i="39" s="1"/>
  <c r="M16" i="39"/>
  <c r="M22" i="39" s="1"/>
  <c r="M17" i="39"/>
  <c r="M23" i="39" s="1"/>
  <c r="M31" i="39" s="1"/>
  <c r="K4" i="6" l="1"/>
  <c r="K3" i="6"/>
  <c r="K5" i="6"/>
  <c r="L4" i="6"/>
  <c r="AJ4" i="5"/>
  <c r="AN39" i="35"/>
  <c r="K2" i="5"/>
  <c r="AB58" i="35"/>
  <c r="AB75" i="35" s="1"/>
  <c r="AN41" i="35"/>
  <c r="V2" i="5"/>
  <c r="AM58" i="35"/>
  <c r="AM75" i="35" s="1"/>
  <c r="AO40" i="35"/>
  <c r="W3" i="5"/>
  <c r="AN57" i="35"/>
  <c r="AN74" i="35" s="1"/>
  <c r="M15" i="39"/>
  <c r="M21" i="39" s="1"/>
  <c r="B33" i="35"/>
  <c r="B32" i="35"/>
  <c r="L5" i="6" l="1"/>
  <c r="M4" i="6"/>
  <c r="L3" i="6"/>
  <c r="AO39" i="35"/>
  <c r="B57" i="35"/>
  <c r="B74" i="35" s="1"/>
  <c r="B40" i="35"/>
  <c r="C40" i="35" s="1"/>
  <c r="D40" i="35" s="1"/>
  <c r="E40" i="35" s="1"/>
  <c r="F40" i="35" s="1"/>
  <c r="G40" i="35" s="1"/>
  <c r="H40" i="35" s="1"/>
  <c r="I40" i="35" s="1"/>
  <c r="J40" i="35" s="1"/>
  <c r="K40" i="35" s="1"/>
  <c r="L40" i="35" s="1"/>
  <c r="M40" i="35" s="1"/>
  <c r="N40" i="35" s="1"/>
  <c r="O40" i="35" s="1"/>
  <c r="P40" i="35" s="1"/>
  <c r="Q40" i="35" s="1"/>
  <c r="R40" i="35" s="1"/>
  <c r="S40" i="35" s="1"/>
  <c r="AP40" i="35"/>
  <c r="X3" i="5"/>
  <c r="AO57" i="35"/>
  <c r="AO74" i="35" s="1"/>
  <c r="AO41" i="35"/>
  <c r="W2" i="5"/>
  <c r="AN58" i="35"/>
  <c r="AN75" i="35" s="1"/>
  <c r="M5" i="6" l="1"/>
  <c r="N4" i="6"/>
  <c r="AQ40" i="35"/>
  <c r="Y3" i="5"/>
  <c r="AP57" i="35"/>
  <c r="AP74" i="35" s="1"/>
  <c r="AP41" i="35"/>
  <c r="X2" i="5"/>
  <c r="AO58" i="35"/>
  <c r="AO75" i="35" s="1"/>
  <c r="T40" i="35"/>
  <c r="B3" i="5"/>
  <c r="S57" i="35"/>
  <c r="S74" i="35" s="1"/>
  <c r="AP39" i="35"/>
  <c r="N5" i="6" l="1"/>
  <c r="O4" i="6"/>
  <c r="AQ41" i="35"/>
  <c r="Y2" i="5"/>
  <c r="AP58" i="35"/>
  <c r="AP75" i="35" s="1"/>
  <c r="AR40" i="35"/>
  <c r="Z3" i="5"/>
  <c r="AQ57" i="35"/>
  <c r="AQ74" i="35" s="1"/>
  <c r="AQ39" i="35"/>
  <c r="U40" i="35"/>
  <c r="C3" i="5"/>
  <c r="T57" i="35"/>
  <c r="T74" i="35" s="1"/>
  <c r="O5" i="6" l="1"/>
  <c r="P4" i="6"/>
  <c r="AR39" i="35"/>
  <c r="AS40" i="35"/>
  <c r="AA3" i="5"/>
  <c r="AR57" i="35"/>
  <c r="AR74" i="35" s="1"/>
  <c r="AR41" i="35"/>
  <c r="Z2" i="5"/>
  <c r="AQ58" i="35"/>
  <c r="AQ75" i="35" s="1"/>
  <c r="V40" i="35"/>
  <c r="D3" i="5"/>
  <c r="U57" i="35"/>
  <c r="U74" i="35" s="1"/>
  <c r="P5" i="6" l="1"/>
  <c r="Q4" i="6"/>
  <c r="AS39" i="35"/>
  <c r="W40" i="35"/>
  <c r="E3" i="5"/>
  <c r="V57" i="35"/>
  <c r="V74" i="35" s="1"/>
  <c r="AS41" i="35"/>
  <c r="AA2" i="5"/>
  <c r="AR58" i="35"/>
  <c r="AR75" i="35" s="1"/>
  <c r="AT40" i="35"/>
  <c r="AB3" i="5"/>
  <c r="AS57" i="35"/>
  <c r="AS74" i="35" s="1"/>
  <c r="Q5" i="6" l="1"/>
  <c r="R4" i="6"/>
  <c r="AT39" i="35"/>
  <c r="AU40" i="35"/>
  <c r="AC3" i="5"/>
  <c r="AT57" i="35"/>
  <c r="AT74" i="35" s="1"/>
  <c r="AT41" i="35"/>
  <c r="AB2" i="5"/>
  <c r="AS58" i="35"/>
  <c r="AS75" i="35" s="1"/>
  <c r="X40" i="35"/>
  <c r="F3" i="5"/>
  <c r="W57" i="35"/>
  <c r="W74" i="35" s="1"/>
  <c r="R5" i="6" l="1"/>
  <c r="S4" i="6"/>
  <c r="AU39" i="35"/>
  <c r="Y40" i="35"/>
  <c r="G3" i="5"/>
  <c r="X57" i="35"/>
  <c r="X74" i="35" s="1"/>
  <c r="AU41" i="35"/>
  <c r="AC2" i="5"/>
  <c r="AT58" i="35"/>
  <c r="AT75" i="35" s="1"/>
  <c r="AV40" i="35"/>
  <c r="AD3" i="5"/>
  <c r="AU57" i="35"/>
  <c r="AU74" i="35" s="1"/>
  <c r="S5" i="6" l="1"/>
  <c r="T4" i="6"/>
  <c r="AW40" i="35"/>
  <c r="AE3" i="5"/>
  <c r="AV57" i="35"/>
  <c r="AV74" i="35" s="1"/>
  <c r="AV41" i="35"/>
  <c r="AD2" i="5"/>
  <c r="AU58" i="35"/>
  <c r="AU75" i="35" s="1"/>
  <c r="Z40" i="35"/>
  <c r="H3" i="5"/>
  <c r="Y57" i="35"/>
  <c r="Y74" i="35" s="1"/>
  <c r="AV39" i="35"/>
  <c r="T5" i="6" l="1"/>
  <c r="U4" i="6"/>
  <c r="AA40" i="35"/>
  <c r="I3" i="5"/>
  <c r="Z57" i="35"/>
  <c r="Z74" i="35" s="1"/>
  <c r="AW41" i="35"/>
  <c r="AE2" i="5"/>
  <c r="AV58" i="35"/>
  <c r="AV75" i="35" s="1"/>
  <c r="AX40" i="35"/>
  <c r="AF3" i="5"/>
  <c r="AW57" i="35"/>
  <c r="AW74" i="35" s="1"/>
  <c r="AW39" i="35"/>
  <c r="U5" i="6" l="1"/>
  <c r="V4" i="6"/>
  <c r="AB40" i="35"/>
  <c r="J3" i="5"/>
  <c r="AA57" i="35"/>
  <c r="AA74" i="35" s="1"/>
  <c r="AX39" i="35"/>
  <c r="AY40" i="35"/>
  <c r="AG3" i="5"/>
  <c r="AX57" i="35"/>
  <c r="AX74" i="35" s="1"/>
  <c r="AX41" i="35"/>
  <c r="AF2" i="5"/>
  <c r="AW58" i="35"/>
  <c r="AW75" i="35" s="1"/>
  <c r="V5" i="6" l="1"/>
  <c r="W4" i="6"/>
  <c r="AY39" i="35"/>
  <c r="K3" i="5"/>
  <c r="AB57" i="35"/>
  <c r="AB74" i="35" s="1"/>
  <c r="AY41" i="35"/>
  <c r="AG2" i="5"/>
  <c r="AX58" i="35"/>
  <c r="AX75" i="35" s="1"/>
  <c r="AZ40" i="35"/>
  <c r="AH3" i="5"/>
  <c r="AY57" i="35"/>
  <c r="AY74" i="35" s="1"/>
  <c r="W5" i="6" l="1"/>
  <c r="X4" i="6"/>
  <c r="BA40" i="35"/>
  <c r="AI3" i="5"/>
  <c r="AZ57" i="35"/>
  <c r="AZ74" i="35" s="1"/>
  <c r="AZ41" i="35"/>
  <c r="AH2" i="5"/>
  <c r="AY58" i="35"/>
  <c r="AY75" i="35" s="1"/>
  <c r="AZ39" i="35"/>
  <c r="X5" i="6" l="1"/>
  <c r="Y4" i="6"/>
  <c r="BA39" i="35"/>
  <c r="BA41" i="35"/>
  <c r="AI2" i="5"/>
  <c r="AZ58" i="35"/>
  <c r="AZ75" i="35" s="1"/>
  <c r="AJ3" i="5"/>
  <c r="BA57" i="35"/>
  <c r="BA74" i="35" s="1"/>
  <c r="Y5" i="6" l="1"/>
  <c r="Z4" i="6"/>
  <c r="AJ2" i="5"/>
  <c r="BA58" i="35"/>
  <c r="BA75" i="35" s="1"/>
  <c r="Z5" i="6" l="1"/>
  <c r="AA4" i="6"/>
  <c r="AA5" i="6" l="1"/>
  <c r="AB4" i="6"/>
  <c r="AB5" i="6" l="1"/>
  <c r="AC4" i="6"/>
  <c r="AC5" i="6" l="1"/>
  <c r="AD4" i="6"/>
  <c r="AD5" i="6" l="1"/>
  <c r="AE4" i="6"/>
  <c r="AE5" i="6" l="1"/>
  <c r="AF4" i="6"/>
  <c r="AF5" i="6" l="1"/>
  <c r="AG4" i="6"/>
  <c r="AG5" i="6" l="1"/>
  <c r="AH4" i="6"/>
  <c r="AI5" i="6" l="1"/>
  <c r="AH5" i="6"/>
  <c r="AI4" i="6"/>
  <c r="C64" i="44"/>
  <c r="D64" i="44" s="1"/>
  <c r="E64" i="44" s="1"/>
  <c r="F64" i="44" s="1"/>
  <c r="G64" i="44" s="1"/>
  <c r="H64" i="44" s="1"/>
  <c r="I64" i="44" s="1"/>
  <c r="J64" i="44" s="1"/>
</calcChain>
</file>

<file path=xl/sharedStrings.xml><?xml version="1.0" encoding="utf-8"?>
<sst xmlns="http://schemas.openxmlformats.org/spreadsheetml/2006/main" count="590" uniqueCount="210">
  <si>
    <t>BNVFE BAU New Vehicle Fuel Economy</t>
  </si>
  <si>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</si>
  <si>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</si>
  <si>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</si>
  <si>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</si>
  <si>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</si>
  <si>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</si>
  <si>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</si>
  <si>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</si>
  <si>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</si>
  <si>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</si>
  <si>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</si>
  <si>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Rail</t>
  </si>
  <si>
    <t>freight motorbikes</t>
  </si>
  <si>
    <t>passenger LDVs</t>
  </si>
  <si>
    <t>BTU per Gallon Liquid Fuels</t>
  </si>
  <si>
    <t>gasoline</t>
  </si>
  <si>
    <t>diesel</t>
  </si>
  <si>
    <t>Source:</t>
  </si>
  <si>
    <t>LDVs</t>
  </si>
  <si>
    <t>Reference Gasoline LDV</t>
  </si>
  <si>
    <t>PHEV25</t>
  </si>
  <si>
    <t>BEV</t>
  </si>
  <si>
    <t xml:space="preserve"> </t>
  </si>
  <si>
    <t>Autos</t>
  </si>
  <si>
    <t>Truck</t>
  </si>
  <si>
    <t>% autos</t>
  </si>
  <si>
    <t>% light truck</t>
  </si>
  <si>
    <t>truck</t>
  </si>
  <si>
    <t>GREET 2.0</t>
  </si>
  <si>
    <t>all E3 mileage given in GGE, gallons of gasoline equivalent.</t>
  </si>
  <si>
    <t>Btu/gallon</t>
  </si>
  <si>
    <t>Reference CNG HDV</t>
  </si>
  <si>
    <t>Hybrid Diesel HDV</t>
  </si>
  <si>
    <t>Hyrogen FCV HDV</t>
  </si>
  <si>
    <t>Hybrid LNG</t>
  </si>
  <si>
    <t>SP HDV Diesel</t>
  </si>
  <si>
    <t>SP HDV CNG</t>
  </si>
  <si>
    <t>SP HDV Hydrogen FCV</t>
  </si>
  <si>
    <t>SP HDV Battery Electric</t>
  </si>
  <si>
    <t>CNG MDV</t>
  </si>
  <si>
    <t>Diesel Hybrid MDV</t>
  </si>
  <si>
    <t>Battery Electric MDV</t>
  </si>
  <si>
    <t>Btu/gallon of gasoline</t>
  </si>
  <si>
    <t>passenger and freight LDVs and HDVs and motorbikes</t>
  </si>
  <si>
    <t>«null»</t>
  </si>
  <si>
    <t>Hydrogen Fuel Cell</t>
  </si>
  <si>
    <t>Gasoline Bus</t>
  </si>
  <si>
    <t>Diesel Bus</t>
  </si>
  <si>
    <t>CNG Bus</t>
  </si>
  <si>
    <t>LNG Bus</t>
  </si>
  <si>
    <t>Diesel Hybrid Bus</t>
  </si>
  <si>
    <t>BEV Bus</t>
  </si>
  <si>
    <t>Reference Gasoline motorbike</t>
  </si>
  <si>
    <t>Don't need to adjust for loading as psgr cargo assumed to be one.</t>
  </si>
  <si>
    <t>Reference MDV-Gasoline</t>
  </si>
  <si>
    <t>Reference MDV-Diesel</t>
  </si>
  <si>
    <t>Reference Diesel HDV</t>
  </si>
  <si>
    <t>Detailed LDV vehicle efficiency in E3 model</t>
  </si>
  <si>
    <t>LDV auto</t>
  </si>
  <si>
    <t>Baseline Gasoline LDV</t>
  </si>
  <si>
    <t>Pipeline Gas Fuel Cell</t>
  </si>
  <si>
    <t>CNG</t>
  </si>
  <si>
    <t>PHEV50</t>
  </si>
  <si>
    <t>PHEV40</t>
  </si>
  <si>
    <t>SP Gasoline LDV</t>
  </si>
  <si>
    <t>SP PHEV25</t>
  </si>
  <si>
    <t>LDV truck</t>
  </si>
  <si>
    <t>miles per GGE</t>
  </si>
  <si>
    <t>Motorcycle</t>
  </si>
  <si>
    <t>avg through 2050</t>
  </si>
  <si>
    <t>auto</t>
  </si>
  <si>
    <t>ppl per vehicle</t>
  </si>
  <si>
    <t>LDV auto smoothed - filled as shown in orange</t>
  </si>
  <si>
    <t>LDV truck smoothing and filling</t>
  </si>
  <si>
    <t>LDV truck original</t>
  </si>
  <si>
    <t>Baseline MDV-Gasoline</t>
  </si>
  <si>
    <t>Baseline MDV-Diesel</t>
  </si>
  <si>
    <t>LNG MDV</t>
  </si>
  <si>
    <t>Hydrogen FC MDV</t>
  </si>
  <si>
    <t>SP MDV Gasoline</t>
  </si>
  <si>
    <t>SP MDV Diesel</t>
  </si>
  <si>
    <t>SP MDV CNG</t>
  </si>
  <si>
    <t>SP MDV Hydrogen FCV</t>
  </si>
  <si>
    <t>SP MDV Battery Electric</t>
  </si>
  <si>
    <t>Miles per GGE</t>
  </si>
  <si>
    <t>Vehicle types selected to only cover those in BAU and SP.  I.e. hybrid not selected.</t>
  </si>
  <si>
    <t>tons cargo per load</t>
  </si>
  <si>
    <t>cargo miles per BTU</t>
  </si>
  <si>
    <t>Baseline Diesel HDV</t>
  </si>
  <si>
    <t>Reference LNG HDV</t>
  </si>
  <si>
    <t>Tech Placeholder 2</t>
  </si>
  <si>
    <t>Tech Placeholder 3</t>
  </si>
  <si>
    <t>Tech Placeholder 4</t>
  </si>
  <si>
    <t>original Battery electric</t>
  </si>
  <si>
    <t>showing jump in original data before smoothing</t>
  </si>
  <si>
    <t>smoothed</t>
  </si>
  <si>
    <t>Showing smoothed and augmented data below</t>
  </si>
  <si>
    <t>in psg miles per BTU</t>
  </si>
  <si>
    <t>See AVLO</t>
  </si>
  <si>
    <t>rail</t>
  </si>
  <si>
    <t>ships</t>
  </si>
  <si>
    <t>motorbikes</t>
  </si>
  <si>
    <t>Freight</t>
  </si>
  <si>
    <t>Passenger</t>
  </si>
  <si>
    <t>avg for SYFAFE - LDV</t>
  </si>
  <si>
    <t>"LDV psg calculations" tab</t>
  </si>
  <si>
    <t>Average</t>
  </si>
  <si>
    <t>Historical car share</t>
  </si>
  <si>
    <t>Imputed share of trucks</t>
  </si>
  <si>
    <t>Average loading HDV freight</t>
  </si>
  <si>
    <t xml:space="preserve">These are calculated in SYFAFE.  They are held contant over the time series. </t>
  </si>
  <si>
    <t>Freight nonroad vehicle</t>
  </si>
  <si>
    <t>Aircraft</t>
  </si>
  <si>
    <t xml:space="preserve">Passenger </t>
  </si>
  <si>
    <t>Ship</t>
  </si>
  <si>
    <t xml:space="preserve">Such erratic trends can introduce unintended stock turnover effects, as happens in testing use of "raw" unadjusted files. </t>
  </si>
  <si>
    <t xml:space="preserve">Regularize and linearize while maintain broad trends.  </t>
  </si>
  <si>
    <t>Significant jumps and even reversals in trends as shown at graph at right.</t>
  </si>
  <si>
    <t>Look to take into account that the EPS 1.4.3. (structure at time of model creation) requires LDV psg and LDV frt</t>
  </si>
  <si>
    <t>Replace the MDV gasoline values before 2011 with the 2011 value, to avoid the sharp drop in fuel efficiency (followed by slow climb back to that level)</t>
  </si>
  <si>
    <t>Replace the MDV diesel values before 2012 with the 2012 value, to avoid the sharp drop in fuel efficiency (followed by slow climb back to that level)</t>
  </si>
  <si>
    <t>"In use techs"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</si>
  <si>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</si>
  <si>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</si>
  <si>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</si>
  <si>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</si>
  <si>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</si>
  <si>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</si>
  <si>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Onroad vehicles</t>
  </si>
  <si>
    <t xml:space="preserve">See the spreadsheet SYFAFE.xlsx for details of non-road travel mode efficiencies.  These are held constant for years going forward. </t>
  </si>
  <si>
    <t>We primarily use inputs from the E3 California Pathways model, which includes vehicle efficiency as a model input.</t>
  </si>
  <si>
    <t>We assume that efficiency improvements halt after current standards in regulation reach their limit in time, i.e. 2025 for LDV ad 2028 for MDV/HDV.</t>
  </si>
  <si>
    <t>Each of the onroad vehicle modes includes a tab with full time series of data and a second which carries out the calculation of BNVFE for that mode and cargo type.</t>
  </si>
  <si>
    <t>It is assumed that PHEV is a mix of BEV and LDV reference fuel efficiency, with 55%/45% electric/reference fuel drive, as documented elsewhere.</t>
  </si>
  <si>
    <t>This vehicle type is not used in the California model.</t>
  </si>
  <si>
    <t>Where there are large jumps in a single year or over a short time period,</t>
  </si>
  <si>
    <t xml:space="preserve"> these have been distributed over multipe years to mimic the smoother adjustments more typically observed.</t>
  </si>
  <si>
    <t>Nonroad vehicles</t>
  </si>
  <si>
    <t>At the time of intial model specification, vehicle fuel efficiency standard policies require these to follow the same policy implementation schedule.</t>
  </si>
  <si>
    <t>To handle this, the BAU scenario freezes MDV and HDV vehicle efficiency at the levels achieved in 2025.</t>
  </si>
  <si>
    <t xml:space="preserve">"LDV-frt-unadjusted" shows LDV freight values before the adjustment to account for policy schedules. </t>
  </si>
  <si>
    <t xml:space="preserve">efficiency levels in 2030.  The values before this step is carried out are shown on separate worksheets, with "unadjusted" </t>
  </si>
  <si>
    <t>in the tab name, i.e. the tab</t>
  </si>
  <si>
    <t xml:space="preserve">Regularized efficiency </t>
  </si>
  <si>
    <t xml:space="preserve">For historical vehicle retirements, combine historical "raw, unadjusted values" with smoothed future values </t>
  </si>
  <si>
    <t xml:space="preserve">Diesel </t>
  </si>
  <si>
    <t>Gasoline</t>
  </si>
  <si>
    <t>Combined historical and future, before adjustments calculated in rows 74-75</t>
  </si>
  <si>
    <t>Four candidate technologies emerge in BAU and Scoping Plan scenarios</t>
  </si>
  <si>
    <t>2027 level</t>
  </si>
  <si>
    <t>Implications of 1.5% potential increase beyond current standards</t>
  </si>
  <si>
    <t>% increase from 2025</t>
  </si>
  <si>
    <t>Total improvement (i.e. standard level of strignency) taking into account the policy schedule calculated for and determined by LDV psg vehicles.</t>
  </si>
  <si>
    <t>2025-2030 fraction of standard implemented</t>
  </si>
  <si>
    <t>Key data for Cal EPS</t>
  </si>
  <si>
    <t>Calculate level viewed as possible in 2030</t>
  </si>
  <si>
    <t>Calculate total potential to 2050</t>
  </si>
  <si>
    <t>Imputed policy stringency to 2050</t>
  </si>
  <si>
    <t>Adjusted Diesel holding constant at 2025</t>
  </si>
  <si>
    <t>Conversions</t>
  </si>
  <si>
    <t>Raw E3 California Pathways data</t>
  </si>
  <si>
    <t>SFAFE note</t>
  </si>
  <si>
    <t>Takes 2017 as average</t>
  </si>
  <si>
    <t xml:space="preserve">Note regarding implementation of vehicle fuel efficiency standards.  These trends do not forecast any improvement from 2025-2027.  Therefore, no adjustment needed. </t>
  </si>
  <si>
    <t>This creates a challenge as US and California policy involves different schedules for LDV vs freight trucks.</t>
  </si>
  <si>
    <t>MDV (i.e. LDV freight in EPS terminology) and HDV freight vehicle standards current extend to 2027 whereas LDV psg standards are defined through 2025.</t>
  </si>
  <si>
    <t>The "Planned policies" scenario, which is set so that both LDV and HDV vehicles reach the desired, target fuel</t>
  </si>
  <si>
    <t>(There were no increases shown for HDV psg even before this adjustment, so that vehicle-cargo type does not require adjustment.)</t>
  </si>
  <si>
    <t xml:space="preserve">Smoothing </t>
  </si>
  <si>
    <t>Observations on trends in preparation for managing EPS implementation of vehicle fuel efficiency standards policy (need to follow policy implementation for LDV psg)</t>
  </si>
  <si>
    <t>MDV Diesel reaches max in 2018, cell U20</t>
  </si>
  <si>
    <t>MDV Gasoline continues increasing until 2027 (and then increases very slightly thereafter)</t>
  </si>
  <si>
    <t>Project further innovation - increasing from Diesel max (taking it as 2027 value)</t>
  </si>
  <si>
    <t>% improvement for LDV psg</t>
  </si>
  <si>
    <t>Level reached increasing from 2025 value for SP Diesel</t>
  </si>
  <si>
    <t>Investigate</t>
  </si>
  <si>
    <t>Would cell G39 level be possible, increasing at 1.5% annually from 2018 level?</t>
  </si>
  <si>
    <t>2026-2030</t>
  </si>
  <si>
    <t>or</t>
  </si>
  <si>
    <t>Level reached increasing from 2023 value for SP Gasoline</t>
  </si>
  <si>
    <t>Would cell G51 level be possible, increasing at 1.5% annually from 2018 level?</t>
  </si>
  <si>
    <t>This is a requirement for application to LDV gasoline.  However, LDV diesel can be precisely tuned to desired schedule, because there are no LDV psg diesel vehicles in the model.</t>
  </si>
  <si>
    <t>annually</t>
  </si>
  <si>
    <t>Now figure out what policy intensity level is needed to reach that level of improvement given the LDV psg schedule for implementation (i.e. 24.8% increase)</t>
  </si>
  <si>
    <t>absolute</t>
  </si>
  <si>
    <t>percentage</t>
  </si>
  <si>
    <t>Calculate 2050 improvement for LDV frt diesel</t>
  </si>
  <si>
    <t>level of improvement over start year (% increase in fuel efficiency)</t>
  </si>
  <si>
    <t>fraction of final fopity</t>
  </si>
  <si>
    <t>LDV psg gasoline vehicle standards implementation schedule.</t>
  </si>
  <si>
    <t>2030 - Improvement in MPGGE with 1.5% rate</t>
  </si>
  <si>
    <t>As a fraction of 2025 fuel economy.</t>
  </si>
  <si>
    <t xml:space="preserve">Yes, this efficiency level certainly appears possible.  </t>
  </si>
  <si>
    <t xml:space="preserve">Set the final value in 2030 when standards are implemented as the 2018 value (maximum over the time series) increased by 1.5% annually over five years. </t>
  </si>
  <si>
    <t>Further adjust by setting the 2018 level (max level) as 2025 value, and set a linear trajectory to it.</t>
  </si>
  <si>
    <t xml:space="preserve">2026-2030 fraction of total improvement in fuel efficiency </t>
  </si>
  <si>
    <t>LDV frt - gasoline vehicle must adjust to the LDV psg - gasoline implementation schedule.</t>
  </si>
  <si>
    <t>Appears to require stretching beyond a reasonable assumption, since 12.1 is significantly greater than 13.4</t>
  </si>
  <si>
    <t>Find a compromise position, such as holding the level constant from 2021-2025</t>
  </si>
  <si>
    <t xml:space="preserve">In this case, </t>
  </si>
  <si>
    <t>Level reached increasing from 2021 value for SP Gasoline</t>
  </si>
  <si>
    <t>Appears to be a good balance of (1) minimizing understatement of expected vehicle fuel efficiency before 2025 and (2) minimizing overstatement of the potential effects of fuel economy standards 2026-2030.</t>
  </si>
  <si>
    <t xml:space="preserve">Result </t>
  </si>
  <si>
    <t xml:space="preserve">Holding 2021 value constant through 2025, resulting in the 2025 value shown in B83cell </t>
  </si>
  <si>
    <t>vehicle tailpipe standards to ratchet up at the same pace.</t>
  </si>
  <si>
    <t>Adjustments related to this are carried out on the "LDV frt adjustment" tab</t>
  </si>
  <si>
    <t>in Cargo distance per btu (loading value of 1)</t>
  </si>
  <si>
    <t>For retirements efficiency variable (BHNFEAL.xls)</t>
  </si>
  <si>
    <t>reorganized for our CSV file ordering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</si>
</sst>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000"/>
    <numFmt numFmtId="168" formatCode="0.000E+00"/>
    <numFmt numFmtId="169" formatCode="0.0000E+0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sz val="10"/>
      <color theme="1"/>
      <name val="Calibri"/>
      <family val="2"/>
      <scheme val="minor"/>
    </font>
    <font>
      <sz val="11"/>
      <color indexed="14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Verdana"/>
      <family val="2"/>
    </font>
    <font>
      <b/>
      <sz val="18"/>
      <color indexed="62"/>
      <name val="Cambria"/>
      <family val="2"/>
    </font>
    <font>
      <u/>
      <sz val="10"/>
      <color theme="1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2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12" fillId="0" borderId="19"/>
    <xf numFmtId="0" fontId="40" fillId="0" borderId="0" applyNumberFormat="0" applyFill="0" applyBorder="0" applyAlignment="0" applyProtection="0"/>
    <xf numFmtId="0" fontId="9" fillId="22" borderId="6" applyNumberFormat="0" applyAlignment="0" applyProtection="0"/>
    <xf numFmtId="0" fontId="28" fillId="9" borderId="6" applyNumberForma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2" fillId="22" borderId="16" applyNumberFormat="0" applyAlignment="0" applyProtection="0"/>
    <xf numFmtId="0" fontId="38" fillId="0" borderId="18" applyNumberFormat="0" applyFill="0" applyAlignment="0" applyProtection="0"/>
    <xf numFmtId="0" fontId="32" fillId="22" borderId="16" applyNumberFormat="0" applyAlignment="0" applyProtection="0"/>
    <xf numFmtId="0" fontId="12" fillId="26" borderId="15" applyNumberFormat="0" applyFont="0" applyAlignment="0" applyProtection="0"/>
    <xf numFmtId="0" fontId="28" fillId="9" borderId="6" applyNumberFormat="0" applyAlignment="0" applyProtection="0"/>
    <xf numFmtId="0" fontId="9" fillId="22" borderId="6" applyNumberFormat="0" applyAlignment="0" applyProtection="0"/>
    <xf numFmtId="0" fontId="9" fillId="22" borderId="6" applyNumberFormat="0" applyAlignment="0" applyProtection="0"/>
    <xf numFmtId="0" fontId="28" fillId="9" borderId="6" applyNumberFormat="0" applyAlignment="0" applyProtection="0"/>
    <xf numFmtId="0" fontId="12" fillId="26" borderId="15" applyNumberFormat="0" applyFont="0" applyAlignment="0" applyProtection="0"/>
    <xf numFmtId="0" fontId="41" fillId="0" borderId="0"/>
    <xf numFmtId="9" fontId="4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9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9" borderId="0" applyNumberFormat="0" applyBorder="0" applyAlignment="0" applyProtection="0"/>
    <xf numFmtId="0" fontId="7" fillId="16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7" fillId="16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2" fillId="5" borderId="0" applyNumberFormat="0" applyBorder="0" applyAlignment="0" applyProtection="0"/>
    <xf numFmtId="0" fontId="9" fillId="30" borderId="6" applyNumberFormat="0" applyAlignment="0" applyProtection="0"/>
    <xf numFmtId="0" fontId="43" fillId="0" borderId="20" applyNumberFormat="0" applyFill="0" applyAlignment="0" applyProtection="0"/>
    <xf numFmtId="0" fontId="44" fillId="0" borderId="10" applyNumberFormat="0" applyFill="0" applyAlignment="0" applyProtection="0"/>
    <xf numFmtId="0" fontId="45" fillId="0" borderId="21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0"/>
    <xf numFmtId="0" fontId="12" fillId="0" borderId="0"/>
    <xf numFmtId="0" fontId="41" fillId="0" borderId="0"/>
    <xf numFmtId="0" fontId="6" fillId="26" borderId="15" applyNumberFormat="0" applyFont="0" applyAlignment="0" applyProtection="0"/>
    <xf numFmtId="0" fontId="32" fillId="30" borderId="16" applyNumberFormat="0" applyAlignment="0" applyProtection="0"/>
    <xf numFmtId="9" fontId="1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8" fillId="0" borderId="22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0" fontId="9" fillId="30" borderId="6" applyNumberFormat="0" applyAlignment="0" applyProtection="0"/>
    <xf numFmtId="0" fontId="6" fillId="26" borderId="15" applyNumberFormat="0" applyFont="0" applyAlignment="0" applyProtection="0"/>
    <xf numFmtId="0" fontId="32" fillId="30" borderId="16" applyNumberFormat="0" applyAlignment="0" applyProtection="0"/>
    <xf numFmtId="0" fontId="38" fillId="0" borderId="22" applyNumberFormat="0" applyFill="0" applyAlignment="0" applyProtection="0"/>
    <xf numFmtId="0" fontId="9" fillId="30" borderId="6" applyNumberFormat="0" applyAlignment="0" applyProtection="0"/>
    <xf numFmtId="0" fontId="6" fillId="26" borderId="15" applyNumberFormat="0" applyFont="0" applyAlignment="0" applyProtection="0"/>
    <xf numFmtId="0" fontId="32" fillId="30" borderId="16" applyNumberFormat="0" applyAlignment="0" applyProtection="0"/>
    <xf numFmtId="0" fontId="38" fillId="0" borderId="22" applyNumberFormat="0" applyFill="0" applyAlignment="0" applyProtection="0"/>
    <xf numFmtId="0" fontId="9" fillId="22" borderId="6" applyNumberFormat="0" applyAlignment="0" applyProtection="0"/>
    <xf numFmtId="0" fontId="28" fillId="9" borderId="6" applyNumberForma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21" fillId="0" borderId="10" applyNumberFormat="0" applyFill="0" applyAlignment="0" applyProtection="0"/>
    <xf numFmtId="0" fontId="20" fillId="0" borderId="9" applyNumberFormat="0" applyFill="0" applyAlignment="0" applyProtection="0"/>
    <xf numFmtId="0" fontId="43" fillId="0" borderId="20" applyNumberFormat="0" applyFill="0" applyAlignment="0" applyProtection="0"/>
    <xf numFmtId="0" fontId="44" fillId="0" borderId="10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6" fontId="0" fillId="0" borderId="0" xfId="0" applyNumberFormat="1"/>
    <xf numFmtId="0" fontId="0" fillId="0" borderId="0" xfId="0" applyNumberFormat="1"/>
    <xf numFmtId="3" fontId="12" fillId="29" borderId="0" xfId="37" applyNumberFormat="1" applyFont="1" applyFill="1" applyBorder="1" applyAlignment="1"/>
    <xf numFmtId="0" fontId="0" fillId="28" borderId="0" xfId="0" applyFill="1"/>
    <xf numFmtId="3" fontId="12" fillId="0" borderId="0" xfId="37" applyNumberFormat="1" applyFont="1" applyFill="1" applyBorder="1" applyAlignment="1"/>
    <xf numFmtId="0" fontId="2" fillId="0" borderId="0" xfId="0" applyFont="1" applyFill="1"/>
    <xf numFmtId="0" fontId="0" fillId="0" borderId="0" xfId="0" applyFont="1"/>
    <xf numFmtId="0" fontId="0" fillId="33" borderId="0" xfId="0" applyFill="1"/>
    <xf numFmtId="1" fontId="0" fillId="0" borderId="0" xfId="0" applyNumberFormat="1"/>
    <xf numFmtId="0" fontId="0" fillId="34" borderId="0" xfId="0" applyFill="1"/>
    <xf numFmtId="0" fontId="0" fillId="33" borderId="0" xfId="0" applyFill="1" applyAlignment="1">
      <alignment wrapText="1"/>
    </xf>
    <xf numFmtId="167" fontId="0" fillId="0" borderId="0" xfId="0" applyNumberFormat="1" applyFill="1"/>
    <xf numFmtId="0" fontId="0" fillId="29" borderId="0" xfId="0" applyFill="1"/>
    <xf numFmtId="168" fontId="0" fillId="0" borderId="0" xfId="0" applyNumberFormat="1"/>
    <xf numFmtId="0" fontId="2" fillId="0" borderId="0" xfId="0" applyNumberFormat="1" applyFont="1"/>
    <xf numFmtId="169" fontId="0" fillId="0" borderId="0" xfId="0" applyNumberFormat="1"/>
    <xf numFmtId="11" fontId="0" fillId="0" borderId="0" xfId="0" applyNumberFormat="1" applyFill="1"/>
    <xf numFmtId="0" fontId="0" fillId="35" borderId="0" xfId="0" applyFill="1"/>
    <xf numFmtId="0" fontId="0" fillId="36" borderId="0" xfId="0" applyFill="1"/>
    <xf numFmtId="0" fontId="2" fillId="36" borderId="0" xfId="0" applyFont="1" applyFill="1"/>
    <xf numFmtId="11" fontId="0" fillId="34" borderId="0" xfId="0" applyNumberFormat="1" applyFill="1"/>
    <xf numFmtId="0" fontId="0" fillId="0" borderId="0" xfId="0" applyAlignment="1"/>
    <xf numFmtId="0" fontId="0" fillId="0" borderId="0" xfId="0" applyAlignment="1">
      <alignment wrapText="1"/>
    </xf>
    <xf numFmtId="11" fontId="0" fillId="29" borderId="0" xfId="0" applyNumberFormat="1" applyFill="1"/>
    <xf numFmtId="0" fontId="2" fillId="36" borderId="0" xfId="0" applyFont="1" applyFill="1" applyAlignment="1">
      <alignment wrapText="1"/>
    </xf>
    <xf numFmtId="0" fontId="0" fillId="37" borderId="0" xfId="0" applyFill="1"/>
    <xf numFmtId="0" fontId="0" fillId="36" borderId="0" xfId="0" applyFill="1" applyAlignment="1">
      <alignment wrapText="1"/>
    </xf>
    <xf numFmtId="1" fontId="0" fillId="0" borderId="0" xfId="0" applyNumberFormat="1" applyFill="1"/>
    <xf numFmtId="0" fontId="0" fillId="36" borderId="0" xfId="0" applyFill="1" applyAlignment="1"/>
    <xf numFmtId="0" fontId="0" fillId="36" borderId="0" xfId="0" applyFill="1" applyAlignment="1">
      <alignment horizontal="right"/>
    </xf>
  </cellXfs>
  <cellStyles count="225">
    <cellStyle name="20% - Accent1 2" xfId="8"/>
    <cellStyle name="20% - Accent1 2 2" xfId="173"/>
    <cellStyle name="20% - Accent2 2" xfId="9"/>
    <cellStyle name="20% - Accent2 2 2" xfId="174"/>
    <cellStyle name="20% - Accent3 2" xfId="10"/>
    <cellStyle name="20% - Accent3 2 2" xfId="175"/>
    <cellStyle name="20% - Accent4 2" xfId="11"/>
    <cellStyle name="20% - Accent4 2 2" xfId="176"/>
    <cellStyle name="20% - Accent5 2" xfId="12"/>
    <cellStyle name="20% - Accent6 2" xfId="13"/>
    <cellStyle name="40% - Accent1 2" xfId="14"/>
    <cellStyle name="40% - Accent1 2 2" xfId="177"/>
    <cellStyle name="40% - Accent2 2" xfId="15"/>
    <cellStyle name="40% - Accent3 2" xfId="16"/>
    <cellStyle name="40% - Accent3 2 2" xfId="178"/>
    <cellStyle name="40% - Accent4 2" xfId="17"/>
    <cellStyle name="40% - Accent4 2 2" xfId="179"/>
    <cellStyle name="40% - Accent5 2" xfId="18"/>
    <cellStyle name="40% - Accent6 2" xfId="19"/>
    <cellStyle name="40% - Accent6 2 2" xfId="180"/>
    <cellStyle name="60% - Accent1 2" xfId="20"/>
    <cellStyle name="60% - Accent1 2 2" xfId="181"/>
    <cellStyle name="60% - Accent2 2" xfId="21"/>
    <cellStyle name="60% - Accent3 2" xfId="22"/>
    <cellStyle name="60% - Accent3 2 2" xfId="182"/>
    <cellStyle name="60% - Accent4 2" xfId="23"/>
    <cellStyle name="60% - Accent4 2 2" xfId="183"/>
    <cellStyle name="60% - Accent5 2" xfId="24"/>
    <cellStyle name="60% - Accent6 2" xfId="25"/>
    <cellStyle name="60% - Accent6 2 2" xfId="184"/>
    <cellStyle name="Accent1 2" xfId="26"/>
    <cellStyle name="Accent1 2 2" xfId="185"/>
    <cellStyle name="Accent2 2" xfId="27"/>
    <cellStyle name="Accent2 2 2" xfId="186"/>
    <cellStyle name="Accent3 2" xfId="28"/>
    <cellStyle name="Accent3 2 2" xfId="187"/>
    <cellStyle name="Accent4 2" xfId="29"/>
    <cellStyle name="Accent4 2 2" xfId="188"/>
    <cellStyle name="Accent5 2" xfId="30"/>
    <cellStyle name="Accent6 2" xfId="31"/>
    <cellStyle name="Bad 2" xfId="32"/>
    <cellStyle name="Bad 2 2" xfId="189"/>
    <cellStyle name="Body: normal cell" xfId="4"/>
    <cellStyle name="Body: normal cell 2" xfId="33"/>
    <cellStyle name="Calculation 2" xfId="34"/>
    <cellStyle name="Calculation 2 2" xfId="190"/>
    <cellStyle name="Calculation 2 3" xfId="206"/>
    <cellStyle name="Calculation 2 4" xfId="210"/>
    <cellStyle name="Calculation 3" xfId="166"/>
    <cellStyle name="Calculation 4" xfId="167"/>
    <cellStyle name="Calculation 5" xfId="214"/>
    <cellStyle name="Calculation 6" xfId="155"/>
    <cellStyle name="Check Cell 2" xfId="35"/>
    <cellStyle name="Column heading" xfId="36"/>
    <cellStyle name="Comma 2" xfId="37"/>
    <cellStyle name="Comma 2 2" xfId="38"/>
    <cellStyle name="Comma 3" xfId="39"/>
    <cellStyle name="Comma 3 2" xfId="205"/>
    <cellStyle name="Comma 4" xfId="40"/>
    <cellStyle name="Comma 4 2" xfId="223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1 2 2" xfId="191"/>
    <cellStyle name="Heading 1 2 2 2" xfId="220"/>
    <cellStyle name="Heading 1 2 3" xfId="219"/>
    <cellStyle name="Heading 2 2" xfId="60"/>
    <cellStyle name="Heading 2 2 2" xfId="192"/>
    <cellStyle name="Heading 2 2 2 2" xfId="221"/>
    <cellStyle name="Heading 2 2 3" xfId="218"/>
    <cellStyle name="Heading 3 2" xfId="61"/>
    <cellStyle name="Heading 3 2 2" xfId="193"/>
    <cellStyle name="Heading 4 2" xfId="62"/>
    <cellStyle name="Heading 4 2 2" xfId="194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Hyperlink 2 2" xfId="204"/>
    <cellStyle name="Input 2" xfId="73"/>
    <cellStyle name="Input 3" xfId="165"/>
    <cellStyle name="Input 4" xfId="168"/>
    <cellStyle name="Input 5" xfId="215"/>
    <cellStyle name="Input 6" xfId="156"/>
    <cellStyle name="Linked Cell 2" xfId="74"/>
    <cellStyle name="Neutral 2" xfId="75"/>
    <cellStyle name="Normal" xfId="0" builtinId="0"/>
    <cellStyle name="Normal 10" xfId="76"/>
    <cellStyle name="Normal 11" xfId="77"/>
    <cellStyle name="Normal 12" xfId="153"/>
    <cellStyle name="Normal 2" xfId="1"/>
    <cellStyle name="Normal 2 2" xfId="78"/>
    <cellStyle name="Normal 2 3" xfId="79"/>
    <cellStyle name="Normal 2 3 2" xfId="224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3 8" xfId="195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4 8" xfId="196"/>
    <cellStyle name="Normal 5" xfId="108"/>
    <cellStyle name="Normal 5 2" xfId="109"/>
    <cellStyle name="Normal 5 3" xfId="110"/>
    <cellStyle name="Normal 5 4" xfId="170"/>
    <cellStyle name="Normal 6" xfId="111"/>
    <cellStyle name="Normal 6 2" xfId="112"/>
    <cellStyle name="Normal 6 3" xfId="222"/>
    <cellStyle name="Normal 7" xfId="113"/>
    <cellStyle name="Normal 7 2" xfId="114"/>
    <cellStyle name="Normal 7 3" xfId="197"/>
    <cellStyle name="Normal 8" xfId="115"/>
    <cellStyle name="Normal 9" xfId="116"/>
    <cellStyle name="Note 2" xfId="117"/>
    <cellStyle name="Note 2 2" xfId="118"/>
    <cellStyle name="Note 2 2 2" xfId="198"/>
    <cellStyle name="Note 2 3" xfId="207"/>
    <cellStyle name="Note 2 4" xfId="211"/>
    <cellStyle name="Note 3" xfId="164"/>
    <cellStyle name="Note 4" xfId="169"/>
    <cellStyle name="Note 5" xfId="216"/>
    <cellStyle name="Note 6" xfId="157"/>
    <cellStyle name="Output 2" xfId="119"/>
    <cellStyle name="Output 2 2" xfId="199"/>
    <cellStyle name="Output 2 3" xfId="208"/>
    <cellStyle name="Output 2 4" xfId="212"/>
    <cellStyle name="Output 3" xfId="163"/>
    <cellStyle name="Output 4" xfId="161"/>
    <cellStyle name="Output 5" xfId="217"/>
    <cellStyle name="Output 6" xfId="158"/>
    <cellStyle name="Parent row" xfId="3"/>
    <cellStyle name="Parent row 2" xfId="120"/>
    <cellStyle name="Percent 2" xfId="121"/>
    <cellStyle name="Percent 2 2" xfId="122"/>
    <cellStyle name="Percent 2 2 2" xfId="200"/>
    <cellStyle name="Percent 2 3" xfId="172"/>
    <cellStyle name="Percent 3" xfId="123"/>
    <cellStyle name="Percent 3 2" xfId="124"/>
    <cellStyle name="Percent 3 3" xfId="201"/>
    <cellStyle name="Percent 4" xfId="125"/>
    <cellStyle name="Percent 4 2" xfId="171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2 2" xfId="202"/>
    <cellStyle name="Title 3" xfId="154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Total 2 2" xfId="203"/>
    <cellStyle name="Total 2 3" xfId="209"/>
    <cellStyle name="Total 2 4" xfId="213"/>
    <cellStyle name="Total 3" xfId="162"/>
    <cellStyle name="Total 4" xfId="160"/>
    <cellStyle name="Total 5" xfId="159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'HDV frt'!$A$32</c:f>
              <c:strCache>
                <c:ptCount val="1"/>
                <c:pt idx="0">
                  <c:v>SP HDV Diesel</c:v>
                </c:pt>
              </c:strCache>
            </c:strRef>
          </c:tx>
          <c:marker>
            <c:symbol val="none"/>
          </c:marker>
          <c:cat>
            <c:numRef>
              <c:f>'HDV frt'!$B$31:$AZ$31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'HDV frt'!$B$32:$AZ$32</c:f>
              <c:numCache>
                <c:formatCode>General</c:formatCode>
                <c:ptCount val="51"/>
                <c:pt idx="0">
                  <c:v>4.703002809</c:v>
                </c:pt>
                <c:pt idx="1">
                  <c:v>4.7127025280000003</c:v>
                </c:pt>
                <c:pt idx="2">
                  <c:v>4.7224022469999998</c:v>
                </c:pt>
                <c:pt idx="3">
                  <c:v>4.7321019660000001</c:v>
                </c:pt>
                <c:pt idx="4">
                  <c:v>4.7418016850000004</c:v>
                </c:pt>
                <c:pt idx="5">
                  <c:v>4.7515014039999999</c:v>
                </c:pt>
                <c:pt idx="6">
                  <c:v>4.7612011240000003</c:v>
                </c:pt>
                <c:pt idx="7">
                  <c:v>4.7709008429999997</c:v>
                </c:pt>
                <c:pt idx="8">
                  <c:v>4.7806005620000001</c:v>
                </c:pt>
                <c:pt idx="9">
                  <c:v>4.7903002810000004</c:v>
                </c:pt>
                <c:pt idx="10">
                  <c:v>4.8</c:v>
                </c:pt>
                <c:pt idx="11">
                  <c:v>5.25</c:v>
                </c:pt>
                <c:pt idx="12">
                  <c:v>5.28</c:v>
                </c:pt>
                <c:pt idx="13">
                  <c:v>5.22</c:v>
                </c:pt>
                <c:pt idx="14">
                  <c:v>5.86</c:v>
                </c:pt>
                <c:pt idx="15">
                  <c:v>5.87</c:v>
                </c:pt>
                <c:pt idx="16">
                  <c:v>7.3359752690000004</c:v>
                </c:pt>
                <c:pt idx="17">
                  <c:v>7.5595959109999997</c:v>
                </c:pt>
                <c:pt idx="18">
                  <c:v>7.5803930739999998</c:v>
                </c:pt>
                <c:pt idx="19">
                  <c:v>7.6011815809999996</c:v>
                </c:pt>
                <c:pt idx="20">
                  <c:v>7.6264939180000004</c:v>
                </c:pt>
                <c:pt idx="21">
                  <c:v>7.6407733320000002</c:v>
                </c:pt>
                <c:pt idx="22">
                  <c:v>7.6548904210000002</c:v>
                </c:pt>
                <c:pt idx="23">
                  <c:v>7.6480440600000001</c:v>
                </c:pt>
                <c:pt idx="24">
                  <c:v>8.08</c:v>
                </c:pt>
                <c:pt idx="25">
                  <c:v>8.08</c:v>
                </c:pt>
                <c:pt idx="26">
                  <c:v>8.09</c:v>
                </c:pt>
                <c:pt idx="27">
                  <c:v>8.1</c:v>
                </c:pt>
                <c:pt idx="28">
                  <c:v>8.11</c:v>
                </c:pt>
                <c:pt idx="29">
                  <c:v>8.11</c:v>
                </c:pt>
                <c:pt idx="30">
                  <c:v>8.1199999999999992</c:v>
                </c:pt>
                <c:pt idx="31">
                  <c:v>8.1199999999999992</c:v>
                </c:pt>
                <c:pt idx="32">
                  <c:v>8.1300000000000008</c:v>
                </c:pt>
                <c:pt idx="33">
                  <c:v>8.1300000000000008</c:v>
                </c:pt>
                <c:pt idx="34">
                  <c:v>8.14</c:v>
                </c:pt>
                <c:pt idx="35">
                  <c:v>8.14</c:v>
                </c:pt>
                <c:pt idx="36">
                  <c:v>8.11</c:v>
                </c:pt>
                <c:pt idx="37">
                  <c:v>8.11</c:v>
                </c:pt>
                <c:pt idx="38">
                  <c:v>8.1199999999999992</c:v>
                </c:pt>
                <c:pt idx="39">
                  <c:v>8.1199999999999992</c:v>
                </c:pt>
                <c:pt idx="40">
                  <c:v>8.1199999999999992</c:v>
                </c:pt>
                <c:pt idx="41">
                  <c:v>8.1199999999999992</c:v>
                </c:pt>
                <c:pt idx="42">
                  <c:v>8.1199999999999992</c:v>
                </c:pt>
                <c:pt idx="43">
                  <c:v>8.1199999999999992</c:v>
                </c:pt>
                <c:pt idx="44">
                  <c:v>8.1199999999999992</c:v>
                </c:pt>
                <c:pt idx="45">
                  <c:v>8.1199999999999992</c:v>
                </c:pt>
                <c:pt idx="46">
                  <c:v>8.1199999999999992</c:v>
                </c:pt>
                <c:pt idx="47">
                  <c:v>8.1199999999999992</c:v>
                </c:pt>
                <c:pt idx="48">
                  <c:v>8.1199999999999992</c:v>
                </c:pt>
                <c:pt idx="49">
                  <c:v>8.1199999999999992</c:v>
                </c:pt>
                <c:pt idx="50">
                  <c:v>8.1199999999999992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'HDV frt'!$A$33</c:f>
              <c:strCache>
                <c:ptCount val="1"/>
                <c:pt idx="0">
                  <c:v>SP HDV CNG</c:v>
                </c:pt>
              </c:strCache>
            </c:strRef>
          </c:tx>
          <c:marker>
            <c:symbol val="none"/>
          </c:marker>
          <c:cat>
            <c:numRef>
              <c:f>'HDV frt'!$B$31:$AZ$31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'HDV frt'!$B$33:$AZ$33</c:f>
              <c:numCache>
                <c:formatCode>General</c:formatCode>
                <c:ptCount val="51"/>
                <c:pt idx="0">
                  <c:v>2.9714582109999998</c:v>
                </c:pt>
                <c:pt idx="1">
                  <c:v>2.9714582109999998</c:v>
                </c:pt>
                <c:pt idx="2">
                  <c:v>2.9714582109999998</c:v>
                </c:pt>
                <c:pt idx="3">
                  <c:v>2.9714582109999998</c:v>
                </c:pt>
                <c:pt idx="4">
                  <c:v>2.9714582109999998</c:v>
                </c:pt>
                <c:pt idx="5">
                  <c:v>2.9714582109999998</c:v>
                </c:pt>
                <c:pt idx="6">
                  <c:v>2.9714582109999998</c:v>
                </c:pt>
                <c:pt idx="7">
                  <c:v>2.9714582109999998</c:v>
                </c:pt>
                <c:pt idx="8">
                  <c:v>2.9714582109999998</c:v>
                </c:pt>
                <c:pt idx="9">
                  <c:v>2.9714582109999998</c:v>
                </c:pt>
                <c:pt idx="10">
                  <c:v>2.9714582109999998</c:v>
                </c:pt>
                <c:pt idx="11">
                  <c:v>2.985760988</c:v>
                </c:pt>
                <c:pt idx="12">
                  <c:v>2.9894135149999999</c:v>
                </c:pt>
                <c:pt idx="13">
                  <c:v>2.989448527</c:v>
                </c:pt>
                <c:pt idx="14">
                  <c:v>3.4040034870000002</c:v>
                </c:pt>
                <c:pt idx="15">
                  <c:v>3.4040034879999999</c:v>
                </c:pt>
                <c:pt idx="16">
                  <c:v>3.4040034870000002</c:v>
                </c:pt>
                <c:pt idx="17">
                  <c:v>3.5033279369999999</c:v>
                </c:pt>
                <c:pt idx="18">
                  <c:v>3.5033279359999998</c:v>
                </c:pt>
                <c:pt idx="19">
                  <c:v>3.5033279359999998</c:v>
                </c:pt>
                <c:pt idx="20">
                  <c:v>3.5033279359999998</c:v>
                </c:pt>
                <c:pt idx="21">
                  <c:v>3.5033279359999998</c:v>
                </c:pt>
                <c:pt idx="22">
                  <c:v>3.5033279369999999</c:v>
                </c:pt>
                <c:pt idx="23">
                  <c:v>3.5033279369999999</c:v>
                </c:pt>
                <c:pt idx="24">
                  <c:v>3.5033279359999998</c:v>
                </c:pt>
                <c:pt idx="25">
                  <c:v>5.55</c:v>
                </c:pt>
                <c:pt idx="26">
                  <c:v>5.57</c:v>
                </c:pt>
                <c:pt idx="27">
                  <c:v>5.6</c:v>
                </c:pt>
                <c:pt idx="28">
                  <c:v>5.61</c:v>
                </c:pt>
                <c:pt idx="29">
                  <c:v>5.62</c:v>
                </c:pt>
                <c:pt idx="30">
                  <c:v>5.65</c:v>
                </c:pt>
                <c:pt idx="31">
                  <c:v>5.66</c:v>
                </c:pt>
                <c:pt idx="32">
                  <c:v>5.71</c:v>
                </c:pt>
                <c:pt idx="33">
                  <c:v>5.73</c:v>
                </c:pt>
                <c:pt idx="34">
                  <c:v>5.77</c:v>
                </c:pt>
                <c:pt idx="35">
                  <c:v>5.8</c:v>
                </c:pt>
                <c:pt idx="36">
                  <c:v>5.8</c:v>
                </c:pt>
                <c:pt idx="37">
                  <c:v>5.8</c:v>
                </c:pt>
                <c:pt idx="38">
                  <c:v>5.8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5.81</c:v>
                </c:pt>
                <c:pt idx="43">
                  <c:v>5.8</c:v>
                </c:pt>
                <c:pt idx="44">
                  <c:v>5.79</c:v>
                </c:pt>
                <c:pt idx="45">
                  <c:v>5.8</c:v>
                </c:pt>
                <c:pt idx="46">
                  <c:v>5.79</c:v>
                </c:pt>
                <c:pt idx="47">
                  <c:v>5.8</c:v>
                </c:pt>
                <c:pt idx="48">
                  <c:v>5.8</c:v>
                </c:pt>
                <c:pt idx="49">
                  <c:v>5.8</c:v>
                </c:pt>
                <c:pt idx="50">
                  <c:v>5.8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'HDV frt'!$A$34</c:f>
              <c:strCache>
                <c:ptCount val="1"/>
                <c:pt idx="0">
                  <c:v>SP HDV Battery Electric</c:v>
                </c:pt>
              </c:strCache>
            </c:strRef>
          </c:tx>
          <c:marker>
            <c:symbol val="none"/>
          </c:marker>
          <c:cat>
            <c:numRef>
              <c:f>'HDV frt'!$B$31:$AZ$31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'HDV frt'!$B$34:$AZ$34</c:f>
              <c:numCache>
                <c:formatCode>General</c:formatCode>
                <c:ptCount val="51"/>
                <c:pt idx="0">
                  <c:v>10.86</c:v>
                </c:pt>
                <c:pt idx="1">
                  <c:v>10.86</c:v>
                </c:pt>
                <c:pt idx="2">
                  <c:v>10.86</c:v>
                </c:pt>
                <c:pt idx="3">
                  <c:v>10.86</c:v>
                </c:pt>
                <c:pt idx="4">
                  <c:v>10.86</c:v>
                </c:pt>
                <c:pt idx="5">
                  <c:v>10.86</c:v>
                </c:pt>
                <c:pt idx="6">
                  <c:v>10.86</c:v>
                </c:pt>
                <c:pt idx="7">
                  <c:v>10.86</c:v>
                </c:pt>
                <c:pt idx="8">
                  <c:v>10.86</c:v>
                </c:pt>
                <c:pt idx="9">
                  <c:v>10.86</c:v>
                </c:pt>
                <c:pt idx="10">
                  <c:v>10.86</c:v>
                </c:pt>
                <c:pt idx="11">
                  <c:v>10.86</c:v>
                </c:pt>
                <c:pt idx="12">
                  <c:v>10.86</c:v>
                </c:pt>
                <c:pt idx="13">
                  <c:v>10.86</c:v>
                </c:pt>
                <c:pt idx="14">
                  <c:v>10.86</c:v>
                </c:pt>
                <c:pt idx="15">
                  <c:v>10.86</c:v>
                </c:pt>
                <c:pt idx="16">
                  <c:v>10.86</c:v>
                </c:pt>
                <c:pt idx="17">
                  <c:v>11.266</c:v>
                </c:pt>
                <c:pt idx="18">
                  <c:v>11.672000000000001</c:v>
                </c:pt>
                <c:pt idx="19">
                  <c:v>12.078000000000001</c:v>
                </c:pt>
                <c:pt idx="20">
                  <c:v>12.484000000000002</c:v>
                </c:pt>
                <c:pt idx="21">
                  <c:v>12.89</c:v>
                </c:pt>
                <c:pt idx="22">
                  <c:v>12.91</c:v>
                </c:pt>
                <c:pt idx="23">
                  <c:v>12.92</c:v>
                </c:pt>
                <c:pt idx="24">
                  <c:v>14.03</c:v>
                </c:pt>
                <c:pt idx="25">
                  <c:v>14.05</c:v>
                </c:pt>
                <c:pt idx="26">
                  <c:v>14.06</c:v>
                </c:pt>
                <c:pt idx="27">
                  <c:v>14.08</c:v>
                </c:pt>
                <c:pt idx="28">
                  <c:v>14.1</c:v>
                </c:pt>
                <c:pt idx="29">
                  <c:v>14.12</c:v>
                </c:pt>
                <c:pt idx="30">
                  <c:v>13.87</c:v>
                </c:pt>
                <c:pt idx="31">
                  <c:v>13.89</c:v>
                </c:pt>
                <c:pt idx="32">
                  <c:v>13.94</c:v>
                </c:pt>
                <c:pt idx="33">
                  <c:v>13.96</c:v>
                </c:pt>
                <c:pt idx="34">
                  <c:v>13.99</c:v>
                </c:pt>
                <c:pt idx="35">
                  <c:v>14.01</c:v>
                </c:pt>
                <c:pt idx="36">
                  <c:v>13.99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14.01</c:v>
                </c:pt>
                <c:pt idx="43">
                  <c:v>14</c:v>
                </c:pt>
                <c:pt idx="44">
                  <c:v>13.99</c:v>
                </c:pt>
                <c:pt idx="45">
                  <c:v>13.99</c:v>
                </c:pt>
                <c:pt idx="46">
                  <c:v>13.99</c:v>
                </c:pt>
                <c:pt idx="47">
                  <c:v>13.99</c:v>
                </c:pt>
                <c:pt idx="48">
                  <c:v>14</c:v>
                </c:pt>
                <c:pt idx="49">
                  <c:v>14</c:v>
                </c:pt>
                <c:pt idx="50">
                  <c:v>13.99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61760"/>
        <c:axId val="135863680"/>
      </c:lineChart>
      <c:catAx>
        <c:axId val="1358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63680"/>
        <c:crosses val="autoZero"/>
        <c:auto val="1"/>
        <c:lblAlgn val="ctr"/>
        <c:lblOffset val="100"/>
        <c:noMultiLvlLbl val="0"/>
      </c:catAx>
      <c:valAx>
        <c:axId val="1358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48</xdr:row>
      <xdr:rowOff>155575</xdr:rowOff>
    </xdr:from>
    <xdr:to>
      <xdr:col>18</xdr:col>
      <xdr:colOff>19050</xdr:colOff>
      <xdr:row>63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5" workbookViewId="0">
      <selection activeCell="C48" sqref="C48"/>
    </sheetView>
  </sheetViews>
  <sheetFormatPr defaultRowHeight="14.5"/>
  <cols>
    <col min="1" max="1" width="13.453125" customWidth="1"/>
    <col min="2" max="2" width="107.453125" customWidth="1"/>
    <col min="3" max="3" width="16.6328125" customWidth="1"/>
  </cols>
  <sheetData>
    <row r="1" spans="1:2">
      <c r="A1" s="1" t="s">
        <v>0</v>
      </c>
    </row>
    <row r="3" spans="1:2">
      <c r="A3" s="1" t="s">
        <v>1</v>
      </c>
      <c r="B3" s="2" t="s">
        <v>129</v>
      </c>
    </row>
    <row r="4" spans="1:2">
      <c r="A4" s="1"/>
      <c r="B4" s="28" t="s">
        <v>123</v>
      </c>
    </row>
    <row r="5" spans="1:2">
      <c r="A5" s="1"/>
      <c r="B5" s="28" t="s">
        <v>124</v>
      </c>
    </row>
    <row r="6" spans="1:2">
      <c r="A6" s="1"/>
      <c r="B6" s="28" t="s">
        <v>125</v>
      </c>
    </row>
    <row r="7" spans="1:2">
      <c r="A7" s="1"/>
      <c r="B7" s="28" t="s">
        <v>126</v>
      </c>
    </row>
    <row r="8" spans="1:2">
      <c r="A8" s="1"/>
      <c r="B8" s="28" t="s">
        <v>127</v>
      </c>
    </row>
    <row r="9" spans="1:2">
      <c r="A9" s="1"/>
      <c r="B9" s="5" t="s">
        <v>128</v>
      </c>
    </row>
    <row r="10" spans="1:2">
      <c r="A10" s="1"/>
      <c r="B10" s="12"/>
    </row>
    <row r="12" spans="1:2">
      <c r="A12" s="1" t="s">
        <v>2</v>
      </c>
    </row>
    <row r="13" spans="1:2">
      <c r="A13" t="s">
        <v>3</v>
      </c>
    </row>
    <row r="15" spans="1:2">
      <c r="A15" t="s">
        <v>139</v>
      </c>
    </row>
    <row r="16" spans="1:2">
      <c r="A16" t="s">
        <v>165</v>
      </c>
    </row>
    <row r="17" spans="1:1">
      <c r="A17" t="s">
        <v>166</v>
      </c>
    </row>
    <row r="18" spans="1:1">
      <c r="A18" t="s">
        <v>140</v>
      </c>
    </row>
    <row r="19" spans="1:1">
      <c r="A19" t="s">
        <v>168</v>
      </c>
    </row>
    <row r="22" spans="1:1">
      <c r="A22" t="s">
        <v>167</v>
      </c>
    </row>
    <row r="23" spans="1:1">
      <c r="A23" t="s">
        <v>142</v>
      </c>
    </row>
    <row r="24" spans="1:1">
      <c r="A24" t="s">
        <v>143</v>
      </c>
    </row>
    <row r="25" spans="1:1">
      <c r="A25" t="s">
        <v>141</v>
      </c>
    </row>
    <row r="27" spans="1:1">
      <c r="A27" s="1" t="s">
        <v>44</v>
      </c>
    </row>
    <row r="28" spans="1:1">
      <c r="A28" s="13" t="s">
        <v>131</v>
      </c>
    </row>
    <row r="29" spans="1:1">
      <c r="A29" s="13" t="s">
        <v>133</v>
      </c>
    </row>
    <row r="30" spans="1:1">
      <c r="A30" t="s">
        <v>134</v>
      </c>
    </row>
    <row r="31" spans="1:1">
      <c r="A31" t="s">
        <v>136</v>
      </c>
    </row>
    <row r="32" spans="1:1">
      <c r="A32" s="13" t="s">
        <v>132</v>
      </c>
    </row>
    <row r="33" spans="1:4">
      <c r="A33" t="s">
        <v>137</v>
      </c>
    </row>
    <row r="35" spans="1:4">
      <c r="A35" s="1" t="s">
        <v>138</v>
      </c>
    </row>
    <row r="36" spans="1:4">
      <c r="A36" t="s">
        <v>130</v>
      </c>
    </row>
    <row r="38" spans="1:4">
      <c r="A38" s="1" t="s">
        <v>13</v>
      </c>
    </row>
    <row r="39" spans="1:4">
      <c r="A39" t="s">
        <v>135</v>
      </c>
    </row>
    <row r="41" spans="1:4">
      <c r="A41" s="2" t="s">
        <v>15</v>
      </c>
      <c r="B41" s="3"/>
      <c r="C41" s="2" t="s">
        <v>18</v>
      </c>
    </row>
    <row r="42" spans="1:4">
      <c r="A42" t="s">
        <v>16</v>
      </c>
      <c r="B42" s="11">
        <v>117852.00605527176</v>
      </c>
      <c r="C42" t="s">
        <v>29</v>
      </c>
    </row>
    <row r="43" spans="1:4">
      <c r="A43" t="s">
        <v>17</v>
      </c>
      <c r="B43">
        <v>137452</v>
      </c>
      <c r="D43" s="5"/>
    </row>
    <row r="46" spans="1:4">
      <c r="A46" t="s">
        <v>190</v>
      </c>
    </row>
    <row r="47" spans="1:4">
      <c r="B47" t="s">
        <v>188</v>
      </c>
      <c r="C47" t="s">
        <v>189</v>
      </c>
    </row>
    <row r="48" spans="1:4">
      <c r="A48">
        <v>2030</v>
      </c>
      <c r="B48">
        <v>0.24842043426249769</v>
      </c>
      <c r="C48">
        <v>0.36223427031453798</v>
      </c>
    </row>
    <row r="49" spans="1:3">
      <c r="A49">
        <v>2050</v>
      </c>
      <c r="B49">
        <v>0.68580047394960009</v>
      </c>
      <c r="C49">
        <v>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H1" workbookViewId="0">
      <selection sqref="A1:AI7"/>
    </sheetView>
  </sheetViews>
  <sheetFormatPr defaultRowHeight="14.5"/>
  <cols>
    <col min="1" max="1" width="24.36328125" customWidth="1"/>
  </cols>
  <sheetData>
    <row r="1" spans="1:5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52">
      <c r="A2" t="s">
        <v>4</v>
      </c>
      <c r="B2">
        <f t="shared" ref="B2:AI2" si="0">S34/$E$11*$C$12</f>
        <v>1.5295115122220422E-3</v>
      </c>
      <c r="C2">
        <f t="shared" si="0"/>
        <v>1.5846314903830711E-3</v>
      </c>
      <c r="D2">
        <f t="shared" si="0"/>
        <v>1.6397514685440998E-3</v>
      </c>
      <c r="E2">
        <f t="shared" si="0"/>
        <v>1.6948714467051285E-3</v>
      </c>
      <c r="F2">
        <f t="shared" si="0"/>
        <v>1.7499914248661572E-3</v>
      </c>
      <c r="G2">
        <f t="shared" si="0"/>
        <v>1.7527066947263064E-3</v>
      </c>
      <c r="H2">
        <f t="shared" si="0"/>
        <v>1.7540643296563808E-3</v>
      </c>
      <c r="I2">
        <f t="shared" si="0"/>
        <v>1.9047618068946612E-3</v>
      </c>
      <c r="J2">
        <f t="shared" si="0"/>
        <v>1.9074770767548105E-3</v>
      </c>
      <c r="K2">
        <f t="shared" si="0"/>
        <v>1.9088347116848852E-3</v>
      </c>
      <c r="L2">
        <f t="shared" si="0"/>
        <v>1.9115499815450343E-3</v>
      </c>
      <c r="M2">
        <f t="shared" si="0"/>
        <v>1.9142652514051834E-3</v>
      </c>
      <c r="N2">
        <f t="shared" si="0"/>
        <v>1.9169805212653325E-3</v>
      </c>
      <c r="O2">
        <f t="shared" si="0"/>
        <v>1.8830396480134675E-3</v>
      </c>
      <c r="P2">
        <f t="shared" si="0"/>
        <v>1.8857549178736169E-3</v>
      </c>
      <c r="Q2">
        <f t="shared" si="0"/>
        <v>1.8925430925239898E-3</v>
      </c>
      <c r="R2">
        <f t="shared" si="0"/>
        <v>1.8952583623841391E-3</v>
      </c>
      <c r="S2">
        <f t="shared" si="0"/>
        <v>1.8993312671743629E-3</v>
      </c>
      <c r="T2">
        <f t="shared" si="0"/>
        <v>1.902046537034512E-3</v>
      </c>
      <c r="U2">
        <f t="shared" si="0"/>
        <v>1.8993312671743629E-3</v>
      </c>
      <c r="V2">
        <f t="shared" si="0"/>
        <v>1.9006889021044374E-3</v>
      </c>
      <c r="W2">
        <f t="shared" si="0"/>
        <v>1.9006889021044374E-3</v>
      </c>
      <c r="X2">
        <f t="shared" si="0"/>
        <v>1.9006889021044374E-3</v>
      </c>
      <c r="Y2">
        <f t="shared" si="0"/>
        <v>1.9006889021044374E-3</v>
      </c>
      <c r="Z2">
        <f t="shared" si="0"/>
        <v>1.9006889021044374E-3</v>
      </c>
      <c r="AA2">
        <f t="shared" si="0"/>
        <v>1.902046537034512E-3</v>
      </c>
      <c r="AB2">
        <f t="shared" si="0"/>
        <v>1.9006889021044374E-3</v>
      </c>
      <c r="AC2">
        <f t="shared" si="0"/>
        <v>1.8993312671743629E-3</v>
      </c>
      <c r="AD2">
        <f t="shared" si="0"/>
        <v>1.8993312671743629E-3</v>
      </c>
      <c r="AE2">
        <f t="shared" si="0"/>
        <v>1.8993312671743629E-3</v>
      </c>
      <c r="AF2">
        <f t="shared" si="0"/>
        <v>1.8993312671743629E-3</v>
      </c>
      <c r="AG2">
        <f t="shared" si="0"/>
        <v>1.9006889021044374E-3</v>
      </c>
      <c r="AH2">
        <f t="shared" si="0"/>
        <v>1.9006889021044374E-3</v>
      </c>
      <c r="AI2">
        <f t="shared" si="0"/>
        <v>1.8993312671743629E-3</v>
      </c>
    </row>
    <row r="3" spans="1:52">
      <c r="A3" t="s">
        <v>5</v>
      </c>
      <c r="B3">
        <f t="shared" ref="B3:AI3" si="1">S33/$E$11*$C$12</f>
        <v>4.7562403787773812E-4</v>
      </c>
      <c r="C3">
        <f t="shared" si="1"/>
        <v>4.756240377419746E-4</v>
      </c>
      <c r="D3">
        <f t="shared" si="1"/>
        <v>4.756240377419746E-4</v>
      </c>
      <c r="E3">
        <f t="shared" si="1"/>
        <v>4.756240377419746E-4</v>
      </c>
      <c r="F3">
        <f t="shared" si="1"/>
        <v>4.756240377419746E-4</v>
      </c>
      <c r="G3">
        <f t="shared" si="1"/>
        <v>4.7562403787773812E-4</v>
      </c>
      <c r="H3">
        <f t="shared" si="1"/>
        <v>4.7562403787773812E-4</v>
      </c>
      <c r="I3">
        <f t="shared" si="1"/>
        <v>4.756240377419746E-4</v>
      </c>
      <c r="J3">
        <f t="shared" si="1"/>
        <v>7.5348738619140194E-4</v>
      </c>
      <c r="K3">
        <f t="shared" si="1"/>
        <v>7.5620265605155117E-4</v>
      </c>
      <c r="L3">
        <f t="shared" si="1"/>
        <v>7.6027556084177497E-4</v>
      </c>
      <c r="M3">
        <f t="shared" si="1"/>
        <v>7.6163319577184964E-4</v>
      </c>
      <c r="N3">
        <f t="shared" si="1"/>
        <v>7.629908307019242E-4</v>
      </c>
      <c r="O3">
        <f t="shared" si="1"/>
        <v>7.6706373549214799E-4</v>
      </c>
      <c r="P3">
        <f t="shared" si="1"/>
        <v>7.6842137042222255E-4</v>
      </c>
      <c r="Q3">
        <f t="shared" si="1"/>
        <v>7.7520954507259558E-4</v>
      </c>
      <c r="R3">
        <f t="shared" si="1"/>
        <v>7.7792481493274481E-4</v>
      </c>
      <c r="S3">
        <f t="shared" si="1"/>
        <v>7.8335535465304305E-4</v>
      </c>
      <c r="T3">
        <f t="shared" si="1"/>
        <v>7.8742825944326696E-4</v>
      </c>
      <c r="U3">
        <f t="shared" si="1"/>
        <v>7.8742825944326696E-4</v>
      </c>
      <c r="V3">
        <f t="shared" si="1"/>
        <v>7.8742825944326696E-4</v>
      </c>
      <c r="W3">
        <f t="shared" si="1"/>
        <v>7.8742825944326696E-4</v>
      </c>
      <c r="X3">
        <f t="shared" si="1"/>
        <v>7.8742825944326696E-4</v>
      </c>
      <c r="Y3">
        <f t="shared" si="1"/>
        <v>7.8742825944326696E-4</v>
      </c>
      <c r="Z3">
        <f t="shared" si="1"/>
        <v>7.8742825944326696E-4</v>
      </c>
      <c r="AA3">
        <f t="shared" si="1"/>
        <v>7.8878589437334152E-4</v>
      </c>
      <c r="AB3">
        <f t="shared" si="1"/>
        <v>7.8742825944326696E-4</v>
      </c>
      <c r="AC3">
        <f t="shared" si="1"/>
        <v>7.8607062451319239E-4</v>
      </c>
      <c r="AD3">
        <f t="shared" si="1"/>
        <v>7.8742825944326696E-4</v>
      </c>
      <c r="AE3">
        <f t="shared" si="1"/>
        <v>7.8607062451319239E-4</v>
      </c>
      <c r="AF3">
        <f t="shared" si="1"/>
        <v>7.8742825944326696E-4</v>
      </c>
      <c r="AG3">
        <f t="shared" si="1"/>
        <v>7.8742825944326696E-4</v>
      </c>
      <c r="AH3">
        <f t="shared" si="1"/>
        <v>7.8742825944326696E-4</v>
      </c>
      <c r="AI3">
        <f t="shared" si="1"/>
        <v>7.8742825944326696E-4</v>
      </c>
    </row>
    <row r="4" spans="1:52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52">
      <c r="A5" t="s">
        <v>7</v>
      </c>
      <c r="B5">
        <f t="shared" ref="B5:AI5" si="2">S36/$E$11*$C$12</f>
        <v>1.0263171466022704E-3</v>
      </c>
      <c r="C5">
        <f t="shared" si="2"/>
        <v>1.0291406420957958E-3</v>
      </c>
      <c r="D5">
        <f t="shared" si="2"/>
        <v>1.0319629624205259E-3</v>
      </c>
      <c r="E5">
        <f t="shared" si="2"/>
        <v>1.0353994537078278E-3</v>
      </c>
      <c r="F5">
        <f t="shared" si="2"/>
        <v>1.0373380768305676E-3</v>
      </c>
      <c r="G5">
        <f t="shared" si="2"/>
        <v>1.0392546621443048E-3</v>
      </c>
      <c r="H5">
        <f t="shared" si="2"/>
        <v>1.0383251762605546E-3</v>
      </c>
      <c r="I5">
        <f t="shared" si="2"/>
        <v>1.0969690235002752E-3</v>
      </c>
      <c r="J5">
        <f t="shared" si="2"/>
        <v>1.0969690235002752E-3</v>
      </c>
      <c r="K5">
        <f t="shared" si="2"/>
        <v>1.0969690235002752E-3</v>
      </c>
      <c r="L5">
        <f t="shared" si="2"/>
        <v>1.0969690235002752E-3</v>
      </c>
      <c r="M5">
        <f t="shared" si="2"/>
        <v>1.0969690235002752E-3</v>
      </c>
      <c r="N5">
        <f t="shared" si="2"/>
        <v>1.0969690235002752E-3</v>
      </c>
      <c r="O5">
        <f t="shared" si="2"/>
        <v>1.0969690235002752E-3</v>
      </c>
      <c r="P5">
        <f t="shared" si="2"/>
        <v>1.0969690235002752E-3</v>
      </c>
      <c r="Q5">
        <f t="shared" si="2"/>
        <v>1.0969690235002752E-3</v>
      </c>
      <c r="R5">
        <f t="shared" si="2"/>
        <v>1.0969690235002752E-3</v>
      </c>
      <c r="S5">
        <f t="shared" si="2"/>
        <v>1.0969690235002752E-3</v>
      </c>
      <c r="T5">
        <f t="shared" si="2"/>
        <v>1.0969690235002752E-3</v>
      </c>
      <c r="U5">
        <f t="shared" si="2"/>
        <v>1.0969690235002752E-3</v>
      </c>
      <c r="V5">
        <f t="shared" si="2"/>
        <v>1.0969690235002752E-3</v>
      </c>
      <c r="W5">
        <f t="shared" si="2"/>
        <v>1.0969690235002752E-3</v>
      </c>
      <c r="X5">
        <f t="shared" si="2"/>
        <v>1.0969690235002752E-3</v>
      </c>
      <c r="Y5">
        <f t="shared" si="2"/>
        <v>1.0969690235002752E-3</v>
      </c>
      <c r="Z5">
        <f t="shared" si="2"/>
        <v>1.0969690235002752E-3</v>
      </c>
      <c r="AA5">
        <f t="shared" si="2"/>
        <v>1.0969690235002752E-3</v>
      </c>
      <c r="AB5">
        <f t="shared" si="2"/>
        <v>1.0969690235002752E-3</v>
      </c>
      <c r="AC5">
        <f t="shared" si="2"/>
        <v>1.0969690235002752E-3</v>
      </c>
      <c r="AD5">
        <f t="shared" si="2"/>
        <v>1.0969690235002752E-3</v>
      </c>
      <c r="AE5">
        <f t="shared" si="2"/>
        <v>1.0969690235002752E-3</v>
      </c>
      <c r="AF5">
        <f t="shared" si="2"/>
        <v>1.0969690235002752E-3</v>
      </c>
      <c r="AG5">
        <f t="shared" si="2"/>
        <v>1.0969690235002752E-3</v>
      </c>
      <c r="AH5">
        <f t="shared" si="2"/>
        <v>1.0969690235002752E-3</v>
      </c>
      <c r="AI5">
        <f t="shared" si="2"/>
        <v>1.0969690235002752E-3</v>
      </c>
    </row>
    <row r="6" spans="1:52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52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10" spans="1:52">
      <c r="A10" s="26" t="s">
        <v>160</v>
      </c>
    </row>
    <row r="11" spans="1:52">
      <c r="A11" t="s">
        <v>30</v>
      </c>
      <c r="E11" s="9">
        <v>117852.00605527176</v>
      </c>
    </row>
    <row r="12" spans="1:52">
      <c r="A12" t="s">
        <v>110</v>
      </c>
      <c r="C12">
        <f>'Vehicle Loading'!$B$15</f>
        <v>16</v>
      </c>
    </row>
    <row r="14" spans="1:52" s="26" customFormat="1">
      <c r="A14" s="26" t="s">
        <v>161</v>
      </c>
    </row>
    <row r="15" spans="1:52">
      <c r="A15" t="str">
        <f>'HDV frt time series'!A1</f>
        <v xml:space="preserve"> </v>
      </c>
      <c r="B15">
        <f>'HDV frt time series'!AZ1</f>
        <v>2000</v>
      </c>
      <c r="C15">
        <f>'HDV frt time series'!BA1</f>
        <v>2001</v>
      </c>
      <c r="D15">
        <f>'HDV frt time series'!BB1</f>
        <v>2002</v>
      </c>
      <c r="E15">
        <f>'HDV frt time series'!BC1</f>
        <v>2003</v>
      </c>
      <c r="F15">
        <f>'HDV frt time series'!BD1</f>
        <v>2004</v>
      </c>
      <c r="G15">
        <f>'HDV frt time series'!BE1</f>
        <v>2005</v>
      </c>
      <c r="H15">
        <f>'HDV frt time series'!BF1</f>
        <v>2006</v>
      </c>
      <c r="I15">
        <f>'HDV frt time series'!BG1</f>
        <v>2007</v>
      </c>
      <c r="J15">
        <f>'HDV frt time series'!BH1</f>
        <v>2008</v>
      </c>
      <c r="K15">
        <f>'HDV frt time series'!BI1</f>
        <v>2009</v>
      </c>
      <c r="L15">
        <f>'HDV frt time series'!BJ1</f>
        <v>2010</v>
      </c>
      <c r="M15">
        <f>'HDV frt time series'!BK1</f>
        <v>2011</v>
      </c>
      <c r="N15">
        <f>'HDV frt time series'!BL1</f>
        <v>2012</v>
      </c>
      <c r="O15">
        <f>'HDV frt time series'!BM1</f>
        <v>2013</v>
      </c>
      <c r="P15">
        <f>'HDV frt time series'!BN1</f>
        <v>2014</v>
      </c>
      <c r="Q15">
        <f>'HDV frt time series'!BO1</f>
        <v>2015</v>
      </c>
      <c r="R15">
        <f>'HDV frt time series'!BP1</f>
        <v>2016</v>
      </c>
      <c r="S15">
        <f>'HDV frt time series'!BQ1</f>
        <v>2017</v>
      </c>
      <c r="T15">
        <f>'HDV frt time series'!BR1</f>
        <v>2018</v>
      </c>
      <c r="U15">
        <f>'HDV frt time series'!BS1</f>
        <v>2019</v>
      </c>
      <c r="V15">
        <f>'HDV frt time series'!BT1</f>
        <v>2020</v>
      </c>
      <c r="W15">
        <f>'HDV frt time series'!BU1</f>
        <v>2021</v>
      </c>
      <c r="X15">
        <f>'HDV frt time series'!BV1</f>
        <v>2022</v>
      </c>
      <c r="Y15">
        <f>'HDV frt time series'!BW1</f>
        <v>2023</v>
      </c>
      <c r="Z15">
        <f>'HDV frt time series'!BX1</f>
        <v>2024</v>
      </c>
      <c r="AA15">
        <f>'HDV frt time series'!BY1</f>
        <v>2025</v>
      </c>
      <c r="AB15">
        <f>'HDV frt time series'!BZ1</f>
        <v>2026</v>
      </c>
      <c r="AC15">
        <f>'HDV frt time series'!CA1</f>
        <v>2027</v>
      </c>
      <c r="AD15">
        <f>'HDV frt time series'!CB1</f>
        <v>2028</v>
      </c>
      <c r="AE15">
        <f>'HDV frt time series'!CC1</f>
        <v>2029</v>
      </c>
      <c r="AF15">
        <f>'HDV frt time series'!CD1</f>
        <v>2030</v>
      </c>
      <c r="AG15">
        <f>'HDV frt time series'!CE1</f>
        <v>2031</v>
      </c>
      <c r="AH15">
        <f>'HDV frt time series'!CF1</f>
        <v>2032</v>
      </c>
      <c r="AI15">
        <f>'HDV frt time series'!CG1</f>
        <v>2033</v>
      </c>
      <c r="AJ15">
        <f>'HDV frt time series'!CH1</f>
        <v>2034</v>
      </c>
      <c r="AK15">
        <f>'HDV frt time series'!CI1</f>
        <v>2035</v>
      </c>
      <c r="AL15">
        <f>'HDV frt time series'!CJ1</f>
        <v>2036</v>
      </c>
      <c r="AM15">
        <f>'HDV frt time series'!CK1</f>
        <v>2037</v>
      </c>
      <c r="AN15">
        <f>'HDV frt time series'!CL1</f>
        <v>2038</v>
      </c>
      <c r="AO15">
        <f>'HDV frt time series'!CM1</f>
        <v>2039</v>
      </c>
      <c r="AP15">
        <f>'HDV frt time series'!CN1</f>
        <v>2040</v>
      </c>
      <c r="AQ15">
        <f>'HDV frt time series'!CO1</f>
        <v>2041</v>
      </c>
      <c r="AR15">
        <f>'HDV frt time series'!CP1</f>
        <v>2042</v>
      </c>
      <c r="AS15">
        <f>'HDV frt time series'!CQ1</f>
        <v>2043</v>
      </c>
      <c r="AT15">
        <f>'HDV frt time series'!CR1</f>
        <v>2044</v>
      </c>
      <c r="AU15">
        <f>'HDV frt time series'!CS1</f>
        <v>2045</v>
      </c>
      <c r="AV15">
        <f>'HDV frt time series'!CT1</f>
        <v>2046</v>
      </c>
      <c r="AW15">
        <f>'HDV frt time series'!CU1</f>
        <v>2047</v>
      </c>
      <c r="AX15">
        <f>'HDV frt time series'!CV1</f>
        <v>2048</v>
      </c>
      <c r="AY15">
        <f>'HDV frt time series'!CW1</f>
        <v>2049</v>
      </c>
      <c r="AZ15">
        <f>'HDV frt time series'!CX1</f>
        <v>2050</v>
      </c>
    </row>
    <row r="16" spans="1:52">
      <c r="A16" t="str">
        <f>'HDV frt time series'!A2</f>
        <v>Reference Diesel HDV</v>
      </c>
      <c r="B16">
        <f>'HDV frt time series'!AZ2</f>
        <v>4.703002809</v>
      </c>
      <c r="C16">
        <f>'HDV frt time series'!BA2</f>
        <v>4.7127025280000003</v>
      </c>
      <c r="D16">
        <f>'HDV frt time series'!BB2</f>
        <v>4.7224022469999998</v>
      </c>
      <c r="E16">
        <f>'HDV frt time series'!BC2</f>
        <v>4.7321019660000001</v>
      </c>
      <c r="F16">
        <f>'HDV frt time series'!BD2</f>
        <v>4.7418016850000004</v>
      </c>
      <c r="G16">
        <f>'HDV frt time series'!BE2</f>
        <v>4.7515014039999999</v>
      </c>
      <c r="H16">
        <f>'HDV frt time series'!BF2</f>
        <v>4.7612011240000003</v>
      </c>
      <c r="I16">
        <f>'HDV frt time series'!BG2</f>
        <v>4.7709008429999997</v>
      </c>
      <c r="J16">
        <f>'HDV frt time series'!BH2</f>
        <v>4.7806005620000001</v>
      </c>
      <c r="K16">
        <f>'HDV frt time series'!BI2</f>
        <v>4.7903002810000004</v>
      </c>
      <c r="L16">
        <f>'HDV frt time series'!BJ2</f>
        <v>4.8</v>
      </c>
      <c r="M16">
        <f>'HDV frt time series'!BK2</f>
        <v>5.25</v>
      </c>
      <c r="N16">
        <f>'HDV frt time series'!BL2</f>
        <v>5.28</v>
      </c>
      <c r="O16">
        <f>'HDV frt time series'!BM2</f>
        <v>5.22</v>
      </c>
      <c r="P16">
        <f>'HDV frt time series'!BN2</f>
        <v>5.86</v>
      </c>
      <c r="Q16">
        <f>'HDV frt time series'!BO2</f>
        <v>5.87</v>
      </c>
      <c r="R16">
        <f>'HDV frt time series'!BP2</f>
        <v>7.3359752690000004</v>
      </c>
      <c r="S16">
        <f>'HDV frt time series'!BQ2</f>
        <v>7.5595959109999997</v>
      </c>
      <c r="T16">
        <f>'HDV frt time series'!BR2</f>
        <v>7.5803930739999998</v>
      </c>
      <c r="U16">
        <f>'HDV frt time series'!BS2</f>
        <v>7.6011815809999996</v>
      </c>
      <c r="V16">
        <f>'HDV frt time series'!BT2</f>
        <v>7.6264939180000004</v>
      </c>
      <c r="W16">
        <f>'HDV frt time series'!BU2</f>
        <v>7.6407733320000002</v>
      </c>
      <c r="X16">
        <f>'HDV frt time series'!BV2</f>
        <v>7.6548904210000002</v>
      </c>
      <c r="Y16">
        <f>'HDV frt time series'!BW2</f>
        <v>7.6480440600000001</v>
      </c>
      <c r="Z16">
        <f>'HDV frt time series'!BX2</f>
        <v>7.6728142259999998</v>
      </c>
      <c r="AA16">
        <f>'HDV frt time series'!BY2</f>
        <v>7.678026934</v>
      </c>
      <c r="AB16">
        <f>'HDV frt time series'!BZ2</f>
        <v>7.6836727600000003</v>
      </c>
      <c r="AC16">
        <f>'HDV frt time series'!CA2</f>
        <v>7.692423206</v>
      </c>
      <c r="AD16">
        <f>'HDV frt time series'!CB2</f>
        <v>7.6969435300000004</v>
      </c>
      <c r="AE16">
        <f>'HDV frt time series'!CC2</f>
        <v>7.7009463760000001</v>
      </c>
      <c r="AF16">
        <f>'HDV frt time series'!CD2</f>
        <v>7.7053825329999999</v>
      </c>
      <c r="AG16">
        <f>'HDV frt time series'!CE2</f>
        <v>7.7096381840000001</v>
      </c>
      <c r="AH16">
        <f>'HDV frt time series'!CF2</f>
        <v>7.7199166190000001</v>
      </c>
      <c r="AI16">
        <f>'HDV frt time series'!CG2</f>
        <v>7.7225677770000001</v>
      </c>
      <c r="AJ16">
        <f>'HDV frt time series'!CH2</f>
        <v>7.7247833520000002</v>
      </c>
      <c r="AK16">
        <f>'HDV frt time series'!CI2</f>
        <v>7.7260653369999996</v>
      </c>
      <c r="AL16">
        <f>'HDV frt time series'!CJ2</f>
        <v>7.7016292870000003</v>
      </c>
      <c r="AM16">
        <f>'HDV frt time series'!CK2</f>
        <v>7.7034311290000002</v>
      </c>
      <c r="AN16">
        <f>'HDV frt time series'!CL2</f>
        <v>7.7051277139999996</v>
      </c>
      <c r="AO16">
        <f>'HDV frt time series'!CM2</f>
        <v>7.7072452199999999</v>
      </c>
      <c r="AP16">
        <f>'HDV frt time series'!CN2</f>
        <v>7.7094395819999999</v>
      </c>
      <c r="AQ16">
        <f>'HDV frt time series'!CO2</f>
        <v>7.7086904010000001</v>
      </c>
      <c r="AR16">
        <f>'HDV frt time series'!CP2</f>
        <v>7.7081769109999998</v>
      </c>
      <c r="AS16">
        <f>'HDV frt time series'!CQ2</f>
        <v>7.7073420629999996</v>
      </c>
      <c r="AT16">
        <f>'HDV frt time series'!CR2</f>
        <v>7.706469469</v>
      </c>
      <c r="AU16">
        <f>'HDV frt time series'!CS2</f>
        <v>7.7061399169999998</v>
      </c>
      <c r="AV16">
        <f>'HDV frt time series'!CT2</f>
        <v>7.7057655350000003</v>
      </c>
      <c r="AW16">
        <f>'HDV frt time series'!CU2</f>
        <v>7.7056734860000002</v>
      </c>
      <c r="AX16">
        <f>'HDV frt time series'!CV2</f>
        <v>7.7057391060000002</v>
      </c>
      <c r="AY16">
        <f>'HDV frt time series'!CW2</f>
        <v>7.7056446159999998</v>
      </c>
      <c r="AZ16">
        <f>'HDV frt time series'!CX2</f>
        <v>7.7053661829999998</v>
      </c>
    </row>
    <row r="17" spans="1:52">
      <c r="A17" t="str">
        <f>'HDV frt time series'!A3</f>
        <v>Baseline Diesel HDV</v>
      </c>
      <c r="B17">
        <f>'HDV frt time series'!AZ3</f>
        <v>4.9022578408688</v>
      </c>
      <c r="C17">
        <f>'HDV frt time series'!BA3</f>
        <v>4.9124450262233799</v>
      </c>
      <c r="D17">
        <f>'HDV frt time series'!BB3</f>
        <v>4.9205185703782703</v>
      </c>
      <c r="E17">
        <f>'HDV frt time series'!BC3</f>
        <v>4.9870733874153697</v>
      </c>
      <c r="F17">
        <f>'HDV frt time series'!BD3</f>
        <v>4.9966354692711397</v>
      </c>
      <c r="G17">
        <f>'HDV frt time series'!BE3</f>
        <v>5.0092862191445997</v>
      </c>
      <c r="H17">
        <f>'HDV frt time series'!BF3</f>
        <v>5.0176474628781698</v>
      </c>
      <c r="I17">
        <f>'HDV frt time series'!BG3</f>
        <v>4.8997380217036097</v>
      </c>
      <c r="J17">
        <f>'HDV frt time series'!BH3</f>
        <v>4.77726124078072</v>
      </c>
      <c r="K17">
        <f>'HDV frt time series'!BI3</f>
        <v>4.7765100294032603</v>
      </c>
      <c r="L17">
        <f>'HDV frt time series'!BJ3</f>
        <v>4.9605447799048301</v>
      </c>
      <c r="M17">
        <f>'HDV frt time series'!BK3</f>
        <v>4.9375537290837599</v>
      </c>
      <c r="N17">
        <f>'HDV frt time series'!BL3</f>
        <v>4.9587083309912696</v>
      </c>
      <c r="O17">
        <f>'HDV frt time series'!BM3</f>
        <v>4.9609636003102802</v>
      </c>
      <c r="P17">
        <f>'HDV frt time series'!BN3</f>
        <v>4.9596319264424702</v>
      </c>
      <c r="Q17">
        <f>'HDV frt time series'!BO3</f>
        <v>4.9589008856104098</v>
      </c>
      <c r="R17">
        <f>'HDV frt time series'!BP3</f>
        <v>4.9632207023458204</v>
      </c>
      <c r="S17">
        <f>'HDV frt time series'!BQ3</f>
        <v>4.96212114316618</v>
      </c>
      <c r="T17">
        <f>'HDV frt time series'!BR3</f>
        <v>4.9628622620731297</v>
      </c>
      <c r="U17">
        <f>'HDV frt time series'!BS3</f>
        <v>4.9638352053607999</v>
      </c>
      <c r="V17">
        <f>'HDV frt time series'!BT3</f>
        <v>4.9647147714977597</v>
      </c>
      <c r="W17">
        <f>'HDV frt time series'!BU3</f>
        <v>4.9638761554884399</v>
      </c>
      <c r="X17">
        <f>'HDV frt time series'!BV3</f>
        <v>4.9650622771881503</v>
      </c>
      <c r="Y17">
        <f>'HDV frt time series'!BW3</f>
        <v>4.9507154429683196</v>
      </c>
      <c r="Z17">
        <f>'HDV frt time series'!BX3</f>
        <v>4.9517102492669496</v>
      </c>
      <c r="AA17">
        <f>'HDV frt time series'!BY3</f>
        <v>4.9532642711149704</v>
      </c>
      <c r="AB17">
        <f>'HDV frt time series'!BZ3</f>
        <v>4.9553903964256696</v>
      </c>
      <c r="AC17">
        <f>'HDV frt time series'!CA3</f>
        <v>4.9582440855790599</v>
      </c>
      <c r="AD17">
        <f>'HDV frt time series'!CB3</f>
        <v>4.9614825489092196</v>
      </c>
      <c r="AE17">
        <f>'HDV frt time series'!CC3</f>
        <v>4.9645093561716296</v>
      </c>
      <c r="AF17">
        <f>'HDV frt time series'!CD3</f>
        <v>4.9661305757391796</v>
      </c>
      <c r="AG17">
        <f>'HDV frt time series'!CE3</f>
        <v>4.9659356182683201</v>
      </c>
      <c r="AH17">
        <f>'HDV frt time series'!CF3</f>
        <v>4.9647682855981401</v>
      </c>
      <c r="AI17">
        <f>'HDV frt time series'!CG3</f>
        <v>4.96037219531906</v>
      </c>
      <c r="AJ17">
        <f>'HDV frt time series'!CH3</f>
        <v>4.9516453247453898</v>
      </c>
      <c r="AK17">
        <f>'HDV frt time series'!CI3</f>
        <v>4.9263601553517997</v>
      </c>
      <c r="AL17">
        <f>'HDV frt time series'!CJ3</f>
        <v>4.9263601553517997</v>
      </c>
      <c r="AM17">
        <f>'HDV frt time series'!CK3</f>
        <v>4.9263601553517997</v>
      </c>
      <c r="AN17">
        <f>'HDV frt time series'!CL3</f>
        <v>4.9263601553517997</v>
      </c>
      <c r="AO17">
        <f>'HDV frt time series'!CM3</f>
        <v>4.9263601553517997</v>
      </c>
      <c r="AP17">
        <f>'HDV frt time series'!CN3</f>
        <v>4.9263601553517997</v>
      </c>
      <c r="AQ17">
        <f>'HDV frt time series'!CO3</f>
        <v>4.9263601553517997</v>
      </c>
      <c r="AR17">
        <f>'HDV frt time series'!CP3</f>
        <v>4.9263601553517997</v>
      </c>
      <c r="AS17">
        <f>'HDV frt time series'!CQ3</f>
        <v>4.9263601553517997</v>
      </c>
      <c r="AT17">
        <f>'HDV frt time series'!CR3</f>
        <v>4.9263601553517997</v>
      </c>
      <c r="AU17">
        <f>'HDV frt time series'!CS3</f>
        <v>4.9263601553517997</v>
      </c>
      <c r="AV17">
        <f>'HDV frt time series'!CT3</f>
        <v>4.9263601553517997</v>
      </c>
      <c r="AW17">
        <f>'HDV frt time series'!CU3</f>
        <v>4.9263601553517997</v>
      </c>
      <c r="AX17">
        <f>'HDV frt time series'!CV3</f>
        <v>4.9263601553517997</v>
      </c>
      <c r="AY17">
        <f>'HDV frt time series'!CW3</f>
        <v>4.9263601553517997</v>
      </c>
      <c r="AZ17">
        <f>'HDV frt time series'!CX3</f>
        <v>4.9263601553517997</v>
      </c>
    </row>
    <row r="18" spans="1:52">
      <c r="A18" t="str">
        <f>'HDV frt time series'!A4</f>
        <v>Reference LNG HDV</v>
      </c>
      <c r="B18">
        <f>'HDV frt time series'!AZ4</f>
        <v>4.1000775139999996</v>
      </c>
      <c r="C18">
        <f>'HDV frt time series'!BA4</f>
        <v>4.1000775139999996</v>
      </c>
      <c r="D18">
        <f>'HDV frt time series'!BB4</f>
        <v>4.1000775139999996</v>
      </c>
      <c r="E18">
        <f>'HDV frt time series'!BC4</f>
        <v>4.1000775139999996</v>
      </c>
      <c r="F18">
        <f>'HDV frt time series'!BD4</f>
        <v>4.1000775139999996</v>
      </c>
      <c r="G18">
        <f>'HDV frt time series'!BE4</f>
        <v>4.1000775139999996</v>
      </c>
      <c r="H18">
        <f>'HDV frt time series'!BF4</f>
        <v>4.1000775139999996</v>
      </c>
      <c r="I18">
        <f>'HDV frt time series'!BG4</f>
        <v>4.1000775139999996</v>
      </c>
      <c r="J18">
        <f>'HDV frt time series'!BH4</f>
        <v>3.997589525</v>
      </c>
      <c r="K18">
        <f>'HDV frt time series'!BI4</f>
        <v>3.9969609149999998</v>
      </c>
      <c r="L18">
        <f>'HDV frt time series'!BJ4</f>
        <v>4.1509603200000003</v>
      </c>
      <c r="M18">
        <f>'HDV frt time series'!BK4</f>
        <v>4.2211220520000001</v>
      </c>
      <c r="N18">
        <f>'HDV frt time series'!BL4</f>
        <v>4.3251244399999997</v>
      </c>
      <c r="O18">
        <f>'HDV frt time series'!BM4</f>
        <v>4.4094244580000002</v>
      </c>
      <c r="P18">
        <f>'HDV frt time series'!BN4</f>
        <v>4.5829607020000003</v>
      </c>
      <c r="Q18">
        <f>'HDV frt time series'!BO4</f>
        <v>4.7564969460000004</v>
      </c>
      <c r="R18">
        <f>'HDV frt time series'!BP4</f>
        <v>4.8847652310000003</v>
      </c>
      <c r="S18">
        <f>'HDV frt time series'!BQ4</f>
        <v>5.0130335160000001</v>
      </c>
      <c r="T18">
        <f>'HDV frt time series'!BR4</f>
        <v>5.141301801</v>
      </c>
      <c r="U18">
        <f>'HDV frt time series'!BS4</f>
        <v>5.2695700859999999</v>
      </c>
      <c r="V18">
        <f>'HDV frt time series'!BT4</f>
        <v>5.3978383709999997</v>
      </c>
      <c r="W18">
        <f>'HDV frt time series'!BU4</f>
        <v>5.5261066550000004</v>
      </c>
      <c r="X18">
        <f>'HDV frt time series'!BV4</f>
        <v>5.6543749400000003</v>
      </c>
      <c r="Y18">
        <f>'HDV frt time series'!BW4</f>
        <v>5.7826432250000002</v>
      </c>
      <c r="Z18">
        <f>'HDV frt time series'!BX4</f>
        <v>5.91091151</v>
      </c>
      <c r="AA18">
        <f>'HDV frt time series'!BY4</f>
        <v>6.0391797949999999</v>
      </c>
      <c r="AB18">
        <f>'HDV frt time series'!BZ4</f>
        <v>6.0712468660000001</v>
      </c>
      <c r="AC18">
        <f>'HDV frt time series'!CA4</f>
        <v>6.1033139370000002</v>
      </c>
      <c r="AD18">
        <f>'HDV frt time series'!CB4</f>
        <v>6.1353810080000004</v>
      </c>
      <c r="AE18">
        <f>'HDV frt time series'!CC4</f>
        <v>6.1674480799999998</v>
      </c>
      <c r="AF18">
        <f>'HDV frt time series'!CD4</f>
        <v>6.1995151509999999</v>
      </c>
      <c r="AG18">
        <f>'HDV frt time series'!CE4</f>
        <v>6.3377174839999997</v>
      </c>
      <c r="AH18">
        <f>'HDV frt time series'!CF4</f>
        <v>6.4752642629999997</v>
      </c>
      <c r="AI18">
        <f>'HDV frt time series'!CG4</f>
        <v>6.6121676459999996</v>
      </c>
      <c r="AJ18">
        <f>'HDV frt time series'!CH4</f>
        <v>6.7484394950000004</v>
      </c>
      <c r="AK18">
        <f>'HDV frt time series'!CI4</f>
        <v>6.8840913779999999</v>
      </c>
      <c r="AL18">
        <f>'HDV frt time series'!CJ4</f>
        <v>7.0620423749999999</v>
      </c>
      <c r="AM18">
        <f>'HDV frt time series'!CK4</f>
        <v>7.2405676909999999</v>
      </c>
      <c r="AN18">
        <f>'HDV frt time series'!CL4</f>
        <v>7.4196621130000002</v>
      </c>
      <c r="AO18">
        <f>'HDV frt time series'!CM4</f>
        <v>7.5993204920000004</v>
      </c>
      <c r="AP18">
        <f>'HDV frt time series'!CN4</f>
        <v>7.7795377370000001</v>
      </c>
      <c r="AQ18">
        <f>'HDV frt time series'!CO4</f>
        <v>7.7702021459999999</v>
      </c>
      <c r="AR18">
        <f>'HDV frt time series'!CP4</f>
        <v>7.7609500320000002</v>
      </c>
      <c r="AS18">
        <f>'HDV frt time series'!CQ4</f>
        <v>7.7517802810000003</v>
      </c>
      <c r="AT18">
        <f>'HDV frt time series'!CR4</f>
        <v>7.7426917980000001</v>
      </c>
      <c r="AU18">
        <f>'HDV frt time series'!CS4</f>
        <v>7.7336835080000004</v>
      </c>
      <c r="AV18">
        <f>'HDV frt time series'!CT4</f>
        <v>7.7486194169999996</v>
      </c>
      <c r="AW18">
        <f>'HDV frt time series'!CU4</f>
        <v>7.7634679809999998</v>
      </c>
      <c r="AX18">
        <f>'HDV frt time series'!CV4</f>
        <v>7.7782299650000004</v>
      </c>
      <c r="AY18">
        <f>'HDV frt time series'!CW4</f>
        <v>7.7929061239999999</v>
      </c>
      <c r="AZ18">
        <f>'HDV frt time series'!CX4</f>
        <v>7.8074972029999996</v>
      </c>
    </row>
    <row r="19" spans="1:52">
      <c r="A19" t="str">
        <f>'HDV frt time series'!A5</f>
        <v>Reference CNG HDV</v>
      </c>
      <c r="B19">
        <f>'HDV frt time series'!AZ5</f>
        <v>2.9714582109999998</v>
      </c>
      <c r="C19">
        <f>'HDV frt time series'!BA5</f>
        <v>2.9714582109999998</v>
      </c>
      <c r="D19">
        <f>'HDV frt time series'!BB5</f>
        <v>2.9714582109999998</v>
      </c>
      <c r="E19">
        <f>'HDV frt time series'!BC5</f>
        <v>2.9714582109999998</v>
      </c>
      <c r="F19">
        <f>'HDV frt time series'!BD5</f>
        <v>2.9714582109999998</v>
      </c>
      <c r="G19">
        <f>'HDV frt time series'!BE5</f>
        <v>2.9714582109999998</v>
      </c>
      <c r="H19">
        <f>'HDV frt time series'!BF5</f>
        <v>2.9714582109999998</v>
      </c>
      <c r="I19">
        <f>'HDV frt time series'!BG5</f>
        <v>2.9714582109999998</v>
      </c>
      <c r="J19">
        <f>'HDV frt time series'!BH5</f>
        <v>2.9714582109999998</v>
      </c>
      <c r="K19">
        <f>'HDV frt time series'!BI5</f>
        <v>2.9714582109999998</v>
      </c>
      <c r="L19">
        <f>'HDV frt time series'!BJ5</f>
        <v>2.9714582109999998</v>
      </c>
      <c r="M19">
        <f>'HDV frt time series'!BK5</f>
        <v>2.985760988</v>
      </c>
      <c r="N19">
        <f>'HDV frt time series'!BL5</f>
        <v>2.9894135149999999</v>
      </c>
      <c r="O19">
        <f>'HDV frt time series'!BM5</f>
        <v>2.989448527</v>
      </c>
      <c r="P19">
        <f>'HDV frt time series'!BN5</f>
        <v>3.4040034870000002</v>
      </c>
      <c r="Q19">
        <f>'HDV frt time series'!BO5</f>
        <v>3.4040034879999999</v>
      </c>
      <c r="R19">
        <f>'HDV frt time series'!BP5</f>
        <v>3.4040034870000002</v>
      </c>
      <c r="S19">
        <f>'HDV frt time series'!BQ5</f>
        <v>3.5033279369999999</v>
      </c>
      <c r="T19">
        <f>'HDV frt time series'!BR5</f>
        <v>3.5033279359999998</v>
      </c>
      <c r="U19">
        <f>'HDV frt time series'!BS5</f>
        <v>3.5033279359999998</v>
      </c>
      <c r="V19">
        <f>'HDV frt time series'!BT5</f>
        <v>3.5033279359999998</v>
      </c>
      <c r="W19">
        <f>'HDV frt time series'!BU5</f>
        <v>3.5033279359999998</v>
      </c>
      <c r="X19">
        <f>'HDV frt time series'!BV5</f>
        <v>3.5033279369999999</v>
      </c>
      <c r="Y19">
        <f>'HDV frt time series'!BW5</f>
        <v>3.5033279369999999</v>
      </c>
      <c r="Z19">
        <f>'HDV frt time series'!BX5</f>
        <v>3.5033279359999998</v>
      </c>
      <c r="AA19">
        <f>'HDV frt time series'!BY5</f>
        <v>3.5033279359999998</v>
      </c>
      <c r="AB19">
        <f>'HDV frt time series'!BZ5</f>
        <v>3.5033279369999999</v>
      </c>
      <c r="AC19">
        <f>'HDV frt time series'!CA5</f>
        <v>3.5033279350000002</v>
      </c>
      <c r="AD19">
        <f>'HDV frt time series'!CB5</f>
        <v>3.5033279369999999</v>
      </c>
      <c r="AE19">
        <f>'HDV frt time series'!CC5</f>
        <v>3.5033279359999998</v>
      </c>
      <c r="AF19">
        <f>'HDV frt time series'!CD5</f>
        <v>3.5033279369999999</v>
      </c>
      <c r="AG19">
        <f>'HDV frt time series'!CE5</f>
        <v>3.5033279359999998</v>
      </c>
      <c r="AH19">
        <f>'HDV frt time series'!CF5</f>
        <v>3.5033279359999998</v>
      </c>
      <c r="AI19">
        <f>'HDV frt time series'!CG5</f>
        <v>3.5033279359999998</v>
      </c>
      <c r="AJ19">
        <f>'HDV frt time series'!CH5</f>
        <v>3.5033279359999998</v>
      </c>
      <c r="AK19">
        <f>'HDV frt time series'!CI5</f>
        <v>3.5033279359999998</v>
      </c>
      <c r="AL19">
        <f>'HDV frt time series'!CJ5</f>
        <v>3.5033279359999998</v>
      </c>
      <c r="AM19">
        <f>'HDV frt time series'!CK5</f>
        <v>3.5033279359999998</v>
      </c>
      <c r="AN19">
        <f>'HDV frt time series'!CL5</f>
        <v>3.5033279369999999</v>
      </c>
      <c r="AO19">
        <f>'HDV frt time series'!CM5</f>
        <v>3.5033279359999998</v>
      </c>
      <c r="AP19">
        <f>'HDV frt time series'!CN5</f>
        <v>3.5033279369999999</v>
      </c>
      <c r="AQ19">
        <f>'HDV frt time series'!CO5</f>
        <v>3.5033279359999998</v>
      </c>
      <c r="AR19">
        <f>'HDV frt time series'!CP5</f>
        <v>3.5033279359999998</v>
      </c>
      <c r="AS19">
        <f>'HDV frt time series'!CQ5</f>
        <v>3.5033279359999998</v>
      </c>
      <c r="AT19">
        <f>'HDV frt time series'!CR5</f>
        <v>3.5033279369999999</v>
      </c>
      <c r="AU19">
        <f>'HDV frt time series'!CS5</f>
        <v>3.5033279369999999</v>
      </c>
      <c r="AV19">
        <f>'HDV frt time series'!CT5</f>
        <v>3.5033279359999998</v>
      </c>
      <c r="AW19">
        <f>'HDV frt time series'!CU5</f>
        <v>3.5033279359999998</v>
      </c>
      <c r="AX19">
        <f>'HDV frt time series'!CV5</f>
        <v>3.5033279359999998</v>
      </c>
      <c r="AY19">
        <f>'HDV frt time series'!CW5</f>
        <v>3.5033279359999998</v>
      </c>
      <c r="AZ19">
        <f>'HDV frt time series'!CX5</f>
        <v>3.5033279359999998</v>
      </c>
    </row>
    <row r="20" spans="1:52">
      <c r="A20" t="str">
        <f>'HDV frt time series'!A6</f>
        <v>Hybrid Diesel HDV</v>
      </c>
      <c r="B20">
        <f>'HDV frt time series'!AZ6</f>
        <v>6.846130939</v>
      </c>
      <c r="C20">
        <f>'HDV frt time series'!BA6</f>
        <v>6.846130939</v>
      </c>
      <c r="D20">
        <f>'HDV frt time series'!BB6</f>
        <v>6.846130939</v>
      </c>
      <c r="E20">
        <f>'HDV frt time series'!BC6</f>
        <v>6.846130939</v>
      </c>
      <c r="F20">
        <f>'HDV frt time series'!BD6</f>
        <v>6.846130939</v>
      </c>
      <c r="G20">
        <f>'HDV frt time series'!BE6</f>
        <v>6.846130939</v>
      </c>
      <c r="H20">
        <f>'HDV frt time series'!BF6</f>
        <v>6.846130939</v>
      </c>
      <c r="I20">
        <f>'HDV frt time series'!BG6</f>
        <v>6.846130939</v>
      </c>
      <c r="J20">
        <f>'HDV frt time series'!BH6</f>
        <v>6.675000957</v>
      </c>
      <c r="K20">
        <f>'HDV frt time series'!BI6</f>
        <v>6.6739513309999996</v>
      </c>
      <c r="L20">
        <f>'HDV frt time series'!BJ6</f>
        <v>6.9310928340000002</v>
      </c>
      <c r="M20">
        <f>'HDV frt time series'!BK6</f>
        <v>6.898968719</v>
      </c>
      <c r="N20">
        <f>'HDV frt time series'!BL6</f>
        <v>6.9285268660000003</v>
      </c>
      <c r="O20">
        <f>'HDV frt time series'!BM6</f>
        <v>6.9316780280000003</v>
      </c>
      <c r="P20">
        <f>'HDV frt time series'!BN6</f>
        <v>7.0777789699999998</v>
      </c>
      <c r="Q20">
        <f>'HDV frt time series'!BO6</f>
        <v>7.2238799120000001</v>
      </c>
      <c r="R20">
        <f>'HDV frt time series'!BP6</f>
        <v>7.418681168</v>
      </c>
      <c r="S20">
        <f>'HDV frt time series'!BQ6</f>
        <v>7.6134824239999999</v>
      </c>
      <c r="T20">
        <f>'HDV frt time series'!BR6</f>
        <v>7.8082836799999997</v>
      </c>
      <c r="U20">
        <f>'HDV frt time series'!BS6</f>
        <v>8.0030849370000006</v>
      </c>
      <c r="V20">
        <f>'HDV frt time series'!BT6</f>
        <v>8.1978861930000004</v>
      </c>
      <c r="W20">
        <f>'HDV frt time series'!BU6</f>
        <v>8.3926874490000003</v>
      </c>
      <c r="X20">
        <f>'HDV frt time series'!BV6</f>
        <v>8.5874887050000002</v>
      </c>
      <c r="Y20">
        <f>'HDV frt time series'!BW6</f>
        <v>8.782289961</v>
      </c>
      <c r="Z20">
        <f>'HDV frt time series'!BX6</f>
        <v>8.9770912169999999</v>
      </c>
      <c r="AA20">
        <f>'HDV frt time series'!BY6</f>
        <v>9.1718924729999998</v>
      </c>
      <c r="AB20">
        <f>'HDV frt time series'!BZ6</f>
        <v>9.2692931010000006</v>
      </c>
      <c r="AC20">
        <f>'HDV frt time series'!CA6</f>
        <v>9.3666937289999996</v>
      </c>
      <c r="AD20">
        <f>'HDV frt time series'!CB6</f>
        <v>9.4640943570000005</v>
      </c>
      <c r="AE20">
        <f>'HDV frt time series'!CC6</f>
        <v>9.5614949849999995</v>
      </c>
      <c r="AF20">
        <f>'HDV frt time series'!CD6</f>
        <v>9.6588956130000003</v>
      </c>
      <c r="AG20">
        <f>'HDV frt time series'!CE6</f>
        <v>9.8733599069999904</v>
      </c>
      <c r="AH20">
        <f>'HDV frt time series'!CF6</f>
        <v>10.086771669999999</v>
      </c>
      <c r="AI20">
        <f>'HDV frt time series'!CG6</f>
        <v>10.29915044</v>
      </c>
      <c r="AJ20">
        <f>'HDV frt time series'!CH6</f>
        <v>10.51051524</v>
      </c>
      <c r="AK20">
        <f>'HDV frt time series'!CI6</f>
        <v>10.72088465</v>
      </c>
      <c r="AL20">
        <f>'HDV frt time series'!CJ6</f>
        <v>10.99663468</v>
      </c>
      <c r="AM20">
        <f>'HDV frt time series'!CK6</f>
        <v>11.273223570000001</v>
      </c>
      <c r="AN20">
        <f>'HDV frt time series'!CL6</f>
        <v>11.55064372</v>
      </c>
      <c r="AO20">
        <f>'HDV frt time series'!CM6</f>
        <v>11.82888758</v>
      </c>
      <c r="AP20">
        <f>'HDV frt time series'!CN6</f>
        <v>12.107947749999999</v>
      </c>
      <c r="AQ20">
        <f>'HDV frt time series'!CO6</f>
        <v>12.092453219999999</v>
      </c>
      <c r="AR20">
        <f>'HDV frt time series'!CP6</f>
        <v>12.07709725</v>
      </c>
      <c r="AS20">
        <f>'HDV frt time series'!CQ6</f>
        <v>12.061877969999999</v>
      </c>
      <c r="AT20">
        <f>'HDV frt time series'!CR6</f>
        <v>12.046793579999999</v>
      </c>
      <c r="AU20">
        <f>'HDV frt time series'!CS6</f>
        <v>12.03184229</v>
      </c>
      <c r="AV20">
        <f>'HDV frt time series'!CT6</f>
        <v>12.0346426</v>
      </c>
      <c r="AW20">
        <f>'HDV frt time series'!CU6</f>
        <v>12.03742654</v>
      </c>
      <c r="AX20">
        <f>'HDV frt time series'!CV6</f>
        <v>12.040194250000001</v>
      </c>
      <c r="AY20">
        <f>'HDV frt time series'!CW6</f>
        <v>12.04294587</v>
      </c>
      <c r="AZ20">
        <f>'HDV frt time series'!CX6</f>
        <v>12.04568153</v>
      </c>
    </row>
    <row r="21" spans="1:52">
      <c r="A21" t="str">
        <f>'HDV frt time series'!A7</f>
        <v>Hyrogen FCV HDV</v>
      </c>
      <c r="B21">
        <f>'HDV frt time series'!AZ7</f>
        <v>6.0780821920000001</v>
      </c>
      <c r="C21">
        <f>'HDV frt time series'!BA7</f>
        <v>6.0780821920000001</v>
      </c>
      <c r="D21">
        <f>'HDV frt time series'!BB7</f>
        <v>6.0780821920000001</v>
      </c>
      <c r="E21">
        <f>'HDV frt time series'!BC7</f>
        <v>6.0780821920000001</v>
      </c>
      <c r="F21">
        <f>'HDV frt time series'!BD7</f>
        <v>6.0780821920000001</v>
      </c>
      <c r="G21">
        <f>'HDV frt time series'!BE7</f>
        <v>6.0780821920000001</v>
      </c>
      <c r="H21">
        <f>'HDV frt time series'!BF7</f>
        <v>6.0780821920000001</v>
      </c>
      <c r="I21">
        <f>'HDV frt time series'!BG7</f>
        <v>6.0780821920000001</v>
      </c>
      <c r="J21">
        <f>'HDV frt time series'!BH7</f>
        <v>6.0780821920000001</v>
      </c>
      <c r="K21">
        <f>'HDV frt time series'!BI7</f>
        <v>6.0780821920000001</v>
      </c>
      <c r="L21">
        <f>'HDV frt time series'!BJ7</f>
        <v>6.0780821920000001</v>
      </c>
      <c r="M21">
        <f>'HDV frt time series'!BK7</f>
        <v>6.0780821920000001</v>
      </c>
      <c r="N21">
        <f>'HDV frt time series'!BL7</f>
        <v>6.0780821920000001</v>
      </c>
      <c r="O21">
        <f>'HDV frt time series'!BM7</f>
        <v>6.0780821920000001</v>
      </c>
      <c r="P21">
        <f>'HDV frt time series'!BN7</f>
        <v>6.0780821920000001</v>
      </c>
      <c r="Q21">
        <f>'HDV frt time series'!BO7</f>
        <v>6.1972602739999996</v>
      </c>
      <c r="R21">
        <f>'HDV frt time series'!BP7</f>
        <v>6.3164383559999999</v>
      </c>
      <c r="S21">
        <f>'HDV frt time series'!BQ7</f>
        <v>6.4356164380000003</v>
      </c>
      <c r="T21">
        <f>'HDV frt time series'!BR7</f>
        <v>6.6739726030000002</v>
      </c>
      <c r="U21">
        <f>'HDV frt time series'!BS7</f>
        <v>6.7931506849999996</v>
      </c>
      <c r="V21">
        <f>'HDV frt time series'!BT7</f>
        <v>7.0315068490000003</v>
      </c>
      <c r="W21">
        <f>'HDV frt time series'!BU7</f>
        <v>7.1506849319999999</v>
      </c>
      <c r="X21">
        <f>'HDV frt time series'!BV7</f>
        <v>7.2698630140000002</v>
      </c>
      <c r="Y21">
        <f>'HDV frt time series'!BW7</f>
        <v>7.508219178</v>
      </c>
      <c r="Z21">
        <f>'HDV frt time series'!BX7</f>
        <v>7.6273972600000004</v>
      </c>
      <c r="AA21">
        <f>'HDV frt time series'!BY7</f>
        <v>7.8657534250000003</v>
      </c>
      <c r="AB21">
        <f>'HDV frt time series'!BZ7</f>
        <v>7.9849315069999998</v>
      </c>
      <c r="AC21">
        <f>'HDV frt time series'!CA7</f>
        <v>8.2232876709999996</v>
      </c>
      <c r="AD21">
        <f>'HDV frt time series'!CB7</f>
        <v>8.4616438360000004</v>
      </c>
      <c r="AE21">
        <f>'HDV frt time series'!CC7</f>
        <v>8.5808219179999998</v>
      </c>
      <c r="AF21">
        <f>'HDV frt time series'!CD7</f>
        <v>8.8191780820000005</v>
      </c>
      <c r="AG21">
        <f>'HDV frt time series'!CE7</f>
        <v>9.0575342469999995</v>
      </c>
      <c r="AH21">
        <f>'HDV frt time series'!CF7</f>
        <v>9.1767123290000008</v>
      </c>
      <c r="AI21">
        <f>'HDV frt time series'!CG7</f>
        <v>9.4150684929999997</v>
      </c>
      <c r="AJ21">
        <f>'HDV frt time series'!CH7</f>
        <v>9.6534246580000005</v>
      </c>
      <c r="AK21">
        <f>'HDV frt time series'!CI7</f>
        <v>9.8917808219999905</v>
      </c>
      <c r="AL21">
        <f>'HDV frt time series'!CJ7</f>
        <v>10.13013699</v>
      </c>
      <c r="AM21">
        <f>'HDV frt time series'!CK7</f>
        <v>10.368493150000001</v>
      </c>
      <c r="AN21">
        <f>'HDV frt time series'!CL7</f>
        <v>10.60684932</v>
      </c>
      <c r="AO21">
        <f>'HDV frt time series'!CM7</f>
        <v>10.845205480000001</v>
      </c>
      <c r="AP21">
        <f>'HDV frt time series'!CN7</f>
        <v>11.083561639999999</v>
      </c>
      <c r="AQ21">
        <f>'HDV frt time series'!CO7</f>
        <v>11.083561639999999</v>
      </c>
      <c r="AR21">
        <f>'HDV frt time series'!CP7</f>
        <v>11.083561639999999</v>
      </c>
      <c r="AS21">
        <f>'HDV frt time series'!CQ7</f>
        <v>11.083561639999999</v>
      </c>
      <c r="AT21">
        <f>'HDV frt time series'!CR7</f>
        <v>11.083561639999999</v>
      </c>
      <c r="AU21">
        <f>'HDV frt time series'!CS7</f>
        <v>11.083561639999999</v>
      </c>
      <c r="AV21">
        <f>'HDV frt time series'!CT7</f>
        <v>11.083561639999999</v>
      </c>
      <c r="AW21">
        <f>'HDV frt time series'!CU7</f>
        <v>11.083561639999999</v>
      </c>
      <c r="AX21">
        <f>'HDV frt time series'!CV7</f>
        <v>11.083561639999999</v>
      </c>
      <c r="AY21">
        <f>'HDV frt time series'!CW7</f>
        <v>11.083561639999999</v>
      </c>
      <c r="AZ21">
        <f>'HDV frt time series'!CX7</f>
        <v>11.083561639999999</v>
      </c>
    </row>
    <row r="22" spans="1:52">
      <c r="A22" t="str">
        <f>'HDV frt time series'!A8</f>
        <v>Hybrid LNG</v>
      </c>
      <c r="B22">
        <f>'HDV frt time series'!AZ8</f>
        <v>5.97</v>
      </c>
      <c r="C22">
        <f>'HDV frt time series'!BA8</f>
        <v>5.8730000000000002</v>
      </c>
      <c r="D22">
        <f>'HDV frt time series'!BB8</f>
        <v>6.133</v>
      </c>
      <c r="E22">
        <f>'HDV frt time series'!BC8</f>
        <v>5.96</v>
      </c>
      <c r="F22">
        <f>'HDV frt time series'!BD8</f>
        <v>6.1159999999999997</v>
      </c>
      <c r="G22">
        <f>'HDV frt time series'!BE8</f>
        <v>6.1210000000000004</v>
      </c>
      <c r="H22">
        <f>'HDV frt time series'!BF8</f>
        <v>5.9420000000000002</v>
      </c>
      <c r="I22">
        <f>'HDV frt time series'!BG8</f>
        <v>5.9409999999999998</v>
      </c>
      <c r="J22">
        <f>'HDV frt time series'!BH8</f>
        <v>6.226</v>
      </c>
      <c r="K22">
        <f>'HDV frt time series'!BI8</f>
        <v>6.399</v>
      </c>
      <c r="L22">
        <f>'HDV frt time series'!BJ8</f>
        <v>6.2919999999999998</v>
      </c>
      <c r="M22">
        <f>'HDV frt time series'!BK8</f>
        <v>6.3070000000000004</v>
      </c>
      <c r="N22">
        <f>'HDV frt time series'!BL8</f>
        <v>6.3780000000000001</v>
      </c>
      <c r="O22">
        <f>'HDV frt time series'!BM8</f>
        <v>6.4249999999999998</v>
      </c>
      <c r="P22">
        <f>'HDV frt time series'!BN8</f>
        <v>6.6360000000000001</v>
      </c>
      <c r="Q22">
        <f>'HDV frt time series'!BO8</f>
        <v>6.7910000000000004</v>
      </c>
      <c r="R22">
        <f>'HDV frt time series'!BP8</f>
        <v>6.9820000000000002</v>
      </c>
      <c r="S22">
        <f>'HDV frt time series'!BQ8</f>
        <v>7.2320000000000002</v>
      </c>
      <c r="T22">
        <f>'HDV frt time series'!BR8</f>
        <v>7.4480000000000004</v>
      </c>
      <c r="U22">
        <f>'HDV frt time series'!BS8</f>
        <v>7.6879999999999997</v>
      </c>
      <c r="V22">
        <f>'HDV frt time series'!BT8</f>
        <v>7.88</v>
      </c>
      <c r="W22">
        <f>'HDV frt time series'!BU8</f>
        <v>8.0709999999999997</v>
      </c>
      <c r="X22">
        <f>'HDV frt time series'!BV8</f>
        <v>8.2750000000000004</v>
      </c>
      <c r="Y22">
        <f>'HDV frt time series'!BW8</f>
        <v>8.4540000000000006</v>
      </c>
      <c r="Z22">
        <f>'HDV frt time series'!BX8</f>
        <v>8.6449999999999996</v>
      </c>
      <c r="AA22">
        <f>'HDV frt time series'!BY8</f>
        <v>8.8350000000000009</v>
      </c>
      <c r="AB22">
        <f>'HDV frt time series'!BZ8</f>
        <v>8.9060000000000006</v>
      </c>
      <c r="AC22">
        <f>'HDV frt time series'!CA8</f>
        <v>8.9890000000000008</v>
      </c>
      <c r="AD22">
        <f>'HDV frt time series'!CB8</f>
        <v>9.0340000000000007</v>
      </c>
      <c r="AE22">
        <f>'HDV frt time series'!CC8</f>
        <v>9.0909999999999993</v>
      </c>
      <c r="AF22">
        <f>'HDV frt time series'!CD8</f>
        <v>9.1470000000000002</v>
      </c>
      <c r="AG22">
        <f>'HDV frt time series'!CE8</f>
        <v>9.3260000000000005</v>
      </c>
      <c r="AH22">
        <f>'HDV frt time series'!CF8</f>
        <v>9.4890000000000008</v>
      </c>
      <c r="AI22">
        <f>'HDV frt time series'!CG8</f>
        <v>9.6639999999999997</v>
      </c>
      <c r="AJ22">
        <f>'HDV frt time series'!CH8</f>
        <v>9.8369999999999997</v>
      </c>
      <c r="AK22">
        <f>'HDV frt time series'!CI8</f>
        <v>9.9939999999999998</v>
      </c>
      <c r="AL22">
        <f>'HDV frt time series'!CJ8</f>
        <v>10.24</v>
      </c>
      <c r="AM22">
        <f>'HDV frt time series'!CK8</f>
        <v>10.47</v>
      </c>
      <c r="AN22">
        <f>'HDV frt time series'!CL8</f>
        <v>10.7</v>
      </c>
      <c r="AO22">
        <f>'HDV frt time series'!CM8</f>
        <v>10.93</v>
      </c>
      <c r="AP22">
        <f>'HDV frt time series'!CN8</f>
        <v>11.17</v>
      </c>
      <c r="AQ22">
        <f>'HDV frt time series'!CO8</f>
        <v>11.16</v>
      </c>
      <c r="AR22">
        <f>'HDV frt time series'!CP8</f>
        <v>11.14</v>
      </c>
      <c r="AS22">
        <f>'HDV frt time series'!CQ8</f>
        <v>11.13</v>
      </c>
      <c r="AT22">
        <f>'HDV frt time series'!CR8</f>
        <v>11.11</v>
      </c>
      <c r="AU22">
        <f>'HDV frt time series'!CS8</f>
        <v>11.1</v>
      </c>
      <c r="AV22">
        <f>'HDV frt time series'!CT8</f>
        <v>11.1</v>
      </c>
      <c r="AW22">
        <f>'HDV frt time series'!CU8</f>
        <v>11.11</v>
      </c>
      <c r="AX22">
        <f>'HDV frt time series'!CV8</f>
        <v>11.11</v>
      </c>
      <c r="AY22">
        <f>'HDV frt time series'!CW8</f>
        <v>11.11</v>
      </c>
      <c r="AZ22">
        <f>'HDV frt time series'!CX8</f>
        <v>11.11</v>
      </c>
    </row>
    <row r="23" spans="1:52">
      <c r="A23" t="str">
        <f>'HDV frt time series'!A9</f>
        <v>SP HDV Diesel</v>
      </c>
      <c r="B23">
        <f>'HDV frt time series'!AZ9</f>
        <v>4.703002809</v>
      </c>
      <c r="C23">
        <f>'HDV frt time series'!BA9</f>
        <v>4.7127025280000003</v>
      </c>
      <c r="D23">
        <f>'HDV frt time series'!BB9</f>
        <v>4.7224022469999998</v>
      </c>
      <c r="E23">
        <f>'HDV frt time series'!BC9</f>
        <v>4.7321019660000001</v>
      </c>
      <c r="F23">
        <f>'HDV frt time series'!BD9</f>
        <v>4.7418016850000004</v>
      </c>
      <c r="G23">
        <f>'HDV frt time series'!BE9</f>
        <v>4.7515014039999999</v>
      </c>
      <c r="H23">
        <f>'HDV frt time series'!BF9</f>
        <v>4.7612011240000003</v>
      </c>
      <c r="I23">
        <f>'HDV frt time series'!BG9</f>
        <v>4.7709008429999997</v>
      </c>
      <c r="J23">
        <f>'HDV frt time series'!BH9</f>
        <v>4.7806005620000001</v>
      </c>
      <c r="K23">
        <f>'HDV frt time series'!BI9</f>
        <v>4.7903002810000004</v>
      </c>
      <c r="L23">
        <f>'HDV frt time series'!BJ9</f>
        <v>4.8</v>
      </c>
      <c r="M23">
        <f>'HDV frt time series'!BK9</f>
        <v>5.25</v>
      </c>
      <c r="N23">
        <f>'HDV frt time series'!BL9</f>
        <v>5.28</v>
      </c>
      <c r="O23">
        <f>'HDV frt time series'!BM9</f>
        <v>5.22</v>
      </c>
      <c r="P23">
        <f>'HDV frt time series'!BN9</f>
        <v>5.86</v>
      </c>
      <c r="Q23">
        <f>'HDV frt time series'!BO9</f>
        <v>5.87</v>
      </c>
      <c r="R23">
        <f>'HDV frt time series'!BP9</f>
        <v>7.3359752690000004</v>
      </c>
      <c r="S23">
        <f>'HDV frt time series'!BQ9</f>
        <v>7.5595959109999997</v>
      </c>
      <c r="T23">
        <f>'HDV frt time series'!BR9</f>
        <v>7.5803930739999998</v>
      </c>
      <c r="U23">
        <f>'HDV frt time series'!BS9</f>
        <v>7.6011815809999996</v>
      </c>
      <c r="V23">
        <f>'HDV frt time series'!BT9</f>
        <v>7.6264939180000004</v>
      </c>
      <c r="W23">
        <f>'HDV frt time series'!BU9</f>
        <v>7.6407733320000002</v>
      </c>
      <c r="X23">
        <f>'HDV frt time series'!BV9</f>
        <v>7.6548904210000002</v>
      </c>
      <c r="Y23">
        <f>'HDV frt time series'!BW9</f>
        <v>7.6480440600000001</v>
      </c>
      <c r="Z23">
        <f>'HDV frt time series'!BX9</f>
        <v>8.08</v>
      </c>
      <c r="AA23">
        <f>'HDV frt time series'!BY9</f>
        <v>8.08</v>
      </c>
      <c r="AB23">
        <f>'HDV frt time series'!BZ9</f>
        <v>8.09</v>
      </c>
      <c r="AC23">
        <f>'HDV frt time series'!CA9</f>
        <v>8.1</v>
      </c>
      <c r="AD23">
        <f>'HDV frt time series'!CB9</f>
        <v>8.11</v>
      </c>
      <c r="AE23">
        <f>'HDV frt time series'!CC9</f>
        <v>8.11</v>
      </c>
      <c r="AF23">
        <f>'HDV frt time series'!CD9</f>
        <v>8.1199999999999992</v>
      </c>
      <c r="AG23">
        <f>'HDV frt time series'!CE9</f>
        <v>8.1199999999999992</v>
      </c>
      <c r="AH23">
        <f>'HDV frt time series'!CF9</f>
        <v>8.1300000000000008</v>
      </c>
      <c r="AI23">
        <f>'HDV frt time series'!CG9</f>
        <v>8.1300000000000008</v>
      </c>
      <c r="AJ23">
        <f>'HDV frt time series'!CH9</f>
        <v>8.14</v>
      </c>
      <c r="AK23">
        <f>'HDV frt time series'!CI9</f>
        <v>8.14</v>
      </c>
      <c r="AL23">
        <f>'HDV frt time series'!CJ9</f>
        <v>8.11</v>
      </c>
      <c r="AM23">
        <f>'HDV frt time series'!CK9</f>
        <v>8.11</v>
      </c>
      <c r="AN23">
        <f>'HDV frt time series'!CL9</f>
        <v>8.1199999999999992</v>
      </c>
      <c r="AO23">
        <f>'HDV frt time series'!CM9</f>
        <v>8.1199999999999992</v>
      </c>
      <c r="AP23">
        <f>'HDV frt time series'!CN9</f>
        <v>8.1199999999999992</v>
      </c>
      <c r="AQ23">
        <f>'HDV frt time series'!CO9</f>
        <v>8.1199999999999992</v>
      </c>
      <c r="AR23">
        <f>'HDV frt time series'!CP9</f>
        <v>8.1199999999999992</v>
      </c>
      <c r="AS23">
        <f>'HDV frt time series'!CQ9</f>
        <v>8.1199999999999992</v>
      </c>
      <c r="AT23">
        <f>'HDV frt time series'!CR9</f>
        <v>8.1199999999999992</v>
      </c>
      <c r="AU23">
        <f>'HDV frt time series'!CS9</f>
        <v>8.1199999999999992</v>
      </c>
      <c r="AV23">
        <f>'HDV frt time series'!CT9</f>
        <v>8.1199999999999992</v>
      </c>
      <c r="AW23">
        <f>'HDV frt time series'!CU9</f>
        <v>8.1199999999999992</v>
      </c>
      <c r="AX23">
        <f>'HDV frt time series'!CV9</f>
        <v>8.1199999999999992</v>
      </c>
      <c r="AY23">
        <f>'HDV frt time series'!CW9</f>
        <v>8.1199999999999992</v>
      </c>
      <c r="AZ23">
        <f>'HDV frt time series'!CX9</f>
        <v>8.1199999999999992</v>
      </c>
    </row>
    <row r="24" spans="1:52">
      <c r="A24" t="str">
        <f>'HDV frt time series'!A10</f>
        <v>SP HDV CNG</v>
      </c>
      <c r="B24">
        <f>'HDV frt time series'!AZ10</f>
        <v>2.9714582109999998</v>
      </c>
      <c r="C24">
        <f>'HDV frt time series'!BA10</f>
        <v>2.9714582109999998</v>
      </c>
      <c r="D24">
        <f>'HDV frt time series'!BB10</f>
        <v>2.9714582109999998</v>
      </c>
      <c r="E24">
        <f>'HDV frt time series'!BC10</f>
        <v>2.9714582109999998</v>
      </c>
      <c r="F24">
        <f>'HDV frt time series'!BD10</f>
        <v>2.9714582109999998</v>
      </c>
      <c r="G24">
        <f>'HDV frt time series'!BE10</f>
        <v>2.9714582109999998</v>
      </c>
      <c r="H24">
        <f>'HDV frt time series'!BF10</f>
        <v>2.9714582109999998</v>
      </c>
      <c r="I24">
        <f>'HDV frt time series'!BG10</f>
        <v>2.9714582109999998</v>
      </c>
      <c r="J24">
        <f>'HDV frt time series'!BH10</f>
        <v>2.9714582109999998</v>
      </c>
      <c r="K24">
        <f>'HDV frt time series'!BI10</f>
        <v>2.9714582109999998</v>
      </c>
      <c r="L24">
        <f>'HDV frt time series'!BJ10</f>
        <v>2.9714582109999998</v>
      </c>
      <c r="M24">
        <f>'HDV frt time series'!BK10</f>
        <v>2.985760988</v>
      </c>
      <c r="N24">
        <f>'HDV frt time series'!BL10</f>
        <v>2.9894135149999999</v>
      </c>
      <c r="O24">
        <f>'HDV frt time series'!BM10</f>
        <v>2.989448527</v>
      </c>
      <c r="P24">
        <f>'HDV frt time series'!BN10</f>
        <v>3.4040034870000002</v>
      </c>
      <c r="Q24">
        <f>'HDV frt time series'!BO10</f>
        <v>3.4040034879999999</v>
      </c>
      <c r="R24">
        <f>'HDV frt time series'!BP10</f>
        <v>3.4040034870000002</v>
      </c>
      <c r="S24">
        <f>'HDV frt time series'!BQ10</f>
        <v>3.5033279369999999</v>
      </c>
      <c r="T24">
        <f>'HDV frt time series'!BR10</f>
        <v>3.5033279359999998</v>
      </c>
      <c r="U24">
        <f>'HDV frt time series'!BS10</f>
        <v>3.5033279359999998</v>
      </c>
      <c r="V24">
        <f>'HDV frt time series'!BT10</f>
        <v>3.5033279359999998</v>
      </c>
      <c r="W24">
        <f>'HDV frt time series'!BU10</f>
        <v>3.5033279359999998</v>
      </c>
      <c r="X24">
        <f>'HDV frt time series'!BV10</f>
        <v>3.5033279369999999</v>
      </c>
      <c r="Y24">
        <f>'HDV frt time series'!BW10</f>
        <v>3.5033279369999999</v>
      </c>
      <c r="Z24">
        <f>'HDV frt time series'!BX10</f>
        <v>3.5033279359999998</v>
      </c>
      <c r="AA24">
        <f>'HDV frt time series'!BY10</f>
        <v>5.55</v>
      </c>
      <c r="AB24">
        <f>'HDV frt time series'!BZ10</f>
        <v>5.57</v>
      </c>
      <c r="AC24">
        <f>'HDV frt time series'!CA10</f>
        <v>5.6</v>
      </c>
      <c r="AD24">
        <f>'HDV frt time series'!CB10</f>
        <v>5.61</v>
      </c>
      <c r="AE24">
        <f>'HDV frt time series'!CC10</f>
        <v>5.62</v>
      </c>
      <c r="AF24">
        <f>'HDV frt time series'!CD10</f>
        <v>5.65</v>
      </c>
      <c r="AG24">
        <f>'HDV frt time series'!CE10</f>
        <v>5.66</v>
      </c>
      <c r="AH24">
        <f>'HDV frt time series'!CF10</f>
        <v>5.71</v>
      </c>
      <c r="AI24">
        <f>'HDV frt time series'!CG10</f>
        <v>5.73</v>
      </c>
      <c r="AJ24">
        <f>'HDV frt time series'!CH10</f>
        <v>5.77</v>
      </c>
      <c r="AK24">
        <f>'HDV frt time series'!CI10</f>
        <v>5.8</v>
      </c>
      <c r="AL24">
        <f>'HDV frt time series'!CJ10</f>
        <v>5.8</v>
      </c>
      <c r="AM24">
        <f>'HDV frt time series'!CK10</f>
        <v>5.8</v>
      </c>
      <c r="AN24">
        <f>'HDV frt time series'!CL10</f>
        <v>5.8</v>
      </c>
      <c r="AO24">
        <f>'HDV frt time series'!CM10</f>
        <v>5.8</v>
      </c>
      <c r="AP24">
        <f>'HDV frt time series'!CN10</f>
        <v>5.8</v>
      </c>
      <c r="AQ24">
        <f>'HDV frt time series'!CO10</f>
        <v>5.8</v>
      </c>
      <c r="AR24">
        <f>'HDV frt time series'!CP10</f>
        <v>5.81</v>
      </c>
      <c r="AS24">
        <f>'HDV frt time series'!CQ10</f>
        <v>5.8</v>
      </c>
      <c r="AT24">
        <f>'HDV frt time series'!CR10</f>
        <v>5.79</v>
      </c>
      <c r="AU24">
        <f>'HDV frt time series'!CS10</f>
        <v>5.8</v>
      </c>
      <c r="AV24">
        <f>'HDV frt time series'!CT10</f>
        <v>5.79</v>
      </c>
      <c r="AW24">
        <f>'HDV frt time series'!CU10</f>
        <v>5.8</v>
      </c>
      <c r="AX24">
        <f>'HDV frt time series'!CV10</f>
        <v>5.8</v>
      </c>
      <c r="AY24">
        <f>'HDV frt time series'!CW10</f>
        <v>5.8</v>
      </c>
      <c r="AZ24">
        <f>'HDV frt time series'!CX10</f>
        <v>5.8</v>
      </c>
    </row>
    <row r="25" spans="1:52">
      <c r="A25" t="str">
        <f>'HDV frt time series'!A11</f>
        <v>SP HDV Hydrogen FCV</v>
      </c>
      <c r="B25">
        <f>'HDV frt time series'!AZ11</f>
        <v>6.0780821920000001</v>
      </c>
      <c r="C25">
        <f>'HDV frt time series'!BA11</f>
        <v>6.0780821920000001</v>
      </c>
      <c r="D25">
        <f>'HDV frt time series'!BB11</f>
        <v>6.0780821920000001</v>
      </c>
      <c r="E25">
        <f>'HDV frt time series'!BC11</f>
        <v>6.0780821920000001</v>
      </c>
      <c r="F25">
        <f>'HDV frt time series'!BD11</f>
        <v>6.0780821920000001</v>
      </c>
      <c r="G25">
        <f>'HDV frt time series'!BE11</f>
        <v>6.0780821920000001</v>
      </c>
      <c r="H25">
        <f>'HDV frt time series'!BF11</f>
        <v>6.0780821920000001</v>
      </c>
      <c r="I25">
        <f>'HDV frt time series'!BG11</f>
        <v>6.0780821920000001</v>
      </c>
      <c r="J25">
        <f>'HDV frt time series'!BH11</f>
        <v>6.0780821920000001</v>
      </c>
      <c r="K25">
        <f>'HDV frt time series'!BI11</f>
        <v>6.0780821920000001</v>
      </c>
      <c r="L25">
        <f>'HDV frt time series'!BJ11</f>
        <v>6.0780821920000001</v>
      </c>
      <c r="M25">
        <f>'HDV frt time series'!BK11</f>
        <v>6.0780821920000001</v>
      </c>
      <c r="N25">
        <f>'HDV frt time series'!BL11</f>
        <v>6.0780821920000001</v>
      </c>
      <c r="O25">
        <f>'HDV frt time series'!BM11</f>
        <v>6.0780821920000001</v>
      </c>
      <c r="P25">
        <f>'HDV frt time series'!BN11</f>
        <v>6.0780821920000001</v>
      </c>
      <c r="Q25">
        <f>'HDV frt time series'!BO11</f>
        <v>6.1972602739999996</v>
      </c>
      <c r="R25">
        <f>'HDV frt time series'!BP11</f>
        <v>6.3164383559999999</v>
      </c>
      <c r="S25">
        <f>'HDV frt time series'!BQ11</f>
        <v>6.4356164380000003</v>
      </c>
      <c r="T25">
        <f>'HDV frt time series'!BR11</f>
        <v>10.86</v>
      </c>
      <c r="U25">
        <f>'HDV frt time series'!BS11</f>
        <v>10.87</v>
      </c>
      <c r="V25">
        <f>'HDV frt time series'!BT11</f>
        <v>10.89</v>
      </c>
      <c r="W25">
        <f>'HDV frt time series'!BU11</f>
        <v>12.89</v>
      </c>
      <c r="X25">
        <f>'HDV frt time series'!BV11</f>
        <v>12.91</v>
      </c>
      <c r="Y25">
        <f>'HDV frt time series'!BW11</f>
        <v>12.92</v>
      </c>
      <c r="Z25">
        <f>'HDV frt time series'!BX11</f>
        <v>14.03</v>
      </c>
      <c r="AA25">
        <f>'HDV frt time series'!BY11</f>
        <v>14.05</v>
      </c>
      <c r="AB25">
        <f>'HDV frt time series'!BZ11</f>
        <v>14.06</v>
      </c>
      <c r="AC25">
        <f>'HDV frt time series'!CA11</f>
        <v>14.08</v>
      </c>
      <c r="AD25">
        <f>'HDV frt time series'!CB11</f>
        <v>14.1</v>
      </c>
      <c r="AE25">
        <f>'HDV frt time series'!CC11</f>
        <v>14.12</v>
      </c>
      <c r="AF25">
        <f>'HDV frt time series'!CD11</f>
        <v>13.87</v>
      </c>
      <c r="AG25">
        <f>'HDV frt time series'!CE11</f>
        <v>13.89</v>
      </c>
      <c r="AH25">
        <f>'HDV frt time series'!CF11</f>
        <v>13.94</v>
      </c>
      <c r="AI25">
        <f>'HDV frt time series'!CG11</f>
        <v>13.96</v>
      </c>
      <c r="AJ25">
        <f>'HDV frt time series'!CH11</f>
        <v>13.99</v>
      </c>
      <c r="AK25">
        <f>'HDV frt time series'!CI11</f>
        <v>14.01</v>
      </c>
      <c r="AL25">
        <f>'HDV frt time series'!CJ11</f>
        <v>13.99</v>
      </c>
      <c r="AM25">
        <f>'HDV frt time series'!CK11</f>
        <v>14</v>
      </c>
      <c r="AN25">
        <f>'HDV frt time series'!CL11</f>
        <v>14</v>
      </c>
      <c r="AO25">
        <f>'HDV frt time series'!CM11</f>
        <v>14</v>
      </c>
      <c r="AP25">
        <f>'HDV frt time series'!CN11</f>
        <v>14</v>
      </c>
      <c r="AQ25">
        <f>'HDV frt time series'!CO11</f>
        <v>14</v>
      </c>
      <c r="AR25">
        <f>'HDV frt time series'!CP11</f>
        <v>14.01</v>
      </c>
      <c r="AS25">
        <f>'HDV frt time series'!CQ11</f>
        <v>14</v>
      </c>
      <c r="AT25">
        <f>'HDV frt time series'!CR11</f>
        <v>13.99</v>
      </c>
      <c r="AU25">
        <f>'HDV frt time series'!CS11</f>
        <v>13.99</v>
      </c>
      <c r="AV25">
        <f>'HDV frt time series'!CT11</f>
        <v>13.99</v>
      </c>
      <c r="AW25">
        <f>'HDV frt time series'!CU11</f>
        <v>13.99</v>
      </c>
      <c r="AX25">
        <f>'HDV frt time series'!CV11</f>
        <v>14</v>
      </c>
      <c r="AY25">
        <f>'HDV frt time series'!CW11</f>
        <v>14</v>
      </c>
      <c r="AZ25">
        <f>'HDV frt time series'!CX11</f>
        <v>13.99</v>
      </c>
    </row>
    <row r="26" spans="1:52">
      <c r="A26" t="str">
        <f>'HDV frt time series'!A12</f>
        <v>SP HDV Battery Electric</v>
      </c>
      <c r="B26">
        <f>'HDV frt time series'!AZ12</f>
        <v>10.86</v>
      </c>
      <c r="C26">
        <f>'HDV frt time series'!BA12</f>
        <v>10.86</v>
      </c>
      <c r="D26">
        <f>'HDV frt time series'!BB12</f>
        <v>10.86</v>
      </c>
      <c r="E26">
        <f>'HDV frt time series'!BC12</f>
        <v>10.86</v>
      </c>
      <c r="F26">
        <f>'HDV frt time series'!BD12</f>
        <v>10.86</v>
      </c>
      <c r="G26">
        <f>'HDV frt time series'!BE12</f>
        <v>10.86</v>
      </c>
      <c r="H26">
        <f>'HDV frt time series'!BF12</f>
        <v>10.86</v>
      </c>
      <c r="I26">
        <f>'HDV frt time series'!BG12</f>
        <v>10.86</v>
      </c>
      <c r="J26">
        <f>'HDV frt time series'!BH12</f>
        <v>10.86</v>
      </c>
      <c r="K26">
        <f>'HDV frt time series'!BI12</f>
        <v>10.86</v>
      </c>
      <c r="L26">
        <f>'HDV frt time series'!BJ12</f>
        <v>10.86</v>
      </c>
      <c r="M26">
        <f>'HDV frt time series'!BK12</f>
        <v>10.86</v>
      </c>
      <c r="N26">
        <f>'HDV frt time series'!BL12</f>
        <v>10.86</v>
      </c>
      <c r="O26">
        <f>'HDV frt time series'!BM12</f>
        <v>10.86</v>
      </c>
      <c r="P26">
        <f>'HDV frt time series'!BN12</f>
        <v>10.86</v>
      </c>
      <c r="Q26">
        <f>'HDV frt time series'!BO12</f>
        <v>10.86</v>
      </c>
      <c r="R26">
        <f>'HDV frt time series'!BP12</f>
        <v>10.86</v>
      </c>
      <c r="S26" s="10">
        <v>11.266</v>
      </c>
      <c r="T26" s="10">
        <v>11.672000000000001</v>
      </c>
      <c r="U26" s="10">
        <v>12.078000000000001</v>
      </c>
      <c r="V26" s="10">
        <v>12.484000000000002</v>
      </c>
      <c r="W26">
        <f>'HDV frt time series'!BU12</f>
        <v>12.89</v>
      </c>
      <c r="X26">
        <f>'HDV frt time series'!BV12</f>
        <v>12.91</v>
      </c>
      <c r="Y26">
        <f>'HDV frt time series'!BW12</f>
        <v>12.92</v>
      </c>
      <c r="Z26">
        <f>'HDV frt time series'!BX12</f>
        <v>14.03</v>
      </c>
      <c r="AA26">
        <f>'HDV frt time series'!BY12</f>
        <v>14.05</v>
      </c>
      <c r="AB26">
        <f>'HDV frt time series'!BZ12</f>
        <v>14.06</v>
      </c>
      <c r="AC26">
        <f>'HDV frt time series'!CA12</f>
        <v>14.08</v>
      </c>
      <c r="AD26">
        <f>'HDV frt time series'!CB12</f>
        <v>14.1</v>
      </c>
      <c r="AE26">
        <f>'HDV frt time series'!CC12</f>
        <v>14.12</v>
      </c>
      <c r="AF26">
        <f>'HDV frt time series'!CD12</f>
        <v>13.87</v>
      </c>
      <c r="AG26">
        <f>'HDV frt time series'!CE12</f>
        <v>13.89</v>
      </c>
      <c r="AH26">
        <f>'HDV frt time series'!CF12</f>
        <v>13.94</v>
      </c>
      <c r="AI26">
        <f>'HDV frt time series'!CG12</f>
        <v>13.96</v>
      </c>
      <c r="AJ26">
        <f>'HDV frt time series'!CH12</f>
        <v>13.99</v>
      </c>
      <c r="AK26">
        <f>'HDV frt time series'!CI12</f>
        <v>14.01</v>
      </c>
      <c r="AL26">
        <f>'HDV frt time series'!CJ12</f>
        <v>13.99</v>
      </c>
      <c r="AM26">
        <f>'HDV frt time series'!CK12</f>
        <v>14</v>
      </c>
      <c r="AN26">
        <f>'HDV frt time series'!CL12</f>
        <v>14</v>
      </c>
      <c r="AO26">
        <f>'HDV frt time series'!CM12</f>
        <v>14</v>
      </c>
      <c r="AP26">
        <f>'HDV frt time series'!CN12</f>
        <v>14</v>
      </c>
      <c r="AQ26">
        <f>'HDV frt time series'!CO12</f>
        <v>14</v>
      </c>
      <c r="AR26">
        <f>'HDV frt time series'!CP12</f>
        <v>14.01</v>
      </c>
      <c r="AS26">
        <f>'HDV frt time series'!CQ12</f>
        <v>14</v>
      </c>
      <c r="AT26">
        <f>'HDV frt time series'!CR12</f>
        <v>13.99</v>
      </c>
      <c r="AU26">
        <f>'HDV frt time series'!CS12</f>
        <v>13.99</v>
      </c>
      <c r="AV26">
        <f>'HDV frt time series'!CT12</f>
        <v>13.99</v>
      </c>
      <c r="AW26">
        <f>'HDV frt time series'!CU12</f>
        <v>13.99</v>
      </c>
      <c r="AX26">
        <f>'HDV frt time series'!CV12</f>
        <v>14</v>
      </c>
      <c r="AY26">
        <f>'HDV frt time series'!CW12</f>
        <v>14</v>
      </c>
      <c r="AZ26">
        <f>'HDV frt time series'!CX12</f>
        <v>13.99</v>
      </c>
    </row>
    <row r="27" spans="1:52" ht="17" customHeight="1">
      <c r="S27" s="16" t="s">
        <v>96</v>
      </c>
    </row>
    <row r="28" spans="1:52" s="19" customFormat="1">
      <c r="Q28" s="19" t="s">
        <v>94</v>
      </c>
      <c r="T28" s="19" t="s">
        <v>95</v>
      </c>
    </row>
    <row r="30" spans="1:52">
      <c r="A30" t="s">
        <v>155</v>
      </c>
    </row>
    <row r="31" spans="1:52">
      <c r="A31" t="str">
        <f t="shared" ref="A31:AF31" si="3">A15</f>
        <v xml:space="preserve"> </v>
      </c>
      <c r="B31">
        <f t="shared" si="3"/>
        <v>2000</v>
      </c>
      <c r="C31">
        <f t="shared" si="3"/>
        <v>2001</v>
      </c>
      <c r="D31">
        <f t="shared" si="3"/>
        <v>2002</v>
      </c>
      <c r="E31">
        <f t="shared" si="3"/>
        <v>2003</v>
      </c>
      <c r="F31">
        <f t="shared" si="3"/>
        <v>2004</v>
      </c>
      <c r="G31">
        <f t="shared" si="3"/>
        <v>2005</v>
      </c>
      <c r="H31">
        <f t="shared" si="3"/>
        <v>2006</v>
      </c>
      <c r="I31">
        <f t="shared" si="3"/>
        <v>2007</v>
      </c>
      <c r="J31">
        <f t="shared" si="3"/>
        <v>2008</v>
      </c>
      <c r="K31">
        <f t="shared" si="3"/>
        <v>2009</v>
      </c>
      <c r="L31">
        <f t="shared" si="3"/>
        <v>2010</v>
      </c>
      <c r="M31">
        <f t="shared" si="3"/>
        <v>2011</v>
      </c>
      <c r="N31">
        <f t="shared" si="3"/>
        <v>2012</v>
      </c>
      <c r="O31">
        <f t="shared" si="3"/>
        <v>2013</v>
      </c>
      <c r="P31">
        <f t="shared" si="3"/>
        <v>2014</v>
      </c>
      <c r="Q31">
        <f t="shared" si="3"/>
        <v>2015</v>
      </c>
      <c r="R31">
        <f t="shared" si="3"/>
        <v>2016</v>
      </c>
      <c r="S31">
        <f t="shared" si="3"/>
        <v>2017</v>
      </c>
      <c r="T31">
        <f t="shared" si="3"/>
        <v>2018</v>
      </c>
      <c r="U31">
        <f t="shared" si="3"/>
        <v>2019</v>
      </c>
      <c r="V31">
        <f t="shared" si="3"/>
        <v>2020</v>
      </c>
      <c r="W31">
        <f t="shared" si="3"/>
        <v>2021</v>
      </c>
      <c r="X31">
        <f t="shared" si="3"/>
        <v>2022</v>
      </c>
      <c r="Y31">
        <f t="shared" si="3"/>
        <v>2023</v>
      </c>
      <c r="Z31">
        <f t="shared" si="3"/>
        <v>2024</v>
      </c>
      <c r="AA31">
        <f t="shared" si="3"/>
        <v>2025</v>
      </c>
      <c r="AB31">
        <f t="shared" si="3"/>
        <v>2026</v>
      </c>
      <c r="AC31">
        <f t="shared" si="3"/>
        <v>2027</v>
      </c>
      <c r="AD31">
        <f t="shared" si="3"/>
        <v>2028</v>
      </c>
      <c r="AE31">
        <f t="shared" si="3"/>
        <v>2029</v>
      </c>
      <c r="AF31">
        <f t="shared" si="3"/>
        <v>2030</v>
      </c>
      <c r="AG31">
        <f t="shared" ref="AG31:AZ31" si="4">AG15</f>
        <v>2031</v>
      </c>
      <c r="AH31">
        <f t="shared" si="4"/>
        <v>2032</v>
      </c>
      <c r="AI31">
        <f t="shared" si="4"/>
        <v>2033</v>
      </c>
      <c r="AJ31">
        <f t="shared" si="4"/>
        <v>2034</v>
      </c>
      <c r="AK31">
        <f t="shared" si="4"/>
        <v>2035</v>
      </c>
      <c r="AL31">
        <f t="shared" si="4"/>
        <v>2036</v>
      </c>
      <c r="AM31">
        <f t="shared" si="4"/>
        <v>2037</v>
      </c>
      <c r="AN31">
        <f t="shared" si="4"/>
        <v>2038</v>
      </c>
      <c r="AO31">
        <f t="shared" si="4"/>
        <v>2039</v>
      </c>
      <c r="AP31">
        <f t="shared" si="4"/>
        <v>2040</v>
      </c>
      <c r="AQ31">
        <f t="shared" si="4"/>
        <v>2041</v>
      </c>
      <c r="AR31">
        <f t="shared" si="4"/>
        <v>2042</v>
      </c>
      <c r="AS31">
        <f t="shared" si="4"/>
        <v>2043</v>
      </c>
      <c r="AT31">
        <f t="shared" si="4"/>
        <v>2044</v>
      </c>
      <c r="AU31">
        <f t="shared" si="4"/>
        <v>2045</v>
      </c>
      <c r="AV31">
        <f t="shared" si="4"/>
        <v>2046</v>
      </c>
      <c r="AW31">
        <f t="shared" si="4"/>
        <v>2047</v>
      </c>
      <c r="AX31">
        <f t="shared" si="4"/>
        <v>2048</v>
      </c>
      <c r="AY31">
        <f t="shared" si="4"/>
        <v>2049</v>
      </c>
      <c r="AZ31">
        <f t="shared" si="4"/>
        <v>2050</v>
      </c>
    </row>
    <row r="32" spans="1:52">
      <c r="A32" t="str">
        <f t="shared" ref="A32:AF32" si="5">A23</f>
        <v>SP HDV Diesel</v>
      </c>
      <c r="B32">
        <f t="shared" si="5"/>
        <v>4.703002809</v>
      </c>
      <c r="C32">
        <f t="shared" si="5"/>
        <v>4.7127025280000003</v>
      </c>
      <c r="D32">
        <f t="shared" si="5"/>
        <v>4.7224022469999998</v>
      </c>
      <c r="E32">
        <f t="shared" si="5"/>
        <v>4.7321019660000001</v>
      </c>
      <c r="F32">
        <f t="shared" si="5"/>
        <v>4.7418016850000004</v>
      </c>
      <c r="G32">
        <f t="shared" si="5"/>
        <v>4.7515014039999999</v>
      </c>
      <c r="H32">
        <f t="shared" si="5"/>
        <v>4.7612011240000003</v>
      </c>
      <c r="I32">
        <f t="shared" si="5"/>
        <v>4.7709008429999997</v>
      </c>
      <c r="J32">
        <f t="shared" si="5"/>
        <v>4.7806005620000001</v>
      </c>
      <c r="K32">
        <f t="shared" si="5"/>
        <v>4.7903002810000004</v>
      </c>
      <c r="L32">
        <f t="shared" si="5"/>
        <v>4.8</v>
      </c>
      <c r="M32">
        <f t="shared" si="5"/>
        <v>5.25</v>
      </c>
      <c r="N32">
        <f t="shared" si="5"/>
        <v>5.28</v>
      </c>
      <c r="O32">
        <f t="shared" si="5"/>
        <v>5.22</v>
      </c>
      <c r="P32">
        <f t="shared" si="5"/>
        <v>5.86</v>
      </c>
      <c r="Q32">
        <f t="shared" si="5"/>
        <v>5.87</v>
      </c>
      <c r="R32">
        <f t="shared" si="5"/>
        <v>7.3359752690000004</v>
      </c>
      <c r="S32">
        <f t="shared" si="5"/>
        <v>7.5595959109999997</v>
      </c>
      <c r="T32">
        <f t="shared" si="5"/>
        <v>7.5803930739999998</v>
      </c>
      <c r="U32">
        <f t="shared" si="5"/>
        <v>7.6011815809999996</v>
      </c>
      <c r="V32">
        <f t="shared" si="5"/>
        <v>7.6264939180000004</v>
      </c>
      <c r="W32">
        <f t="shared" si="5"/>
        <v>7.6407733320000002</v>
      </c>
      <c r="X32">
        <f t="shared" si="5"/>
        <v>7.6548904210000002</v>
      </c>
      <c r="Y32">
        <f t="shared" si="5"/>
        <v>7.6480440600000001</v>
      </c>
      <c r="Z32">
        <f t="shared" si="5"/>
        <v>8.08</v>
      </c>
      <c r="AA32">
        <f t="shared" si="5"/>
        <v>8.08</v>
      </c>
      <c r="AB32">
        <f t="shared" si="5"/>
        <v>8.09</v>
      </c>
      <c r="AC32">
        <f t="shared" si="5"/>
        <v>8.1</v>
      </c>
      <c r="AD32">
        <f t="shared" si="5"/>
        <v>8.11</v>
      </c>
      <c r="AE32">
        <f t="shared" si="5"/>
        <v>8.11</v>
      </c>
      <c r="AF32">
        <f t="shared" si="5"/>
        <v>8.1199999999999992</v>
      </c>
      <c r="AG32">
        <f t="shared" ref="AG32:AZ32" si="6">AG23</f>
        <v>8.1199999999999992</v>
      </c>
      <c r="AH32">
        <f t="shared" si="6"/>
        <v>8.1300000000000008</v>
      </c>
      <c r="AI32">
        <f t="shared" si="6"/>
        <v>8.1300000000000008</v>
      </c>
      <c r="AJ32">
        <f t="shared" si="6"/>
        <v>8.14</v>
      </c>
      <c r="AK32">
        <f t="shared" si="6"/>
        <v>8.14</v>
      </c>
      <c r="AL32">
        <f t="shared" si="6"/>
        <v>8.11</v>
      </c>
      <c r="AM32">
        <f t="shared" si="6"/>
        <v>8.11</v>
      </c>
      <c r="AN32">
        <f t="shared" si="6"/>
        <v>8.1199999999999992</v>
      </c>
      <c r="AO32">
        <f t="shared" si="6"/>
        <v>8.1199999999999992</v>
      </c>
      <c r="AP32">
        <f t="shared" si="6"/>
        <v>8.1199999999999992</v>
      </c>
      <c r="AQ32">
        <f t="shared" si="6"/>
        <v>8.1199999999999992</v>
      </c>
      <c r="AR32">
        <f t="shared" si="6"/>
        <v>8.1199999999999992</v>
      </c>
      <c r="AS32">
        <f t="shared" si="6"/>
        <v>8.1199999999999992</v>
      </c>
      <c r="AT32">
        <f t="shared" si="6"/>
        <v>8.1199999999999992</v>
      </c>
      <c r="AU32">
        <f t="shared" si="6"/>
        <v>8.1199999999999992</v>
      </c>
      <c r="AV32">
        <f t="shared" si="6"/>
        <v>8.1199999999999992</v>
      </c>
      <c r="AW32">
        <f t="shared" si="6"/>
        <v>8.1199999999999992</v>
      </c>
      <c r="AX32">
        <f t="shared" si="6"/>
        <v>8.1199999999999992</v>
      </c>
      <c r="AY32">
        <f t="shared" si="6"/>
        <v>8.1199999999999992</v>
      </c>
      <c r="AZ32">
        <f t="shared" si="6"/>
        <v>8.1199999999999992</v>
      </c>
    </row>
    <row r="33" spans="1:52">
      <c r="A33" t="str">
        <f t="shared" ref="A33:AF33" si="7">A24</f>
        <v>SP HDV CNG</v>
      </c>
      <c r="B33">
        <f t="shared" si="7"/>
        <v>2.9714582109999998</v>
      </c>
      <c r="C33">
        <f t="shared" si="7"/>
        <v>2.9714582109999998</v>
      </c>
      <c r="D33">
        <f t="shared" si="7"/>
        <v>2.9714582109999998</v>
      </c>
      <c r="E33">
        <f t="shared" si="7"/>
        <v>2.9714582109999998</v>
      </c>
      <c r="F33">
        <f t="shared" si="7"/>
        <v>2.9714582109999998</v>
      </c>
      <c r="G33">
        <f t="shared" si="7"/>
        <v>2.9714582109999998</v>
      </c>
      <c r="H33">
        <f t="shared" si="7"/>
        <v>2.9714582109999998</v>
      </c>
      <c r="I33">
        <f t="shared" si="7"/>
        <v>2.9714582109999998</v>
      </c>
      <c r="J33">
        <f t="shared" si="7"/>
        <v>2.9714582109999998</v>
      </c>
      <c r="K33">
        <f t="shared" si="7"/>
        <v>2.9714582109999998</v>
      </c>
      <c r="L33">
        <f t="shared" si="7"/>
        <v>2.9714582109999998</v>
      </c>
      <c r="M33">
        <f t="shared" si="7"/>
        <v>2.985760988</v>
      </c>
      <c r="N33">
        <f t="shared" si="7"/>
        <v>2.9894135149999999</v>
      </c>
      <c r="O33">
        <f t="shared" si="7"/>
        <v>2.989448527</v>
      </c>
      <c r="P33">
        <f t="shared" si="7"/>
        <v>3.4040034870000002</v>
      </c>
      <c r="Q33">
        <f t="shared" si="7"/>
        <v>3.4040034879999999</v>
      </c>
      <c r="R33">
        <f t="shared" si="7"/>
        <v>3.4040034870000002</v>
      </c>
      <c r="S33">
        <f t="shared" si="7"/>
        <v>3.5033279369999999</v>
      </c>
      <c r="T33">
        <f t="shared" si="7"/>
        <v>3.5033279359999998</v>
      </c>
      <c r="U33">
        <f t="shared" si="7"/>
        <v>3.5033279359999998</v>
      </c>
      <c r="V33">
        <f t="shared" si="7"/>
        <v>3.5033279359999998</v>
      </c>
      <c r="W33">
        <f t="shared" si="7"/>
        <v>3.5033279359999998</v>
      </c>
      <c r="X33">
        <f t="shared" si="7"/>
        <v>3.5033279369999999</v>
      </c>
      <c r="Y33">
        <f t="shared" si="7"/>
        <v>3.5033279369999999</v>
      </c>
      <c r="Z33">
        <f t="shared" si="7"/>
        <v>3.5033279359999998</v>
      </c>
      <c r="AA33">
        <f t="shared" si="7"/>
        <v>5.55</v>
      </c>
      <c r="AB33">
        <f t="shared" si="7"/>
        <v>5.57</v>
      </c>
      <c r="AC33">
        <f t="shared" si="7"/>
        <v>5.6</v>
      </c>
      <c r="AD33">
        <f t="shared" si="7"/>
        <v>5.61</v>
      </c>
      <c r="AE33">
        <f t="shared" si="7"/>
        <v>5.62</v>
      </c>
      <c r="AF33">
        <f t="shared" si="7"/>
        <v>5.65</v>
      </c>
      <c r="AG33">
        <f t="shared" ref="AG33:AZ33" si="8">AG24</f>
        <v>5.66</v>
      </c>
      <c r="AH33">
        <f t="shared" si="8"/>
        <v>5.71</v>
      </c>
      <c r="AI33">
        <f t="shared" si="8"/>
        <v>5.73</v>
      </c>
      <c r="AJ33">
        <f t="shared" si="8"/>
        <v>5.77</v>
      </c>
      <c r="AK33">
        <f t="shared" si="8"/>
        <v>5.8</v>
      </c>
      <c r="AL33">
        <f t="shared" si="8"/>
        <v>5.8</v>
      </c>
      <c r="AM33">
        <f t="shared" si="8"/>
        <v>5.8</v>
      </c>
      <c r="AN33">
        <f t="shared" si="8"/>
        <v>5.8</v>
      </c>
      <c r="AO33">
        <f t="shared" si="8"/>
        <v>5.8</v>
      </c>
      <c r="AP33">
        <f t="shared" si="8"/>
        <v>5.8</v>
      </c>
      <c r="AQ33">
        <f t="shared" si="8"/>
        <v>5.8</v>
      </c>
      <c r="AR33">
        <f t="shared" si="8"/>
        <v>5.81</v>
      </c>
      <c r="AS33">
        <f t="shared" si="8"/>
        <v>5.8</v>
      </c>
      <c r="AT33">
        <f t="shared" si="8"/>
        <v>5.79</v>
      </c>
      <c r="AU33">
        <f t="shared" si="8"/>
        <v>5.8</v>
      </c>
      <c r="AV33">
        <f t="shared" si="8"/>
        <v>5.79</v>
      </c>
      <c r="AW33">
        <f t="shared" si="8"/>
        <v>5.8</v>
      </c>
      <c r="AX33">
        <f t="shared" si="8"/>
        <v>5.8</v>
      </c>
      <c r="AY33">
        <f t="shared" si="8"/>
        <v>5.8</v>
      </c>
      <c r="AZ33">
        <f t="shared" si="8"/>
        <v>5.8</v>
      </c>
    </row>
    <row r="34" spans="1:52">
      <c r="A34" t="str">
        <f t="shared" ref="A34:AF34" si="9">A26</f>
        <v>SP HDV Battery Electric</v>
      </c>
      <c r="B34">
        <f t="shared" si="9"/>
        <v>10.86</v>
      </c>
      <c r="C34">
        <f t="shared" si="9"/>
        <v>10.86</v>
      </c>
      <c r="D34">
        <f t="shared" si="9"/>
        <v>10.86</v>
      </c>
      <c r="E34">
        <f t="shared" si="9"/>
        <v>10.86</v>
      </c>
      <c r="F34">
        <f t="shared" si="9"/>
        <v>10.86</v>
      </c>
      <c r="G34">
        <f t="shared" si="9"/>
        <v>10.86</v>
      </c>
      <c r="H34">
        <f t="shared" si="9"/>
        <v>10.86</v>
      </c>
      <c r="I34">
        <f t="shared" si="9"/>
        <v>10.86</v>
      </c>
      <c r="J34">
        <f t="shared" si="9"/>
        <v>10.86</v>
      </c>
      <c r="K34">
        <f t="shared" si="9"/>
        <v>10.86</v>
      </c>
      <c r="L34">
        <f t="shared" si="9"/>
        <v>10.86</v>
      </c>
      <c r="M34">
        <f t="shared" si="9"/>
        <v>10.86</v>
      </c>
      <c r="N34">
        <f t="shared" si="9"/>
        <v>10.86</v>
      </c>
      <c r="O34">
        <f t="shared" si="9"/>
        <v>10.86</v>
      </c>
      <c r="P34">
        <f t="shared" si="9"/>
        <v>10.86</v>
      </c>
      <c r="Q34">
        <f t="shared" si="9"/>
        <v>10.86</v>
      </c>
      <c r="R34">
        <f t="shared" si="9"/>
        <v>10.86</v>
      </c>
      <c r="S34">
        <f t="shared" si="9"/>
        <v>11.266</v>
      </c>
      <c r="T34">
        <f t="shared" si="9"/>
        <v>11.672000000000001</v>
      </c>
      <c r="U34">
        <f t="shared" si="9"/>
        <v>12.078000000000001</v>
      </c>
      <c r="V34">
        <f t="shared" si="9"/>
        <v>12.484000000000002</v>
      </c>
      <c r="W34">
        <f t="shared" si="9"/>
        <v>12.89</v>
      </c>
      <c r="X34">
        <f t="shared" si="9"/>
        <v>12.91</v>
      </c>
      <c r="Y34">
        <f t="shared" si="9"/>
        <v>12.92</v>
      </c>
      <c r="Z34">
        <f t="shared" si="9"/>
        <v>14.03</v>
      </c>
      <c r="AA34">
        <f t="shared" si="9"/>
        <v>14.05</v>
      </c>
      <c r="AB34">
        <f t="shared" si="9"/>
        <v>14.06</v>
      </c>
      <c r="AC34">
        <f t="shared" si="9"/>
        <v>14.08</v>
      </c>
      <c r="AD34">
        <f t="shared" si="9"/>
        <v>14.1</v>
      </c>
      <c r="AE34">
        <f t="shared" si="9"/>
        <v>14.12</v>
      </c>
      <c r="AF34">
        <f t="shared" si="9"/>
        <v>13.87</v>
      </c>
      <c r="AG34">
        <f t="shared" ref="AG34:AZ34" si="10">AG26</f>
        <v>13.89</v>
      </c>
      <c r="AH34">
        <f t="shared" si="10"/>
        <v>13.94</v>
      </c>
      <c r="AI34">
        <f t="shared" si="10"/>
        <v>13.96</v>
      </c>
      <c r="AJ34">
        <f t="shared" si="10"/>
        <v>13.99</v>
      </c>
      <c r="AK34">
        <f t="shared" si="10"/>
        <v>14.01</v>
      </c>
      <c r="AL34">
        <f t="shared" si="10"/>
        <v>13.99</v>
      </c>
      <c r="AM34">
        <f t="shared" si="10"/>
        <v>14</v>
      </c>
      <c r="AN34">
        <f t="shared" si="10"/>
        <v>14</v>
      </c>
      <c r="AO34">
        <f t="shared" si="10"/>
        <v>14</v>
      </c>
      <c r="AP34">
        <f t="shared" si="10"/>
        <v>14</v>
      </c>
      <c r="AQ34">
        <f t="shared" si="10"/>
        <v>14</v>
      </c>
      <c r="AR34">
        <f t="shared" si="10"/>
        <v>14.01</v>
      </c>
      <c r="AS34">
        <f t="shared" si="10"/>
        <v>14</v>
      </c>
      <c r="AT34">
        <f t="shared" si="10"/>
        <v>13.99</v>
      </c>
      <c r="AU34">
        <f t="shared" si="10"/>
        <v>13.99</v>
      </c>
      <c r="AV34">
        <f t="shared" si="10"/>
        <v>13.99</v>
      </c>
      <c r="AW34">
        <f t="shared" si="10"/>
        <v>13.99</v>
      </c>
      <c r="AX34">
        <f t="shared" si="10"/>
        <v>14</v>
      </c>
      <c r="AY34">
        <f t="shared" si="10"/>
        <v>14</v>
      </c>
      <c r="AZ34">
        <f t="shared" si="10"/>
        <v>13.99</v>
      </c>
    </row>
    <row r="36" spans="1:52" ht="29">
      <c r="A36" s="31" t="s">
        <v>159</v>
      </c>
      <c r="B36">
        <f>B32</f>
        <v>4.703002809</v>
      </c>
      <c r="C36">
        <f t="shared" ref="C36:AA36" si="11">C32</f>
        <v>4.7127025280000003</v>
      </c>
      <c r="D36">
        <f t="shared" si="11"/>
        <v>4.7224022469999998</v>
      </c>
      <c r="E36">
        <f t="shared" si="11"/>
        <v>4.7321019660000001</v>
      </c>
      <c r="F36">
        <f t="shared" si="11"/>
        <v>4.7418016850000004</v>
      </c>
      <c r="G36">
        <f t="shared" si="11"/>
        <v>4.7515014039999999</v>
      </c>
      <c r="H36">
        <f t="shared" si="11"/>
        <v>4.7612011240000003</v>
      </c>
      <c r="I36">
        <f t="shared" si="11"/>
        <v>4.7709008429999997</v>
      </c>
      <c r="J36">
        <f t="shared" si="11"/>
        <v>4.7806005620000001</v>
      </c>
      <c r="K36">
        <f t="shared" si="11"/>
        <v>4.7903002810000004</v>
      </c>
      <c r="L36">
        <f t="shared" si="11"/>
        <v>4.8</v>
      </c>
      <c r="M36">
        <f t="shared" si="11"/>
        <v>5.25</v>
      </c>
      <c r="N36">
        <f t="shared" si="11"/>
        <v>5.28</v>
      </c>
      <c r="O36">
        <f t="shared" si="11"/>
        <v>5.22</v>
      </c>
      <c r="P36">
        <f t="shared" si="11"/>
        <v>5.86</v>
      </c>
      <c r="Q36">
        <f t="shared" si="11"/>
        <v>5.87</v>
      </c>
      <c r="R36">
        <f t="shared" si="11"/>
        <v>7.3359752690000004</v>
      </c>
      <c r="S36">
        <f t="shared" si="11"/>
        <v>7.5595959109999997</v>
      </c>
      <c r="T36">
        <f t="shared" si="11"/>
        <v>7.5803930739999998</v>
      </c>
      <c r="U36">
        <f t="shared" si="11"/>
        <v>7.6011815809999996</v>
      </c>
      <c r="V36">
        <f t="shared" si="11"/>
        <v>7.6264939180000004</v>
      </c>
      <c r="W36">
        <f t="shared" si="11"/>
        <v>7.6407733320000002</v>
      </c>
      <c r="X36">
        <f t="shared" si="11"/>
        <v>7.6548904210000002</v>
      </c>
      <c r="Y36">
        <f t="shared" si="11"/>
        <v>7.6480440600000001</v>
      </c>
      <c r="Z36">
        <f t="shared" si="11"/>
        <v>8.08</v>
      </c>
      <c r="AA36">
        <f t="shared" si="11"/>
        <v>8.08</v>
      </c>
      <c r="AB36">
        <f>AA36</f>
        <v>8.08</v>
      </c>
      <c r="AC36">
        <f t="shared" ref="AC36:AZ36" si="12">AB36</f>
        <v>8.08</v>
      </c>
      <c r="AD36">
        <f t="shared" si="12"/>
        <v>8.08</v>
      </c>
      <c r="AE36">
        <f t="shared" si="12"/>
        <v>8.08</v>
      </c>
      <c r="AF36">
        <f t="shared" si="12"/>
        <v>8.08</v>
      </c>
      <c r="AG36">
        <f t="shared" si="12"/>
        <v>8.08</v>
      </c>
      <c r="AH36">
        <f t="shared" si="12"/>
        <v>8.08</v>
      </c>
      <c r="AI36">
        <f t="shared" si="12"/>
        <v>8.08</v>
      </c>
      <c r="AJ36">
        <f t="shared" si="12"/>
        <v>8.08</v>
      </c>
      <c r="AK36">
        <f t="shared" si="12"/>
        <v>8.08</v>
      </c>
      <c r="AL36">
        <f t="shared" si="12"/>
        <v>8.08</v>
      </c>
      <c r="AM36">
        <f t="shared" si="12"/>
        <v>8.08</v>
      </c>
      <c r="AN36">
        <f t="shared" si="12"/>
        <v>8.08</v>
      </c>
      <c r="AO36">
        <f t="shared" si="12"/>
        <v>8.08</v>
      </c>
      <c r="AP36">
        <f t="shared" si="12"/>
        <v>8.08</v>
      </c>
      <c r="AQ36">
        <f t="shared" si="12"/>
        <v>8.08</v>
      </c>
      <c r="AR36">
        <f t="shared" si="12"/>
        <v>8.08</v>
      </c>
      <c r="AS36">
        <f t="shared" si="12"/>
        <v>8.08</v>
      </c>
      <c r="AT36">
        <f t="shared" si="12"/>
        <v>8.08</v>
      </c>
      <c r="AU36">
        <f t="shared" si="12"/>
        <v>8.08</v>
      </c>
      <c r="AV36">
        <f t="shared" si="12"/>
        <v>8.08</v>
      </c>
      <c r="AW36">
        <f t="shared" si="12"/>
        <v>8.08</v>
      </c>
      <c r="AX36">
        <f t="shared" si="12"/>
        <v>8.08</v>
      </c>
      <c r="AY36">
        <f t="shared" si="12"/>
        <v>8.08</v>
      </c>
      <c r="AZ36">
        <f t="shared" si="12"/>
        <v>8.08</v>
      </c>
    </row>
    <row r="38" spans="1:52" s="26" customFormat="1">
      <c r="A38" s="26" t="s">
        <v>156</v>
      </c>
    </row>
    <row r="39" spans="1:52">
      <c r="A39" t="s">
        <v>151</v>
      </c>
    </row>
    <row r="40" spans="1:52">
      <c r="B40" t="s">
        <v>150</v>
      </c>
      <c r="C40">
        <v>2028</v>
      </c>
      <c r="D40">
        <v>2029</v>
      </c>
      <c r="E40">
        <v>2030</v>
      </c>
    </row>
    <row r="41" spans="1:52">
      <c r="A41" t="s">
        <v>36</v>
      </c>
      <c r="B41">
        <f>$AC$32</f>
        <v>8.1</v>
      </c>
      <c r="C41">
        <f>B41+B41*0.015</f>
        <v>8.2214999999999989</v>
      </c>
      <c r="D41">
        <f t="shared" ref="D41:E41" si="13">C41+C41*0.015</f>
        <v>8.3448224999999994</v>
      </c>
      <c r="E41">
        <f t="shared" si="13"/>
        <v>8.4699948374999998</v>
      </c>
    </row>
    <row r="43" spans="1:52">
      <c r="B43">
        <v>2025</v>
      </c>
      <c r="C43">
        <v>2030</v>
      </c>
      <c r="D43" t="s">
        <v>152</v>
      </c>
    </row>
    <row r="44" spans="1:52">
      <c r="B44">
        <f>$AA$32</f>
        <v>8.08</v>
      </c>
      <c r="C44">
        <f>$E$41</f>
        <v>8.4699948374999998</v>
      </c>
      <c r="D44">
        <f>(C44-B44)/B44</f>
        <v>4.8266687809405906E-2</v>
      </c>
    </row>
    <row r="46" spans="1:52" s="26" customFormat="1">
      <c r="A46" s="26" t="s">
        <v>157</v>
      </c>
    </row>
    <row r="47" spans="1:52" ht="29">
      <c r="A47" s="29" t="s">
        <v>154</v>
      </c>
      <c r="B47" s="29">
        <v>0.36223427031453798</v>
      </c>
    </row>
    <row r="48" spans="1:52">
      <c r="A48" t="s">
        <v>158</v>
      </c>
      <c r="B48">
        <f>D44/B47</f>
        <v>0.13324716009750986</v>
      </c>
      <c r="C48" t="s">
        <v>153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topLeftCell="A7" workbookViewId="0">
      <selection activeCell="A44" sqref="A44"/>
    </sheetView>
  </sheetViews>
  <sheetFormatPr defaultRowHeight="14.5"/>
  <cols>
    <col min="1" max="1" width="33.1796875" customWidth="1"/>
    <col min="2" max="2" width="15.26953125" customWidth="1"/>
    <col min="3" max="3" width="8.1796875" customWidth="1"/>
    <col min="4" max="4" width="7.54296875" customWidth="1"/>
    <col min="5" max="5" width="6.81640625" customWidth="1"/>
  </cols>
  <sheetData>
    <row r="1" spans="1:53">
      <c r="A1" t="s">
        <v>58</v>
      </c>
    </row>
    <row r="2" spans="1:53">
      <c r="A2" t="s">
        <v>68</v>
      </c>
    </row>
    <row r="3" spans="1:53">
      <c r="A3" t="s">
        <v>59</v>
      </c>
    </row>
    <row r="4" spans="1:53">
      <c r="A4" t="s">
        <v>23</v>
      </c>
      <c r="B4">
        <v>1999</v>
      </c>
      <c r="C4">
        <v>2000</v>
      </c>
      <c r="D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>
        <v>2017</v>
      </c>
      <c r="U4">
        <v>2018</v>
      </c>
      <c r="V4">
        <v>2019</v>
      </c>
      <c r="W4">
        <v>2020</v>
      </c>
      <c r="X4">
        <v>2021</v>
      </c>
      <c r="Y4">
        <v>2022</v>
      </c>
      <c r="Z4">
        <v>2023</v>
      </c>
      <c r="AA4">
        <v>2024</v>
      </c>
      <c r="AB4">
        <v>2025</v>
      </c>
      <c r="AC4">
        <v>2026</v>
      </c>
      <c r="AD4">
        <v>2027</v>
      </c>
      <c r="AE4">
        <v>2028</v>
      </c>
      <c r="AF4">
        <v>2029</v>
      </c>
      <c r="AG4">
        <v>2030</v>
      </c>
      <c r="AH4">
        <v>2031</v>
      </c>
      <c r="AI4">
        <v>2032</v>
      </c>
      <c r="AJ4">
        <v>2033</v>
      </c>
      <c r="AK4">
        <v>2034</v>
      </c>
      <c r="AL4">
        <v>2035</v>
      </c>
      <c r="AM4">
        <v>2036</v>
      </c>
      <c r="AN4">
        <v>2037</v>
      </c>
      <c r="AO4">
        <v>2038</v>
      </c>
      <c r="AP4">
        <v>2039</v>
      </c>
      <c r="AQ4">
        <v>2040</v>
      </c>
      <c r="AR4">
        <v>2041</v>
      </c>
      <c r="AS4">
        <v>2042</v>
      </c>
      <c r="AT4">
        <v>2043</v>
      </c>
      <c r="AU4">
        <v>2044</v>
      </c>
      <c r="AV4">
        <v>2045</v>
      </c>
      <c r="AW4">
        <v>2046</v>
      </c>
      <c r="AX4">
        <v>2047</v>
      </c>
      <c r="AY4">
        <v>2048</v>
      </c>
      <c r="AZ4">
        <v>2049</v>
      </c>
      <c r="BA4">
        <v>2050</v>
      </c>
    </row>
    <row r="5" spans="1:53">
      <c r="A5" t="s">
        <v>20</v>
      </c>
      <c r="B5">
        <v>24.1</v>
      </c>
      <c r="C5">
        <v>23.6</v>
      </c>
      <c r="D5">
        <v>23.8</v>
      </c>
      <c r="E5">
        <v>23.8</v>
      </c>
      <c r="F5">
        <v>23.6</v>
      </c>
      <c r="G5">
        <v>23.2</v>
      </c>
      <c r="H5">
        <v>23.2</v>
      </c>
      <c r="I5">
        <v>23.2</v>
      </c>
      <c r="J5">
        <v>23.2</v>
      </c>
      <c r="K5">
        <v>23.1</v>
      </c>
      <c r="L5">
        <v>23</v>
      </c>
      <c r="M5">
        <v>21.963378980000002</v>
      </c>
      <c r="N5">
        <v>21.950633929999999</v>
      </c>
      <c r="O5">
        <v>24.108313559999999</v>
      </c>
      <c r="P5">
        <v>24.77851489</v>
      </c>
      <c r="Q5">
        <v>25.58183198</v>
      </c>
      <c r="R5">
        <v>26.67757795</v>
      </c>
      <c r="S5">
        <v>27.836828329999999</v>
      </c>
      <c r="T5">
        <v>29.539551660000001</v>
      </c>
      <c r="U5">
        <v>30.55512843</v>
      </c>
      <c r="V5">
        <v>31.792471249999998</v>
      </c>
      <c r="W5">
        <v>32.852321680000003</v>
      </c>
      <c r="X5">
        <v>34.204566069999998</v>
      </c>
      <c r="Y5">
        <v>35.439522840000002</v>
      </c>
      <c r="Z5">
        <v>36.580036</v>
      </c>
      <c r="AA5">
        <v>37.815242900000001</v>
      </c>
      <c r="AB5">
        <v>39.87537657</v>
      </c>
      <c r="AC5">
        <v>39.846866949999999</v>
      </c>
      <c r="AD5">
        <v>39.842288670000002</v>
      </c>
      <c r="AE5">
        <v>39.829339150000003</v>
      </c>
      <c r="AF5">
        <v>39.816452660000003</v>
      </c>
      <c r="AG5">
        <v>39.804009630000003</v>
      </c>
      <c r="AH5">
        <v>39.781184529999997</v>
      </c>
      <c r="AI5">
        <v>39.894463719999997</v>
      </c>
      <c r="AJ5">
        <v>39.874541069999999</v>
      </c>
      <c r="AK5">
        <v>39.862354240000002</v>
      </c>
      <c r="AL5">
        <v>39.85066389</v>
      </c>
      <c r="AM5">
        <v>39.838320250000002</v>
      </c>
      <c r="AN5">
        <v>39.827845510000003</v>
      </c>
      <c r="AO5">
        <v>39.817637249999997</v>
      </c>
      <c r="AP5">
        <v>39.807684889999997</v>
      </c>
      <c r="AQ5">
        <v>39.797903169999998</v>
      </c>
      <c r="AR5">
        <v>39.760693940000003</v>
      </c>
      <c r="AS5">
        <v>39.753528950000003</v>
      </c>
      <c r="AT5">
        <v>39.746524059999999</v>
      </c>
      <c r="AU5">
        <v>39.739699530000003</v>
      </c>
      <c r="AV5">
        <v>39.733037639999999</v>
      </c>
      <c r="AW5">
        <v>39.726610229999999</v>
      </c>
      <c r="AX5">
        <v>39.72036525</v>
      </c>
      <c r="AY5">
        <v>39.714246260000003</v>
      </c>
      <c r="AZ5">
        <v>39.708217939999997</v>
      </c>
      <c r="BA5">
        <v>39.702267450000001</v>
      </c>
    </row>
    <row r="6" spans="1:53">
      <c r="A6" t="s">
        <v>60</v>
      </c>
      <c r="B6">
        <v>24.1</v>
      </c>
      <c r="C6">
        <v>23.6</v>
      </c>
      <c r="D6">
        <v>23.8</v>
      </c>
      <c r="E6">
        <v>23.8</v>
      </c>
      <c r="F6">
        <v>23.6</v>
      </c>
      <c r="G6">
        <v>23.2</v>
      </c>
      <c r="H6">
        <v>23.2</v>
      </c>
      <c r="I6">
        <v>23.2</v>
      </c>
      <c r="J6">
        <v>23.2</v>
      </c>
      <c r="K6">
        <v>23.1</v>
      </c>
      <c r="L6">
        <v>23</v>
      </c>
      <c r="M6">
        <v>26.1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37.299999999999997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52.8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63.4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70.400000000000006</v>
      </c>
    </row>
    <row r="7" spans="1:5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109.0551114</v>
      </c>
      <c r="P7">
        <v>110.29920060000001</v>
      </c>
      <c r="Q7">
        <v>112.073339</v>
      </c>
      <c r="R7">
        <v>115.01703569999999</v>
      </c>
      <c r="S7">
        <v>118.140287</v>
      </c>
      <c r="T7">
        <v>123.414632</v>
      </c>
      <c r="U7">
        <v>125.68994960000001</v>
      </c>
      <c r="V7">
        <v>128.76458170000001</v>
      </c>
      <c r="W7">
        <v>131.00656140000001</v>
      </c>
      <c r="X7">
        <v>134.30607610000001</v>
      </c>
      <c r="Y7">
        <v>137.03683670000001</v>
      </c>
      <c r="Z7">
        <v>139.28574739999999</v>
      </c>
      <c r="AA7">
        <v>141.782442</v>
      </c>
      <c r="AB7">
        <v>145.4248422</v>
      </c>
      <c r="AC7">
        <v>147.33967100000001</v>
      </c>
      <c r="AD7">
        <v>149.27971260000001</v>
      </c>
      <c r="AE7">
        <v>151.24529899999999</v>
      </c>
      <c r="AF7">
        <v>153.23676660000001</v>
      </c>
      <c r="AG7">
        <v>155.254456</v>
      </c>
      <c r="AH7">
        <v>157.29871270000001</v>
      </c>
      <c r="AI7">
        <v>159.36988640000001</v>
      </c>
      <c r="AJ7">
        <v>161.46833150000001</v>
      </c>
      <c r="AK7">
        <v>163.59440710000001</v>
      </c>
      <c r="AL7">
        <v>165.74847700000001</v>
      </c>
      <c r="AM7">
        <v>167.93090989999999</v>
      </c>
      <c r="AN7">
        <v>170.14207920000001</v>
      </c>
      <c r="AO7">
        <v>172.38236319999999</v>
      </c>
      <c r="AP7">
        <v>174.65214539999999</v>
      </c>
      <c r="AQ7">
        <v>176.95181410000001</v>
      </c>
      <c r="AR7">
        <v>179.2817628</v>
      </c>
      <c r="AS7">
        <v>181.64239029999999</v>
      </c>
      <c r="AT7">
        <v>184.03410049999999</v>
      </c>
      <c r="AU7">
        <v>186.45730270000001</v>
      </c>
      <c r="AV7">
        <v>188.91241149999999</v>
      </c>
      <c r="AW7">
        <v>191.39984709999999</v>
      </c>
      <c r="AX7">
        <v>193.92003510000001</v>
      </c>
      <c r="AY7">
        <v>196.4734067</v>
      </c>
      <c r="AZ7">
        <v>199.0603989</v>
      </c>
      <c r="BA7">
        <v>201.68145440000001</v>
      </c>
    </row>
    <row r="8" spans="1:53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120.7</v>
      </c>
      <c r="N8">
        <v>0</v>
      </c>
      <c r="O8">
        <v>0</v>
      </c>
      <c r="P8">
        <v>0</v>
      </c>
      <c r="Q8">
        <v>0</v>
      </c>
      <c r="R8">
        <v>115.01703569999999</v>
      </c>
      <c r="S8">
        <v>118.140287</v>
      </c>
      <c r="T8">
        <v>123.414632</v>
      </c>
      <c r="U8">
        <v>125.68994960000001</v>
      </c>
      <c r="V8">
        <v>128.76458170000001</v>
      </c>
      <c r="W8">
        <v>131.00656140000001</v>
      </c>
      <c r="X8">
        <v>134.30607610000001</v>
      </c>
      <c r="Y8">
        <v>137.03683670000001</v>
      </c>
      <c r="Z8">
        <v>139.28574739999999</v>
      </c>
      <c r="AA8">
        <v>141.782442</v>
      </c>
      <c r="AB8">
        <v>145.4248422</v>
      </c>
      <c r="AC8">
        <v>147.33967100000001</v>
      </c>
      <c r="AD8">
        <v>149.27971260000001</v>
      </c>
      <c r="AE8">
        <v>151.24529899999999</v>
      </c>
      <c r="AF8">
        <v>153.23676660000001</v>
      </c>
      <c r="AG8">
        <v>155.254456</v>
      </c>
      <c r="AH8">
        <v>157.29871270000001</v>
      </c>
      <c r="AI8">
        <v>159.36988640000001</v>
      </c>
      <c r="AJ8">
        <v>161.46833150000001</v>
      </c>
      <c r="AK8">
        <v>163.59440710000001</v>
      </c>
      <c r="AL8">
        <v>165.74847700000001</v>
      </c>
      <c r="AM8">
        <v>167.93090989999999</v>
      </c>
      <c r="AN8">
        <v>170.14207920000001</v>
      </c>
      <c r="AO8">
        <v>172.38236319999999</v>
      </c>
      <c r="AP8">
        <v>174.65214539999999</v>
      </c>
      <c r="AQ8">
        <v>176.95181410000001</v>
      </c>
      <c r="AR8">
        <v>179.2817628</v>
      </c>
      <c r="AS8">
        <v>181.64239029999999</v>
      </c>
      <c r="AT8">
        <v>184.03410049999999</v>
      </c>
      <c r="AU8">
        <v>186.45730270000001</v>
      </c>
      <c r="AV8">
        <v>188.91241149999999</v>
      </c>
      <c r="AW8">
        <v>191.39984709999999</v>
      </c>
      <c r="AX8">
        <v>193.92003510000001</v>
      </c>
      <c r="AY8">
        <v>196.4734067</v>
      </c>
      <c r="AZ8">
        <v>199.0603989</v>
      </c>
      <c r="BA8">
        <v>201.68145440000001</v>
      </c>
    </row>
    <row r="9" spans="1:53">
      <c r="A9" t="s">
        <v>61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74.5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90.5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105.6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126.7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126.7</v>
      </c>
    </row>
    <row r="10" spans="1:53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71.982010500000001</v>
      </c>
      <c r="S10">
        <v>74.121923539999997</v>
      </c>
      <c r="T10">
        <v>77.625099460000001</v>
      </c>
      <c r="U10">
        <v>79.254316790000004</v>
      </c>
      <c r="V10">
        <v>81.396485479999996</v>
      </c>
      <c r="W10">
        <v>83.021225009999995</v>
      </c>
      <c r="X10">
        <v>85.325454039999997</v>
      </c>
      <c r="Y10">
        <v>87.278471019999998</v>
      </c>
      <c r="Z10">
        <v>88.933081520000002</v>
      </c>
      <c r="AA10">
        <v>90.754040919999895</v>
      </c>
      <c r="AB10">
        <v>93.318764049999999</v>
      </c>
      <c r="AC10">
        <v>94.784414179999999</v>
      </c>
      <c r="AD10">
        <v>96.273083580000005</v>
      </c>
      <c r="AE10">
        <v>97.785133799999997</v>
      </c>
      <c r="AF10">
        <v>99.320932040000002</v>
      </c>
      <c r="AG10">
        <v>100.8808513</v>
      </c>
      <c r="AH10">
        <v>102.46527039999999</v>
      </c>
      <c r="AI10">
        <v>104.07457410000001</v>
      </c>
      <c r="AJ10">
        <v>105.70915340000001</v>
      </c>
      <c r="AK10">
        <v>107.369405</v>
      </c>
      <c r="AL10">
        <v>109.0557324</v>
      </c>
      <c r="AM10">
        <v>110.76854489999999</v>
      </c>
      <c r="AN10">
        <v>112.5082586</v>
      </c>
      <c r="AO10">
        <v>114.275296</v>
      </c>
      <c r="AP10">
        <v>116.07008620000001</v>
      </c>
      <c r="AQ10">
        <v>117.89306500000001</v>
      </c>
      <c r="AR10">
        <v>119.74467540000001</v>
      </c>
      <c r="AS10">
        <v>121.62536679999999</v>
      </c>
      <c r="AT10">
        <v>123.535596</v>
      </c>
      <c r="AU10">
        <v>125.4758271</v>
      </c>
      <c r="AV10">
        <v>127.4465311</v>
      </c>
      <c r="AW10">
        <v>129.44818670000001</v>
      </c>
      <c r="AX10">
        <v>131.4812799</v>
      </c>
      <c r="AY10">
        <v>133.54630460000001</v>
      </c>
      <c r="AZ10">
        <v>135.64376229999999</v>
      </c>
      <c r="BA10">
        <v>137.77416239999999</v>
      </c>
    </row>
    <row r="11" spans="1:53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26.1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37.299999999999997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52.8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63.4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70.400000000000006</v>
      </c>
    </row>
    <row r="12" spans="1:53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121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127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158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211</v>
      </c>
    </row>
    <row r="13" spans="1:53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120.7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126.7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158.4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158.4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211.2</v>
      </c>
    </row>
    <row r="15" spans="1:53" ht="29">
      <c r="A15" s="17" t="s">
        <v>73</v>
      </c>
      <c r="B15">
        <v>1999</v>
      </c>
      <c r="C15">
        <v>2000</v>
      </c>
      <c r="D15">
        <v>2001</v>
      </c>
      <c r="E15">
        <v>2002</v>
      </c>
      <c r="F15" s="19">
        <v>2003</v>
      </c>
      <c r="G15">
        <v>2004</v>
      </c>
      <c r="H15">
        <v>2005</v>
      </c>
      <c r="I15">
        <v>2006</v>
      </c>
      <c r="J15">
        <v>2007</v>
      </c>
      <c r="K15">
        <v>2008</v>
      </c>
      <c r="L15">
        <v>2009</v>
      </c>
      <c r="M15">
        <v>2010</v>
      </c>
      <c r="N15">
        <v>2011</v>
      </c>
      <c r="O15">
        <v>2012</v>
      </c>
      <c r="P15">
        <v>2013</v>
      </c>
      <c r="Q15">
        <v>2014</v>
      </c>
      <c r="R15">
        <v>2015</v>
      </c>
      <c r="S15">
        <v>2016</v>
      </c>
      <c r="T15">
        <v>2017</v>
      </c>
      <c r="U15">
        <v>2018</v>
      </c>
      <c r="V15">
        <v>2019</v>
      </c>
      <c r="W15">
        <v>2020</v>
      </c>
      <c r="X15">
        <v>2021</v>
      </c>
      <c r="Y15">
        <v>2022</v>
      </c>
      <c r="Z15">
        <v>2023</v>
      </c>
      <c r="AA15">
        <v>2024</v>
      </c>
      <c r="AB15">
        <v>2025</v>
      </c>
      <c r="AC15">
        <v>2026</v>
      </c>
      <c r="AD15">
        <v>2027</v>
      </c>
      <c r="AE15">
        <v>2028</v>
      </c>
      <c r="AF15">
        <v>2029</v>
      </c>
      <c r="AG15">
        <v>2030</v>
      </c>
      <c r="AH15">
        <v>2031</v>
      </c>
      <c r="AI15">
        <v>2032</v>
      </c>
      <c r="AJ15">
        <v>2033</v>
      </c>
      <c r="AK15">
        <v>2034</v>
      </c>
      <c r="AL15">
        <v>2035</v>
      </c>
      <c r="AM15">
        <v>2036</v>
      </c>
      <c r="AN15">
        <v>2037</v>
      </c>
      <c r="AO15">
        <v>2038</v>
      </c>
      <c r="AP15">
        <v>2039</v>
      </c>
      <c r="AQ15">
        <v>2040</v>
      </c>
      <c r="AR15">
        <v>2041</v>
      </c>
      <c r="AS15">
        <v>2042</v>
      </c>
      <c r="AT15">
        <v>2043</v>
      </c>
      <c r="AU15">
        <v>2044</v>
      </c>
      <c r="AV15">
        <v>2045</v>
      </c>
      <c r="AW15">
        <v>2046</v>
      </c>
      <c r="AX15">
        <v>2047</v>
      </c>
      <c r="AY15">
        <v>2048</v>
      </c>
      <c r="AZ15">
        <v>2049</v>
      </c>
      <c r="BA15">
        <v>2050</v>
      </c>
    </row>
    <row r="16" spans="1:53">
      <c r="A16" t="s">
        <v>20</v>
      </c>
      <c r="B16">
        <v>24.1</v>
      </c>
      <c r="C16">
        <v>23.6</v>
      </c>
      <c r="D16">
        <v>23.8</v>
      </c>
      <c r="E16">
        <v>23.8</v>
      </c>
      <c r="F16">
        <v>23.6</v>
      </c>
      <c r="G16">
        <v>23.2</v>
      </c>
      <c r="H16">
        <v>23.2</v>
      </c>
      <c r="I16">
        <v>23.2</v>
      </c>
      <c r="J16">
        <v>23.2</v>
      </c>
      <c r="K16">
        <v>23.1</v>
      </c>
      <c r="L16">
        <v>23</v>
      </c>
      <c r="M16">
        <v>21.963378980000002</v>
      </c>
      <c r="N16">
        <v>21.950633929999999</v>
      </c>
      <c r="O16">
        <v>24.108313559999999</v>
      </c>
      <c r="P16">
        <v>24.77851489</v>
      </c>
      <c r="Q16">
        <v>25.58183198</v>
      </c>
      <c r="R16">
        <v>26.67757795</v>
      </c>
      <c r="S16">
        <v>27.836828329999999</v>
      </c>
      <c r="T16">
        <v>29.539551660000001</v>
      </c>
      <c r="U16">
        <v>30.55512843</v>
      </c>
      <c r="V16">
        <v>31.792471249999998</v>
      </c>
      <c r="W16">
        <v>32.852321680000003</v>
      </c>
      <c r="X16">
        <v>34.204566069999998</v>
      </c>
      <c r="Y16">
        <v>35.439522840000002</v>
      </c>
      <c r="Z16">
        <v>36.580036</v>
      </c>
      <c r="AA16">
        <v>37.815242900000001</v>
      </c>
      <c r="AB16">
        <v>39.87537657</v>
      </c>
      <c r="AC16">
        <v>39.846866949999999</v>
      </c>
      <c r="AD16">
        <v>39.842288670000002</v>
      </c>
      <c r="AE16">
        <v>39.829339150000003</v>
      </c>
      <c r="AF16">
        <v>39.816452660000003</v>
      </c>
      <c r="AG16">
        <v>39.804009630000003</v>
      </c>
      <c r="AH16">
        <v>39.781184529999997</v>
      </c>
      <c r="AI16">
        <v>39.894463719999997</v>
      </c>
      <c r="AJ16">
        <v>39.874541069999999</v>
      </c>
      <c r="AK16">
        <v>39.862354240000002</v>
      </c>
      <c r="AL16">
        <v>39.85066389</v>
      </c>
      <c r="AM16">
        <v>39.838320250000002</v>
      </c>
      <c r="AN16">
        <v>39.827845510000003</v>
      </c>
      <c r="AO16">
        <v>39.817637249999997</v>
      </c>
      <c r="AP16">
        <v>39.807684889999997</v>
      </c>
      <c r="AQ16">
        <v>39.797903169999998</v>
      </c>
      <c r="AR16">
        <v>39.760693940000003</v>
      </c>
      <c r="AS16">
        <v>39.753528950000003</v>
      </c>
      <c r="AT16">
        <v>39.746524059999999</v>
      </c>
      <c r="AU16">
        <v>39.739699530000003</v>
      </c>
      <c r="AV16">
        <v>39.733037639999999</v>
      </c>
      <c r="AW16">
        <v>39.726610229999999</v>
      </c>
      <c r="AX16">
        <v>39.72036525</v>
      </c>
      <c r="AY16">
        <v>39.714246260000003</v>
      </c>
      <c r="AZ16">
        <v>39.708217939999997</v>
      </c>
      <c r="BA16">
        <v>39.702267450000001</v>
      </c>
    </row>
    <row r="17" spans="1:53">
      <c r="A17" t="s">
        <v>60</v>
      </c>
      <c r="B17">
        <v>24.1</v>
      </c>
      <c r="C17">
        <v>23.6</v>
      </c>
      <c r="D17">
        <v>23.8</v>
      </c>
      <c r="E17">
        <v>23.8</v>
      </c>
      <c r="F17">
        <v>23.6</v>
      </c>
      <c r="G17">
        <v>23.2</v>
      </c>
      <c r="H17">
        <v>23.2</v>
      </c>
      <c r="I17">
        <v>23.2</v>
      </c>
      <c r="J17">
        <v>23.2</v>
      </c>
      <c r="K17">
        <v>23.1</v>
      </c>
      <c r="L17">
        <v>23</v>
      </c>
      <c r="M17">
        <v>26.1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37.299999999999997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52.8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63.4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70.400000000000006</v>
      </c>
    </row>
    <row r="18" spans="1:53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109.0551114</v>
      </c>
      <c r="P18">
        <v>110.29920060000001</v>
      </c>
      <c r="Q18">
        <v>112.073339</v>
      </c>
      <c r="R18">
        <v>115.01703569999999</v>
      </c>
      <c r="S18">
        <v>118.140287</v>
      </c>
      <c r="T18">
        <v>123.414632</v>
      </c>
      <c r="U18">
        <v>125.68994960000001</v>
      </c>
      <c r="V18">
        <v>128.76458170000001</v>
      </c>
      <c r="W18">
        <v>131.00656140000001</v>
      </c>
      <c r="X18">
        <v>134.30607610000001</v>
      </c>
      <c r="Y18">
        <v>137.03683670000001</v>
      </c>
      <c r="Z18">
        <v>139.28574739999999</v>
      </c>
      <c r="AA18">
        <v>141.782442</v>
      </c>
      <c r="AB18">
        <v>145.4248422</v>
      </c>
      <c r="AC18">
        <v>147.33967100000001</v>
      </c>
      <c r="AD18">
        <v>149.27971260000001</v>
      </c>
      <c r="AE18">
        <v>151.24529899999999</v>
      </c>
      <c r="AF18">
        <v>153.23676660000001</v>
      </c>
      <c r="AG18">
        <v>155.254456</v>
      </c>
      <c r="AH18">
        <v>157.29871270000001</v>
      </c>
      <c r="AI18">
        <v>159.36988640000001</v>
      </c>
      <c r="AJ18">
        <v>161.46833150000001</v>
      </c>
      <c r="AK18">
        <v>163.59440710000001</v>
      </c>
      <c r="AL18">
        <v>165.74847700000001</v>
      </c>
      <c r="AM18">
        <v>167.93090989999999</v>
      </c>
      <c r="AN18">
        <v>170.14207920000001</v>
      </c>
      <c r="AO18">
        <v>172.38236319999999</v>
      </c>
      <c r="AP18">
        <v>174.65214539999999</v>
      </c>
      <c r="AQ18">
        <v>176.95181410000001</v>
      </c>
      <c r="AR18">
        <v>179.2817628</v>
      </c>
      <c r="AS18">
        <v>181.64239029999999</v>
      </c>
      <c r="AT18">
        <v>184.03410049999999</v>
      </c>
      <c r="AU18">
        <v>186.45730270000001</v>
      </c>
      <c r="AV18">
        <v>188.91241149999999</v>
      </c>
      <c r="AW18">
        <v>191.39984709999999</v>
      </c>
      <c r="AX18">
        <v>193.92003510000001</v>
      </c>
      <c r="AY18">
        <v>196.4734067</v>
      </c>
      <c r="AZ18">
        <v>199.0603989</v>
      </c>
      <c r="BA18">
        <v>201.68145440000001</v>
      </c>
    </row>
    <row r="19" spans="1:53">
      <c r="A19" t="s">
        <v>22</v>
      </c>
      <c r="B19" s="14">
        <v>115.01703569999999</v>
      </c>
      <c r="C19" s="14">
        <v>115.01703569999999</v>
      </c>
      <c r="D19" s="14">
        <v>115.01703569999999</v>
      </c>
      <c r="E19" s="14">
        <v>115.01703569999999</v>
      </c>
      <c r="F19" s="14">
        <v>115.01703569999999</v>
      </c>
      <c r="G19" s="14">
        <v>115.01703569999999</v>
      </c>
      <c r="H19" s="14">
        <v>115.01703569999999</v>
      </c>
      <c r="I19" s="14">
        <v>115.01703569999999</v>
      </c>
      <c r="J19" s="14">
        <v>115.01703569999999</v>
      </c>
      <c r="K19" s="14">
        <v>115.01703569999999</v>
      </c>
      <c r="L19" s="14">
        <v>115.01703569999999</v>
      </c>
      <c r="M19" s="14">
        <v>115.01703569999999</v>
      </c>
      <c r="N19" s="14">
        <v>115.01703569999999</v>
      </c>
      <c r="O19" s="14">
        <v>115.01703569999999</v>
      </c>
      <c r="P19" s="14">
        <v>115.01703569999999</v>
      </c>
      <c r="Q19" s="14">
        <v>115.01703569999999</v>
      </c>
      <c r="R19">
        <v>115.01703569999999</v>
      </c>
      <c r="S19">
        <v>118.140287</v>
      </c>
      <c r="T19">
        <v>123.414632</v>
      </c>
      <c r="U19">
        <v>125.68994960000001</v>
      </c>
      <c r="V19">
        <v>128.76458170000001</v>
      </c>
      <c r="W19">
        <v>131.00656140000001</v>
      </c>
      <c r="X19">
        <v>134.30607610000001</v>
      </c>
      <c r="Y19">
        <v>137.03683670000001</v>
      </c>
      <c r="Z19">
        <v>139.28574739999999</v>
      </c>
      <c r="AA19">
        <v>141.782442</v>
      </c>
      <c r="AB19">
        <v>145.4248422</v>
      </c>
      <c r="AC19">
        <v>147.33967100000001</v>
      </c>
      <c r="AD19">
        <v>149.27971260000001</v>
      </c>
      <c r="AE19">
        <v>151.24529899999999</v>
      </c>
      <c r="AF19">
        <v>153.23676660000001</v>
      </c>
      <c r="AG19">
        <v>155.254456</v>
      </c>
      <c r="AH19">
        <v>157.29871270000001</v>
      </c>
      <c r="AI19">
        <v>159.36988640000001</v>
      </c>
      <c r="AJ19">
        <v>161.46833150000001</v>
      </c>
      <c r="AK19">
        <v>163.59440710000001</v>
      </c>
      <c r="AL19">
        <v>165.74847700000001</v>
      </c>
      <c r="AM19">
        <v>167.93090989999999</v>
      </c>
      <c r="AN19">
        <v>170.14207920000001</v>
      </c>
      <c r="AO19">
        <v>172.38236319999999</v>
      </c>
      <c r="AP19">
        <v>174.65214539999999</v>
      </c>
      <c r="AQ19">
        <v>176.95181410000001</v>
      </c>
      <c r="AR19">
        <v>179.2817628</v>
      </c>
      <c r="AS19">
        <v>181.64239029999999</v>
      </c>
      <c r="AT19">
        <v>184.03410049999999</v>
      </c>
      <c r="AU19">
        <v>186.45730270000001</v>
      </c>
      <c r="AV19">
        <v>188.91241149999999</v>
      </c>
      <c r="AW19">
        <v>191.39984709999999</v>
      </c>
      <c r="AX19">
        <v>193.92003510000001</v>
      </c>
      <c r="AY19">
        <v>196.4734067</v>
      </c>
      <c r="AZ19">
        <v>199.0603989</v>
      </c>
      <c r="BA19">
        <v>201.68145440000001</v>
      </c>
    </row>
    <row r="20" spans="1:53">
      <c r="A20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74.5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90.5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105.6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126.7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126.7</v>
      </c>
    </row>
    <row r="21" spans="1:53">
      <c r="A21" t="s">
        <v>46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71.982010500000001</v>
      </c>
      <c r="S21">
        <v>74.121923539999997</v>
      </c>
      <c r="T21">
        <v>77.625099460000001</v>
      </c>
      <c r="U21">
        <v>79.254316790000004</v>
      </c>
      <c r="V21">
        <v>81.396485479999996</v>
      </c>
      <c r="W21">
        <v>83.021225009999995</v>
      </c>
      <c r="X21">
        <v>85.325454039999997</v>
      </c>
      <c r="Y21">
        <v>87.278471019999998</v>
      </c>
      <c r="Z21">
        <v>88.933081520000002</v>
      </c>
      <c r="AA21">
        <v>90.754040919999895</v>
      </c>
      <c r="AB21">
        <v>93.318764049999999</v>
      </c>
      <c r="AC21">
        <v>94.784414179999999</v>
      </c>
      <c r="AD21">
        <v>96.273083580000005</v>
      </c>
      <c r="AE21">
        <v>97.785133799999997</v>
      </c>
      <c r="AF21">
        <v>99.320932040000002</v>
      </c>
      <c r="AG21">
        <v>100.8808513</v>
      </c>
      <c r="AH21">
        <v>102.46527039999999</v>
      </c>
      <c r="AI21">
        <v>104.07457410000001</v>
      </c>
      <c r="AJ21">
        <v>105.70915340000001</v>
      </c>
      <c r="AK21">
        <v>107.369405</v>
      </c>
      <c r="AL21">
        <v>109.0557324</v>
      </c>
      <c r="AM21">
        <v>110.76854489999999</v>
      </c>
      <c r="AN21">
        <v>112.5082586</v>
      </c>
      <c r="AO21">
        <v>114.275296</v>
      </c>
      <c r="AP21">
        <v>116.07008620000001</v>
      </c>
      <c r="AQ21">
        <v>117.89306500000001</v>
      </c>
      <c r="AR21">
        <v>119.74467540000001</v>
      </c>
      <c r="AS21">
        <v>121.62536679999999</v>
      </c>
      <c r="AT21">
        <v>123.535596</v>
      </c>
      <c r="AU21">
        <v>125.4758271</v>
      </c>
      <c r="AV21">
        <v>127.4465311</v>
      </c>
      <c r="AW21">
        <v>129.44818670000001</v>
      </c>
      <c r="AX21">
        <v>131.4812799</v>
      </c>
      <c r="AY21">
        <v>133.54630460000001</v>
      </c>
      <c r="AZ21">
        <v>135.64376229999999</v>
      </c>
      <c r="BA21">
        <v>137.77416239999999</v>
      </c>
    </row>
    <row r="22" spans="1:53">
      <c r="A22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26.1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37.299999999999997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52.8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63.4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70.400000000000006</v>
      </c>
    </row>
    <row r="23" spans="1:53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121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127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158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211</v>
      </c>
    </row>
    <row r="24" spans="1:53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120.7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126.7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158.4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158.4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211.2</v>
      </c>
    </row>
    <row r="27" spans="1:53">
      <c r="A27" t="s">
        <v>75</v>
      </c>
      <c r="B27">
        <v>1999</v>
      </c>
      <c r="C27">
        <v>2000</v>
      </c>
      <c r="D27">
        <v>2001</v>
      </c>
      <c r="E27">
        <v>2002</v>
      </c>
      <c r="F27">
        <v>2003</v>
      </c>
      <c r="G27">
        <v>2004</v>
      </c>
      <c r="H27">
        <v>2005</v>
      </c>
      <c r="I27">
        <v>2006</v>
      </c>
      <c r="J27">
        <v>2007</v>
      </c>
      <c r="K27">
        <v>2008</v>
      </c>
      <c r="L27">
        <v>2009</v>
      </c>
      <c r="M27">
        <v>2010</v>
      </c>
      <c r="N27">
        <v>2011</v>
      </c>
      <c r="O27">
        <v>2012</v>
      </c>
      <c r="P27">
        <v>2013</v>
      </c>
      <c r="Q27">
        <v>2014</v>
      </c>
      <c r="R27">
        <v>2015</v>
      </c>
      <c r="S27">
        <v>2016</v>
      </c>
      <c r="T27">
        <v>2017</v>
      </c>
      <c r="U27">
        <v>2018</v>
      </c>
      <c r="V27">
        <v>2019</v>
      </c>
      <c r="W27">
        <v>2020</v>
      </c>
      <c r="X27">
        <v>2021</v>
      </c>
      <c r="Y27">
        <v>2022</v>
      </c>
      <c r="Z27">
        <v>2023</v>
      </c>
      <c r="AA27">
        <v>2024</v>
      </c>
      <c r="AB27">
        <v>2025</v>
      </c>
      <c r="AC27">
        <v>2026</v>
      </c>
      <c r="AD27">
        <v>2027</v>
      </c>
      <c r="AE27">
        <v>2028</v>
      </c>
      <c r="AF27">
        <v>2029</v>
      </c>
      <c r="AG27">
        <v>2030</v>
      </c>
      <c r="AH27">
        <v>2031</v>
      </c>
      <c r="AI27">
        <v>2032</v>
      </c>
      <c r="AJ27">
        <v>2033</v>
      </c>
      <c r="AK27">
        <v>2034</v>
      </c>
      <c r="AL27">
        <v>2035</v>
      </c>
      <c r="AM27">
        <v>2036</v>
      </c>
      <c r="AN27">
        <v>2037</v>
      </c>
      <c r="AO27">
        <v>2038</v>
      </c>
      <c r="AP27">
        <v>2039</v>
      </c>
      <c r="AQ27">
        <v>2040</v>
      </c>
      <c r="AR27">
        <v>2041</v>
      </c>
      <c r="AS27">
        <v>2042</v>
      </c>
      <c r="AT27">
        <v>2043</v>
      </c>
      <c r="AU27">
        <v>2044</v>
      </c>
      <c r="AV27">
        <v>2045</v>
      </c>
      <c r="AW27">
        <v>2046</v>
      </c>
      <c r="AX27">
        <v>2047</v>
      </c>
      <c r="AY27">
        <v>2048</v>
      </c>
      <c r="AZ27">
        <v>2049</v>
      </c>
      <c r="BA27">
        <v>2050</v>
      </c>
    </row>
    <row r="28" spans="1:53">
      <c r="A28" t="s">
        <v>20</v>
      </c>
      <c r="B28">
        <v>16.600227530000002</v>
      </c>
      <c r="C28">
        <v>15.56524572</v>
      </c>
      <c r="D28">
        <v>15.32198895</v>
      </c>
      <c r="E28">
        <v>14.995021339999999</v>
      </c>
      <c r="F28">
        <v>14.881520760000001</v>
      </c>
      <c r="G28">
        <v>15.00245005</v>
      </c>
      <c r="H28">
        <v>15.06191872</v>
      </c>
      <c r="I28">
        <v>14.88495107</v>
      </c>
      <c r="J28">
        <v>15.217020679999999</v>
      </c>
      <c r="K28">
        <v>15.753521579999999</v>
      </c>
      <c r="L28">
        <v>16.59627897</v>
      </c>
      <c r="M28">
        <v>15.223991140000001</v>
      </c>
      <c r="N28">
        <v>15.04437117</v>
      </c>
      <c r="O28">
        <v>17.709231030000002</v>
      </c>
      <c r="P28">
        <v>18.30878805</v>
      </c>
      <c r="Q28">
        <v>18.826455209999999</v>
      </c>
      <c r="R28">
        <v>19.74815005</v>
      </c>
      <c r="S28">
        <v>20.690359229999999</v>
      </c>
      <c r="T28">
        <v>20.83140023</v>
      </c>
      <c r="U28">
        <v>21.55965273</v>
      </c>
      <c r="V28">
        <v>22.11811046</v>
      </c>
      <c r="W28">
        <v>22.851685839999998</v>
      </c>
      <c r="X28">
        <v>24.56644957</v>
      </c>
      <c r="Y28">
        <v>25.79648474</v>
      </c>
      <c r="Z28">
        <v>27.162111530000001</v>
      </c>
      <c r="AA28">
        <v>28.465116099999999</v>
      </c>
      <c r="AB28">
        <v>30.20055528</v>
      </c>
      <c r="AC28">
        <v>30.17842057</v>
      </c>
      <c r="AD28">
        <v>30.17577919</v>
      </c>
      <c r="AE28">
        <v>30.16594087</v>
      </c>
      <c r="AF28">
        <v>30.15590954</v>
      </c>
      <c r="AG28">
        <v>30.14618875</v>
      </c>
      <c r="AH28">
        <v>30.128685730000001</v>
      </c>
      <c r="AI28">
        <v>30.21511447</v>
      </c>
      <c r="AJ28">
        <v>30.1997657</v>
      </c>
      <c r="AK28">
        <v>30.190202880000001</v>
      </c>
      <c r="AL28">
        <v>30.181074720000002</v>
      </c>
      <c r="AM28">
        <v>30.171484459999999</v>
      </c>
      <c r="AN28">
        <v>30.163248100000001</v>
      </c>
      <c r="AO28">
        <v>30.15521979</v>
      </c>
      <c r="AP28">
        <v>30.147391729999999</v>
      </c>
      <c r="AQ28">
        <v>30.13969861</v>
      </c>
      <c r="AR28">
        <v>30.11162496</v>
      </c>
      <c r="AS28">
        <v>30.106086380000001</v>
      </c>
      <c r="AT28">
        <v>30.100667560000002</v>
      </c>
      <c r="AU28">
        <v>30.095382950000001</v>
      </c>
      <c r="AV28">
        <v>30.090218839999999</v>
      </c>
      <c r="AW28">
        <v>30.085231449999998</v>
      </c>
      <c r="AX28">
        <v>30.080380900000002</v>
      </c>
      <c r="AY28">
        <v>30.075625550000002</v>
      </c>
      <c r="AZ28">
        <v>30.070938099999999</v>
      </c>
      <c r="BA28">
        <v>30.066310349999998</v>
      </c>
    </row>
    <row r="29" spans="1:53">
      <c r="A29" t="s">
        <v>60</v>
      </c>
      <c r="B29">
        <v>16.600227530000002</v>
      </c>
      <c r="C29">
        <v>15.56524572</v>
      </c>
      <c r="D29">
        <v>15.32198895</v>
      </c>
      <c r="E29">
        <v>14.995021339999999</v>
      </c>
      <c r="F29">
        <v>14.881520760000001</v>
      </c>
      <c r="G29">
        <v>15.00245005</v>
      </c>
      <c r="H29">
        <v>15.06191872</v>
      </c>
      <c r="I29">
        <v>14.88495107</v>
      </c>
      <c r="J29">
        <v>15.217020679999999</v>
      </c>
      <c r="K29">
        <v>15.753521579999999</v>
      </c>
      <c r="L29">
        <v>16.59627897</v>
      </c>
      <c r="M29">
        <v>19.7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27.6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37.299999999999997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45.3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52.8</v>
      </c>
    </row>
    <row r="30" spans="1:53">
      <c r="A30" t="s">
        <v>21</v>
      </c>
      <c r="B30">
        <v>89.29</v>
      </c>
      <c r="C30">
        <v>89.29</v>
      </c>
      <c r="D30">
        <v>89.29</v>
      </c>
      <c r="E30">
        <v>89.29</v>
      </c>
      <c r="F30">
        <v>89.29</v>
      </c>
      <c r="G30">
        <v>89.29</v>
      </c>
      <c r="H30">
        <v>89.29</v>
      </c>
      <c r="I30">
        <v>89.29</v>
      </c>
      <c r="J30">
        <v>89.29</v>
      </c>
      <c r="K30">
        <v>89.29</v>
      </c>
      <c r="L30">
        <v>89.29</v>
      </c>
      <c r="M30">
        <v>89.2</v>
      </c>
      <c r="N30">
        <v>0</v>
      </c>
      <c r="O30">
        <v>0</v>
      </c>
      <c r="P30">
        <v>0</v>
      </c>
      <c r="Q30">
        <v>0</v>
      </c>
      <c r="R30">
        <v>0</v>
      </c>
      <c r="S30">
        <v>86.226737330000006</v>
      </c>
      <c r="T30">
        <v>89.948517710000004</v>
      </c>
      <c r="U30">
        <v>91.47687852</v>
      </c>
      <c r="V30">
        <v>93.581635840000004</v>
      </c>
      <c r="W30">
        <v>95.075952580000006</v>
      </c>
      <c r="X30">
        <v>97.332241499999995</v>
      </c>
      <c r="Y30">
        <v>99.170343029999998</v>
      </c>
      <c r="Z30">
        <v>100.6548245</v>
      </c>
      <c r="AA30">
        <v>102.3137012</v>
      </c>
      <c r="AB30">
        <v>104.7932648</v>
      </c>
      <c r="AC30">
        <v>106.0224637</v>
      </c>
      <c r="AD30">
        <v>107.2660808</v>
      </c>
      <c r="AE30">
        <v>108.52428519999999</v>
      </c>
      <c r="AF30">
        <v>109.797248</v>
      </c>
      <c r="AG30">
        <v>111.0851424</v>
      </c>
      <c r="AH30">
        <v>112.3881434</v>
      </c>
      <c r="AI30">
        <v>113.7064283</v>
      </c>
      <c r="AJ30">
        <v>115.04017640000001</v>
      </c>
      <c r="AK30">
        <v>116.38956899999999</v>
      </c>
      <c r="AL30">
        <v>117.7547896</v>
      </c>
      <c r="AM30">
        <v>119.13602400000001</v>
      </c>
      <c r="AN30">
        <v>120.5334598</v>
      </c>
      <c r="AO30">
        <v>121.9472873</v>
      </c>
      <c r="AP30">
        <v>123.3776986</v>
      </c>
      <c r="AQ30">
        <v>124.8248882</v>
      </c>
      <c r="AR30">
        <v>126.289053</v>
      </c>
      <c r="AS30">
        <v>127.7703922</v>
      </c>
      <c r="AT30">
        <v>129.26910699999999</v>
      </c>
      <c r="AU30">
        <v>130.78540140000001</v>
      </c>
      <c r="AV30">
        <v>132.31948159999999</v>
      </c>
      <c r="AW30">
        <v>133.87155609999999</v>
      </c>
      <c r="AX30">
        <v>135.44183609999999</v>
      </c>
      <c r="AY30">
        <v>137.03053510000001</v>
      </c>
      <c r="AZ30">
        <v>138.63786909999999</v>
      </c>
      <c r="BA30">
        <v>140.26405679999999</v>
      </c>
    </row>
    <row r="31" spans="1:53">
      <c r="A31" t="s">
        <v>22</v>
      </c>
      <c r="B31">
        <v>89.29</v>
      </c>
      <c r="C31">
        <v>89.29</v>
      </c>
      <c r="D31">
        <v>89.29</v>
      </c>
      <c r="E31">
        <v>89.29</v>
      </c>
      <c r="F31">
        <v>89.29</v>
      </c>
      <c r="G31">
        <v>89.29</v>
      </c>
      <c r="H31">
        <v>89.29</v>
      </c>
      <c r="I31">
        <v>89.29</v>
      </c>
      <c r="J31">
        <v>89.29</v>
      </c>
      <c r="K31">
        <v>89.29</v>
      </c>
      <c r="L31">
        <v>89.29</v>
      </c>
      <c r="M31">
        <v>89.2</v>
      </c>
      <c r="N31">
        <v>0</v>
      </c>
      <c r="O31">
        <v>0</v>
      </c>
      <c r="P31">
        <v>0</v>
      </c>
      <c r="Q31">
        <v>0</v>
      </c>
      <c r="R31">
        <v>98.171491119999999</v>
      </c>
      <c r="S31">
        <v>89.064920970000003</v>
      </c>
      <c r="T31">
        <v>91.514868250000006</v>
      </c>
      <c r="U31">
        <v>92.023508519999893</v>
      </c>
      <c r="V31">
        <v>93.792372169999894</v>
      </c>
      <c r="W31">
        <v>95.195764260000004</v>
      </c>
      <c r="X31">
        <v>97.411762780000004</v>
      </c>
      <c r="Y31">
        <v>99.229918269999999</v>
      </c>
      <c r="Z31">
        <v>100.7004974</v>
      </c>
      <c r="AA31">
        <v>102.3512831</v>
      </c>
      <c r="AB31">
        <v>104.8263939</v>
      </c>
      <c r="AC31">
        <v>106.05598190000001</v>
      </c>
      <c r="AD31">
        <v>107.2999926</v>
      </c>
      <c r="AE31">
        <v>108.5585952</v>
      </c>
      <c r="AF31">
        <v>109.8319609</v>
      </c>
      <c r="AG31">
        <v>111.12025939999999</v>
      </c>
      <c r="AH31">
        <v>112.42367539999999</v>
      </c>
      <c r="AI31">
        <v>113.74237410000001</v>
      </c>
      <c r="AJ31">
        <v>115.07654410000001</v>
      </c>
      <c r="AK31">
        <v>116.4263636</v>
      </c>
      <c r="AL31">
        <v>117.7920161</v>
      </c>
      <c r="AM31">
        <v>119.1736871</v>
      </c>
      <c r="AN31">
        <v>120.5715647</v>
      </c>
      <c r="AO31">
        <v>121.98583910000001</v>
      </c>
      <c r="AP31">
        <v>123.41670259999999</v>
      </c>
      <c r="AQ31">
        <v>124.8643498</v>
      </c>
      <c r="AR31">
        <v>126.32897749999999</v>
      </c>
      <c r="AS31">
        <v>127.8107849</v>
      </c>
      <c r="AT31">
        <v>129.30997360000001</v>
      </c>
      <c r="AU31">
        <v>130.82674729999999</v>
      </c>
      <c r="AV31">
        <v>132.3613125</v>
      </c>
      <c r="AW31">
        <v>133.9138777</v>
      </c>
      <c r="AX31">
        <v>135.4846541</v>
      </c>
      <c r="AY31">
        <v>137.07385529999999</v>
      </c>
      <c r="AZ31">
        <v>138.68169750000001</v>
      </c>
      <c r="BA31">
        <v>140.3083992</v>
      </c>
    </row>
    <row r="32" spans="1:53">
      <c r="A32" t="s">
        <v>62</v>
      </c>
      <c r="B32">
        <v>16.600227530000002</v>
      </c>
      <c r="C32">
        <v>15.56524572</v>
      </c>
      <c r="D32">
        <v>15.32198895</v>
      </c>
      <c r="E32">
        <v>14.995021339999999</v>
      </c>
      <c r="F32">
        <v>14.881520760000001</v>
      </c>
      <c r="G32">
        <v>15.00245005</v>
      </c>
      <c r="H32">
        <v>15.06191872</v>
      </c>
      <c r="I32">
        <v>14.88495107</v>
      </c>
      <c r="J32">
        <v>15.217020679999999</v>
      </c>
      <c r="K32">
        <v>15.753521579999999</v>
      </c>
      <c r="L32">
        <v>16.59627897</v>
      </c>
      <c r="M32">
        <v>19.7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27.6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37.299999999999997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45.3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52.8</v>
      </c>
    </row>
    <row r="33" spans="1:53">
      <c r="A33" t="s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106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127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158</v>
      </c>
    </row>
    <row r="34" spans="1:53">
      <c r="A34" t="s">
        <v>64</v>
      </c>
      <c r="B34">
        <v>89.29</v>
      </c>
      <c r="C34">
        <v>89.29</v>
      </c>
      <c r="D34">
        <v>89.29</v>
      </c>
      <c r="E34">
        <v>89.29</v>
      </c>
      <c r="F34">
        <v>89.29</v>
      </c>
      <c r="G34">
        <v>89.29</v>
      </c>
      <c r="H34">
        <v>89.29</v>
      </c>
      <c r="I34">
        <v>89.29</v>
      </c>
      <c r="J34">
        <v>89.29</v>
      </c>
      <c r="K34">
        <v>89.29</v>
      </c>
      <c r="L34">
        <v>89.29</v>
      </c>
      <c r="M34">
        <v>89.2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105.6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105.6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126.7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158.4</v>
      </c>
    </row>
    <row r="37" spans="1:53">
      <c r="A37" t="s">
        <v>74</v>
      </c>
      <c r="B37">
        <v>1999</v>
      </c>
      <c r="C37">
        <v>2000</v>
      </c>
      <c r="D37">
        <v>2001</v>
      </c>
      <c r="E37">
        <v>2002</v>
      </c>
      <c r="F37">
        <v>2003</v>
      </c>
      <c r="G37">
        <v>2004</v>
      </c>
      <c r="H37">
        <v>2005</v>
      </c>
      <c r="I37">
        <v>2006</v>
      </c>
      <c r="J37">
        <v>2007</v>
      </c>
      <c r="K37">
        <v>2008</v>
      </c>
      <c r="L37">
        <v>2009</v>
      </c>
      <c r="M37">
        <v>2010</v>
      </c>
      <c r="N37">
        <v>2011</v>
      </c>
      <c r="O37">
        <v>2012</v>
      </c>
      <c r="P37">
        <v>2013</v>
      </c>
      <c r="Q37">
        <v>2014</v>
      </c>
      <c r="R37">
        <v>2015</v>
      </c>
      <c r="S37">
        <v>2016</v>
      </c>
      <c r="T37">
        <v>2017</v>
      </c>
      <c r="U37">
        <v>2018</v>
      </c>
      <c r="V37">
        <v>2019</v>
      </c>
      <c r="W37">
        <v>2020</v>
      </c>
      <c r="X37">
        <v>2021</v>
      </c>
      <c r="Y37">
        <v>2022</v>
      </c>
      <c r="Z37">
        <v>2023</v>
      </c>
      <c r="AA37">
        <v>2024</v>
      </c>
      <c r="AB37">
        <v>2025</v>
      </c>
      <c r="AC37">
        <v>2026</v>
      </c>
      <c r="AD37">
        <v>2027</v>
      </c>
      <c r="AE37">
        <v>2028</v>
      </c>
      <c r="AF37">
        <v>2029</v>
      </c>
      <c r="AG37">
        <v>2030</v>
      </c>
      <c r="AH37">
        <v>2031</v>
      </c>
      <c r="AI37">
        <v>2032</v>
      </c>
      <c r="AJ37">
        <v>2033</v>
      </c>
      <c r="AK37">
        <v>2034</v>
      </c>
      <c r="AL37">
        <v>2035</v>
      </c>
      <c r="AM37">
        <v>2036</v>
      </c>
      <c r="AN37">
        <v>2037</v>
      </c>
      <c r="AO37">
        <v>2038</v>
      </c>
      <c r="AP37">
        <v>2039</v>
      </c>
      <c r="AQ37">
        <v>2040</v>
      </c>
      <c r="AR37">
        <v>2041</v>
      </c>
      <c r="AS37">
        <v>2042</v>
      </c>
      <c r="AT37">
        <v>2043</v>
      </c>
      <c r="AU37">
        <v>2044</v>
      </c>
      <c r="AV37">
        <v>2045</v>
      </c>
      <c r="AW37">
        <v>2046</v>
      </c>
      <c r="AX37">
        <v>2047</v>
      </c>
      <c r="AY37">
        <v>2048</v>
      </c>
      <c r="AZ37">
        <v>2049</v>
      </c>
      <c r="BA37">
        <v>2050</v>
      </c>
    </row>
    <row r="38" spans="1:53">
      <c r="A38" t="s">
        <v>20</v>
      </c>
      <c r="B38">
        <v>16.600227530000002</v>
      </c>
      <c r="C38">
        <v>15.56524572</v>
      </c>
      <c r="D38">
        <v>15.32198895</v>
      </c>
      <c r="E38">
        <v>14.995021339999999</v>
      </c>
      <c r="F38">
        <v>14.881520760000001</v>
      </c>
      <c r="G38">
        <v>15.00245005</v>
      </c>
      <c r="H38">
        <v>15.06191872</v>
      </c>
      <c r="I38">
        <v>14.88495107</v>
      </c>
      <c r="J38">
        <v>15.217020679999999</v>
      </c>
      <c r="K38">
        <v>15.753521579999999</v>
      </c>
      <c r="L38">
        <v>16.59627897</v>
      </c>
      <c r="M38">
        <v>15.223991140000001</v>
      </c>
      <c r="N38">
        <v>15.04437117</v>
      </c>
      <c r="O38">
        <v>17.709231030000002</v>
      </c>
      <c r="P38">
        <v>18.30878805</v>
      </c>
      <c r="Q38">
        <v>18.826455209999999</v>
      </c>
      <c r="R38">
        <v>19.74815005</v>
      </c>
      <c r="S38">
        <v>20.690359229999999</v>
      </c>
      <c r="T38">
        <v>20.83140023</v>
      </c>
      <c r="U38">
        <v>21.55965273</v>
      </c>
      <c r="V38">
        <v>22.11811046</v>
      </c>
      <c r="W38">
        <v>22.851685839999998</v>
      </c>
      <c r="X38">
        <v>24.56644957</v>
      </c>
      <c r="Y38">
        <v>25.79648474</v>
      </c>
      <c r="Z38">
        <v>27.162111530000001</v>
      </c>
      <c r="AA38">
        <v>28.465116099999999</v>
      </c>
      <c r="AB38">
        <v>30.20055528</v>
      </c>
      <c r="AC38">
        <v>30.17842057</v>
      </c>
      <c r="AD38">
        <v>30.17577919</v>
      </c>
      <c r="AE38">
        <v>30.16594087</v>
      </c>
      <c r="AF38">
        <v>30.15590954</v>
      </c>
      <c r="AG38">
        <v>30.14618875</v>
      </c>
      <c r="AH38">
        <v>30.128685730000001</v>
      </c>
      <c r="AI38">
        <v>30.21511447</v>
      </c>
      <c r="AJ38">
        <v>30.1997657</v>
      </c>
      <c r="AK38">
        <v>30.190202880000001</v>
      </c>
      <c r="AL38">
        <v>30.181074720000002</v>
      </c>
      <c r="AM38">
        <v>30.171484459999999</v>
      </c>
      <c r="AN38">
        <v>30.163248100000001</v>
      </c>
      <c r="AO38">
        <v>30.15521979</v>
      </c>
      <c r="AP38">
        <v>30.147391729999999</v>
      </c>
      <c r="AQ38">
        <v>30.13969861</v>
      </c>
      <c r="AR38">
        <v>30.11162496</v>
      </c>
      <c r="AS38">
        <v>30.106086380000001</v>
      </c>
      <c r="AT38">
        <v>30.100667560000002</v>
      </c>
      <c r="AU38">
        <v>30.095382950000001</v>
      </c>
      <c r="AV38">
        <v>30.090218839999999</v>
      </c>
      <c r="AW38">
        <v>30.085231449999998</v>
      </c>
      <c r="AX38">
        <v>30.080380900000002</v>
      </c>
      <c r="AY38">
        <v>30.075625550000002</v>
      </c>
      <c r="AZ38">
        <v>30.070938099999999</v>
      </c>
      <c r="BA38">
        <v>30.066310349999998</v>
      </c>
    </row>
    <row r="39" spans="1:53">
      <c r="A39" t="s">
        <v>60</v>
      </c>
      <c r="B39">
        <v>16.600227530000002</v>
      </c>
      <c r="C39">
        <v>15.56524572</v>
      </c>
      <c r="D39">
        <v>15.32198895</v>
      </c>
      <c r="E39">
        <v>14.995021339999999</v>
      </c>
      <c r="F39">
        <v>14.881520760000001</v>
      </c>
      <c r="G39">
        <v>15.00245005</v>
      </c>
      <c r="H39">
        <v>15.06191872</v>
      </c>
      <c r="I39">
        <v>14.88495107</v>
      </c>
      <c r="J39">
        <v>15.217020679999999</v>
      </c>
      <c r="K39">
        <v>15.753521579999999</v>
      </c>
      <c r="L39">
        <v>16.59627897</v>
      </c>
      <c r="M39">
        <v>19.7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27.6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37.299999999999997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45.3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52.8</v>
      </c>
    </row>
    <row r="40" spans="1:53">
      <c r="A40" t="s">
        <v>21</v>
      </c>
      <c r="B40">
        <v>89.29</v>
      </c>
      <c r="C40">
        <v>89.29</v>
      </c>
      <c r="D40">
        <v>89.29</v>
      </c>
      <c r="E40">
        <v>89.29</v>
      </c>
      <c r="F40">
        <v>89.29</v>
      </c>
      <c r="G40">
        <v>89.29</v>
      </c>
      <c r="H40">
        <v>89.29</v>
      </c>
      <c r="I40">
        <v>89.29</v>
      </c>
      <c r="J40">
        <v>89.29</v>
      </c>
      <c r="K40">
        <v>89.29</v>
      </c>
      <c r="L40">
        <v>89.29</v>
      </c>
      <c r="M40">
        <v>89.2</v>
      </c>
      <c r="N40">
        <v>0</v>
      </c>
      <c r="O40">
        <v>0</v>
      </c>
      <c r="P40">
        <v>0</v>
      </c>
      <c r="Q40">
        <v>0</v>
      </c>
      <c r="R40">
        <v>0</v>
      </c>
      <c r="S40">
        <v>86.226737330000006</v>
      </c>
      <c r="T40">
        <v>89.948517710000004</v>
      </c>
      <c r="U40">
        <v>91.47687852</v>
      </c>
      <c r="V40">
        <v>93.581635840000004</v>
      </c>
      <c r="W40">
        <v>95.075952580000006</v>
      </c>
      <c r="X40">
        <v>97.332241499999995</v>
      </c>
      <c r="Y40">
        <v>99.170343029999998</v>
      </c>
      <c r="Z40">
        <v>100.6548245</v>
      </c>
      <c r="AA40">
        <v>102.3137012</v>
      </c>
      <c r="AB40">
        <v>104.7932648</v>
      </c>
      <c r="AC40">
        <v>106.0224637</v>
      </c>
      <c r="AD40">
        <v>107.2660808</v>
      </c>
      <c r="AE40">
        <v>108.52428519999999</v>
      </c>
      <c r="AF40">
        <v>109.797248</v>
      </c>
      <c r="AG40">
        <v>111.0851424</v>
      </c>
      <c r="AH40">
        <v>112.3881434</v>
      </c>
      <c r="AI40">
        <v>113.7064283</v>
      </c>
      <c r="AJ40">
        <v>115.04017640000001</v>
      </c>
      <c r="AK40">
        <v>116.38956899999999</v>
      </c>
      <c r="AL40">
        <v>117.7547896</v>
      </c>
      <c r="AM40">
        <v>119.13602400000001</v>
      </c>
      <c r="AN40">
        <v>120.5334598</v>
      </c>
      <c r="AO40">
        <v>121.9472873</v>
      </c>
      <c r="AP40">
        <v>123.3776986</v>
      </c>
      <c r="AQ40">
        <v>124.8248882</v>
      </c>
      <c r="AR40">
        <v>126.289053</v>
      </c>
      <c r="AS40">
        <v>127.7703922</v>
      </c>
      <c r="AT40">
        <v>129.26910699999999</v>
      </c>
      <c r="AU40">
        <v>130.78540140000001</v>
      </c>
      <c r="AV40">
        <v>132.31948159999999</v>
      </c>
      <c r="AW40">
        <v>133.87155609999999</v>
      </c>
      <c r="AX40">
        <v>135.44183609999999</v>
      </c>
      <c r="AY40">
        <v>137.03053510000001</v>
      </c>
      <c r="AZ40">
        <v>138.63786909999999</v>
      </c>
      <c r="BA40">
        <v>140.26405679999999</v>
      </c>
    </row>
    <row r="41" spans="1:53">
      <c r="A41" t="s">
        <v>22</v>
      </c>
      <c r="B41">
        <v>89.29</v>
      </c>
      <c r="C41">
        <v>89.29</v>
      </c>
      <c r="D41">
        <v>89.29</v>
      </c>
      <c r="E41">
        <v>89.29</v>
      </c>
      <c r="F41">
        <v>89.29</v>
      </c>
      <c r="G41">
        <v>89.29</v>
      </c>
      <c r="H41">
        <v>89.29</v>
      </c>
      <c r="I41">
        <v>89.29</v>
      </c>
      <c r="J41">
        <v>89.29</v>
      </c>
      <c r="K41">
        <v>89.29</v>
      </c>
      <c r="L41">
        <v>89.29</v>
      </c>
      <c r="M41">
        <v>89.2</v>
      </c>
      <c r="N41" s="14">
        <f>M41+(R41-L41)/5</f>
        <v>89.553399284640008</v>
      </c>
      <c r="O41" s="14">
        <f>N41+(S41-M41)/5</f>
        <v>89.924798569280014</v>
      </c>
      <c r="P41" s="14">
        <f>O41+(T41-N41)/5</f>
        <v>90.317092362352014</v>
      </c>
      <c r="Q41" s="14">
        <v>91.056996423200005</v>
      </c>
      <c r="R41" s="14">
        <v>91.056996423200005</v>
      </c>
      <c r="S41" s="14">
        <v>91.056996423200005</v>
      </c>
      <c r="T41">
        <v>91.514868250000006</v>
      </c>
      <c r="U41">
        <v>92.023508519999893</v>
      </c>
      <c r="V41">
        <v>93.792372169999894</v>
      </c>
      <c r="W41">
        <v>95.195764260000004</v>
      </c>
      <c r="X41">
        <v>97.411762780000004</v>
      </c>
      <c r="Y41">
        <v>99.229918269999999</v>
      </c>
      <c r="Z41">
        <v>100.7004974</v>
      </c>
      <c r="AA41">
        <v>102.3512831</v>
      </c>
      <c r="AB41">
        <v>104.8263939</v>
      </c>
      <c r="AC41">
        <v>106.05598190000001</v>
      </c>
      <c r="AD41">
        <v>107.2999926</v>
      </c>
      <c r="AE41">
        <v>108.5585952</v>
      </c>
      <c r="AF41">
        <v>109.8319609</v>
      </c>
      <c r="AG41">
        <v>111.12025939999999</v>
      </c>
      <c r="AH41">
        <v>112.42367539999999</v>
      </c>
      <c r="AI41">
        <v>113.74237410000001</v>
      </c>
      <c r="AJ41">
        <v>115.07654410000001</v>
      </c>
      <c r="AK41">
        <v>116.4263636</v>
      </c>
      <c r="AL41">
        <v>117.7920161</v>
      </c>
      <c r="AM41">
        <v>119.1736871</v>
      </c>
      <c r="AN41">
        <v>120.5715647</v>
      </c>
      <c r="AO41">
        <v>121.98583910000001</v>
      </c>
      <c r="AP41">
        <v>123.41670259999999</v>
      </c>
      <c r="AQ41">
        <v>124.8643498</v>
      </c>
      <c r="AR41">
        <v>126.32897749999999</v>
      </c>
      <c r="AS41">
        <v>127.8107849</v>
      </c>
      <c r="AT41">
        <v>129.30997360000001</v>
      </c>
      <c r="AU41">
        <v>130.82674729999999</v>
      </c>
      <c r="AV41">
        <v>132.3613125</v>
      </c>
      <c r="AW41">
        <v>133.9138777</v>
      </c>
      <c r="AX41">
        <v>135.4846541</v>
      </c>
      <c r="AY41">
        <v>137.07385529999999</v>
      </c>
      <c r="AZ41">
        <v>138.68169750000001</v>
      </c>
      <c r="BA41">
        <v>140.3083992</v>
      </c>
    </row>
    <row r="42" spans="1:53">
      <c r="A42" t="s">
        <v>62</v>
      </c>
      <c r="B42">
        <v>16.600227530000002</v>
      </c>
      <c r="C42">
        <v>15.56524572</v>
      </c>
      <c r="D42">
        <v>15.32198895</v>
      </c>
      <c r="E42">
        <v>14.995021339999999</v>
      </c>
      <c r="F42">
        <v>14.881520760000001</v>
      </c>
      <c r="G42">
        <v>15.00245005</v>
      </c>
      <c r="H42">
        <v>15.06191872</v>
      </c>
      <c r="I42">
        <v>14.88495107</v>
      </c>
      <c r="J42">
        <v>15.217020679999999</v>
      </c>
      <c r="K42">
        <v>15.753521579999999</v>
      </c>
      <c r="L42">
        <v>16.59627897</v>
      </c>
      <c r="M42">
        <v>19.7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27.6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37.299999999999997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45.3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52.8</v>
      </c>
    </row>
    <row r="43" spans="1:53">
      <c r="A43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106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106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127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158</v>
      </c>
    </row>
    <row r="44" spans="1:53">
      <c r="A44" t="s">
        <v>64</v>
      </c>
      <c r="B44">
        <v>89.29</v>
      </c>
      <c r="C44">
        <v>89.29</v>
      </c>
      <c r="D44">
        <v>89.29</v>
      </c>
      <c r="E44">
        <v>89.29</v>
      </c>
      <c r="F44">
        <v>89.29</v>
      </c>
      <c r="G44">
        <v>89.29</v>
      </c>
      <c r="H44">
        <v>89.29</v>
      </c>
      <c r="I44">
        <v>89.29</v>
      </c>
      <c r="J44">
        <v>89.29</v>
      </c>
      <c r="K44">
        <v>89.29</v>
      </c>
      <c r="L44">
        <v>89.29</v>
      </c>
      <c r="M44">
        <v>89.2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105.6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105.6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126.7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158.4</v>
      </c>
    </row>
    <row r="46" spans="1:53">
      <c r="A46" t="s">
        <v>69</v>
      </c>
    </row>
    <row r="47" spans="1:53">
      <c r="A47" t="s">
        <v>23</v>
      </c>
      <c r="B47">
        <v>1999</v>
      </c>
      <c r="C47">
        <v>2000</v>
      </c>
      <c r="D47">
        <v>2001</v>
      </c>
      <c r="E47">
        <v>2002</v>
      </c>
      <c r="F47">
        <v>2003</v>
      </c>
      <c r="G47">
        <v>2004</v>
      </c>
      <c r="H47">
        <v>2005</v>
      </c>
      <c r="I47">
        <v>2006</v>
      </c>
      <c r="J47">
        <v>2007</v>
      </c>
      <c r="K47">
        <v>2008</v>
      </c>
      <c r="L47">
        <v>2009</v>
      </c>
      <c r="M47">
        <v>2010</v>
      </c>
      <c r="N47">
        <v>2011</v>
      </c>
      <c r="O47">
        <v>2012</v>
      </c>
      <c r="P47">
        <v>2013</v>
      </c>
      <c r="Q47">
        <v>2014</v>
      </c>
      <c r="R47">
        <v>2015</v>
      </c>
      <c r="S47">
        <v>2016</v>
      </c>
      <c r="T47">
        <v>2017</v>
      </c>
      <c r="U47">
        <v>2018</v>
      </c>
      <c r="V47">
        <v>2019</v>
      </c>
      <c r="W47">
        <v>2020</v>
      </c>
      <c r="X47">
        <v>2021</v>
      </c>
      <c r="Y47">
        <v>2022</v>
      </c>
      <c r="Z47">
        <v>2023</v>
      </c>
      <c r="AA47">
        <v>2024</v>
      </c>
      <c r="AB47">
        <v>2025</v>
      </c>
      <c r="AC47">
        <v>2026</v>
      </c>
      <c r="AD47">
        <v>2027</v>
      </c>
      <c r="AE47">
        <v>2028</v>
      </c>
      <c r="AF47">
        <v>2029</v>
      </c>
      <c r="AG47">
        <v>2030</v>
      </c>
      <c r="AH47">
        <v>2031</v>
      </c>
      <c r="AI47">
        <v>2032</v>
      </c>
      <c r="AJ47">
        <v>2033</v>
      </c>
      <c r="AK47">
        <v>2034</v>
      </c>
      <c r="AL47">
        <v>2035</v>
      </c>
      <c r="AM47">
        <v>2036</v>
      </c>
      <c r="AN47">
        <v>2037</v>
      </c>
      <c r="AO47">
        <v>2038</v>
      </c>
      <c r="AP47">
        <v>2039</v>
      </c>
      <c r="AQ47">
        <v>2040</v>
      </c>
      <c r="AR47">
        <v>2041</v>
      </c>
      <c r="AS47">
        <v>2042</v>
      </c>
      <c r="AT47">
        <v>2043</v>
      </c>
      <c r="AU47">
        <v>2044</v>
      </c>
      <c r="AV47">
        <v>2045</v>
      </c>
      <c r="AW47">
        <v>2046</v>
      </c>
      <c r="AX47">
        <v>2047</v>
      </c>
      <c r="AY47">
        <v>2048</v>
      </c>
      <c r="AZ47">
        <v>2049</v>
      </c>
      <c r="BA47">
        <v>2050</v>
      </c>
    </row>
    <row r="48" spans="1:53">
      <c r="A48" t="s">
        <v>20</v>
      </c>
      <c r="B48">
        <v>38.901268739999999</v>
      </c>
      <c r="C48">
        <v>38.920115180000003</v>
      </c>
      <c r="D48">
        <v>38.976880520000002</v>
      </c>
      <c r="E48">
        <v>38.996625610000002</v>
      </c>
      <c r="F48">
        <v>39.088272779999997</v>
      </c>
      <c r="G48">
        <v>38.4970705</v>
      </c>
      <c r="H48">
        <v>38.518370109999999</v>
      </c>
      <c r="I48">
        <v>38.585040290000002</v>
      </c>
      <c r="J48">
        <v>38.659724539999999</v>
      </c>
      <c r="K48">
        <v>37.808361689999998</v>
      </c>
      <c r="L48">
        <v>37.97186877</v>
      </c>
      <c r="M48">
        <v>37.852506419999997</v>
      </c>
      <c r="N48">
        <v>37.908317539999999</v>
      </c>
      <c r="O48">
        <v>37.923907120000003</v>
      </c>
      <c r="P48">
        <v>37.936916109999999</v>
      </c>
      <c r="Q48">
        <v>37.97388273</v>
      </c>
      <c r="R48">
        <v>38.012126360000003</v>
      </c>
      <c r="S48">
        <v>38.033196439999998</v>
      </c>
      <c r="T48">
        <v>38.066464809999999</v>
      </c>
      <c r="U48">
        <v>38.108671409999999</v>
      </c>
      <c r="V48">
        <v>38.145379980000001</v>
      </c>
      <c r="W48">
        <v>38.186089610000003</v>
      </c>
      <c r="X48">
        <v>38.162582020000002</v>
      </c>
      <c r="Y48">
        <v>38.200337679999997</v>
      </c>
      <c r="Z48">
        <v>38.240985219999999</v>
      </c>
      <c r="AA48">
        <v>38.28266215</v>
      </c>
      <c r="AB48">
        <v>38.325901109999997</v>
      </c>
      <c r="AC48">
        <v>38.389293770000002</v>
      </c>
      <c r="AD48">
        <v>38.43633286</v>
      </c>
      <c r="AE48">
        <v>38.488200409999997</v>
      </c>
      <c r="AF48">
        <v>38.544207999999998</v>
      </c>
      <c r="AG48">
        <v>38.605745769999999</v>
      </c>
      <c r="AH48">
        <v>38.637064930000001</v>
      </c>
      <c r="AI48">
        <v>38.692052689999997</v>
      </c>
      <c r="AJ48">
        <v>38.745332480000002</v>
      </c>
      <c r="AK48">
        <v>38.801460659999996</v>
      </c>
      <c r="AL48">
        <v>38.860258989999998</v>
      </c>
      <c r="AM48">
        <v>38.860258989999998</v>
      </c>
      <c r="AN48">
        <v>38.860258989999998</v>
      </c>
      <c r="AO48">
        <v>38.860258989999998</v>
      </c>
      <c r="AP48">
        <v>38.860258989999998</v>
      </c>
      <c r="AQ48">
        <v>38.860258989999998</v>
      </c>
      <c r="AR48">
        <v>38.860258989999998</v>
      </c>
      <c r="AS48">
        <v>38.860258989999998</v>
      </c>
      <c r="AT48">
        <v>38.860258989999998</v>
      </c>
      <c r="AU48">
        <v>38.860258989999998</v>
      </c>
      <c r="AV48">
        <v>38.860258989999998</v>
      </c>
      <c r="AW48">
        <v>38.860258989999998</v>
      </c>
      <c r="AX48">
        <v>38.860258989999998</v>
      </c>
      <c r="AY48">
        <v>38.860258989999998</v>
      </c>
      <c r="AZ48">
        <v>38.860258989999998</v>
      </c>
      <c r="BA48">
        <v>38.860258989999998</v>
      </c>
    </row>
    <row r="49" spans="1:53">
      <c r="A49" t="s">
        <v>60</v>
      </c>
      <c r="B49">
        <v>38.901268739999999</v>
      </c>
      <c r="C49">
        <v>38.920115180000003</v>
      </c>
      <c r="D49">
        <v>38.976880520000002</v>
      </c>
      <c r="E49">
        <v>38.996625610000002</v>
      </c>
      <c r="F49">
        <v>39.088272779999997</v>
      </c>
      <c r="G49">
        <v>38.4970705</v>
      </c>
      <c r="H49">
        <v>38.518370109999999</v>
      </c>
      <c r="I49">
        <v>38.585040290000002</v>
      </c>
      <c r="J49">
        <v>38.659724539999999</v>
      </c>
      <c r="K49">
        <v>37.808361689999998</v>
      </c>
      <c r="L49">
        <v>37.97186877</v>
      </c>
      <c r="M49">
        <v>37.852506419999997</v>
      </c>
      <c r="N49">
        <v>37.908317539999999</v>
      </c>
      <c r="O49">
        <v>37.923907120000003</v>
      </c>
      <c r="P49">
        <v>37.936916109999999</v>
      </c>
      <c r="Q49">
        <v>37.936916109999999</v>
      </c>
      <c r="R49">
        <v>37.936916109999999</v>
      </c>
      <c r="S49">
        <v>37.936916109999999</v>
      </c>
      <c r="T49">
        <v>37.936916109999999</v>
      </c>
      <c r="U49">
        <v>37.936916109999999</v>
      </c>
      <c r="V49">
        <v>37.936916109999999</v>
      </c>
      <c r="W49">
        <v>37.936916109999999</v>
      </c>
      <c r="X49">
        <v>37.936916109999999</v>
      </c>
      <c r="Y49">
        <v>37.936916109999999</v>
      </c>
      <c r="Z49">
        <v>37.936916109999999</v>
      </c>
      <c r="AA49">
        <v>37.936916109999999</v>
      </c>
      <c r="AB49">
        <v>37.936916109999999</v>
      </c>
      <c r="AC49">
        <v>37.936916109999999</v>
      </c>
      <c r="AD49">
        <v>37.936916109999999</v>
      </c>
      <c r="AE49">
        <v>37.936916109999999</v>
      </c>
      <c r="AF49">
        <v>37.936916109999999</v>
      </c>
      <c r="AG49">
        <v>37.936916109999999</v>
      </c>
      <c r="AH49">
        <v>37.936916109999999</v>
      </c>
      <c r="AI49">
        <v>37.936916109999999</v>
      </c>
      <c r="AJ49">
        <v>37.936916109999999</v>
      </c>
      <c r="AK49">
        <v>37.936916109999999</v>
      </c>
      <c r="AL49">
        <v>37.936916109999999</v>
      </c>
      <c r="AM49">
        <v>37.936916109999999</v>
      </c>
      <c r="AN49">
        <v>37.936916109999999</v>
      </c>
      <c r="AO49">
        <v>37.936916109999999</v>
      </c>
      <c r="AP49">
        <v>37.936916109999999</v>
      </c>
      <c r="AQ49">
        <v>37.936916109999999</v>
      </c>
      <c r="AR49">
        <v>37.936916109999999</v>
      </c>
      <c r="AS49">
        <v>37.936916109999999</v>
      </c>
      <c r="AT49">
        <v>37.936916109999999</v>
      </c>
      <c r="AU49">
        <v>37.936916109999999</v>
      </c>
      <c r="AV49">
        <v>37.936916109999999</v>
      </c>
      <c r="AW49">
        <v>37.936916109999999</v>
      </c>
      <c r="AX49">
        <v>37.936916109999999</v>
      </c>
      <c r="AY49">
        <v>37.936916109999999</v>
      </c>
      <c r="AZ49">
        <v>37.936916109999999</v>
      </c>
      <c r="BA49">
        <v>37.936916109999999</v>
      </c>
    </row>
    <row r="50" spans="1:53">
      <c r="A50" t="s">
        <v>21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>
      <c r="A51" t="s">
        <v>22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>
      <c r="A52" t="s">
        <v>61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>
      <c r="A53" t="s">
        <v>46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>
      <c r="A54" t="s">
        <v>62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63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>
      <c r="A56" t="s">
        <v>64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65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66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61" spans="1:53">
      <c r="B61" t="s">
        <v>108</v>
      </c>
      <c r="C61">
        <f>'LDV psg time series'!$B$48</f>
        <v>0.56781228512602078</v>
      </c>
      <c r="G61">
        <f>C61</f>
        <v>0.56781228512602078</v>
      </c>
    </row>
    <row r="62" spans="1:53">
      <c r="B62" t="s">
        <v>109</v>
      </c>
      <c r="C62">
        <f>1-C61</f>
        <v>0.43218771487397922</v>
      </c>
      <c r="G62">
        <f>C62</f>
        <v>0.43218771487397922</v>
      </c>
    </row>
    <row r="64" spans="1:53">
      <c r="A64" t="s">
        <v>20</v>
      </c>
      <c r="B64">
        <f t="shared" ref="B64:AG64" si="0">B16*$G$61+B38*$G$62</f>
        <v>20.858690474115924</v>
      </c>
      <c r="C64">
        <f t="shared" si="0"/>
        <v>20.127477908152876</v>
      </c>
      <c r="D64">
        <f t="shared" si="0"/>
        <v>20.135907777624155</v>
      </c>
      <c r="E64">
        <f t="shared" si="0"/>
        <v>19.994596393420448</v>
      </c>
      <c r="F64">
        <f t="shared" si="0"/>
        <v>19.831980380088176</v>
      </c>
      <c r="G64">
        <f t="shared" si="0"/>
        <v>19.657119619544197</v>
      </c>
      <c r="H64">
        <f t="shared" si="0"/>
        <v>19.68282124813809</v>
      </c>
      <c r="I64">
        <f t="shared" si="0"/>
        <v>19.606338003877973</v>
      </c>
      <c r="J64">
        <f t="shared" si="0"/>
        <v>19.749854409802968</v>
      </c>
      <c r="K64">
        <f t="shared" si="0"/>
        <v>19.924942279289198</v>
      </c>
      <c r="L64">
        <f t="shared" si="0"/>
        <v>20.232390441353857</v>
      </c>
      <c r="M64">
        <f t="shared" si="0"/>
        <v>19.050698349780919</v>
      </c>
      <c r="N64">
        <f t="shared" si="0"/>
        <v>18.965832009436337</v>
      </c>
      <c r="O64">
        <f t="shared" si="0"/>
        <v>21.342708704069299</v>
      </c>
      <c r="P64">
        <f t="shared" si="0"/>
        <v>21.98237843116155</v>
      </c>
      <c r="Q64">
        <f t="shared" si="0"/>
        <v>22.662241130660938</v>
      </c>
      <c r="R64">
        <f t="shared" si="0"/>
        <v>23.682764340515003</v>
      </c>
      <c r="S64">
        <f t="shared" si="0"/>
        <v>24.748212180253496</v>
      </c>
      <c r="T64">
        <f t="shared" si="0"/>
        <v>25.775995592691729</v>
      </c>
      <c r="U64">
        <f t="shared" si="0"/>
        <v>26.667394343012589</v>
      </c>
      <c r="V64">
        <f t="shared" si="0"/>
        <v>27.611331367303478</v>
      </c>
      <c r="W64">
        <f t="shared" si="0"/>
        <v>28.530169729023584</v>
      </c>
      <c r="X64">
        <f t="shared" si="0"/>
        <v>30.039090524175805</v>
      </c>
      <c r="Y64">
        <f t="shared" si="0"/>
        <v>31.271920239118284</v>
      </c>
      <c r="Z64">
        <f t="shared" si="0"/>
        <v>32.509724744454971</v>
      </c>
      <c r="AA64">
        <f t="shared" si="0"/>
        <v>33.77423296452605</v>
      </c>
      <c r="AB64">
        <f t="shared" si="0"/>
        <v>35.694037664860772</v>
      </c>
      <c r="AC64">
        <f t="shared" si="0"/>
        <v>35.668283202646201</v>
      </c>
      <c r="AD64">
        <f t="shared" si="0"/>
        <v>35.664542027031146</v>
      </c>
      <c r="AE64">
        <f t="shared" si="0"/>
        <v>35.652937129449661</v>
      </c>
      <c r="AF64">
        <f t="shared" si="0"/>
        <v>35.641284604525659</v>
      </c>
      <c r="AG64">
        <f t="shared" si="0"/>
        <v>35.630018093210595</v>
      </c>
      <c r="AH64">
        <f t="shared" ref="AH64:BA64" si="1">AH16*$G$61+AH38*$G$62</f>
        <v>35.609493130804168</v>
      </c>
      <c r="AI64">
        <f t="shared" si="1"/>
        <v>35.711167886175332</v>
      </c>
      <c r="AJ64">
        <f t="shared" si="1"/>
        <v>35.693222010920643</v>
      </c>
      <c r="AK64">
        <f t="shared" si="1"/>
        <v>35.68216924580635</v>
      </c>
      <c r="AL64">
        <f t="shared" si="1"/>
        <v>35.671586242847525</v>
      </c>
      <c r="AM64">
        <f t="shared" si="1"/>
        <v>35.660432579857904</v>
      </c>
      <c r="AN64">
        <f t="shared" si="1"/>
        <v>35.650925240195122</v>
      </c>
      <c r="AO64">
        <f t="shared" si="1"/>
        <v>35.641659127804161</v>
      </c>
      <c r="AP64">
        <f t="shared" si="1"/>
        <v>35.632624864166871</v>
      </c>
      <c r="AQ64">
        <f t="shared" si="1"/>
        <v>35.623745811428151</v>
      </c>
      <c r="AR64">
        <f t="shared" si="1"/>
        <v>35.590484866872401</v>
      </c>
      <c r="AS64">
        <f t="shared" si="1"/>
        <v>35.584022791293755</v>
      </c>
      <c r="AT64">
        <f t="shared" si="1"/>
        <v>35.57770338126268</v>
      </c>
      <c r="AU64">
        <f t="shared" si="1"/>
        <v>35.571544385768576</v>
      </c>
      <c r="AV64">
        <f t="shared" si="1"/>
        <v>35.565529817884155</v>
      </c>
      <c r="AW64">
        <f t="shared" si="1"/>
        <v>35.55972476683732</v>
      </c>
      <c r="AX64">
        <f t="shared" si="1"/>
        <v>35.554082442352581</v>
      </c>
      <c r="AY64">
        <f t="shared" si="1"/>
        <v>35.548552800808096</v>
      </c>
      <c r="AZ64">
        <f t="shared" si="1"/>
        <v>35.54310398834933</v>
      </c>
      <c r="BA64">
        <f t="shared" si="1"/>
        <v>35.537725170327306</v>
      </c>
    </row>
    <row r="65" spans="1:53">
      <c r="A65" t="s">
        <v>21</v>
      </c>
      <c r="B65">
        <f>0.55*B66+0.45*B64</f>
        <v>66.530380525036819</v>
      </c>
      <c r="C65">
        <f t="shared" ref="C65:BA65" si="2">0.55*C66+0.45*C64</f>
        <v>66.201334870353449</v>
      </c>
      <c r="D65">
        <f t="shared" si="2"/>
        <v>66.205128311615525</v>
      </c>
      <c r="E65">
        <f t="shared" si="2"/>
        <v>66.141538188723842</v>
      </c>
      <c r="F65">
        <f t="shared" si="2"/>
        <v>66.068360982724329</v>
      </c>
      <c r="G65">
        <f t="shared" si="2"/>
        <v>65.989673640479538</v>
      </c>
      <c r="H65">
        <f t="shared" si="2"/>
        <v>66.001239373346792</v>
      </c>
      <c r="I65">
        <f t="shared" si="2"/>
        <v>65.96682191342974</v>
      </c>
      <c r="J65">
        <f t="shared" si="2"/>
        <v>66.031404296095985</v>
      </c>
      <c r="K65">
        <f t="shared" si="2"/>
        <v>66.11019383736479</v>
      </c>
      <c r="L65">
        <f t="shared" si="2"/>
        <v>66.24854551029388</v>
      </c>
      <c r="M65">
        <f t="shared" si="2"/>
        <v>65.695390777199805</v>
      </c>
      <c r="N65">
        <f t="shared" si="2"/>
        <v>65.741205080141413</v>
      </c>
      <c r="O65">
        <f t="shared" si="2"/>
        <v>66.89908240720014</v>
      </c>
      <c r="P65">
        <f t="shared" si="2"/>
        <v>67.280183291284544</v>
      </c>
      <c r="Q65">
        <f t="shared" si="2"/>
        <v>67.761999100965397</v>
      </c>
      <c r="R65">
        <f t="shared" si="2"/>
        <v>68.221234545399724</v>
      </c>
      <c r="S65">
        <f t="shared" si="2"/>
        <v>69.676067325003743</v>
      </c>
      <c r="T65">
        <f t="shared" si="2"/>
        <v>71.894568316638527</v>
      </c>
      <c r="U65">
        <f t="shared" si="2"/>
        <v>73.127177503288081</v>
      </c>
      <c r="V65">
        <f t="shared" si="2"/>
        <v>74.932611423810954</v>
      </c>
      <c r="W65">
        <f t="shared" si="2"/>
        <v>76.379842526996896</v>
      </c>
      <c r="X65">
        <f t="shared" si="2"/>
        <v>78.616034659790643</v>
      </c>
      <c r="Y65">
        <f t="shared" si="2"/>
        <v>80.455797167124473</v>
      </c>
      <c r="Z65">
        <f t="shared" si="2"/>
        <v>82.064698141067069</v>
      </c>
      <c r="AA65">
        <f t="shared" si="2"/>
        <v>83.805833581133655</v>
      </c>
      <c r="AB65">
        <f t="shared" si="2"/>
        <v>86.395597330173842</v>
      </c>
      <c r="AC65">
        <f t="shared" si="2"/>
        <v>87.274279701657562</v>
      </c>
      <c r="AD65">
        <f t="shared" si="2"/>
        <v>88.174170250346805</v>
      </c>
      <c r="AE65">
        <f t="shared" si="2"/>
        <v>89.081968224298933</v>
      </c>
      <c r="AF65">
        <f t="shared" si="2"/>
        <v>90.001336617518916</v>
      </c>
      <c r="AG65">
        <f t="shared" si="2"/>
        <v>90.932617274950658</v>
      </c>
      <c r="AH65">
        <f t="shared" si="2"/>
        <v>91.871621989797518</v>
      </c>
      <c r="AI65">
        <f t="shared" si="2"/>
        <v>92.877655416802156</v>
      </c>
      <c r="AJ65">
        <f t="shared" si="2"/>
        <v>93.842053907985289</v>
      </c>
      <c r="AK65">
        <f t="shared" si="2"/>
        <v>94.821903151175079</v>
      </c>
      <c r="AL65">
        <f t="shared" si="2"/>
        <v>95.814469871883503</v>
      </c>
      <c r="AM65">
        <f t="shared" si="2"/>
        <v>96.819445117892656</v>
      </c>
      <c r="AN65">
        <f t="shared" si="2"/>
        <v>97.837987855302472</v>
      </c>
      <c r="AO65">
        <f t="shared" si="2"/>
        <v>98.869629143908142</v>
      </c>
      <c r="AP65">
        <f t="shared" si="2"/>
        <v>99.914530239516438</v>
      </c>
      <c r="AQ65">
        <f t="shared" si="2"/>
        <v>100.97282417697436</v>
      </c>
      <c r="AR65">
        <f t="shared" si="2"/>
        <v>102.03363892883189</v>
      </c>
      <c r="AS65">
        <f t="shared" si="2"/>
        <v>103.12017773187912</v>
      </c>
      <c r="AT65">
        <f t="shared" si="2"/>
        <v>104.22061935220665</v>
      </c>
      <c r="AU65">
        <f t="shared" si="2"/>
        <v>105.33514802007291</v>
      </c>
      <c r="AV65">
        <f t="shared" si="2"/>
        <v>106.46393510531568</v>
      </c>
      <c r="AW65">
        <f t="shared" si="2"/>
        <v>107.60719068631097</v>
      </c>
      <c r="AX65">
        <f t="shared" si="2"/>
        <v>108.76507682385949</v>
      </c>
      <c r="AY65">
        <f t="shared" si="2"/>
        <v>109.93775643410565</v>
      </c>
      <c r="AZ65">
        <f t="shared" si="2"/>
        <v>111.12540304793882</v>
      </c>
      <c r="BA65">
        <f t="shared" si="2"/>
        <v>112.32820198169988</v>
      </c>
    </row>
    <row r="66" spans="1:53">
      <c r="A66" t="s">
        <v>22</v>
      </c>
      <c r="B66">
        <f t="shared" ref="B66:AG66" si="3">B19*$G$61+B41*$G$62</f>
        <v>103.89812693033572</v>
      </c>
      <c r="C66">
        <f t="shared" si="3"/>
        <v>103.89812693033572</v>
      </c>
      <c r="D66">
        <f t="shared" si="3"/>
        <v>103.89812693033572</v>
      </c>
      <c r="E66">
        <f t="shared" si="3"/>
        <v>103.89812693033572</v>
      </c>
      <c r="F66">
        <f t="shared" si="3"/>
        <v>103.89812693033572</v>
      </c>
      <c r="G66">
        <f t="shared" si="3"/>
        <v>103.89812693033572</v>
      </c>
      <c r="H66">
        <f t="shared" si="3"/>
        <v>103.89812693033572</v>
      </c>
      <c r="I66">
        <f t="shared" si="3"/>
        <v>103.89812693033572</v>
      </c>
      <c r="J66">
        <f t="shared" si="3"/>
        <v>103.89812693033572</v>
      </c>
      <c r="K66">
        <f t="shared" si="3"/>
        <v>103.89812693033572</v>
      </c>
      <c r="L66">
        <f t="shared" si="3"/>
        <v>103.89812693033572</v>
      </c>
      <c r="M66">
        <f t="shared" si="3"/>
        <v>103.85923003599706</v>
      </c>
      <c r="N66">
        <f t="shared" si="3"/>
        <v>104.01196486526372</v>
      </c>
      <c r="O66">
        <f t="shared" si="3"/>
        <v>104.17247907339811</v>
      </c>
      <c r="P66">
        <f t="shared" si="3"/>
        <v>104.34202363138516</v>
      </c>
      <c r="Q66">
        <f t="shared" si="3"/>
        <v>104.66180107666902</v>
      </c>
      <c r="R66">
        <f t="shared" si="3"/>
        <v>104.66180107666902</v>
      </c>
      <c r="S66">
        <f t="shared" si="3"/>
        <v>106.43522153434483</v>
      </c>
      <c r="T66">
        <f t="shared" si="3"/>
        <v>109.62794599986771</v>
      </c>
      <c r="U66">
        <f t="shared" si="3"/>
        <v>111.13972736169529</v>
      </c>
      <c r="V66">
        <f t="shared" si="3"/>
        <v>113.65002237913525</v>
      </c>
      <c r="W66">
        <f t="shared" si="3"/>
        <v>115.52957481624777</v>
      </c>
      <c r="X66">
        <f t="shared" si="3"/>
        <v>118.3608071343846</v>
      </c>
      <c r="Y66">
        <f t="shared" si="3"/>
        <v>120.69715101731137</v>
      </c>
      <c r="Z66">
        <f t="shared" si="3"/>
        <v>122.60967637465879</v>
      </c>
      <c r="AA66">
        <f t="shared" si="3"/>
        <v>124.74077954017623</v>
      </c>
      <c r="AB66">
        <f t="shared" si="3"/>
        <v>127.87869160179361</v>
      </c>
      <c r="AC66">
        <f t="shared" si="3"/>
        <v>129.49736774630321</v>
      </c>
      <c r="AD66">
        <f t="shared" si="3"/>
        <v>131.13659334215052</v>
      </c>
      <c r="AE66">
        <f t="shared" si="3"/>
        <v>132.79663002917559</v>
      </c>
      <c r="AF66">
        <f t="shared" si="3"/>
        <v>134.47774280996794</v>
      </c>
      <c r="AG66">
        <f t="shared" si="3"/>
        <v>136.18019842364706</v>
      </c>
      <c r="AH66">
        <f t="shared" ref="AH66:BA66" si="4">AH19*$G$61+AH41*$G$62</f>
        <v>137.90427287442841</v>
      </c>
      <c r="AI66">
        <f t="shared" si="4"/>
        <v>139.65023612367864</v>
      </c>
      <c r="AJ66">
        <f t="shared" si="4"/>
        <v>141.41837091467454</v>
      </c>
      <c r="AK66">
        <f t="shared" si="4"/>
        <v>143.20895816465855</v>
      </c>
      <c r="AL66">
        <f t="shared" si="4"/>
        <v>145.02228375018566</v>
      </c>
      <c r="AM66">
        <f t="shared" si="4"/>
        <v>146.85863719446652</v>
      </c>
      <c r="AN66">
        <f t="shared" si="4"/>
        <v>148.71831181311757</v>
      </c>
      <c r="AO66">
        <f t="shared" si="4"/>
        <v>150.60160461162957</v>
      </c>
      <c r="AP66">
        <f t="shared" si="4"/>
        <v>152.50881645571152</v>
      </c>
      <c r="AQ66">
        <f t="shared" si="4"/>
        <v>154.44025193060304</v>
      </c>
      <c r="AR66">
        <f t="shared" si="4"/>
        <v>156.39621952498055</v>
      </c>
      <c r="AS66">
        <f t="shared" si="4"/>
        <v>158.37703177417623</v>
      </c>
      <c r="AT66">
        <f t="shared" si="4"/>
        <v>160.38300514661535</v>
      </c>
      <c r="AU66">
        <f t="shared" si="4"/>
        <v>162.4144600845037</v>
      </c>
      <c r="AV66">
        <f t="shared" si="4"/>
        <v>164.47172124957783</v>
      </c>
      <c r="AW66">
        <f t="shared" si="4"/>
        <v>166.55511734769848</v>
      </c>
      <c r="AX66">
        <f t="shared" si="4"/>
        <v>168.66498131781967</v>
      </c>
      <c r="AY66">
        <f t="shared" si="4"/>
        <v>170.80165031589453</v>
      </c>
      <c r="AZ66">
        <f t="shared" si="4"/>
        <v>172.96546591487567</v>
      </c>
      <c r="BA66">
        <f t="shared" si="4"/>
        <v>175.15677391827742</v>
      </c>
    </row>
    <row r="69" spans="1:53">
      <c r="A69" t="s">
        <v>14</v>
      </c>
      <c r="I69">
        <f>'Vehicle Loading'!B5</f>
        <v>1.579999688807979</v>
      </c>
      <c r="J69" t="s">
        <v>72</v>
      </c>
    </row>
    <row r="70" spans="1:53">
      <c r="A70" t="s">
        <v>30</v>
      </c>
      <c r="I70" s="9">
        <v>117852.00605527176</v>
      </c>
      <c r="J70" t="s">
        <v>31</v>
      </c>
    </row>
    <row r="71" spans="1:53">
      <c r="I71" s="9"/>
    </row>
    <row r="72" spans="1:53">
      <c r="B72">
        <v>1999</v>
      </c>
      <c r="C72">
        <f>B72+1</f>
        <v>2000</v>
      </c>
      <c r="D72">
        <f>C72+1</f>
        <v>2001</v>
      </c>
      <c r="E72">
        <f>D72+1</f>
        <v>2002</v>
      </c>
      <c r="F72">
        <f>F4</f>
        <v>2003</v>
      </c>
      <c r="G72">
        <f t="shared" ref="G72:BA72" si="5">G4</f>
        <v>2004</v>
      </c>
      <c r="H72">
        <f t="shared" si="5"/>
        <v>2005</v>
      </c>
      <c r="I72">
        <f t="shared" si="5"/>
        <v>2006</v>
      </c>
      <c r="J72">
        <f t="shared" si="5"/>
        <v>2007</v>
      </c>
      <c r="K72">
        <f t="shared" si="5"/>
        <v>2008</v>
      </c>
      <c r="L72">
        <f t="shared" si="5"/>
        <v>2009</v>
      </c>
      <c r="M72">
        <f t="shared" si="5"/>
        <v>2010</v>
      </c>
      <c r="N72">
        <f t="shared" si="5"/>
        <v>2011</v>
      </c>
      <c r="O72">
        <f t="shared" si="5"/>
        <v>2012</v>
      </c>
      <c r="P72">
        <f t="shared" si="5"/>
        <v>2013</v>
      </c>
      <c r="Q72">
        <f t="shared" si="5"/>
        <v>2014</v>
      </c>
      <c r="R72">
        <f t="shared" si="5"/>
        <v>2015</v>
      </c>
      <c r="S72">
        <f t="shared" si="5"/>
        <v>2016</v>
      </c>
      <c r="T72">
        <f t="shared" si="5"/>
        <v>2017</v>
      </c>
      <c r="U72">
        <f t="shared" si="5"/>
        <v>2018</v>
      </c>
      <c r="V72">
        <f t="shared" si="5"/>
        <v>2019</v>
      </c>
      <c r="W72">
        <f t="shared" si="5"/>
        <v>2020</v>
      </c>
      <c r="X72">
        <f t="shared" si="5"/>
        <v>2021</v>
      </c>
      <c r="Y72">
        <f t="shared" si="5"/>
        <v>2022</v>
      </c>
      <c r="Z72">
        <f t="shared" si="5"/>
        <v>2023</v>
      </c>
      <c r="AA72">
        <f t="shared" si="5"/>
        <v>2024</v>
      </c>
      <c r="AB72">
        <f t="shared" si="5"/>
        <v>2025</v>
      </c>
      <c r="AC72">
        <f t="shared" si="5"/>
        <v>2026</v>
      </c>
      <c r="AD72">
        <f t="shared" si="5"/>
        <v>2027</v>
      </c>
      <c r="AE72">
        <f t="shared" si="5"/>
        <v>2028</v>
      </c>
      <c r="AF72">
        <f t="shared" si="5"/>
        <v>2029</v>
      </c>
      <c r="AG72">
        <f t="shared" si="5"/>
        <v>2030</v>
      </c>
      <c r="AH72">
        <f t="shared" si="5"/>
        <v>2031</v>
      </c>
      <c r="AI72">
        <f t="shared" si="5"/>
        <v>2032</v>
      </c>
      <c r="AJ72">
        <f t="shared" si="5"/>
        <v>2033</v>
      </c>
      <c r="AK72">
        <f t="shared" si="5"/>
        <v>2034</v>
      </c>
      <c r="AL72">
        <f t="shared" si="5"/>
        <v>2035</v>
      </c>
      <c r="AM72">
        <f t="shared" si="5"/>
        <v>2036</v>
      </c>
      <c r="AN72">
        <f t="shared" si="5"/>
        <v>2037</v>
      </c>
      <c r="AO72">
        <f t="shared" si="5"/>
        <v>2038</v>
      </c>
      <c r="AP72">
        <f t="shared" si="5"/>
        <v>2039</v>
      </c>
      <c r="AQ72">
        <f t="shared" si="5"/>
        <v>2040</v>
      </c>
      <c r="AR72">
        <f t="shared" si="5"/>
        <v>2041</v>
      </c>
      <c r="AS72">
        <f t="shared" si="5"/>
        <v>2042</v>
      </c>
      <c r="AT72">
        <f t="shared" si="5"/>
        <v>2043</v>
      </c>
      <c r="AU72">
        <f t="shared" si="5"/>
        <v>2044</v>
      </c>
      <c r="AV72">
        <f t="shared" si="5"/>
        <v>2045</v>
      </c>
      <c r="AW72">
        <f t="shared" si="5"/>
        <v>2046</v>
      </c>
      <c r="AX72">
        <f t="shared" si="5"/>
        <v>2047</v>
      </c>
      <c r="AY72">
        <f t="shared" si="5"/>
        <v>2048</v>
      </c>
      <c r="AZ72">
        <f t="shared" si="5"/>
        <v>2049</v>
      </c>
      <c r="BA72">
        <f t="shared" si="5"/>
        <v>2050</v>
      </c>
    </row>
    <row r="73" spans="1:53">
      <c r="A73" t="s">
        <v>20</v>
      </c>
      <c r="B73">
        <f>B64*$I$69/$I$70</f>
        <v>2.7964500190678676E-4</v>
      </c>
      <c r="C73">
        <f>C64*$I$69/$I$70</f>
        <v>2.6984189659407562E-4</v>
      </c>
      <c r="D73">
        <f>D64*$I$69/$I$70</f>
        <v>2.6995491283866179E-4</v>
      </c>
      <c r="E73">
        <f>E64*$I$69/$I$70</f>
        <v>2.680604016585791E-4</v>
      </c>
      <c r="F73">
        <f>F64*$I$69/$I$70</f>
        <v>2.6588026693656445E-4</v>
      </c>
      <c r="G73">
        <f t="shared" ref="G73:BA75" si="6">G64*$I$69/$I$70</f>
        <v>2.6353597126870247E-4</v>
      </c>
      <c r="H73">
        <f t="shared" si="6"/>
        <v>2.6388054380963288E-4</v>
      </c>
      <c r="I73">
        <f t="shared" si="6"/>
        <v>2.6285516031235637E-4</v>
      </c>
      <c r="J73">
        <f t="shared" si="6"/>
        <v>2.6477923342990673E-4</v>
      </c>
      <c r="K73">
        <f t="shared" si="6"/>
        <v>2.6712657386611919E-4</v>
      </c>
      <c r="L73">
        <f t="shared" si="6"/>
        <v>2.7124842139885378E-4</v>
      </c>
      <c r="M73">
        <f t="shared" si="6"/>
        <v>2.554058982255406E-4</v>
      </c>
      <c r="N73">
        <f t="shared" si="6"/>
        <v>2.5426812555774377E-4</v>
      </c>
      <c r="O73">
        <f t="shared" si="6"/>
        <v>2.8613406117952462E-4</v>
      </c>
      <c r="P73">
        <f t="shared" si="6"/>
        <v>2.9470988439692189E-4</v>
      </c>
      <c r="Q73">
        <f t="shared" si="6"/>
        <v>3.0382456041811243E-4</v>
      </c>
      <c r="R73">
        <f t="shared" si="6"/>
        <v>3.1750635004530405E-4</v>
      </c>
      <c r="S73">
        <f t="shared" si="6"/>
        <v>3.3179042811554453E-4</v>
      </c>
      <c r="T73">
        <f t="shared" si="6"/>
        <v>3.4556955268176369E-4</v>
      </c>
      <c r="U73">
        <f t="shared" si="6"/>
        <v>3.5752021686859346E-4</v>
      </c>
      <c r="V73">
        <f t="shared" si="6"/>
        <v>3.7017524290128121E-4</v>
      </c>
      <c r="W73">
        <f t="shared" si="6"/>
        <v>3.8249378014282575E-4</v>
      </c>
      <c r="X73">
        <f t="shared" si="6"/>
        <v>4.0272334149334083E-4</v>
      </c>
      <c r="Y73">
        <f t="shared" si="6"/>
        <v>4.1925144849093242E-4</v>
      </c>
      <c r="Z73">
        <f t="shared" si="6"/>
        <v>4.3584625072382662E-4</v>
      </c>
      <c r="AA73">
        <f t="shared" si="6"/>
        <v>4.5279906010808457E-4</v>
      </c>
      <c r="AB73">
        <f t="shared" si="6"/>
        <v>4.7853719499972455E-4</v>
      </c>
      <c r="AC73">
        <f t="shared" si="6"/>
        <v>4.7819191413734063E-4</v>
      </c>
      <c r="AD73">
        <f t="shared" si="6"/>
        <v>4.7814175753411076E-4</v>
      </c>
      <c r="AE73">
        <f t="shared" si="6"/>
        <v>4.7798617482337779E-4</v>
      </c>
      <c r="AF73">
        <f t="shared" si="6"/>
        <v>4.7782995358990028E-4</v>
      </c>
      <c r="AG73">
        <f t="shared" si="6"/>
        <v>4.7767890750279843E-4</v>
      </c>
      <c r="AH73">
        <f t="shared" si="6"/>
        <v>4.774037366737186E-4</v>
      </c>
      <c r="AI73">
        <f t="shared" si="6"/>
        <v>4.7876685374930513E-4</v>
      </c>
      <c r="AJ73">
        <f t="shared" si="6"/>
        <v>4.785262598191136E-4</v>
      </c>
      <c r="AK73">
        <f t="shared" si="6"/>
        <v>4.7837807935086714E-4</v>
      </c>
      <c r="AL73">
        <f t="shared" si="6"/>
        <v>4.7823619681580231E-4</v>
      </c>
      <c r="AM73">
        <f t="shared" si="6"/>
        <v>4.7808666364583318E-4</v>
      </c>
      <c r="AN73">
        <f t="shared" si="6"/>
        <v>4.7795920214380714E-4</v>
      </c>
      <c r="AO73">
        <f t="shared" si="6"/>
        <v>4.7783497468952593E-4</v>
      </c>
      <c r="AP73">
        <f t="shared" si="6"/>
        <v>4.7771385554855149E-4</v>
      </c>
      <c r="AQ73">
        <f t="shared" si="6"/>
        <v>4.7759481726457434E-4</v>
      </c>
      <c r="AR73">
        <f t="shared" si="6"/>
        <v>4.7714889967855636E-4</v>
      </c>
      <c r="AS73">
        <f t="shared" si="6"/>
        <v>4.7706226494279692E-4</v>
      </c>
      <c r="AT73">
        <f t="shared" si="6"/>
        <v>4.769775428730015E-4</v>
      </c>
      <c r="AU73">
        <f t="shared" si="6"/>
        <v>4.7689497142352198E-4</v>
      </c>
      <c r="AV73">
        <f t="shared" si="6"/>
        <v>4.7681433626334285E-4</v>
      </c>
      <c r="AW73">
        <f t="shared" si="6"/>
        <v>4.7673651002045974E-4</v>
      </c>
      <c r="AX73">
        <f t="shared" si="6"/>
        <v>4.7666086539438642E-4</v>
      </c>
      <c r="AY73">
        <f t="shared" si="6"/>
        <v>4.7658673146818575E-4</v>
      </c>
      <c r="AZ73">
        <f t="shared" si="6"/>
        <v>4.7651368118862425E-4</v>
      </c>
      <c r="BA73">
        <f t="shared" si="6"/>
        <v>4.7644156929943867E-4</v>
      </c>
    </row>
    <row r="74" spans="1:53">
      <c r="A74" t="s">
        <v>21</v>
      </c>
      <c r="B74">
        <f t="shared" ref="B74:E75" si="7">B65*$I$69/$I$70</f>
        <v>8.9194901337984016E-4</v>
      </c>
      <c r="C74">
        <f t="shared" si="7"/>
        <v>8.8753761598912015E-4</v>
      </c>
      <c r="D74">
        <f t="shared" si="7"/>
        <v>8.8758847329918405E-4</v>
      </c>
      <c r="E74">
        <f t="shared" si="7"/>
        <v>8.8673594326814668E-4</v>
      </c>
      <c r="F74">
        <f t="shared" ref="F74:U75" si="8">F65*$I$69/$I$70</f>
        <v>8.8575488264324017E-4</v>
      </c>
      <c r="G74">
        <f t="shared" si="8"/>
        <v>8.8469994959270229E-4</v>
      </c>
      <c r="H74">
        <f t="shared" si="8"/>
        <v>8.8485500723612092E-4</v>
      </c>
      <c r="I74">
        <f t="shared" si="8"/>
        <v>8.8439358466234656E-4</v>
      </c>
      <c r="J74">
        <f t="shared" si="8"/>
        <v>8.852594175652441E-4</v>
      </c>
      <c r="K74">
        <f t="shared" si="8"/>
        <v>8.8631572076153969E-4</v>
      </c>
      <c r="L74">
        <f t="shared" si="8"/>
        <v>8.8817055215127021E-4</v>
      </c>
      <c r="M74">
        <f t="shared" si="8"/>
        <v>8.8075460451147016E-4</v>
      </c>
      <c r="N74">
        <f t="shared" si="8"/>
        <v>8.8136882048295512E-4</v>
      </c>
      <c r="O74">
        <f t="shared" si="8"/>
        <v>8.9689206762711164E-4</v>
      </c>
      <c r="P74">
        <f t="shared" si="8"/>
        <v>9.0200135085794094E-4</v>
      </c>
      <c r="Q74">
        <f t="shared" si="8"/>
        <v>9.0846088306990413E-4</v>
      </c>
      <c r="R74">
        <f t="shared" si="8"/>
        <v>9.1461768840214036E-4</v>
      </c>
      <c r="S74">
        <f t="shared" si="8"/>
        <v>9.3412211107581089E-4</v>
      </c>
      <c r="T74">
        <f t="shared" si="8"/>
        <v>9.6386476029944161E-4</v>
      </c>
      <c r="U74">
        <f t="shared" si="8"/>
        <v>9.8038991075309416E-4</v>
      </c>
      <c r="V74">
        <f t="shared" si="6"/>
        <v>1.0045947175109163E-3</v>
      </c>
      <c r="W74">
        <f t="shared" si="6"/>
        <v>1.0239972272280153E-3</v>
      </c>
      <c r="X74">
        <f t="shared" si="6"/>
        <v>1.0539770552529359E-3</v>
      </c>
      <c r="Y74">
        <f t="shared" si="6"/>
        <v>1.0786420930945894E-3</v>
      </c>
      <c r="Z74">
        <f t="shared" si="6"/>
        <v>1.1002120529386328E-3</v>
      </c>
      <c r="AA74">
        <f t="shared" si="6"/>
        <v>1.1235548329689322E-3</v>
      </c>
      <c r="AB74">
        <f t="shared" si="6"/>
        <v>1.1582748691781645E-3</v>
      </c>
      <c r="AC74">
        <f t="shared" si="6"/>
        <v>1.1700550494226501E-3</v>
      </c>
      <c r="AD74">
        <f t="shared" si="6"/>
        <v>1.1821195601126372E-3</v>
      </c>
      <c r="AE74">
        <f t="shared" si="6"/>
        <v>1.19429008282459E-3</v>
      </c>
      <c r="AF74">
        <f t="shared" si="6"/>
        <v>1.2066157260088579E-3</v>
      </c>
      <c r="AG74">
        <f t="shared" si="6"/>
        <v>1.219101072658324E-3</v>
      </c>
      <c r="AH74">
        <f t="shared" si="6"/>
        <v>1.2316899729826125E-3</v>
      </c>
      <c r="AI74">
        <f t="shared" si="6"/>
        <v>1.2451775032742247E-3</v>
      </c>
      <c r="AJ74">
        <f t="shared" si="6"/>
        <v>1.2581068488743464E-3</v>
      </c>
      <c r="AK74">
        <f t="shared" si="6"/>
        <v>1.2712433371797939E-3</v>
      </c>
      <c r="AL74">
        <f t="shared" si="6"/>
        <v>1.2845503241572149E-3</v>
      </c>
      <c r="AM74">
        <f t="shared" si="6"/>
        <v>1.2980236677947385E-3</v>
      </c>
      <c r="AN74">
        <f t="shared" si="6"/>
        <v>1.311678905936297E-3</v>
      </c>
      <c r="AO74">
        <f t="shared" si="6"/>
        <v>1.3255097516683076E-3</v>
      </c>
      <c r="AP74">
        <f t="shared" si="6"/>
        <v>1.3395183668896892E-3</v>
      </c>
      <c r="AQ74">
        <f t="shared" si="6"/>
        <v>1.3537065351510481E-3</v>
      </c>
      <c r="AR74">
        <f t="shared" si="6"/>
        <v>1.3679284990693521E-3</v>
      </c>
      <c r="AS74">
        <f t="shared" si="6"/>
        <v>1.3824953361403077E-3</v>
      </c>
      <c r="AT74">
        <f t="shared" si="6"/>
        <v>1.3972485633094184E-3</v>
      </c>
      <c r="AU74">
        <f t="shared" si="6"/>
        <v>1.4121906504858588E-3</v>
      </c>
      <c r="AV74">
        <f t="shared" si="6"/>
        <v>1.4273238951637442E-3</v>
      </c>
      <c r="AW74">
        <f t="shared" si="6"/>
        <v>1.4426511137887151E-3</v>
      </c>
      <c r="AX74">
        <f t="shared" si="6"/>
        <v>1.4581744790519565E-3</v>
      </c>
      <c r="AY74">
        <f t="shared" si="6"/>
        <v>1.4738961751119405E-3</v>
      </c>
      <c r="AZ74">
        <f t="shared" si="6"/>
        <v>1.4898185284352283E-3</v>
      </c>
      <c r="BA74">
        <f t="shared" si="6"/>
        <v>1.5059440234917124E-3</v>
      </c>
    </row>
    <row r="75" spans="1:53">
      <c r="A75" t="s">
        <v>22</v>
      </c>
      <c r="B75">
        <f t="shared" si="7"/>
        <v>1.3929250227668838E-3</v>
      </c>
      <c r="C75">
        <f t="shared" si="7"/>
        <v>1.3929250227668838E-3</v>
      </c>
      <c r="D75">
        <f t="shared" si="7"/>
        <v>1.3929250227668838E-3</v>
      </c>
      <c r="E75">
        <f t="shared" si="7"/>
        <v>1.3929250227668838E-3</v>
      </c>
      <c r="F75">
        <f t="shared" si="8"/>
        <v>1.3929250227668838E-3</v>
      </c>
      <c r="G75">
        <f t="shared" si="6"/>
        <v>1.3929250227668838E-3</v>
      </c>
      <c r="H75">
        <f t="shared" si="6"/>
        <v>1.3929250227668838E-3</v>
      </c>
      <c r="I75">
        <f t="shared" si="6"/>
        <v>1.3929250227668838E-3</v>
      </c>
      <c r="J75">
        <f t="shared" si="6"/>
        <v>1.3929250227668838E-3</v>
      </c>
      <c r="K75">
        <f t="shared" si="6"/>
        <v>1.3929250227668838E-3</v>
      </c>
      <c r="L75">
        <f t="shared" si="6"/>
        <v>1.3929250227668838E-3</v>
      </c>
      <c r="M75">
        <f t="shared" si="6"/>
        <v>1.3924035460181397E-3</v>
      </c>
      <c r="N75">
        <f t="shared" si="6"/>
        <v>1.3944512072399458E-3</v>
      </c>
      <c r="O75">
        <f t="shared" si="6"/>
        <v>1.396603163811501E-3</v>
      </c>
      <c r="P75">
        <f t="shared" si="6"/>
        <v>1.39887618705332E-3</v>
      </c>
      <c r="Q75">
        <f t="shared" si="6"/>
        <v>1.4031633288759152E-3</v>
      </c>
      <c r="R75">
        <f t="shared" si="6"/>
        <v>1.4031633288759152E-3</v>
      </c>
      <c r="S75">
        <f t="shared" si="6"/>
        <v>1.426938942588756E-3</v>
      </c>
      <c r="T75">
        <f t="shared" si="6"/>
        <v>1.4697426574411777E-3</v>
      </c>
      <c r="U75">
        <f t="shared" si="6"/>
        <v>1.4900105693858676E-3</v>
      </c>
      <c r="V75">
        <f t="shared" si="6"/>
        <v>1.5236651967369813E-3</v>
      </c>
      <c r="W75">
        <f t="shared" si="6"/>
        <v>1.548863683934079E-3</v>
      </c>
      <c r="X75">
        <f t="shared" si="6"/>
        <v>1.5868210028744229E-3</v>
      </c>
      <c r="Y75">
        <f t="shared" si="6"/>
        <v>1.6181435295884905E-3</v>
      </c>
      <c r="Z75">
        <f t="shared" si="6"/>
        <v>1.6437840729325646E-3</v>
      </c>
      <c r="AA75">
        <f t="shared" si="6"/>
        <v>1.6723550107641712E-3</v>
      </c>
      <c r="AB75">
        <f t="shared" si="6"/>
        <v>1.7144238753241602E-3</v>
      </c>
      <c r="AC75">
        <f t="shared" si="6"/>
        <v>1.7361248873833579E-3</v>
      </c>
      <c r="AD75">
        <f t="shared" si="6"/>
        <v>1.7581013985859769E-3</v>
      </c>
      <c r="AE75">
        <f t="shared" si="6"/>
        <v>1.7803569166437634E-3</v>
      </c>
      <c r="AF75">
        <f t="shared" si="6"/>
        <v>1.8028949943516412E-3</v>
      </c>
      <c r="AG75">
        <f t="shared" si="6"/>
        <v>1.8257192077855719E-3</v>
      </c>
      <c r="AH75">
        <f t="shared" si="6"/>
        <v>1.8488332572353435E-3</v>
      </c>
      <c r="AI75">
        <f t="shared" si="6"/>
        <v>1.8722407619764317E-3</v>
      </c>
      <c r="AJ75">
        <f t="shared" si="6"/>
        <v>1.8959455126468096E-3</v>
      </c>
      <c r="AK75">
        <f t="shared" si="6"/>
        <v>1.9199512754034607E-3</v>
      </c>
      <c r="AL75">
        <f t="shared" si="6"/>
        <v>1.9442618828910982E-3</v>
      </c>
      <c r="AM75">
        <f t="shared" si="6"/>
        <v>1.9688812166438431E-3</v>
      </c>
      <c r="AN75">
        <f t="shared" si="6"/>
        <v>1.9938132090392435E-3</v>
      </c>
      <c r="AO75">
        <f t="shared" si="6"/>
        <v>2.019061841923674E-3</v>
      </c>
      <c r="AP75">
        <f t="shared" si="6"/>
        <v>2.0446311488960742E-3</v>
      </c>
      <c r="AQ75">
        <f t="shared" si="6"/>
        <v>2.0705252134217986E-3</v>
      </c>
      <c r="AR75">
        <f t="shared" si="6"/>
        <v>2.0967481712981847E-3</v>
      </c>
      <c r="AS75">
        <f t="shared" si="6"/>
        <v>2.1233042125746344E-3</v>
      </c>
      <c r="AT75">
        <f t="shared" si="6"/>
        <v>2.1501975800301233E-3</v>
      </c>
      <c r="AU75">
        <f t="shared" si="6"/>
        <v>2.1774325697186793E-3</v>
      </c>
      <c r="AV75">
        <f t="shared" si="6"/>
        <v>2.2050135342640727E-3</v>
      </c>
      <c r="AW75">
        <f t="shared" si="6"/>
        <v>2.2329448805081965E-3</v>
      </c>
      <c r="AX75">
        <f t="shared" si="6"/>
        <v>2.2612310720445134E-3</v>
      </c>
      <c r="AY75">
        <f t="shared" si="6"/>
        <v>2.2898766290022849E-3</v>
      </c>
      <c r="AZ75">
        <f t="shared" si="6"/>
        <v>2.3188861307279038E-3</v>
      </c>
      <c r="BA75">
        <f t="shared" si="6"/>
        <v>2.3482642132853912E-3</v>
      </c>
    </row>
    <row r="77" spans="1:53">
      <c r="A77" t="s">
        <v>105</v>
      </c>
    </row>
    <row r="78" spans="1:53">
      <c r="A78" t="s">
        <v>106</v>
      </c>
    </row>
    <row r="79" spans="1:53">
      <c r="A79" t="s">
        <v>20</v>
      </c>
      <c r="B79">
        <f>AVERAGE(F73:Q73)</f>
        <v>2.7113739173333155E-4</v>
      </c>
    </row>
    <row r="80" spans="1:53">
      <c r="A80" t="s">
        <v>21</v>
      </c>
      <c r="B80">
        <f>AVERAGE(F74:R74)</f>
        <v>8.9104188688953736E-4</v>
      </c>
    </row>
    <row r="81" spans="1:2">
      <c r="A81" t="s">
        <v>22</v>
      </c>
      <c r="B81">
        <f>AVERAGE(F75:R75)</f>
        <v>1.3953181477879171E-3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"/>
  <sheetViews>
    <sheetView topLeftCell="J53" workbookViewId="0">
      <selection activeCell="B65" sqref="B65:AJ65"/>
    </sheetView>
  </sheetViews>
  <sheetFormatPr defaultRowHeight="14.5"/>
  <cols>
    <col min="1" max="1" width="49.1796875" customWidth="1"/>
    <col min="2" max="2" width="11.81640625" bestFit="1" customWidth="1"/>
    <col min="3" max="3" width="11.453125" customWidth="1"/>
  </cols>
  <sheetData>
    <row r="1" spans="1:37">
      <c r="A1" t="s">
        <v>85</v>
      </c>
    </row>
    <row r="2" spans="1:37">
      <c r="A2" t="s">
        <v>23</v>
      </c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>
      <c r="A3" t="s">
        <v>76</v>
      </c>
      <c r="B3">
        <v>11.0303487668149</v>
      </c>
      <c r="C3">
        <v>11.0303487668149</v>
      </c>
      <c r="D3">
        <v>11.0303487668149</v>
      </c>
      <c r="E3">
        <v>11.0303487668149</v>
      </c>
      <c r="F3">
        <v>11.0303487668149</v>
      </c>
      <c r="G3">
        <v>11.0303487668149</v>
      </c>
      <c r="H3">
        <v>11.0303487668149</v>
      </c>
      <c r="I3">
        <v>11.0303487668149</v>
      </c>
      <c r="J3">
        <v>11.0303487668149</v>
      </c>
      <c r="K3">
        <v>11.0303487668149</v>
      </c>
      <c r="L3">
        <v>11.0303487668149</v>
      </c>
      <c r="M3">
        <v>11.0303487668149</v>
      </c>
      <c r="N3">
        <v>11.0303487668149</v>
      </c>
      <c r="O3">
        <v>11.0303487668149</v>
      </c>
      <c r="P3">
        <v>11.0303487668149</v>
      </c>
      <c r="Q3">
        <v>11.0303487668149</v>
      </c>
      <c r="R3">
        <v>11.0303487668149</v>
      </c>
      <c r="S3">
        <v>11.0303487668149</v>
      </c>
      <c r="T3">
        <v>11.0303487668149</v>
      </c>
      <c r="U3">
        <v>11.0303487668149</v>
      </c>
      <c r="V3">
        <v>11.0303487668149</v>
      </c>
      <c r="W3">
        <v>11.0303487668149</v>
      </c>
      <c r="X3">
        <v>11.0303487668149</v>
      </c>
      <c r="Y3">
        <v>11.0303487668149</v>
      </c>
      <c r="Z3">
        <v>11.0303487668149</v>
      </c>
      <c r="AA3">
        <v>11.0303487668149</v>
      </c>
      <c r="AB3">
        <v>11.0303487668149</v>
      </c>
      <c r="AC3">
        <v>11.0303487668149</v>
      </c>
      <c r="AD3">
        <v>11.0303487668149</v>
      </c>
      <c r="AE3">
        <v>11.0303487668149</v>
      </c>
      <c r="AF3">
        <v>11.0303487668149</v>
      </c>
      <c r="AG3">
        <v>11.0303487668149</v>
      </c>
      <c r="AH3">
        <v>11.0303487668149</v>
      </c>
      <c r="AI3">
        <v>11.0303487668149</v>
      </c>
      <c r="AJ3">
        <v>11.0303487668149</v>
      </c>
      <c r="AK3">
        <v>11.0303487668149</v>
      </c>
    </row>
    <row r="4" spans="1:37">
      <c r="A4" t="s">
        <v>77</v>
      </c>
      <c r="B4">
        <v>11.009252020883199</v>
      </c>
      <c r="C4">
        <v>11.009252020883199</v>
      </c>
      <c r="D4">
        <v>11.009252020883199</v>
      </c>
      <c r="E4">
        <v>11.009252020883199</v>
      </c>
      <c r="F4">
        <v>11.009252020883199</v>
      </c>
      <c r="G4">
        <v>11.009252020883199</v>
      </c>
      <c r="H4">
        <v>11.009252020883199</v>
      </c>
      <c r="I4">
        <v>11.009252020883199</v>
      </c>
      <c r="J4">
        <v>11.009252020883199</v>
      </c>
      <c r="K4">
        <v>11.009252020883199</v>
      </c>
      <c r="L4">
        <v>11.009252020883199</v>
      </c>
      <c r="M4">
        <v>11.009252020883199</v>
      </c>
      <c r="N4">
        <v>11.009252020883199</v>
      </c>
      <c r="O4">
        <v>11.009252020883199</v>
      </c>
      <c r="P4">
        <v>11.009252020883199</v>
      </c>
      <c r="Q4">
        <v>11.009252020883199</v>
      </c>
      <c r="R4">
        <v>11.009252020883199</v>
      </c>
      <c r="S4">
        <v>11.009252020883199</v>
      </c>
      <c r="T4">
        <v>11.009252020883199</v>
      </c>
      <c r="U4">
        <v>11.009252020883199</v>
      </c>
      <c r="V4">
        <v>11.009252020883199</v>
      </c>
      <c r="W4">
        <v>11.009252020883199</v>
      </c>
      <c r="X4">
        <v>11.009252020883199</v>
      </c>
      <c r="Y4">
        <v>11.009252020883199</v>
      </c>
      <c r="Z4">
        <v>11.009252020883199</v>
      </c>
      <c r="AA4">
        <v>11.009252020883199</v>
      </c>
      <c r="AB4">
        <v>11.009252020883199</v>
      </c>
      <c r="AC4">
        <v>11.009252020883199</v>
      </c>
      <c r="AD4">
        <v>11.009252020883199</v>
      </c>
      <c r="AE4">
        <v>11.009252020883199</v>
      </c>
      <c r="AF4">
        <v>11.009252020883199</v>
      </c>
      <c r="AG4">
        <v>11.009252020883199</v>
      </c>
      <c r="AH4">
        <v>11.009252020883199</v>
      </c>
      <c r="AI4">
        <v>11.009252020883199</v>
      </c>
      <c r="AJ4">
        <v>11.009252020883199</v>
      </c>
      <c r="AK4">
        <v>11.009252020883199</v>
      </c>
    </row>
    <row r="5" spans="1:37">
      <c r="A5" t="s">
        <v>55</v>
      </c>
      <c r="B5">
        <v>9.0299999999999994</v>
      </c>
      <c r="C5">
        <v>9.14</v>
      </c>
      <c r="D5">
        <v>9.41</v>
      </c>
      <c r="E5">
        <v>9.67</v>
      </c>
      <c r="F5">
        <v>9.67</v>
      </c>
      <c r="G5">
        <v>9.69</v>
      </c>
      <c r="H5">
        <v>9.8431704379999996</v>
      </c>
      <c r="I5">
        <v>9.8431740590000008</v>
      </c>
      <c r="J5">
        <v>9.8424379729999902</v>
      </c>
      <c r="K5">
        <v>9.8525791080000005</v>
      </c>
      <c r="L5">
        <v>9.8526769309999995</v>
      </c>
      <c r="M5">
        <v>9.8544947870000001</v>
      </c>
      <c r="N5">
        <v>9.8639619150000009</v>
      </c>
      <c r="O5">
        <v>9.8671994890000008</v>
      </c>
      <c r="P5">
        <v>9.8689047359999904</v>
      </c>
      <c r="Q5">
        <v>9.8692921249999905</v>
      </c>
      <c r="R5">
        <v>9.8680683620000007</v>
      </c>
      <c r="S5">
        <v>9.8834889070000003</v>
      </c>
      <c r="T5">
        <v>9.886544657</v>
      </c>
      <c r="U5">
        <v>9.8889858650000004</v>
      </c>
      <c r="V5">
        <v>9.8904264029999904</v>
      </c>
      <c r="W5">
        <v>9.8920508219999999</v>
      </c>
      <c r="X5">
        <v>9.8932771979999998</v>
      </c>
      <c r="Y5">
        <v>9.8942221979999996</v>
      </c>
      <c r="Z5">
        <v>9.8948534469999903</v>
      </c>
      <c r="AA5">
        <v>9.8952153349999996</v>
      </c>
      <c r="AB5">
        <v>9.8927087950000008</v>
      </c>
      <c r="AC5">
        <v>9.8902182920000001</v>
      </c>
      <c r="AD5">
        <v>9.8877088860000004</v>
      </c>
      <c r="AE5">
        <v>9.8851906639999996</v>
      </c>
      <c r="AF5">
        <v>9.8826573789999905</v>
      </c>
      <c r="AG5">
        <v>9.8801205799999998</v>
      </c>
      <c r="AH5">
        <v>9.8775869759999999</v>
      </c>
      <c r="AI5">
        <v>9.8750385600000001</v>
      </c>
      <c r="AJ5">
        <v>9.872468843</v>
      </c>
      <c r="AK5">
        <v>9.8698690469999999</v>
      </c>
    </row>
    <row r="6" spans="1:37">
      <c r="A6" t="s">
        <v>56</v>
      </c>
      <c r="B6">
        <v>10.55</v>
      </c>
      <c r="C6">
        <v>13.136881669999999</v>
      </c>
      <c r="D6">
        <v>13.74161211</v>
      </c>
      <c r="E6">
        <v>14.053387369999999</v>
      </c>
      <c r="F6">
        <v>13.94499939</v>
      </c>
      <c r="G6">
        <v>13.95188696</v>
      </c>
      <c r="H6">
        <v>14.036745489999999</v>
      </c>
      <c r="I6">
        <v>13.87695074</v>
      </c>
      <c r="J6">
        <v>13.770966080000001</v>
      </c>
      <c r="K6">
        <v>13.76169997</v>
      </c>
      <c r="L6">
        <v>13.730158919999999</v>
      </c>
      <c r="M6">
        <v>13.689931680000001</v>
      </c>
      <c r="N6">
        <v>13.651630409999999</v>
      </c>
      <c r="O6">
        <v>13.6100713</v>
      </c>
      <c r="P6">
        <v>13.56001255</v>
      </c>
      <c r="Q6">
        <v>13.507395300000001</v>
      </c>
      <c r="R6">
        <v>13.460049700000001</v>
      </c>
      <c r="S6">
        <v>13.43942618</v>
      </c>
      <c r="T6">
        <v>13.404500430000001</v>
      </c>
      <c r="U6">
        <v>13.345029970000001</v>
      </c>
      <c r="V6">
        <v>13.31464557</v>
      </c>
      <c r="W6">
        <v>13.30991957</v>
      </c>
      <c r="X6">
        <v>13.30757302</v>
      </c>
      <c r="Y6">
        <v>13.30566116</v>
      </c>
      <c r="Z6">
        <v>13.30264302</v>
      </c>
      <c r="AA6">
        <v>13.300414740000001</v>
      </c>
      <c r="AB6">
        <v>13.29115636</v>
      </c>
      <c r="AC6">
        <v>13.281587890000001</v>
      </c>
      <c r="AD6">
        <v>13.27250302</v>
      </c>
      <c r="AE6">
        <v>13.263091129999999</v>
      </c>
      <c r="AF6">
        <v>13.253075219999999</v>
      </c>
      <c r="AG6">
        <v>13.241388710000001</v>
      </c>
      <c r="AH6">
        <v>13.22964807</v>
      </c>
      <c r="AI6">
        <v>13.218342850000001</v>
      </c>
      <c r="AJ6">
        <v>13.207332259999999</v>
      </c>
      <c r="AK6">
        <v>13.195744400000001</v>
      </c>
    </row>
    <row r="7" spans="1:37">
      <c r="A7" t="s">
        <v>78</v>
      </c>
      <c r="B7">
        <v>11.739008869999999</v>
      </c>
      <c r="C7">
        <v>12.00002518</v>
      </c>
      <c r="D7">
        <v>12.1807447</v>
      </c>
      <c r="E7">
        <v>12.361624430000001</v>
      </c>
      <c r="F7">
        <v>12.542652609999999</v>
      </c>
      <c r="G7">
        <v>12.723818639999999</v>
      </c>
      <c r="H7">
        <v>12.92960074</v>
      </c>
      <c r="I7">
        <v>13.002525009999999</v>
      </c>
      <c r="J7">
        <v>13.0757327</v>
      </c>
      <c r="K7">
        <v>13.14920386</v>
      </c>
      <c r="L7">
        <v>13.22292036</v>
      </c>
      <c r="M7">
        <v>13.050212220000001</v>
      </c>
      <c r="N7">
        <v>13.10278639</v>
      </c>
      <c r="O7">
        <v>13.15536039</v>
      </c>
      <c r="P7">
        <v>13.2079342</v>
      </c>
      <c r="Q7">
        <v>13.260507840000001</v>
      </c>
      <c r="R7">
        <v>13.335569619999999</v>
      </c>
      <c r="S7">
        <v>13.38804186</v>
      </c>
      <c r="T7">
        <v>13.440514869999999</v>
      </c>
      <c r="U7">
        <v>13.49298862</v>
      </c>
      <c r="V7">
        <v>13.54546311</v>
      </c>
      <c r="W7">
        <v>13.575573289999999</v>
      </c>
      <c r="X7">
        <v>13.65450719</v>
      </c>
      <c r="Y7">
        <v>13.73344034</v>
      </c>
      <c r="Z7">
        <v>13.81237277</v>
      </c>
      <c r="AA7">
        <v>13.89130447</v>
      </c>
      <c r="AB7">
        <v>13.97023546</v>
      </c>
      <c r="AC7">
        <v>14.04916573</v>
      </c>
      <c r="AD7">
        <v>14.128095310000001</v>
      </c>
      <c r="AE7">
        <v>14.20702419</v>
      </c>
      <c r="AF7">
        <v>14.28595237</v>
      </c>
      <c r="AG7">
        <v>14.38779038</v>
      </c>
      <c r="AH7">
        <v>14.46666014</v>
      </c>
      <c r="AI7">
        <v>14.54552945</v>
      </c>
      <c r="AJ7">
        <v>14.62439831</v>
      </c>
      <c r="AK7">
        <v>14.70326672</v>
      </c>
    </row>
    <row r="8" spans="1:37">
      <c r="A8" t="s">
        <v>40</v>
      </c>
      <c r="B8">
        <v>11.739008869999999</v>
      </c>
      <c r="C8">
        <v>12.00002518</v>
      </c>
      <c r="D8">
        <v>12.1807447</v>
      </c>
      <c r="E8">
        <v>12.361624430000001</v>
      </c>
      <c r="F8">
        <v>12.542652609999999</v>
      </c>
      <c r="G8">
        <v>12.723818639999999</v>
      </c>
      <c r="H8">
        <v>12.92960074</v>
      </c>
      <c r="I8">
        <v>13.002525009999999</v>
      </c>
      <c r="J8">
        <v>13.0757327</v>
      </c>
      <c r="K8">
        <v>13.14920386</v>
      </c>
      <c r="L8">
        <v>13.22292036</v>
      </c>
      <c r="M8">
        <v>13.050212220000001</v>
      </c>
      <c r="N8">
        <v>13.10278639</v>
      </c>
      <c r="O8">
        <v>13.15536039</v>
      </c>
      <c r="P8">
        <v>13.2079342</v>
      </c>
      <c r="Q8">
        <v>13.260507840000001</v>
      </c>
      <c r="R8">
        <v>13.335569619999999</v>
      </c>
      <c r="S8">
        <v>13.38804186</v>
      </c>
      <c r="T8">
        <v>13.440514869999999</v>
      </c>
      <c r="U8">
        <v>13.49298862</v>
      </c>
      <c r="V8">
        <v>13.54546311</v>
      </c>
      <c r="W8">
        <v>13.575573289999999</v>
      </c>
      <c r="X8">
        <v>13.65450719</v>
      </c>
      <c r="Y8">
        <v>13.73344034</v>
      </c>
      <c r="Z8">
        <v>13.81237277</v>
      </c>
      <c r="AA8">
        <v>13.89130447</v>
      </c>
      <c r="AB8">
        <v>13.97023546</v>
      </c>
      <c r="AC8">
        <v>14.04916573</v>
      </c>
      <c r="AD8">
        <v>14.128095310000001</v>
      </c>
      <c r="AE8">
        <v>14.20702419</v>
      </c>
      <c r="AF8">
        <v>14.28595237</v>
      </c>
      <c r="AG8">
        <v>14.38779038</v>
      </c>
      <c r="AH8">
        <v>14.46666014</v>
      </c>
      <c r="AI8">
        <v>14.54552945</v>
      </c>
      <c r="AJ8">
        <v>14.62439831</v>
      </c>
      <c r="AK8">
        <v>14.70326672</v>
      </c>
    </row>
    <row r="9" spans="1:37">
      <c r="A9" t="s">
        <v>41</v>
      </c>
      <c r="B9">
        <v>16.472246599999998</v>
      </c>
      <c r="C9">
        <v>16.838500509999999</v>
      </c>
      <c r="D9">
        <v>17.24334013</v>
      </c>
      <c r="E9">
        <v>17.648214710000001</v>
      </c>
      <c r="F9">
        <v>18.053121669999999</v>
      </c>
      <c r="G9">
        <v>18.458058690000001</v>
      </c>
      <c r="H9">
        <v>18.75564404</v>
      </c>
      <c r="I9">
        <v>18.900112010000001</v>
      </c>
      <c r="J9">
        <v>19.04468129</v>
      </c>
      <c r="K9">
        <v>19.18934685</v>
      </c>
      <c r="L9">
        <v>19.334103949999999</v>
      </c>
      <c r="M9">
        <v>19.239312630000001</v>
      </c>
      <c r="N9">
        <v>19.350063599999999</v>
      </c>
      <c r="O9">
        <v>19.460813510000001</v>
      </c>
      <c r="P9">
        <v>19.571562360000001</v>
      </c>
      <c r="Q9">
        <v>19.682310180000002</v>
      </c>
      <c r="R9">
        <v>19.827660210000001</v>
      </c>
      <c r="S9">
        <v>19.901236770000001</v>
      </c>
      <c r="T9">
        <v>19.974814970000001</v>
      </c>
      <c r="U9">
        <v>20.048394779999999</v>
      </c>
      <c r="V9">
        <v>20.121976180000001</v>
      </c>
      <c r="W9">
        <v>20.161212949999999</v>
      </c>
      <c r="X9">
        <v>20.23496415</v>
      </c>
      <c r="Y9">
        <v>20.308715230000001</v>
      </c>
      <c r="Z9">
        <v>20.3824662</v>
      </c>
      <c r="AA9">
        <v>20.456217049999999</v>
      </c>
      <c r="AB9">
        <v>20.529967790000001</v>
      </c>
      <c r="AC9">
        <v>20.60371842</v>
      </c>
      <c r="AD9">
        <v>20.67746893</v>
      </c>
      <c r="AE9">
        <v>20.751219339999999</v>
      </c>
      <c r="AF9">
        <v>20.824969639999999</v>
      </c>
      <c r="AG9">
        <v>20.933149350000001</v>
      </c>
      <c r="AH9">
        <v>21.00673754</v>
      </c>
      <c r="AI9">
        <v>21.08032716</v>
      </c>
      <c r="AJ9">
        <v>21.1539182</v>
      </c>
      <c r="AK9">
        <v>21.22751062</v>
      </c>
    </row>
    <row r="10" spans="1:37">
      <c r="A10" t="s">
        <v>42</v>
      </c>
      <c r="B10">
        <v>20.707818270000001</v>
      </c>
      <c r="C10">
        <v>21.253958529999998</v>
      </c>
      <c r="D10">
        <v>21.80009879</v>
      </c>
      <c r="E10">
        <v>22.346239050000001</v>
      </c>
      <c r="F10">
        <v>22.892379309999999</v>
      </c>
      <c r="G10">
        <v>23.43851957</v>
      </c>
      <c r="H10">
        <v>23.848124769999998</v>
      </c>
      <c r="I10">
        <v>24.25772997</v>
      </c>
      <c r="J10">
        <v>24.66733516</v>
      </c>
      <c r="K10">
        <v>25.076940359999998</v>
      </c>
      <c r="L10">
        <v>25.48654556</v>
      </c>
      <c r="M10">
        <v>25.577568939999999</v>
      </c>
      <c r="N10">
        <v>25.6685923</v>
      </c>
      <c r="O10">
        <v>25.75961568</v>
      </c>
      <c r="P10">
        <v>25.850639059999999</v>
      </c>
      <c r="Q10">
        <v>25.941662440000002</v>
      </c>
      <c r="R10">
        <v>26.078197500000002</v>
      </c>
      <c r="S10">
        <v>26.21473258</v>
      </c>
      <c r="T10">
        <v>26.35126764</v>
      </c>
      <c r="U10">
        <v>26.4878027</v>
      </c>
      <c r="V10">
        <v>26.62433776</v>
      </c>
      <c r="W10">
        <v>26.715361139999999</v>
      </c>
      <c r="X10">
        <v>26.806384520000002</v>
      </c>
      <c r="Y10">
        <v>26.897407900000001</v>
      </c>
      <c r="Z10">
        <v>26.98843128</v>
      </c>
      <c r="AA10">
        <v>27.07945466</v>
      </c>
      <c r="AB10">
        <v>27.170478039999999</v>
      </c>
      <c r="AC10">
        <v>27.2615014</v>
      </c>
      <c r="AD10">
        <v>27.35252478</v>
      </c>
      <c r="AE10">
        <v>27.443548159999999</v>
      </c>
      <c r="AF10">
        <v>27.534571540000002</v>
      </c>
      <c r="AG10">
        <v>27.671106600000002</v>
      </c>
      <c r="AH10">
        <v>27.80764168</v>
      </c>
      <c r="AI10">
        <v>27.94417674</v>
      </c>
      <c r="AJ10">
        <v>28.0807118</v>
      </c>
      <c r="AK10">
        <v>28.217246859999999</v>
      </c>
    </row>
    <row r="11" spans="1:37">
      <c r="A11" t="s">
        <v>79</v>
      </c>
      <c r="B11">
        <v>14.183437169999999</v>
      </c>
      <c r="C11">
        <v>14.557505839999999</v>
      </c>
      <c r="D11">
        <v>14.931574510000001</v>
      </c>
      <c r="E11">
        <v>15.305643180000001</v>
      </c>
      <c r="F11">
        <v>15.679711859999999</v>
      </c>
      <c r="G11">
        <v>16.053780530000001</v>
      </c>
      <c r="H11">
        <v>16.334332029999999</v>
      </c>
      <c r="I11">
        <v>16.614883540000001</v>
      </c>
      <c r="J11">
        <v>16.895435039999999</v>
      </c>
      <c r="K11">
        <v>17.175986550000001</v>
      </c>
      <c r="L11">
        <v>17.45653806</v>
      </c>
      <c r="M11">
        <v>17.51888284</v>
      </c>
      <c r="N11">
        <v>17.581227599999998</v>
      </c>
      <c r="O11">
        <v>17.643572389999999</v>
      </c>
      <c r="P11">
        <v>17.705917169999999</v>
      </c>
      <c r="Q11">
        <v>17.768261949999999</v>
      </c>
      <c r="R11">
        <v>17.861779110000001</v>
      </c>
      <c r="S11">
        <v>17.95529629</v>
      </c>
      <c r="T11">
        <v>18.048813450000001</v>
      </c>
      <c r="U11">
        <v>18.142330619999999</v>
      </c>
      <c r="V11">
        <v>18.23584778</v>
      </c>
      <c r="W11">
        <v>18.29819256</v>
      </c>
      <c r="X11">
        <v>18.36053734</v>
      </c>
      <c r="Y11">
        <v>18.422882120000001</v>
      </c>
      <c r="Z11">
        <v>18.485226900000001</v>
      </c>
      <c r="AA11">
        <v>18.547571680000001</v>
      </c>
      <c r="AB11">
        <v>18.609916460000001</v>
      </c>
      <c r="AC11">
        <v>18.67226123</v>
      </c>
      <c r="AD11">
        <v>18.73460601</v>
      </c>
      <c r="AE11">
        <v>18.79695079</v>
      </c>
      <c r="AF11">
        <v>18.85929557</v>
      </c>
      <c r="AG11">
        <v>18.952812739999999</v>
      </c>
      <c r="AH11">
        <v>19.046329920000002</v>
      </c>
      <c r="AI11">
        <v>19.139847079999999</v>
      </c>
      <c r="AJ11">
        <v>19.23336424</v>
      </c>
      <c r="AK11">
        <v>19.326881409999999</v>
      </c>
    </row>
    <row r="12" spans="1:37">
      <c r="A12" t="s">
        <v>80</v>
      </c>
      <c r="B12">
        <v>9.0299999999999994</v>
      </c>
      <c r="C12">
        <v>9.14</v>
      </c>
      <c r="D12">
        <v>9.41</v>
      </c>
      <c r="E12">
        <v>9.67</v>
      </c>
      <c r="F12">
        <v>9.67</v>
      </c>
      <c r="G12">
        <v>9.69</v>
      </c>
      <c r="H12">
        <v>10.06</v>
      </c>
      <c r="I12">
        <v>10.24</v>
      </c>
      <c r="J12">
        <v>10.39</v>
      </c>
      <c r="K12">
        <v>10.72</v>
      </c>
      <c r="L12">
        <v>10.86</v>
      </c>
      <c r="M12">
        <v>11.02</v>
      </c>
      <c r="N12">
        <v>11.39</v>
      </c>
      <c r="O12">
        <v>11.39</v>
      </c>
      <c r="P12">
        <v>11.39</v>
      </c>
      <c r="Q12">
        <v>11.39</v>
      </c>
      <c r="R12">
        <v>11.39</v>
      </c>
      <c r="S12">
        <v>11.41</v>
      </c>
      <c r="T12">
        <v>11.41</v>
      </c>
      <c r="U12">
        <v>11.41</v>
      </c>
      <c r="V12">
        <v>11.41</v>
      </c>
      <c r="W12">
        <v>11.41</v>
      </c>
      <c r="X12">
        <v>11.41</v>
      </c>
      <c r="Y12">
        <v>11.41</v>
      </c>
      <c r="Z12">
        <v>11.41</v>
      </c>
      <c r="AA12">
        <v>11.41</v>
      </c>
      <c r="AB12">
        <v>11.4</v>
      </c>
      <c r="AC12">
        <v>11.39</v>
      </c>
      <c r="AD12">
        <v>11.39</v>
      </c>
      <c r="AE12">
        <v>11.38</v>
      </c>
      <c r="AF12">
        <v>11.37</v>
      </c>
      <c r="AG12">
        <v>11.36</v>
      </c>
      <c r="AH12">
        <v>11.35</v>
      </c>
      <c r="AI12">
        <v>11.35</v>
      </c>
      <c r="AJ12">
        <v>11.34</v>
      </c>
      <c r="AK12">
        <v>11.33</v>
      </c>
    </row>
    <row r="13" spans="1:37">
      <c r="A13" t="s">
        <v>81</v>
      </c>
      <c r="B13">
        <v>10.55</v>
      </c>
      <c r="C13">
        <v>13.136881669999999</v>
      </c>
      <c r="D13">
        <v>13.74161211</v>
      </c>
      <c r="E13">
        <v>14.053387369999999</v>
      </c>
      <c r="F13">
        <v>13.94499939</v>
      </c>
      <c r="G13">
        <v>13.95188696</v>
      </c>
      <c r="H13">
        <v>14.036745489999999</v>
      </c>
      <c r="I13">
        <v>13.87695074</v>
      </c>
      <c r="J13">
        <v>13.770966080000001</v>
      </c>
      <c r="K13">
        <v>13.76169997</v>
      </c>
      <c r="L13">
        <v>13.730158919999999</v>
      </c>
      <c r="M13">
        <v>13.689931680000001</v>
      </c>
      <c r="N13">
        <v>13.651630409999999</v>
      </c>
      <c r="O13">
        <v>13.6100713</v>
      </c>
      <c r="P13">
        <v>13.56001255</v>
      </c>
      <c r="Q13">
        <v>13.507395300000001</v>
      </c>
      <c r="R13">
        <v>13.460049700000001</v>
      </c>
      <c r="S13">
        <v>13.43942618</v>
      </c>
      <c r="T13">
        <v>13.404500430000001</v>
      </c>
      <c r="U13">
        <v>13.345029970000001</v>
      </c>
      <c r="V13">
        <v>13.31464557</v>
      </c>
      <c r="W13">
        <v>13.30991957</v>
      </c>
      <c r="X13">
        <v>13.30757302</v>
      </c>
      <c r="Y13">
        <v>13.30566116</v>
      </c>
      <c r="Z13">
        <v>13.30264302</v>
      </c>
      <c r="AA13">
        <v>13.300414740000001</v>
      </c>
      <c r="AB13">
        <v>13.29115636</v>
      </c>
      <c r="AC13">
        <v>13.281587890000001</v>
      </c>
      <c r="AD13">
        <v>13.27250302</v>
      </c>
      <c r="AE13">
        <v>13.263091129999999</v>
      </c>
      <c r="AF13">
        <v>13.253075219999999</v>
      </c>
      <c r="AG13">
        <v>13.241388710000001</v>
      </c>
      <c r="AH13">
        <v>13.22964807</v>
      </c>
      <c r="AI13">
        <v>13.218342850000001</v>
      </c>
      <c r="AJ13">
        <v>13.207332259999999</v>
      </c>
      <c r="AK13">
        <v>13.195744400000001</v>
      </c>
    </row>
    <row r="14" spans="1:37">
      <c r="A14" t="s">
        <v>82</v>
      </c>
      <c r="B14">
        <v>11.739008869999999</v>
      </c>
      <c r="C14">
        <v>12.00002518</v>
      </c>
      <c r="D14">
        <v>12.1807447</v>
      </c>
      <c r="E14">
        <v>12.361624430000001</v>
      </c>
      <c r="F14">
        <v>12.542652609999999</v>
      </c>
      <c r="G14">
        <v>12.723818639999999</v>
      </c>
      <c r="H14">
        <v>12.92960074</v>
      </c>
      <c r="I14">
        <v>13.002525009999999</v>
      </c>
      <c r="J14">
        <v>13.0757327</v>
      </c>
      <c r="K14">
        <v>13.15</v>
      </c>
      <c r="L14">
        <v>13.15</v>
      </c>
      <c r="M14">
        <v>13.19</v>
      </c>
      <c r="N14">
        <v>13.79</v>
      </c>
      <c r="O14">
        <v>13.74</v>
      </c>
      <c r="P14">
        <v>13.67</v>
      </c>
      <c r="Q14">
        <v>13.62</v>
      </c>
      <c r="R14">
        <v>13.56</v>
      </c>
      <c r="S14">
        <v>13.54</v>
      </c>
      <c r="T14">
        <v>13.5</v>
      </c>
      <c r="U14">
        <v>13.43</v>
      </c>
      <c r="V14">
        <v>13.39</v>
      </c>
      <c r="W14">
        <v>13.38</v>
      </c>
      <c r="X14">
        <v>13.37</v>
      </c>
      <c r="Y14">
        <v>13.36</v>
      </c>
      <c r="Z14">
        <v>13.35</v>
      </c>
      <c r="AA14">
        <v>13.34</v>
      </c>
      <c r="AB14">
        <v>13.32</v>
      </c>
      <c r="AC14">
        <v>13.31</v>
      </c>
      <c r="AD14">
        <v>13.29</v>
      </c>
      <c r="AE14">
        <v>13.28</v>
      </c>
      <c r="AF14">
        <v>13.26</v>
      </c>
      <c r="AG14">
        <v>13.25</v>
      </c>
      <c r="AH14">
        <v>13.23</v>
      </c>
      <c r="AI14">
        <v>13.21</v>
      </c>
      <c r="AJ14">
        <v>13.19</v>
      </c>
      <c r="AK14">
        <v>13.17</v>
      </c>
    </row>
    <row r="15" spans="1:37">
      <c r="A15" t="s">
        <v>83</v>
      </c>
      <c r="B15">
        <v>14.183437169999999</v>
      </c>
      <c r="C15">
        <v>14.557505839999999</v>
      </c>
      <c r="D15">
        <v>14.931574510000001</v>
      </c>
      <c r="E15">
        <v>15.305643180000001</v>
      </c>
      <c r="F15">
        <v>15.679711859999999</v>
      </c>
      <c r="G15">
        <v>22.47</v>
      </c>
      <c r="H15">
        <v>22.56</v>
      </c>
      <c r="I15">
        <v>22.44</v>
      </c>
      <c r="J15">
        <v>23.94</v>
      </c>
      <c r="K15">
        <v>23.87</v>
      </c>
      <c r="L15">
        <v>25.59</v>
      </c>
      <c r="M15">
        <v>25.8</v>
      </c>
      <c r="N15">
        <v>25.69</v>
      </c>
      <c r="O15">
        <v>25.71</v>
      </c>
      <c r="P15">
        <v>25.71</v>
      </c>
      <c r="Q15">
        <v>25.59</v>
      </c>
      <c r="R15">
        <v>25.57</v>
      </c>
      <c r="S15">
        <v>25.6</v>
      </c>
      <c r="T15">
        <v>25.59</v>
      </c>
      <c r="U15">
        <v>25.54</v>
      </c>
      <c r="V15">
        <v>25.53</v>
      </c>
      <c r="W15">
        <v>25.55</v>
      </c>
      <c r="X15">
        <v>25.58</v>
      </c>
      <c r="Y15">
        <v>25.59</v>
      </c>
      <c r="Z15">
        <v>25.61</v>
      </c>
      <c r="AA15">
        <v>25.62</v>
      </c>
      <c r="AB15">
        <v>25.61</v>
      </c>
      <c r="AC15">
        <v>25.6</v>
      </c>
      <c r="AD15">
        <v>25.59</v>
      </c>
      <c r="AE15">
        <v>25.58</v>
      </c>
      <c r="AF15">
        <v>25.57</v>
      </c>
      <c r="AG15">
        <v>25.55</v>
      </c>
      <c r="AH15">
        <v>25.54</v>
      </c>
      <c r="AI15">
        <v>25.52</v>
      </c>
      <c r="AJ15">
        <v>25.51</v>
      </c>
      <c r="AK15">
        <v>25.49</v>
      </c>
    </row>
    <row r="16" spans="1:37">
      <c r="A16" t="s">
        <v>84</v>
      </c>
      <c r="B16">
        <v>20.707818270000001</v>
      </c>
      <c r="C16">
        <v>21.253958529999998</v>
      </c>
      <c r="D16">
        <v>21.80009879</v>
      </c>
      <c r="E16">
        <v>22.346239050000001</v>
      </c>
      <c r="F16">
        <v>22.892379309999999</v>
      </c>
      <c r="G16">
        <v>22.47</v>
      </c>
      <c r="H16">
        <v>22.56</v>
      </c>
      <c r="I16">
        <v>22.44</v>
      </c>
      <c r="J16">
        <v>23.94</v>
      </c>
      <c r="K16">
        <v>23.87</v>
      </c>
      <c r="L16">
        <v>25.59</v>
      </c>
      <c r="M16">
        <v>25.8</v>
      </c>
      <c r="N16">
        <v>25.69</v>
      </c>
      <c r="O16">
        <v>25.71</v>
      </c>
      <c r="P16">
        <v>25.71</v>
      </c>
      <c r="Q16">
        <v>25.59</v>
      </c>
      <c r="R16">
        <v>25.57</v>
      </c>
      <c r="S16">
        <v>25.6</v>
      </c>
      <c r="T16">
        <v>25.59</v>
      </c>
      <c r="U16">
        <v>25.54</v>
      </c>
      <c r="V16">
        <v>25.53</v>
      </c>
      <c r="W16">
        <v>25.55</v>
      </c>
      <c r="X16">
        <v>25.58</v>
      </c>
      <c r="Y16">
        <v>25.59</v>
      </c>
      <c r="Z16">
        <v>25.61</v>
      </c>
      <c r="AA16">
        <v>25.62</v>
      </c>
      <c r="AB16">
        <v>25.61</v>
      </c>
      <c r="AC16">
        <v>25.6</v>
      </c>
      <c r="AD16">
        <v>25.59</v>
      </c>
      <c r="AE16">
        <v>25.58</v>
      </c>
      <c r="AF16">
        <v>25.57</v>
      </c>
      <c r="AG16">
        <v>25.55</v>
      </c>
      <c r="AH16">
        <v>25.54</v>
      </c>
      <c r="AI16">
        <v>25.52</v>
      </c>
      <c r="AJ16">
        <v>25.51</v>
      </c>
      <c r="AK16">
        <v>25.49</v>
      </c>
    </row>
    <row r="17" spans="1:37">
      <c r="A17" t="s">
        <v>86</v>
      </c>
    </row>
    <row r="18" spans="1:37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>
      <c r="A19" t="s">
        <v>80</v>
      </c>
      <c r="B19">
        <f t="shared" ref="B19:AK21" si="0">B12</f>
        <v>9.0299999999999994</v>
      </c>
      <c r="C19">
        <f t="shared" si="0"/>
        <v>9.14</v>
      </c>
      <c r="D19">
        <f t="shared" si="0"/>
        <v>9.41</v>
      </c>
      <c r="E19">
        <f t="shared" si="0"/>
        <v>9.67</v>
      </c>
      <c r="F19">
        <f t="shared" si="0"/>
        <v>9.67</v>
      </c>
      <c r="G19">
        <f t="shared" si="0"/>
        <v>9.69</v>
      </c>
      <c r="H19">
        <f t="shared" si="0"/>
        <v>10.06</v>
      </c>
      <c r="I19">
        <f t="shared" si="0"/>
        <v>10.24</v>
      </c>
      <c r="J19">
        <f t="shared" si="0"/>
        <v>10.39</v>
      </c>
      <c r="K19">
        <f t="shared" si="0"/>
        <v>10.72</v>
      </c>
      <c r="L19">
        <f t="shared" si="0"/>
        <v>10.86</v>
      </c>
      <c r="M19">
        <f t="shared" si="0"/>
        <v>11.02</v>
      </c>
      <c r="N19">
        <f t="shared" si="0"/>
        <v>11.39</v>
      </c>
      <c r="O19">
        <f t="shared" si="0"/>
        <v>11.39</v>
      </c>
      <c r="P19">
        <f t="shared" si="0"/>
        <v>11.39</v>
      </c>
      <c r="Q19">
        <f t="shared" si="0"/>
        <v>11.39</v>
      </c>
      <c r="R19">
        <f t="shared" si="0"/>
        <v>11.39</v>
      </c>
      <c r="S19">
        <f t="shared" si="0"/>
        <v>11.41</v>
      </c>
      <c r="T19">
        <f t="shared" si="0"/>
        <v>11.41</v>
      </c>
      <c r="U19">
        <f t="shared" si="0"/>
        <v>11.41</v>
      </c>
      <c r="V19">
        <f t="shared" si="0"/>
        <v>11.41</v>
      </c>
      <c r="W19">
        <f t="shared" si="0"/>
        <v>11.41</v>
      </c>
      <c r="X19">
        <f t="shared" si="0"/>
        <v>11.41</v>
      </c>
      <c r="Y19">
        <f t="shared" si="0"/>
        <v>11.41</v>
      </c>
      <c r="Z19">
        <f t="shared" si="0"/>
        <v>11.41</v>
      </c>
      <c r="AA19">
        <f t="shared" si="0"/>
        <v>11.41</v>
      </c>
      <c r="AB19">
        <f t="shared" si="0"/>
        <v>11.4</v>
      </c>
      <c r="AC19">
        <f t="shared" si="0"/>
        <v>11.39</v>
      </c>
      <c r="AD19">
        <f t="shared" si="0"/>
        <v>11.39</v>
      </c>
      <c r="AE19">
        <f t="shared" si="0"/>
        <v>11.38</v>
      </c>
      <c r="AF19">
        <f t="shared" si="0"/>
        <v>11.37</v>
      </c>
      <c r="AG19">
        <f t="shared" si="0"/>
        <v>11.36</v>
      </c>
      <c r="AH19">
        <f t="shared" si="0"/>
        <v>11.35</v>
      </c>
      <c r="AI19">
        <f t="shared" si="0"/>
        <v>11.35</v>
      </c>
      <c r="AJ19">
        <f t="shared" si="0"/>
        <v>11.34</v>
      </c>
      <c r="AK19">
        <f t="shared" si="0"/>
        <v>11.33</v>
      </c>
    </row>
    <row r="20" spans="1:37">
      <c r="A20" t="s">
        <v>81</v>
      </c>
      <c r="B20">
        <f t="shared" si="0"/>
        <v>10.55</v>
      </c>
      <c r="C20">
        <f t="shared" si="0"/>
        <v>13.136881669999999</v>
      </c>
      <c r="D20">
        <f t="shared" si="0"/>
        <v>13.74161211</v>
      </c>
      <c r="E20" s="32">
        <f t="shared" si="0"/>
        <v>14.053387369999999</v>
      </c>
      <c r="F20">
        <f t="shared" si="0"/>
        <v>13.94499939</v>
      </c>
      <c r="G20">
        <f t="shared" si="0"/>
        <v>13.95188696</v>
      </c>
      <c r="H20">
        <f t="shared" si="0"/>
        <v>14.036745489999999</v>
      </c>
      <c r="I20">
        <f t="shared" si="0"/>
        <v>13.87695074</v>
      </c>
      <c r="J20">
        <f t="shared" si="0"/>
        <v>13.770966080000001</v>
      </c>
      <c r="K20">
        <f t="shared" si="0"/>
        <v>13.76169997</v>
      </c>
      <c r="L20">
        <f t="shared" si="0"/>
        <v>13.730158919999999</v>
      </c>
      <c r="M20">
        <f t="shared" si="0"/>
        <v>13.689931680000001</v>
      </c>
      <c r="N20">
        <f t="shared" si="0"/>
        <v>13.651630409999999</v>
      </c>
      <c r="O20">
        <f t="shared" si="0"/>
        <v>13.6100713</v>
      </c>
      <c r="P20">
        <f t="shared" si="0"/>
        <v>13.56001255</v>
      </c>
      <c r="Q20">
        <f t="shared" si="0"/>
        <v>13.507395300000001</v>
      </c>
      <c r="R20">
        <f t="shared" si="0"/>
        <v>13.460049700000001</v>
      </c>
      <c r="S20">
        <f t="shared" si="0"/>
        <v>13.43942618</v>
      </c>
      <c r="T20">
        <f t="shared" si="0"/>
        <v>13.404500430000001</v>
      </c>
      <c r="U20">
        <f t="shared" si="0"/>
        <v>13.345029970000001</v>
      </c>
      <c r="V20">
        <f t="shared" si="0"/>
        <v>13.31464557</v>
      </c>
      <c r="W20">
        <f t="shared" si="0"/>
        <v>13.30991957</v>
      </c>
      <c r="X20">
        <f t="shared" si="0"/>
        <v>13.30757302</v>
      </c>
      <c r="Y20">
        <f t="shared" si="0"/>
        <v>13.30566116</v>
      </c>
      <c r="Z20">
        <f t="shared" si="0"/>
        <v>13.30264302</v>
      </c>
      <c r="AA20">
        <f t="shared" si="0"/>
        <v>13.300414740000001</v>
      </c>
      <c r="AB20">
        <f t="shared" si="0"/>
        <v>13.29115636</v>
      </c>
      <c r="AC20">
        <f t="shared" si="0"/>
        <v>13.281587890000001</v>
      </c>
      <c r="AD20">
        <f t="shared" si="0"/>
        <v>13.27250302</v>
      </c>
      <c r="AE20">
        <f t="shared" si="0"/>
        <v>13.263091129999999</v>
      </c>
      <c r="AF20">
        <f t="shared" si="0"/>
        <v>13.253075219999999</v>
      </c>
      <c r="AG20">
        <f t="shared" si="0"/>
        <v>13.241388710000001</v>
      </c>
      <c r="AH20">
        <f t="shared" si="0"/>
        <v>13.22964807</v>
      </c>
      <c r="AI20">
        <f t="shared" si="0"/>
        <v>13.218342850000001</v>
      </c>
      <c r="AJ20">
        <f t="shared" si="0"/>
        <v>13.207332259999999</v>
      </c>
      <c r="AK20">
        <f t="shared" si="0"/>
        <v>13.195744400000001</v>
      </c>
    </row>
    <row r="21" spans="1:37">
      <c r="A21" t="s">
        <v>82</v>
      </c>
      <c r="B21">
        <f t="shared" si="0"/>
        <v>11.739008869999999</v>
      </c>
      <c r="C21">
        <f t="shared" si="0"/>
        <v>12.00002518</v>
      </c>
      <c r="D21">
        <f t="shared" si="0"/>
        <v>12.1807447</v>
      </c>
      <c r="E21">
        <f t="shared" si="0"/>
        <v>12.361624430000001</v>
      </c>
      <c r="F21">
        <f t="shared" si="0"/>
        <v>12.542652609999999</v>
      </c>
      <c r="G21">
        <f t="shared" si="0"/>
        <v>12.723818639999999</v>
      </c>
      <c r="H21">
        <f t="shared" si="0"/>
        <v>12.92960074</v>
      </c>
      <c r="I21">
        <f t="shared" si="0"/>
        <v>13.002525009999999</v>
      </c>
      <c r="J21">
        <f t="shared" si="0"/>
        <v>13.0757327</v>
      </c>
      <c r="K21">
        <f t="shared" si="0"/>
        <v>13.15</v>
      </c>
      <c r="L21">
        <f t="shared" si="0"/>
        <v>13.15</v>
      </c>
      <c r="M21">
        <f t="shared" si="0"/>
        <v>13.19</v>
      </c>
      <c r="N21">
        <f t="shared" si="0"/>
        <v>13.79</v>
      </c>
      <c r="O21">
        <f t="shared" si="0"/>
        <v>13.74</v>
      </c>
      <c r="P21">
        <f t="shared" si="0"/>
        <v>13.67</v>
      </c>
      <c r="Q21">
        <f t="shared" si="0"/>
        <v>13.62</v>
      </c>
      <c r="R21">
        <f t="shared" si="0"/>
        <v>13.56</v>
      </c>
      <c r="S21">
        <f t="shared" si="0"/>
        <v>13.54</v>
      </c>
      <c r="T21">
        <f t="shared" si="0"/>
        <v>13.5</v>
      </c>
      <c r="U21">
        <f t="shared" si="0"/>
        <v>13.43</v>
      </c>
      <c r="V21">
        <f t="shared" si="0"/>
        <v>13.39</v>
      </c>
      <c r="W21">
        <f t="shared" si="0"/>
        <v>13.38</v>
      </c>
      <c r="X21">
        <f t="shared" si="0"/>
        <v>13.37</v>
      </c>
      <c r="Y21">
        <f t="shared" si="0"/>
        <v>13.36</v>
      </c>
      <c r="Z21">
        <f t="shared" si="0"/>
        <v>13.35</v>
      </c>
      <c r="AA21">
        <f t="shared" si="0"/>
        <v>13.34</v>
      </c>
      <c r="AB21">
        <f t="shared" si="0"/>
        <v>13.32</v>
      </c>
      <c r="AC21">
        <f t="shared" si="0"/>
        <v>13.31</v>
      </c>
      <c r="AD21">
        <f t="shared" si="0"/>
        <v>13.29</v>
      </c>
      <c r="AE21">
        <f t="shared" si="0"/>
        <v>13.28</v>
      </c>
      <c r="AF21">
        <f t="shared" si="0"/>
        <v>13.26</v>
      </c>
      <c r="AG21">
        <f t="shared" si="0"/>
        <v>13.25</v>
      </c>
      <c r="AH21">
        <f t="shared" si="0"/>
        <v>13.23</v>
      </c>
      <c r="AI21">
        <f t="shared" si="0"/>
        <v>13.21</v>
      </c>
      <c r="AJ21">
        <f t="shared" si="0"/>
        <v>13.19</v>
      </c>
      <c r="AK21">
        <f t="shared" si="0"/>
        <v>13.17</v>
      </c>
    </row>
    <row r="22" spans="1:37">
      <c r="A22" t="s">
        <v>84</v>
      </c>
      <c r="B22">
        <f t="shared" ref="B22:AK22" si="1">B16</f>
        <v>20.707818270000001</v>
      </c>
      <c r="C22">
        <f t="shared" si="1"/>
        <v>21.253958529999998</v>
      </c>
      <c r="D22">
        <f t="shared" si="1"/>
        <v>21.80009879</v>
      </c>
      <c r="E22">
        <f t="shared" si="1"/>
        <v>22.346239050000001</v>
      </c>
      <c r="F22">
        <f t="shared" si="1"/>
        <v>22.892379309999999</v>
      </c>
      <c r="G22">
        <f t="shared" si="1"/>
        <v>22.47</v>
      </c>
      <c r="H22">
        <f t="shared" si="1"/>
        <v>22.56</v>
      </c>
      <c r="I22">
        <f t="shared" si="1"/>
        <v>22.44</v>
      </c>
      <c r="J22">
        <f t="shared" si="1"/>
        <v>23.94</v>
      </c>
      <c r="K22">
        <f t="shared" si="1"/>
        <v>23.87</v>
      </c>
      <c r="L22">
        <f t="shared" si="1"/>
        <v>25.59</v>
      </c>
      <c r="M22">
        <f t="shared" si="1"/>
        <v>25.8</v>
      </c>
      <c r="N22">
        <f t="shared" si="1"/>
        <v>25.69</v>
      </c>
      <c r="O22">
        <f t="shared" si="1"/>
        <v>25.71</v>
      </c>
      <c r="P22">
        <f t="shared" si="1"/>
        <v>25.71</v>
      </c>
      <c r="Q22">
        <f t="shared" si="1"/>
        <v>25.59</v>
      </c>
      <c r="R22">
        <f t="shared" si="1"/>
        <v>25.57</v>
      </c>
      <c r="S22">
        <f t="shared" si="1"/>
        <v>25.6</v>
      </c>
      <c r="T22">
        <f t="shared" si="1"/>
        <v>25.59</v>
      </c>
      <c r="U22">
        <f t="shared" si="1"/>
        <v>25.54</v>
      </c>
      <c r="V22">
        <f t="shared" si="1"/>
        <v>25.53</v>
      </c>
      <c r="W22">
        <f t="shared" si="1"/>
        <v>25.55</v>
      </c>
      <c r="X22">
        <f t="shared" si="1"/>
        <v>25.58</v>
      </c>
      <c r="Y22">
        <f t="shared" si="1"/>
        <v>25.59</v>
      </c>
      <c r="Z22">
        <f t="shared" si="1"/>
        <v>25.61</v>
      </c>
      <c r="AA22">
        <f t="shared" si="1"/>
        <v>25.62</v>
      </c>
      <c r="AB22">
        <f t="shared" si="1"/>
        <v>25.61</v>
      </c>
      <c r="AC22">
        <f t="shared" si="1"/>
        <v>25.6</v>
      </c>
      <c r="AD22">
        <f t="shared" si="1"/>
        <v>25.59</v>
      </c>
      <c r="AE22">
        <f t="shared" si="1"/>
        <v>25.58</v>
      </c>
      <c r="AF22">
        <f t="shared" si="1"/>
        <v>25.57</v>
      </c>
      <c r="AG22">
        <f t="shared" si="1"/>
        <v>25.55</v>
      </c>
      <c r="AH22">
        <f t="shared" si="1"/>
        <v>25.54</v>
      </c>
      <c r="AI22">
        <f t="shared" si="1"/>
        <v>25.52</v>
      </c>
      <c r="AJ22">
        <f t="shared" si="1"/>
        <v>25.51</v>
      </c>
      <c r="AK22">
        <f t="shared" si="1"/>
        <v>25.49</v>
      </c>
    </row>
    <row r="24" spans="1:37">
      <c r="A24" s="9">
        <v>117852.00605527176</v>
      </c>
      <c r="B24" t="s">
        <v>31</v>
      </c>
    </row>
    <row r="25" spans="1:37">
      <c r="A25" s="34">
        <f>'Vehicle Loading'!B14</f>
        <v>1</v>
      </c>
      <c r="B25" t="s">
        <v>87</v>
      </c>
    </row>
    <row r="26" spans="1:37">
      <c r="A26" s="18"/>
    </row>
    <row r="27" spans="1:37">
      <c r="A27" t="s">
        <v>170</v>
      </c>
    </row>
    <row r="28" spans="1:37">
      <c r="A28" t="s">
        <v>171</v>
      </c>
    </row>
    <row r="29" spans="1:37">
      <c r="A29" t="s">
        <v>172</v>
      </c>
    </row>
    <row r="31" spans="1:37">
      <c r="A31" t="s">
        <v>173</v>
      </c>
    </row>
    <row r="32" spans="1:37">
      <c r="B32">
        <v>2027</v>
      </c>
      <c r="C32">
        <v>2028</v>
      </c>
      <c r="D32">
        <v>2029</v>
      </c>
      <c r="E32">
        <v>2030</v>
      </c>
    </row>
    <row r="33" spans="1:17">
      <c r="A33" t="s">
        <v>146</v>
      </c>
      <c r="B33">
        <f>E20</f>
        <v>14.053387369999999</v>
      </c>
      <c r="C33">
        <f>B33+0.015*B33</f>
        <v>14.264188180549999</v>
      </c>
      <c r="D33">
        <f t="shared" ref="D33:E33" si="2">C33+0.015*C33</f>
        <v>14.478151003258249</v>
      </c>
      <c r="E33">
        <f t="shared" si="2"/>
        <v>14.695323268307122</v>
      </c>
    </row>
    <row r="35" spans="1:17">
      <c r="A35" s="25" t="s">
        <v>174</v>
      </c>
      <c r="B35" s="25">
        <v>0.24842043426249769</v>
      </c>
      <c r="C35" s="36" t="s">
        <v>178</v>
      </c>
    </row>
    <row r="36" spans="1:17">
      <c r="A36" s="25"/>
      <c r="B36" s="25" t="s">
        <v>179</v>
      </c>
      <c r="C36" s="25"/>
    </row>
    <row r="37" spans="1:17">
      <c r="A37" s="33"/>
      <c r="B37" s="25">
        <v>4.4999999999999998E-2</v>
      </c>
      <c r="C37" s="36" t="s">
        <v>183</v>
      </c>
    </row>
    <row r="38" spans="1:17">
      <c r="A38" s="35" t="s">
        <v>182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40" spans="1:17" s="26" customFormat="1">
      <c r="A40" s="26" t="s">
        <v>146</v>
      </c>
    </row>
    <row r="41" spans="1:17">
      <c r="B41">
        <v>2025</v>
      </c>
      <c r="C41">
        <f>B41+1</f>
        <v>2026</v>
      </c>
      <c r="D41">
        <f t="shared" ref="D41:F41" si="3">C41+1</f>
        <v>2027</v>
      </c>
      <c r="E41">
        <f t="shared" si="3"/>
        <v>2028</v>
      </c>
      <c r="F41">
        <f t="shared" si="3"/>
        <v>2029</v>
      </c>
      <c r="G41">
        <f>F41+1</f>
        <v>2030</v>
      </c>
    </row>
    <row r="42" spans="1:17">
      <c r="A42" s="29" t="s">
        <v>175</v>
      </c>
      <c r="B42">
        <f>B46</f>
        <v>14.053387369999999</v>
      </c>
      <c r="C42">
        <f>B42+0.015*B42</f>
        <v>14.264188180549999</v>
      </c>
      <c r="D42">
        <f t="shared" ref="D42:G42" si="4">C42+0.015*C42</f>
        <v>14.478151003258249</v>
      </c>
      <c r="E42">
        <f t="shared" si="4"/>
        <v>14.695323268307122</v>
      </c>
      <c r="F42">
        <f t="shared" si="4"/>
        <v>14.915753117331729</v>
      </c>
      <c r="G42">
        <f t="shared" si="4"/>
        <v>15.139489414091704</v>
      </c>
    </row>
    <row r="43" spans="1:17">
      <c r="A43" s="29"/>
    </row>
    <row r="44" spans="1:17">
      <c r="A44" s="29" t="s">
        <v>176</v>
      </c>
      <c r="B44" t="s">
        <v>177</v>
      </c>
    </row>
    <row r="45" spans="1:17">
      <c r="A45" s="29"/>
      <c r="B45">
        <f>E18</f>
        <v>2018</v>
      </c>
      <c r="C45">
        <f>F18</f>
        <v>2019</v>
      </c>
      <c r="D45">
        <f t="shared" ref="D45:Q45" si="5">G18</f>
        <v>2020</v>
      </c>
      <c r="E45">
        <f t="shared" si="5"/>
        <v>2021</v>
      </c>
      <c r="F45">
        <f t="shared" si="5"/>
        <v>2022</v>
      </c>
      <c r="G45">
        <f t="shared" si="5"/>
        <v>2023</v>
      </c>
      <c r="H45">
        <f t="shared" si="5"/>
        <v>2024</v>
      </c>
      <c r="I45">
        <f t="shared" si="5"/>
        <v>2025</v>
      </c>
      <c r="J45">
        <f t="shared" si="5"/>
        <v>2026</v>
      </c>
      <c r="K45">
        <f t="shared" si="5"/>
        <v>2027</v>
      </c>
      <c r="L45">
        <f t="shared" si="5"/>
        <v>2028</v>
      </c>
      <c r="M45">
        <f t="shared" si="5"/>
        <v>2029</v>
      </c>
      <c r="N45">
        <f t="shared" si="5"/>
        <v>2030</v>
      </c>
      <c r="O45">
        <f t="shared" si="5"/>
        <v>2031</v>
      </c>
      <c r="P45">
        <f t="shared" si="5"/>
        <v>2032</v>
      </c>
      <c r="Q45">
        <f t="shared" si="5"/>
        <v>2033</v>
      </c>
    </row>
    <row r="46" spans="1:17">
      <c r="B46">
        <f>E20</f>
        <v>14.053387369999999</v>
      </c>
      <c r="C46">
        <f>B46+B46*0.015</f>
        <v>14.264188180549999</v>
      </c>
      <c r="D46">
        <f t="shared" ref="D46:Q46" si="6">C46+C46*0.015</f>
        <v>14.478151003258249</v>
      </c>
      <c r="E46">
        <f t="shared" si="6"/>
        <v>14.695323268307122</v>
      </c>
      <c r="F46">
        <f t="shared" si="6"/>
        <v>14.915753117331729</v>
      </c>
      <c r="G46">
        <f t="shared" si="6"/>
        <v>15.139489414091704</v>
      </c>
      <c r="H46">
        <f t="shared" si="6"/>
        <v>15.366581755303081</v>
      </c>
      <c r="I46">
        <f t="shared" si="6"/>
        <v>15.597080481632627</v>
      </c>
      <c r="J46">
        <f t="shared" si="6"/>
        <v>15.831036688857116</v>
      </c>
      <c r="K46">
        <f t="shared" si="6"/>
        <v>16.068502239189971</v>
      </c>
      <c r="L46">
        <f t="shared" si="6"/>
        <v>16.309529772777822</v>
      </c>
      <c r="M46">
        <f t="shared" si="6"/>
        <v>16.55417271936949</v>
      </c>
      <c r="N46">
        <f t="shared" si="6"/>
        <v>16.802485310160034</v>
      </c>
      <c r="O46">
        <f t="shared" si="6"/>
        <v>17.054522589812436</v>
      </c>
      <c r="P46">
        <f t="shared" si="6"/>
        <v>17.310340428659622</v>
      </c>
      <c r="Q46">
        <f t="shared" si="6"/>
        <v>17.569995535089515</v>
      </c>
    </row>
    <row r="47" spans="1:17">
      <c r="A47" t="s">
        <v>193</v>
      </c>
    </row>
    <row r="49" spans="1:36">
      <c r="A49" t="s">
        <v>194</v>
      </c>
    </row>
    <row r="51" spans="1:36">
      <c r="B51">
        <v>2025</v>
      </c>
      <c r="C51">
        <f>B51+1</f>
        <v>2026</v>
      </c>
      <c r="D51">
        <f t="shared" ref="D51:F51" si="7">C51+1</f>
        <v>2027</v>
      </c>
      <c r="E51">
        <f t="shared" si="7"/>
        <v>2028</v>
      </c>
      <c r="F51">
        <f t="shared" si="7"/>
        <v>2029</v>
      </c>
      <c r="G51">
        <f>F51+1</f>
        <v>2030</v>
      </c>
    </row>
    <row r="52" spans="1:36">
      <c r="A52" s="29" t="s">
        <v>175</v>
      </c>
      <c r="B52">
        <f t="shared" ref="B52:G52" si="8">B42</f>
        <v>14.053387369999999</v>
      </c>
      <c r="C52">
        <f t="shared" si="8"/>
        <v>14.264188180549999</v>
      </c>
      <c r="D52">
        <f t="shared" si="8"/>
        <v>14.478151003258249</v>
      </c>
      <c r="E52">
        <f t="shared" si="8"/>
        <v>14.695323268307122</v>
      </c>
      <c r="F52">
        <f t="shared" si="8"/>
        <v>14.915753117331729</v>
      </c>
      <c r="G52">
        <f t="shared" si="8"/>
        <v>15.139489414091704</v>
      </c>
    </row>
    <row r="53" spans="1:36">
      <c r="A53" s="29"/>
    </row>
    <row r="54" spans="1:36" ht="43.5">
      <c r="A54" s="29" t="s">
        <v>184</v>
      </c>
    </row>
    <row r="55" spans="1:36">
      <c r="A55" s="29"/>
    </row>
    <row r="56" spans="1:36">
      <c r="A56" s="29" t="s">
        <v>191</v>
      </c>
      <c r="B56">
        <f>G52-B52</f>
        <v>1.0861020440917049</v>
      </c>
      <c r="H56" t="s">
        <v>185</v>
      </c>
    </row>
    <row r="57" spans="1:36">
      <c r="A57" s="29" t="s">
        <v>192</v>
      </c>
      <c r="B57">
        <f>B56/B52</f>
        <v>7.7284003884374883E-2</v>
      </c>
      <c r="H57" t="s">
        <v>186</v>
      </c>
    </row>
    <row r="58" spans="1:36">
      <c r="A58" t="s">
        <v>196</v>
      </c>
      <c r="B58">
        <f>About!$C$48</f>
        <v>0.36223427031453798</v>
      </c>
    </row>
    <row r="59" spans="1:36">
      <c r="A59" t="s">
        <v>187</v>
      </c>
      <c r="B59">
        <f>B57/B58</f>
        <v>0.21335365043530272</v>
      </c>
    </row>
    <row r="61" spans="1:36">
      <c r="A61" t="s">
        <v>195</v>
      </c>
    </row>
    <row r="63" spans="1:36">
      <c r="B63">
        <v>2016</v>
      </c>
      <c r="C63">
        <v>2017</v>
      </c>
      <c r="D63">
        <v>2018</v>
      </c>
      <c r="E63">
        <v>2019</v>
      </c>
      <c r="F63">
        <v>2020</v>
      </c>
      <c r="G63">
        <v>2021</v>
      </c>
      <c r="H63">
        <v>2022</v>
      </c>
      <c r="I63">
        <v>2023</v>
      </c>
      <c r="J63">
        <v>2024</v>
      </c>
      <c r="K63">
        <v>2025</v>
      </c>
      <c r="L63">
        <v>2026</v>
      </c>
      <c r="M63">
        <v>2027</v>
      </c>
      <c r="N63">
        <v>2028</v>
      </c>
      <c r="O63">
        <v>2029</v>
      </c>
      <c r="P63">
        <v>2030</v>
      </c>
      <c r="Q63">
        <v>2031</v>
      </c>
      <c r="R63">
        <v>2032</v>
      </c>
      <c r="S63">
        <v>2033</v>
      </c>
      <c r="T63">
        <v>2034</v>
      </c>
      <c r="U63">
        <v>2035</v>
      </c>
      <c r="V63">
        <v>2036</v>
      </c>
      <c r="W63">
        <v>2037</v>
      </c>
      <c r="X63">
        <v>2038</v>
      </c>
      <c r="Y63">
        <v>2039</v>
      </c>
      <c r="Z63">
        <v>2040</v>
      </c>
      <c r="AA63">
        <v>2041</v>
      </c>
      <c r="AB63">
        <v>2042</v>
      </c>
      <c r="AC63">
        <v>2043</v>
      </c>
      <c r="AD63">
        <v>2044</v>
      </c>
      <c r="AE63">
        <v>2045</v>
      </c>
      <c r="AF63">
        <v>2046</v>
      </c>
      <c r="AG63">
        <v>2047</v>
      </c>
      <c r="AH63">
        <v>2048</v>
      </c>
      <c r="AI63">
        <v>2049</v>
      </c>
      <c r="AJ63">
        <v>2050</v>
      </c>
    </row>
    <row r="64" spans="1:36">
      <c r="A64" t="s">
        <v>81</v>
      </c>
      <c r="B64">
        <f>$C$13</f>
        <v>13.136881669999999</v>
      </c>
      <c r="C64">
        <f>B64+($K$64-$B$64)/9</f>
        <v>13.238715636666665</v>
      </c>
      <c r="D64">
        <f t="shared" ref="D64:J64" si="9">C64+($K$64-$B$64)/9</f>
        <v>13.340549603333331</v>
      </c>
      <c r="E64">
        <f t="shared" si="9"/>
        <v>13.442383569999997</v>
      </c>
      <c r="F64">
        <f t="shared" si="9"/>
        <v>13.544217536666663</v>
      </c>
      <c r="G64">
        <f t="shared" si="9"/>
        <v>13.646051503333329</v>
      </c>
      <c r="H64">
        <f t="shared" si="9"/>
        <v>13.747885469999995</v>
      </c>
      <c r="I64">
        <f t="shared" si="9"/>
        <v>13.84971943666666</v>
      </c>
      <c r="J64">
        <f t="shared" si="9"/>
        <v>13.951553403333326</v>
      </c>
      <c r="K64">
        <f>B52</f>
        <v>14.053387369999999</v>
      </c>
      <c r="L64">
        <f>K64</f>
        <v>14.053387369999999</v>
      </c>
      <c r="M64">
        <f t="shared" ref="M64:AJ64" si="10">L64</f>
        <v>14.053387369999999</v>
      </c>
      <c r="N64">
        <f t="shared" si="10"/>
        <v>14.053387369999999</v>
      </c>
      <c r="O64">
        <f t="shared" si="10"/>
        <v>14.053387369999999</v>
      </c>
      <c r="P64">
        <f t="shared" si="10"/>
        <v>14.053387369999999</v>
      </c>
      <c r="Q64">
        <f t="shared" si="10"/>
        <v>14.053387369999999</v>
      </c>
      <c r="R64">
        <f t="shared" si="10"/>
        <v>14.053387369999999</v>
      </c>
      <c r="S64">
        <f t="shared" si="10"/>
        <v>14.053387369999999</v>
      </c>
      <c r="T64">
        <f t="shared" si="10"/>
        <v>14.053387369999999</v>
      </c>
      <c r="U64">
        <f t="shared" si="10"/>
        <v>14.053387369999999</v>
      </c>
      <c r="V64">
        <f t="shared" si="10"/>
        <v>14.053387369999999</v>
      </c>
      <c r="W64">
        <f t="shared" si="10"/>
        <v>14.053387369999999</v>
      </c>
      <c r="X64">
        <f t="shared" si="10"/>
        <v>14.053387369999999</v>
      </c>
      <c r="Y64">
        <f t="shared" si="10"/>
        <v>14.053387369999999</v>
      </c>
      <c r="Z64">
        <f t="shared" si="10"/>
        <v>14.053387369999999</v>
      </c>
      <c r="AA64">
        <f t="shared" si="10"/>
        <v>14.053387369999999</v>
      </c>
      <c r="AB64">
        <f t="shared" si="10"/>
        <v>14.053387369999999</v>
      </c>
      <c r="AC64">
        <f t="shared" si="10"/>
        <v>14.053387369999999</v>
      </c>
      <c r="AD64">
        <f t="shared" si="10"/>
        <v>14.053387369999999</v>
      </c>
      <c r="AE64">
        <f t="shared" si="10"/>
        <v>14.053387369999999</v>
      </c>
      <c r="AF64">
        <f t="shared" si="10"/>
        <v>14.053387369999999</v>
      </c>
      <c r="AG64">
        <f t="shared" si="10"/>
        <v>14.053387369999999</v>
      </c>
      <c r="AH64">
        <f t="shared" si="10"/>
        <v>14.053387369999999</v>
      </c>
      <c r="AI64">
        <f t="shared" si="10"/>
        <v>14.053387369999999</v>
      </c>
      <c r="AJ64">
        <f t="shared" si="10"/>
        <v>14.053387369999999</v>
      </c>
    </row>
    <row r="65" spans="1:36">
      <c r="A65" t="s">
        <v>207</v>
      </c>
      <c r="B65">
        <f>B64/$A$24</f>
        <v>1.114693089215545E-4</v>
      </c>
      <c r="C65">
        <f t="shared" ref="C65:AJ65" si="11">C64/$A$24</f>
        <v>1.1233339236039649E-4</v>
      </c>
      <c r="D65">
        <f t="shared" si="11"/>
        <v>1.1319747579923848E-4</v>
      </c>
      <c r="E65">
        <f t="shared" si="11"/>
        <v>1.1406155923808046E-4</v>
      </c>
      <c r="F65">
        <f t="shared" si="11"/>
        <v>1.1492564267692245E-4</v>
      </c>
      <c r="G65">
        <f t="shared" si="11"/>
        <v>1.1578972611576444E-4</v>
      </c>
      <c r="H65">
        <f t="shared" si="11"/>
        <v>1.1665380955460641E-4</v>
      </c>
      <c r="I65">
        <f t="shared" si="11"/>
        <v>1.175178929934484E-4</v>
      </c>
      <c r="J65">
        <f t="shared" si="11"/>
        <v>1.1838197643229039E-4</v>
      </c>
      <c r="K65">
        <f t="shared" si="11"/>
        <v>1.1924605987113244E-4</v>
      </c>
      <c r="L65">
        <f t="shared" si="11"/>
        <v>1.1924605987113244E-4</v>
      </c>
      <c r="M65">
        <f t="shared" si="11"/>
        <v>1.1924605987113244E-4</v>
      </c>
      <c r="N65">
        <f t="shared" si="11"/>
        <v>1.1924605987113244E-4</v>
      </c>
      <c r="O65">
        <f t="shared" si="11"/>
        <v>1.1924605987113244E-4</v>
      </c>
      <c r="P65">
        <f t="shared" si="11"/>
        <v>1.1924605987113244E-4</v>
      </c>
      <c r="Q65">
        <f t="shared" si="11"/>
        <v>1.1924605987113244E-4</v>
      </c>
      <c r="R65">
        <f t="shared" si="11"/>
        <v>1.1924605987113244E-4</v>
      </c>
      <c r="S65">
        <f t="shared" si="11"/>
        <v>1.1924605987113244E-4</v>
      </c>
      <c r="T65">
        <f t="shared" si="11"/>
        <v>1.1924605987113244E-4</v>
      </c>
      <c r="U65">
        <f t="shared" si="11"/>
        <v>1.1924605987113244E-4</v>
      </c>
      <c r="V65">
        <f t="shared" si="11"/>
        <v>1.1924605987113244E-4</v>
      </c>
      <c r="W65">
        <f t="shared" si="11"/>
        <v>1.1924605987113244E-4</v>
      </c>
      <c r="X65">
        <f t="shared" si="11"/>
        <v>1.1924605987113244E-4</v>
      </c>
      <c r="Y65">
        <f t="shared" si="11"/>
        <v>1.1924605987113244E-4</v>
      </c>
      <c r="Z65">
        <f t="shared" si="11"/>
        <v>1.1924605987113244E-4</v>
      </c>
      <c r="AA65">
        <f t="shared" si="11"/>
        <v>1.1924605987113244E-4</v>
      </c>
      <c r="AB65">
        <f t="shared" si="11"/>
        <v>1.1924605987113244E-4</v>
      </c>
      <c r="AC65">
        <f t="shared" si="11"/>
        <v>1.1924605987113244E-4</v>
      </c>
      <c r="AD65">
        <f t="shared" si="11"/>
        <v>1.1924605987113244E-4</v>
      </c>
      <c r="AE65">
        <f t="shared" si="11"/>
        <v>1.1924605987113244E-4</v>
      </c>
      <c r="AF65">
        <f t="shared" si="11"/>
        <v>1.1924605987113244E-4</v>
      </c>
      <c r="AG65">
        <f t="shared" si="11"/>
        <v>1.1924605987113244E-4</v>
      </c>
      <c r="AH65">
        <f t="shared" si="11"/>
        <v>1.1924605987113244E-4</v>
      </c>
      <c r="AI65">
        <f t="shared" si="11"/>
        <v>1.1924605987113244E-4</v>
      </c>
      <c r="AJ65">
        <f t="shared" si="11"/>
        <v>1.1924605987113244E-4</v>
      </c>
    </row>
    <row r="68" spans="1:36" s="26" customFormat="1">
      <c r="A68" s="26" t="s">
        <v>147</v>
      </c>
    </row>
    <row r="69" spans="1:36" s="12" customFormat="1">
      <c r="A69" s="12" t="s">
        <v>197</v>
      </c>
    </row>
    <row r="70" spans="1:36" s="12" customFormat="1"/>
    <row r="71" spans="1:36">
      <c r="B71">
        <v>2025</v>
      </c>
      <c r="C71">
        <f>B71+1</f>
        <v>2026</v>
      </c>
      <c r="D71">
        <f t="shared" ref="D71:F71" si="12">C71+1</f>
        <v>2027</v>
      </c>
      <c r="E71">
        <f t="shared" si="12"/>
        <v>2028</v>
      </c>
      <c r="F71">
        <f t="shared" si="12"/>
        <v>2029</v>
      </c>
      <c r="G71">
        <f>F71+1</f>
        <v>2030</v>
      </c>
    </row>
    <row r="72" spans="1:36">
      <c r="A72" s="29" t="s">
        <v>180</v>
      </c>
      <c r="B72">
        <f>K19</f>
        <v>10.72</v>
      </c>
      <c r="C72">
        <f>B72+0.045*B72</f>
        <v>11.202400000000001</v>
      </c>
      <c r="D72">
        <f t="shared" ref="D72:G72" si="13">C72+0.045*C72</f>
        <v>11.706508000000001</v>
      </c>
      <c r="E72">
        <f t="shared" si="13"/>
        <v>12.233300860000002</v>
      </c>
      <c r="F72">
        <f t="shared" si="13"/>
        <v>12.783799398700001</v>
      </c>
      <c r="G72">
        <f t="shared" si="13"/>
        <v>13.359070371641501</v>
      </c>
    </row>
    <row r="73" spans="1:36">
      <c r="A73" s="29"/>
    </row>
    <row r="74" spans="1:36">
      <c r="B74" t="s">
        <v>181</v>
      </c>
      <c r="D74" s="9"/>
      <c r="E74" s="9"/>
    </row>
    <row r="75" spans="1:36">
      <c r="B75">
        <v>2018</v>
      </c>
      <c r="C75">
        <v>2019</v>
      </c>
      <c r="D75">
        <v>2020</v>
      </c>
      <c r="E75">
        <v>2021</v>
      </c>
      <c r="F75">
        <v>2022</v>
      </c>
      <c r="G75">
        <v>2023</v>
      </c>
      <c r="H75">
        <v>2024</v>
      </c>
      <c r="I75">
        <v>2025</v>
      </c>
      <c r="J75">
        <v>2026</v>
      </c>
      <c r="K75">
        <v>2027</v>
      </c>
      <c r="L75">
        <v>2028</v>
      </c>
      <c r="M75">
        <v>2029</v>
      </c>
      <c r="N75">
        <v>2030</v>
      </c>
      <c r="O75">
        <v>2031</v>
      </c>
      <c r="P75">
        <v>2032</v>
      </c>
      <c r="Q75">
        <v>2033</v>
      </c>
    </row>
    <row r="76" spans="1:36">
      <c r="B76">
        <f>$E$19</f>
        <v>9.67</v>
      </c>
      <c r="C76">
        <f>B76+B76*0.015</f>
        <v>9.8150499999999994</v>
      </c>
      <c r="D76">
        <f t="shared" ref="D76:Q76" si="14">C76+C76*0.015</f>
        <v>9.9622757499999999</v>
      </c>
      <c r="E76">
        <f t="shared" si="14"/>
        <v>10.111709886249999</v>
      </c>
      <c r="F76">
        <f t="shared" si="14"/>
        <v>10.263385534543749</v>
      </c>
      <c r="G76">
        <f t="shared" si="14"/>
        <v>10.417336317561906</v>
      </c>
      <c r="H76">
        <f t="shared" si="14"/>
        <v>10.573596362325334</v>
      </c>
      <c r="I76">
        <f t="shared" si="14"/>
        <v>10.732200307760214</v>
      </c>
      <c r="J76">
        <f t="shared" si="14"/>
        <v>10.893183312376618</v>
      </c>
      <c r="K76">
        <f t="shared" si="14"/>
        <v>11.056581062062266</v>
      </c>
      <c r="L76">
        <f t="shared" si="14"/>
        <v>11.222429777993201</v>
      </c>
      <c r="M76">
        <f t="shared" si="14"/>
        <v>11.390766224663098</v>
      </c>
      <c r="N76">
        <f t="shared" si="14"/>
        <v>11.561627718033044</v>
      </c>
      <c r="O76">
        <f t="shared" si="14"/>
        <v>11.73505213380354</v>
      </c>
      <c r="P76">
        <f t="shared" si="14"/>
        <v>11.911077915810594</v>
      </c>
      <c r="Q76">
        <f t="shared" si="14"/>
        <v>12.089744084547753</v>
      </c>
    </row>
    <row r="77" spans="1:36">
      <c r="A77" t="s">
        <v>198</v>
      </c>
    </row>
    <row r="79" spans="1:36">
      <c r="A79" t="s">
        <v>199</v>
      </c>
    </row>
    <row r="80" spans="1:36">
      <c r="A80" t="s">
        <v>200</v>
      </c>
    </row>
    <row r="82" spans="1:35">
      <c r="B82">
        <v>2025</v>
      </c>
      <c r="C82">
        <f>B82+1</f>
        <v>2026</v>
      </c>
      <c r="D82">
        <f t="shared" ref="D82:F82" si="15">C82+1</f>
        <v>2027</v>
      </c>
      <c r="E82">
        <f t="shared" si="15"/>
        <v>2028</v>
      </c>
      <c r="F82">
        <f t="shared" si="15"/>
        <v>2029</v>
      </c>
      <c r="G82">
        <f>F82+1</f>
        <v>2030</v>
      </c>
    </row>
    <row r="83" spans="1:35">
      <c r="A83" s="29" t="s">
        <v>201</v>
      </c>
      <c r="B83">
        <f>H19</f>
        <v>10.06</v>
      </c>
      <c r="C83">
        <f>B83+0.045*B83</f>
        <v>10.512700000000001</v>
      </c>
      <c r="D83">
        <f t="shared" ref="D83:G83" si="16">C83+0.045*C83</f>
        <v>10.9857715</v>
      </c>
      <c r="E83">
        <f t="shared" si="16"/>
        <v>11.4801312175</v>
      </c>
      <c r="F83">
        <f t="shared" si="16"/>
        <v>11.996737122287501</v>
      </c>
      <c r="G83">
        <f t="shared" si="16"/>
        <v>12.536590292790438</v>
      </c>
    </row>
    <row r="84" spans="1:35">
      <c r="A84" s="29"/>
    </row>
    <row r="85" spans="1:35">
      <c r="A85" s="28" t="s">
        <v>204</v>
      </c>
    </row>
    <row r="86" spans="1:35">
      <c r="A86" s="28" t="s">
        <v>202</v>
      </c>
    </row>
    <row r="87" spans="1:35">
      <c r="A87" s="28"/>
    </row>
    <row r="88" spans="1:35">
      <c r="A88" s="29" t="s">
        <v>203</v>
      </c>
    </row>
    <row r="89" spans="1:35">
      <c r="A89" s="28"/>
      <c r="B89">
        <f>B63</f>
        <v>2016</v>
      </c>
      <c r="C89">
        <f t="shared" ref="C89:Q89" si="17">C63</f>
        <v>2017</v>
      </c>
      <c r="D89">
        <f t="shared" si="17"/>
        <v>2018</v>
      </c>
      <c r="E89">
        <f t="shared" si="17"/>
        <v>2019</v>
      </c>
      <c r="F89">
        <f t="shared" si="17"/>
        <v>2020</v>
      </c>
      <c r="G89">
        <f t="shared" si="17"/>
        <v>2021</v>
      </c>
      <c r="H89">
        <f t="shared" si="17"/>
        <v>2022</v>
      </c>
      <c r="I89">
        <f t="shared" si="17"/>
        <v>2023</v>
      </c>
      <c r="J89">
        <f t="shared" si="17"/>
        <v>2024</v>
      </c>
      <c r="K89">
        <f t="shared" si="17"/>
        <v>2025</v>
      </c>
      <c r="L89">
        <f t="shared" si="17"/>
        <v>2026</v>
      </c>
      <c r="M89">
        <f t="shared" si="17"/>
        <v>2027</v>
      </c>
      <c r="N89">
        <f t="shared" si="17"/>
        <v>2028</v>
      </c>
      <c r="O89">
        <f t="shared" si="17"/>
        <v>2029</v>
      </c>
      <c r="P89">
        <f t="shared" si="17"/>
        <v>2030</v>
      </c>
      <c r="Q89">
        <f t="shared" si="17"/>
        <v>2031</v>
      </c>
      <c r="R89">
        <f t="shared" ref="R89:AI89" si="18">R63</f>
        <v>2032</v>
      </c>
      <c r="S89">
        <f t="shared" si="18"/>
        <v>2033</v>
      </c>
      <c r="T89">
        <f t="shared" si="18"/>
        <v>2034</v>
      </c>
      <c r="U89">
        <f t="shared" si="18"/>
        <v>2035</v>
      </c>
      <c r="V89">
        <f t="shared" si="18"/>
        <v>2036</v>
      </c>
      <c r="W89">
        <f t="shared" si="18"/>
        <v>2037</v>
      </c>
      <c r="X89">
        <f t="shared" si="18"/>
        <v>2038</v>
      </c>
      <c r="Y89">
        <f t="shared" si="18"/>
        <v>2039</v>
      </c>
      <c r="Z89">
        <f t="shared" si="18"/>
        <v>2040</v>
      </c>
      <c r="AA89">
        <f t="shared" si="18"/>
        <v>2041</v>
      </c>
      <c r="AB89">
        <f t="shared" si="18"/>
        <v>2042</v>
      </c>
      <c r="AC89">
        <f t="shared" si="18"/>
        <v>2043</v>
      </c>
      <c r="AD89">
        <f t="shared" si="18"/>
        <v>2044</v>
      </c>
      <c r="AE89">
        <f t="shared" si="18"/>
        <v>2045</v>
      </c>
      <c r="AF89">
        <f t="shared" si="18"/>
        <v>2046</v>
      </c>
      <c r="AG89">
        <f t="shared" si="18"/>
        <v>2047</v>
      </c>
      <c r="AH89">
        <f t="shared" si="18"/>
        <v>2048</v>
      </c>
      <c r="AI89">
        <f t="shared" si="18"/>
        <v>2049</v>
      </c>
    </row>
    <row r="90" spans="1:35">
      <c r="A90" t="s">
        <v>80</v>
      </c>
      <c r="B90">
        <f>C19</f>
        <v>9.14</v>
      </c>
      <c r="C90">
        <f t="shared" ref="C90:G90" si="19">D19</f>
        <v>9.41</v>
      </c>
      <c r="D90">
        <f t="shared" si="19"/>
        <v>9.67</v>
      </c>
      <c r="E90">
        <f t="shared" si="19"/>
        <v>9.67</v>
      </c>
      <c r="F90">
        <f t="shared" si="19"/>
        <v>9.69</v>
      </c>
      <c r="G90">
        <f t="shared" si="19"/>
        <v>10.06</v>
      </c>
      <c r="H90">
        <f>G90</f>
        <v>10.06</v>
      </c>
      <c r="I90">
        <f t="shared" ref="I90:Q90" si="20">H90</f>
        <v>10.06</v>
      </c>
      <c r="J90">
        <f t="shared" si="20"/>
        <v>10.06</v>
      </c>
      <c r="K90">
        <f t="shared" si="20"/>
        <v>10.06</v>
      </c>
      <c r="L90">
        <f t="shared" si="20"/>
        <v>10.06</v>
      </c>
      <c r="M90">
        <f t="shared" si="20"/>
        <v>10.06</v>
      </c>
      <c r="N90">
        <f t="shared" si="20"/>
        <v>10.06</v>
      </c>
      <c r="O90">
        <f t="shared" si="20"/>
        <v>10.06</v>
      </c>
      <c r="P90">
        <f t="shared" si="20"/>
        <v>10.06</v>
      </c>
      <c r="Q90">
        <f t="shared" si="20"/>
        <v>10.06</v>
      </c>
      <c r="R90">
        <f t="shared" ref="R90:AI90" si="21">Q90</f>
        <v>10.06</v>
      </c>
      <c r="S90">
        <f t="shared" si="21"/>
        <v>10.06</v>
      </c>
      <c r="T90">
        <f t="shared" si="21"/>
        <v>10.06</v>
      </c>
      <c r="U90">
        <f t="shared" si="21"/>
        <v>10.06</v>
      </c>
      <c r="V90">
        <f t="shared" si="21"/>
        <v>10.06</v>
      </c>
      <c r="W90">
        <f t="shared" si="21"/>
        <v>10.06</v>
      </c>
      <c r="X90">
        <f t="shared" si="21"/>
        <v>10.06</v>
      </c>
      <c r="Y90">
        <f t="shared" si="21"/>
        <v>10.06</v>
      </c>
      <c r="Z90">
        <f t="shared" si="21"/>
        <v>10.06</v>
      </c>
      <c r="AA90">
        <f t="shared" si="21"/>
        <v>10.06</v>
      </c>
      <c r="AB90">
        <f t="shared" si="21"/>
        <v>10.06</v>
      </c>
      <c r="AC90">
        <f t="shared" si="21"/>
        <v>10.06</v>
      </c>
      <c r="AD90">
        <f t="shared" si="21"/>
        <v>10.06</v>
      </c>
      <c r="AE90">
        <f t="shared" si="21"/>
        <v>10.06</v>
      </c>
      <c r="AF90">
        <f t="shared" si="21"/>
        <v>10.06</v>
      </c>
      <c r="AG90">
        <f t="shared" si="21"/>
        <v>10.06</v>
      </c>
      <c r="AH90">
        <f t="shared" si="21"/>
        <v>10.06</v>
      </c>
      <c r="AI90">
        <f t="shared" si="21"/>
        <v>10.06</v>
      </c>
    </row>
    <row r="91" spans="1:35">
      <c r="A91" t="s">
        <v>207</v>
      </c>
      <c r="B91">
        <f>B90/$A$24</f>
        <v>7.755489538051143E-5</v>
      </c>
      <c r="C91">
        <f t="shared" ref="C91:AI91" si="22">C90/$A$24</f>
        <v>7.98459043250123E-5</v>
      </c>
      <c r="D91">
        <f t="shared" si="22"/>
        <v>8.205206108638353E-5</v>
      </c>
      <c r="E91">
        <f t="shared" si="22"/>
        <v>8.205206108638353E-5</v>
      </c>
      <c r="F91">
        <f t="shared" si="22"/>
        <v>8.222176545264285E-5</v>
      </c>
      <c r="G91">
        <f t="shared" si="22"/>
        <v>8.5361296228440362E-5</v>
      </c>
      <c r="H91">
        <f t="shared" si="22"/>
        <v>8.5361296228440362E-5</v>
      </c>
      <c r="I91">
        <f t="shared" si="22"/>
        <v>8.5361296228440362E-5</v>
      </c>
      <c r="J91">
        <f t="shared" si="22"/>
        <v>8.5361296228440362E-5</v>
      </c>
      <c r="K91">
        <f t="shared" si="22"/>
        <v>8.5361296228440362E-5</v>
      </c>
      <c r="L91">
        <f t="shared" si="22"/>
        <v>8.5361296228440362E-5</v>
      </c>
      <c r="M91">
        <f t="shared" si="22"/>
        <v>8.5361296228440362E-5</v>
      </c>
      <c r="N91">
        <f t="shared" si="22"/>
        <v>8.5361296228440362E-5</v>
      </c>
      <c r="O91">
        <f t="shared" si="22"/>
        <v>8.5361296228440362E-5</v>
      </c>
      <c r="P91">
        <f t="shared" si="22"/>
        <v>8.5361296228440362E-5</v>
      </c>
      <c r="Q91">
        <f t="shared" si="22"/>
        <v>8.5361296228440362E-5</v>
      </c>
      <c r="R91">
        <f t="shared" si="22"/>
        <v>8.5361296228440362E-5</v>
      </c>
      <c r="S91">
        <f t="shared" si="22"/>
        <v>8.5361296228440362E-5</v>
      </c>
      <c r="T91">
        <f t="shared" si="22"/>
        <v>8.5361296228440362E-5</v>
      </c>
      <c r="U91">
        <f t="shared" si="22"/>
        <v>8.5361296228440362E-5</v>
      </c>
      <c r="V91">
        <f t="shared" si="22"/>
        <v>8.5361296228440362E-5</v>
      </c>
      <c r="W91">
        <f t="shared" si="22"/>
        <v>8.5361296228440362E-5</v>
      </c>
      <c r="X91">
        <f t="shared" si="22"/>
        <v>8.5361296228440362E-5</v>
      </c>
      <c r="Y91">
        <f t="shared" si="22"/>
        <v>8.5361296228440362E-5</v>
      </c>
      <c r="Z91">
        <f t="shared" si="22"/>
        <v>8.5361296228440362E-5</v>
      </c>
      <c r="AA91">
        <f t="shared" si="22"/>
        <v>8.5361296228440362E-5</v>
      </c>
      <c r="AB91">
        <f t="shared" si="22"/>
        <v>8.5361296228440362E-5</v>
      </c>
      <c r="AC91">
        <f t="shared" si="22"/>
        <v>8.5361296228440362E-5</v>
      </c>
      <c r="AD91">
        <f t="shared" si="22"/>
        <v>8.5361296228440362E-5</v>
      </c>
      <c r="AE91">
        <f t="shared" si="22"/>
        <v>8.5361296228440362E-5</v>
      </c>
      <c r="AF91">
        <f t="shared" si="22"/>
        <v>8.5361296228440362E-5</v>
      </c>
      <c r="AG91">
        <f t="shared" si="22"/>
        <v>8.5361296228440362E-5</v>
      </c>
      <c r="AH91">
        <f t="shared" si="22"/>
        <v>8.5361296228440362E-5</v>
      </c>
      <c r="AI91">
        <f t="shared" si="22"/>
        <v>8.5361296228440362E-5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topLeftCell="H34" workbookViewId="0">
      <selection activeCell="T72" sqref="T72:AZ72"/>
    </sheetView>
  </sheetViews>
  <sheetFormatPr defaultRowHeight="14.5"/>
  <cols>
    <col min="1" max="1" width="26.7265625" customWidth="1"/>
    <col min="2" max="2" width="10.36328125" customWidth="1"/>
    <col min="3" max="3" width="13.08984375" customWidth="1"/>
    <col min="4" max="4" width="12.90625" customWidth="1"/>
    <col min="5" max="5" width="8.54296875" customWidth="1"/>
    <col min="6" max="6" width="11.54296875" bestFit="1" customWidth="1"/>
    <col min="7" max="7" width="11.81640625" bestFit="1" customWidth="1"/>
    <col min="10" max="10" width="12.6328125" customWidth="1"/>
    <col min="11" max="11" width="9" bestFit="1" customWidth="1"/>
    <col min="13" max="13" width="14.36328125" customWidth="1"/>
    <col min="14" max="14" width="11.81640625" bestFit="1" customWidth="1"/>
    <col min="19" max="20" width="11.81640625" bestFit="1" customWidth="1"/>
    <col min="24" max="24" width="10.81640625" bestFit="1" customWidth="1"/>
    <col min="29" max="30" width="11.81640625" bestFit="1" customWidth="1"/>
  </cols>
  <sheetData>
    <row r="1" spans="1:53">
      <c r="A1" t="s">
        <v>85</v>
      </c>
    </row>
    <row r="2" spans="1:53">
      <c r="A2" t="s">
        <v>23</v>
      </c>
      <c r="B2">
        <v>1999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  <c r="AM2">
        <v>2036</v>
      </c>
      <c r="AN2">
        <v>2037</v>
      </c>
      <c r="AO2">
        <v>2038</v>
      </c>
      <c r="AP2">
        <v>2039</v>
      </c>
      <c r="AQ2">
        <v>2040</v>
      </c>
      <c r="AR2">
        <v>2041</v>
      </c>
      <c r="AS2">
        <v>2042</v>
      </c>
      <c r="AT2">
        <v>2043</v>
      </c>
      <c r="AU2">
        <v>2044</v>
      </c>
      <c r="AV2">
        <v>2045</v>
      </c>
      <c r="AW2">
        <v>2046</v>
      </c>
      <c r="AX2">
        <v>2047</v>
      </c>
      <c r="AY2">
        <v>2048</v>
      </c>
      <c r="AZ2">
        <v>2049</v>
      </c>
      <c r="BA2">
        <v>2050</v>
      </c>
    </row>
    <row r="3" spans="1:53">
      <c r="A3" t="s">
        <v>76</v>
      </c>
      <c r="B3">
        <v>10.8041071210823</v>
      </c>
      <c r="C3">
        <v>11.065727215011901</v>
      </c>
      <c r="D3">
        <v>11.007518859292199</v>
      </c>
      <c r="E3">
        <v>11.0753298928931</v>
      </c>
      <c r="F3">
        <v>11.1337990983954</v>
      </c>
      <c r="G3">
        <v>11.1048731924389</v>
      </c>
      <c r="H3">
        <v>11.2347243367528</v>
      </c>
      <c r="I3">
        <v>10.9551449653615</v>
      </c>
      <c r="J3">
        <v>10.8853977725568</v>
      </c>
      <c r="K3">
        <v>10.918694274595801</v>
      </c>
      <c r="L3">
        <v>10.9151873177812</v>
      </c>
      <c r="M3">
        <v>11.1831941836463</v>
      </c>
      <c r="N3">
        <v>11.001586889182899</v>
      </c>
      <c r="O3">
        <v>11.007872533760001</v>
      </c>
      <c r="P3">
        <v>11.0303487668149</v>
      </c>
      <c r="Q3">
        <v>11.0303487668149</v>
      </c>
      <c r="R3">
        <v>11.0303487668149</v>
      </c>
      <c r="S3">
        <v>11.0303487668149</v>
      </c>
      <c r="T3">
        <v>11.0303487668149</v>
      </c>
      <c r="U3">
        <v>11.0303487668149</v>
      </c>
      <c r="V3">
        <v>11.0303487668149</v>
      </c>
      <c r="W3">
        <v>11.0303487668149</v>
      </c>
      <c r="X3">
        <v>11.0303487668149</v>
      </c>
      <c r="Y3">
        <v>11.0303487668149</v>
      </c>
      <c r="Z3">
        <v>11.0303487668149</v>
      </c>
      <c r="AA3">
        <v>11.0303487668149</v>
      </c>
      <c r="AB3">
        <v>11.0303487668149</v>
      </c>
      <c r="AC3">
        <v>11.0303487668149</v>
      </c>
      <c r="AD3">
        <v>11.0303487668149</v>
      </c>
      <c r="AE3">
        <v>11.0303487668149</v>
      </c>
      <c r="AF3">
        <v>11.0303487668149</v>
      </c>
      <c r="AG3">
        <v>11.0303487668149</v>
      </c>
      <c r="AH3">
        <v>11.0303487668149</v>
      </c>
      <c r="AI3">
        <v>11.0303487668149</v>
      </c>
      <c r="AJ3">
        <v>11.0303487668149</v>
      </c>
      <c r="AK3">
        <v>11.0303487668149</v>
      </c>
      <c r="AL3">
        <v>11.0303487668149</v>
      </c>
      <c r="AM3">
        <v>11.0303487668149</v>
      </c>
      <c r="AN3">
        <v>11.0303487668149</v>
      </c>
      <c r="AO3">
        <v>11.0303487668149</v>
      </c>
      <c r="AP3">
        <v>11.0303487668149</v>
      </c>
      <c r="AQ3">
        <v>11.0303487668149</v>
      </c>
      <c r="AR3">
        <v>11.0303487668149</v>
      </c>
      <c r="AS3">
        <v>11.0303487668149</v>
      </c>
      <c r="AT3">
        <v>11.0303487668149</v>
      </c>
      <c r="AU3">
        <v>11.0303487668149</v>
      </c>
      <c r="AV3">
        <v>11.0303487668149</v>
      </c>
      <c r="AW3">
        <v>11.0303487668149</v>
      </c>
      <c r="AX3">
        <v>11.0303487668149</v>
      </c>
      <c r="AY3">
        <v>11.0303487668149</v>
      </c>
      <c r="AZ3">
        <v>11.0303487668149</v>
      </c>
      <c r="BA3">
        <v>11.0303487668149</v>
      </c>
    </row>
    <row r="4" spans="1:53">
      <c r="A4" t="s">
        <v>77</v>
      </c>
      <c r="B4">
        <v>10.859855610214201</v>
      </c>
      <c r="C4">
        <v>10.8131013815592</v>
      </c>
      <c r="D4">
        <v>11.986921981262199</v>
      </c>
      <c r="E4">
        <v>12.501945903145099</v>
      </c>
      <c r="F4">
        <v>12.9098319846644</v>
      </c>
      <c r="G4">
        <v>12.8816942210603</v>
      </c>
      <c r="H4">
        <v>12.7453297300383</v>
      </c>
      <c r="I4">
        <v>13.037288369030399</v>
      </c>
      <c r="J4">
        <v>11.743820648149599</v>
      </c>
      <c r="K4">
        <v>12.1705935591164</v>
      </c>
      <c r="L4">
        <v>9.2671276073855697</v>
      </c>
      <c r="M4">
        <v>10.9985085945431</v>
      </c>
      <c r="N4">
        <v>11.149407708471299</v>
      </c>
      <c r="O4">
        <v>10.9237416521635</v>
      </c>
      <c r="P4">
        <v>11.009252020883199</v>
      </c>
      <c r="Q4">
        <v>11.009252020883199</v>
      </c>
      <c r="R4">
        <v>11.009252020883199</v>
      </c>
      <c r="S4">
        <v>11.009252020883199</v>
      </c>
      <c r="T4">
        <v>11.009252020883199</v>
      </c>
      <c r="U4">
        <v>11.009252020883199</v>
      </c>
      <c r="V4">
        <v>11.009252020883199</v>
      </c>
      <c r="W4">
        <v>11.009252020883199</v>
      </c>
      <c r="X4">
        <v>11.009252020883199</v>
      </c>
      <c r="Y4">
        <v>11.009252020883199</v>
      </c>
      <c r="Z4">
        <v>11.009252020883199</v>
      </c>
      <c r="AA4">
        <v>11.009252020883199</v>
      </c>
      <c r="AB4">
        <v>11.009252020883199</v>
      </c>
      <c r="AC4">
        <v>11.009252020883199</v>
      </c>
      <c r="AD4">
        <v>11.009252020883199</v>
      </c>
      <c r="AE4">
        <v>11.009252020883199</v>
      </c>
      <c r="AF4">
        <v>11.009252020883199</v>
      </c>
      <c r="AG4">
        <v>11.009252020883199</v>
      </c>
      <c r="AH4">
        <v>11.009252020883199</v>
      </c>
      <c r="AI4">
        <v>11.009252020883199</v>
      </c>
      <c r="AJ4">
        <v>11.009252020883199</v>
      </c>
      <c r="AK4">
        <v>11.009252020883199</v>
      </c>
      <c r="AL4">
        <v>11.009252020883199</v>
      </c>
      <c r="AM4">
        <v>11.009252020883199</v>
      </c>
      <c r="AN4">
        <v>11.009252020883199</v>
      </c>
      <c r="AO4">
        <v>11.009252020883199</v>
      </c>
      <c r="AP4">
        <v>11.009252020883199</v>
      </c>
      <c r="AQ4">
        <v>11.009252020883199</v>
      </c>
      <c r="AR4">
        <v>11.009252020883199</v>
      </c>
      <c r="AS4">
        <v>11.009252020883199</v>
      </c>
      <c r="AT4">
        <v>11.009252020883199</v>
      </c>
      <c r="AU4">
        <v>11.009252020883199</v>
      </c>
      <c r="AV4">
        <v>11.009252020883199</v>
      </c>
      <c r="AW4">
        <v>11.009252020883199</v>
      </c>
      <c r="AX4">
        <v>11.009252020883199</v>
      </c>
      <c r="AY4">
        <v>11.009252020883199</v>
      </c>
      <c r="AZ4">
        <v>11.009252020883199</v>
      </c>
      <c r="BA4">
        <v>11.009252020883199</v>
      </c>
    </row>
    <row r="5" spans="1:53">
      <c r="A5" t="s">
        <v>55</v>
      </c>
      <c r="B5">
        <v>10.8041071210823</v>
      </c>
      <c r="C5">
        <v>11.065727215011901</v>
      </c>
      <c r="D5">
        <v>11.007518859292199</v>
      </c>
      <c r="E5">
        <v>11.0753298928931</v>
      </c>
      <c r="F5">
        <v>11.1337990983954</v>
      </c>
      <c r="G5">
        <v>11.1048731924389</v>
      </c>
      <c r="H5">
        <v>11.2347243367528</v>
      </c>
      <c r="I5">
        <v>10.9551449653615</v>
      </c>
      <c r="J5">
        <v>10.8853977725568</v>
      </c>
      <c r="K5">
        <v>10.918694274595801</v>
      </c>
      <c r="L5">
        <v>10.9151873177812</v>
      </c>
      <c r="M5">
        <v>8.99</v>
      </c>
      <c r="N5">
        <v>8.7200000000000006</v>
      </c>
      <c r="O5">
        <v>8.9</v>
      </c>
      <c r="P5">
        <v>8.83</v>
      </c>
      <c r="Q5">
        <v>8.99</v>
      </c>
      <c r="R5">
        <v>9.0299999999999994</v>
      </c>
      <c r="S5">
        <v>9.14</v>
      </c>
      <c r="T5">
        <v>9.41</v>
      </c>
      <c r="U5">
        <v>9.67</v>
      </c>
      <c r="V5">
        <v>9.67</v>
      </c>
      <c r="W5">
        <v>9.69</v>
      </c>
      <c r="X5">
        <v>9.8431704379999996</v>
      </c>
      <c r="Y5">
        <v>9.8431740590000008</v>
      </c>
      <c r="Z5">
        <v>9.8424379729999902</v>
      </c>
      <c r="AA5">
        <v>9.8525791080000005</v>
      </c>
      <c r="AB5">
        <v>9.8526769309999995</v>
      </c>
      <c r="AC5">
        <v>9.8544947870000001</v>
      </c>
      <c r="AD5">
        <v>9.8639619150000009</v>
      </c>
      <c r="AE5">
        <v>9.8671994890000008</v>
      </c>
      <c r="AF5">
        <v>9.8689047359999904</v>
      </c>
      <c r="AG5">
        <v>9.8692921249999905</v>
      </c>
      <c r="AH5">
        <v>9.8680683620000007</v>
      </c>
      <c r="AI5">
        <v>9.8834889070000003</v>
      </c>
      <c r="AJ5">
        <v>9.886544657</v>
      </c>
      <c r="AK5">
        <v>9.8889858650000004</v>
      </c>
      <c r="AL5">
        <v>9.8904264029999904</v>
      </c>
      <c r="AM5">
        <v>9.8920508219999999</v>
      </c>
      <c r="AN5">
        <v>9.8932771979999998</v>
      </c>
      <c r="AO5">
        <v>9.8942221979999996</v>
      </c>
      <c r="AP5">
        <v>9.8948534469999903</v>
      </c>
      <c r="AQ5">
        <v>9.8952153349999996</v>
      </c>
      <c r="AR5">
        <v>9.8927087950000008</v>
      </c>
      <c r="AS5">
        <v>9.8902182920000001</v>
      </c>
      <c r="AT5">
        <v>9.8877088860000004</v>
      </c>
      <c r="AU5">
        <v>9.8851906639999996</v>
      </c>
      <c r="AV5">
        <v>9.8826573789999905</v>
      </c>
      <c r="AW5">
        <v>9.8801205799999998</v>
      </c>
      <c r="AX5">
        <v>9.8775869759999999</v>
      </c>
      <c r="AY5">
        <v>9.8750385600000001</v>
      </c>
      <c r="AZ5">
        <v>9.872468843</v>
      </c>
      <c r="BA5">
        <v>9.8698690469999999</v>
      </c>
    </row>
    <row r="6" spans="1:53">
      <c r="A6" t="s">
        <v>56</v>
      </c>
      <c r="B6">
        <v>9.8526062539999995</v>
      </c>
      <c r="C6">
        <v>9.916005685</v>
      </c>
      <c r="D6">
        <v>9.9794051170000007</v>
      </c>
      <c r="E6">
        <v>10.04280455</v>
      </c>
      <c r="F6">
        <v>10.10620398</v>
      </c>
      <c r="G6">
        <v>10.169603410000001</v>
      </c>
      <c r="H6">
        <v>10.233002839999999</v>
      </c>
      <c r="I6">
        <v>10.29640227</v>
      </c>
      <c r="J6">
        <v>10.359801709999999</v>
      </c>
      <c r="K6">
        <v>10.42320114</v>
      </c>
      <c r="L6">
        <v>10.48660057</v>
      </c>
      <c r="M6">
        <v>10.55</v>
      </c>
      <c r="N6">
        <v>11.3</v>
      </c>
      <c r="O6">
        <v>9.58</v>
      </c>
      <c r="P6">
        <v>9.9700000000000006</v>
      </c>
      <c r="Q6">
        <v>10.45</v>
      </c>
      <c r="R6">
        <v>10.55</v>
      </c>
      <c r="S6">
        <v>13.136881669999999</v>
      </c>
      <c r="T6">
        <v>13.74161211</v>
      </c>
      <c r="U6">
        <v>14.053387369999999</v>
      </c>
      <c r="V6">
        <v>13.94499939</v>
      </c>
      <c r="W6">
        <v>13.95188696</v>
      </c>
      <c r="X6">
        <v>14.036745489999999</v>
      </c>
      <c r="Y6">
        <v>13.87695074</v>
      </c>
      <c r="Z6">
        <v>13.770966080000001</v>
      </c>
      <c r="AA6">
        <v>13.76169997</v>
      </c>
      <c r="AB6">
        <v>13.730158919999999</v>
      </c>
      <c r="AC6">
        <v>13.689931680000001</v>
      </c>
      <c r="AD6">
        <v>13.651630409999999</v>
      </c>
      <c r="AE6">
        <v>13.6100713</v>
      </c>
      <c r="AF6">
        <v>13.56001255</v>
      </c>
      <c r="AG6">
        <v>13.507395300000001</v>
      </c>
      <c r="AH6">
        <v>13.460049700000001</v>
      </c>
      <c r="AI6">
        <v>13.43942618</v>
      </c>
      <c r="AJ6">
        <v>13.404500430000001</v>
      </c>
      <c r="AK6">
        <v>13.345029970000001</v>
      </c>
      <c r="AL6">
        <v>13.31464557</v>
      </c>
      <c r="AM6">
        <v>13.30991957</v>
      </c>
      <c r="AN6">
        <v>13.30757302</v>
      </c>
      <c r="AO6">
        <v>13.30566116</v>
      </c>
      <c r="AP6">
        <v>13.30264302</v>
      </c>
      <c r="AQ6">
        <v>13.300414740000001</v>
      </c>
      <c r="AR6">
        <v>13.29115636</v>
      </c>
      <c r="AS6">
        <v>13.281587890000001</v>
      </c>
      <c r="AT6">
        <v>13.27250302</v>
      </c>
      <c r="AU6">
        <v>13.263091129999999</v>
      </c>
      <c r="AV6">
        <v>13.253075219999999</v>
      </c>
      <c r="AW6">
        <v>13.241388710000001</v>
      </c>
      <c r="AX6">
        <v>13.22964807</v>
      </c>
      <c r="AY6">
        <v>13.218342850000001</v>
      </c>
      <c r="AZ6">
        <v>13.207332259999999</v>
      </c>
      <c r="BA6">
        <v>13.195744400000001</v>
      </c>
    </row>
    <row r="7" spans="1:53">
      <c r="A7" t="s">
        <v>78</v>
      </c>
      <c r="B7">
        <v>11.503746700000001</v>
      </c>
      <c r="C7">
        <v>11.503746700000001</v>
      </c>
      <c r="D7">
        <v>11.503746700000001</v>
      </c>
      <c r="E7">
        <v>11.503746700000001</v>
      </c>
      <c r="F7">
        <v>11.503746700000001</v>
      </c>
      <c r="G7">
        <v>11.503746700000001</v>
      </c>
      <c r="H7">
        <v>11.503746700000001</v>
      </c>
      <c r="I7">
        <v>11.503746700000001</v>
      </c>
      <c r="J7">
        <v>11.503746700000001</v>
      </c>
      <c r="K7">
        <v>11.503746700000001</v>
      </c>
      <c r="L7">
        <v>11.503746700000001</v>
      </c>
      <c r="M7">
        <v>11.503746700000001</v>
      </c>
      <c r="N7">
        <v>11.503746700000001</v>
      </c>
      <c r="O7">
        <v>11.503746700000001</v>
      </c>
      <c r="P7">
        <v>11.503746700000001</v>
      </c>
      <c r="Q7">
        <v>11.503746700000001</v>
      </c>
      <c r="R7">
        <v>11.739008869999999</v>
      </c>
      <c r="S7">
        <v>12.00002518</v>
      </c>
      <c r="T7">
        <v>12.1807447</v>
      </c>
      <c r="U7">
        <v>12.361624430000001</v>
      </c>
      <c r="V7">
        <v>12.542652609999999</v>
      </c>
      <c r="W7">
        <v>12.723818639999999</v>
      </c>
      <c r="X7">
        <v>12.92960074</v>
      </c>
      <c r="Y7">
        <v>13.002525009999999</v>
      </c>
      <c r="Z7">
        <v>13.0757327</v>
      </c>
      <c r="AA7">
        <v>13.14920386</v>
      </c>
      <c r="AB7">
        <v>13.22292036</v>
      </c>
      <c r="AC7">
        <v>13.050212220000001</v>
      </c>
      <c r="AD7">
        <v>13.10278639</v>
      </c>
      <c r="AE7">
        <v>13.15536039</v>
      </c>
      <c r="AF7">
        <v>13.2079342</v>
      </c>
      <c r="AG7">
        <v>13.260507840000001</v>
      </c>
      <c r="AH7">
        <v>13.335569619999999</v>
      </c>
      <c r="AI7">
        <v>13.38804186</v>
      </c>
      <c r="AJ7">
        <v>13.440514869999999</v>
      </c>
      <c r="AK7">
        <v>13.49298862</v>
      </c>
      <c r="AL7">
        <v>13.54546311</v>
      </c>
      <c r="AM7">
        <v>13.575573289999999</v>
      </c>
      <c r="AN7">
        <v>13.65450719</v>
      </c>
      <c r="AO7">
        <v>13.73344034</v>
      </c>
      <c r="AP7">
        <v>13.81237277</v>
      </c>
      <c r="AQ7">
        <v>13.89130447</v>
      </c>
      <c r="AR7">
        <v>13.97023546</v>
      </c>
      <c r="AS7">
        <v>14.04916573</v>
      </c>
      <c r="AT7">
        <v>14.128095310000001</v>
      </c>
      <c r="AU7">
        <v>14.20702419</v>
      </c>
      <c r="AV7">
        <v>14.28595237</v>
      </c>
      <c r="AW7">
        <v>14.38779038</v>
      </c>
      <c r="AX7">
        <v>14.46666014</v>
      </c>
      <c r="AY7">
        <v>14.54552945</v>
      </c>
      <c r="AZ7">
        <v>14.62439831</v>
      </c>
      <c r="BA7">
        <v>14.70326672</v>
      </c>
    </row>
    <row r="8" spans="1:53">
      <c r="A8" t="s">
        <v>40</v>
      </c>
      <c r="B8">
        <v>11.503746700000001</v>
      </c>
      <c r="C8">
        <v>11.503746700000001</v>
      </c>
      <c r="D8">
        <v>11.503746700000001</v>
      </c>
      <c r="E8">
        <v>11.503746700000001</v>
      </c>
      <c r="F8">
        <v>11.503746700000001</v>
      </c>
      <c r="G8">
        <v>11.503746700000001</v>
      </c>
      <c r="H8">
        <v>11.503746700000001</v>
      </c>
      <c r="I8">
        <v>11.503746700000001</v>
      </c>
      <c r="J8">
        <v>11.503746700000001</v>
      </c>
      <c r="K8">
        <v>11.503746700000001</v>
      </c>
      <c r="L8">
        <v>11.503746700000001</v>
      </c>
      <c r="M8">
        <v>11.503746700000001</v>
      </c>
      <c r="N8">
        <v>11.503746700000001</v>
      </c>
      <c r="O8">
        <v>11.503746700000001</v>
      </c>
      <c r="P8">
        <v>11.503746700000001</v>
      </c>
      <c r="Q8">
        <v>11.503746700000001</v>
      </c>
      <c r="R8">
        <v>11.739008869999999</v>
      </c>
      <c r="S8">
        <v>12.00002518</v>
      </c>
      <c r="T8">
        <v>12.1807447</v>
      </c>
      <c r="U8">
        <v>12.361624430000001</v>
      </c>
      <c r="V8">
        <v>12.542652609999999</v>
      </c>
      <c r="W8">
        <v>12.723818639999999</v>
      </c>
      <c r="X8">
        <v>12.92960074</v>
      </c>
      <c r="Y8">
        <v>13.002525009999999</v>
      </c>
      <c r="Z8">
        <v>13.0757327</v>
      </c>
      <c r="AA8">
        <v>13.14920386</v>
      </c>
      <c r="AB8">
        <v>13.22292036</v>
      </c>
      <c r="AC8">
        <v>13.050212220000001</v>
      </c>
      <c r="AD8">
        <v>13.10278639</v>
      </c>
      <c r="AE8">
        <v>13.15536039</v>
      </c>
      <c r="AF8">
        <v>13.2079342</v>
      </c>
      <c r="AG8">
        <v>13.260507840000001</v>
      </c>
      <c r="AH8">
        <v>13.335569619999999</v>
      </c>
      <c r="AI8">
        <v>13.38804186</v>
      </c>
      <c r="AJ8">
        <v>13.440514869999999</v>
      </c>
      <c r="AK8">
        <v>13.49298862</v>
      </c>
      <c r="AL8">
        <v>13.54546311</v>
      </c>
      <c r="AM8">
        <v>13.575573289999999</v>
      </c>
      <c r="AN8">
        <v>13.65450719</v>
      </c>
      <c r="AO8">
        <v>13.73344034</v>
      </c>
      <c r="AP8">
        <v>13.81237277</v>
      </c>
      <c r="AQ8">
        <v>13.89130447</v>
      </c>
      <c r="AR8">
        <v>13.97023546</v>
      </c>
      <c r="AS8">
        <v>14.04916573</v>
      </c>
      <c r="AT8">
        <v>14.128095310000001</v>
      </c>
      <c r="AU8">
        <v>14.20702419</v>
      </c>
      <c r="AV8">
        <v>14.28595237</v>
      </c>
      <c r="AW8">
        <v>14.38779038</v>
      </c>
      <c r="AX8">
        <v>14.46666014</v>
      </c>
      <c r="AY8">
        <v>14.54552945</v>
      </c>
      <c r="AZ8">
        <v>14.62439831</v>
      </c>
      <c r="BA8">
        <v>14.70326672</v>
      </c>
    </row>
    <row r="9" spans="1:53">
      <c r="A9" t="s">
        <v>41</v>
      </c>
      <c r="B9">
        <v>16.142131030000002</v>
      </c>
      <c r="C9">
        <v>16.142131030000002</v>
      </c>
      <c r="D9">
        <v>16.142131030000002</v>
      </c>
      <c r="E9">
        <v>16.142131030000002</v>
      </c>
      <c r="F9">
        <v>16.142131030000002</v>
      </c>
      <c r="G9">
        <v>16.142131030000002</v>
      </c>
      <c r="H9">
        <v>16.142131030000002</v>
      </c>
      <c r="I9">
        <v>16.142131030000002</v>
      </c>
      <c r="J9">
        <v>16.142131030000002</v>
      </c>
      <c r="K9">
        <v>16.142131030000002</v>
      </c>
      <c r="L9">
        <v>16.142131030000002</v>
      </c>
      <c r="M9">
        <v>16.142131030000002</v>
      </c>
      <c r="N9">
        <v>16.142131030000002</v>
      </c>
      <c r="O9">
        <v>16.142131030000002</v>
      </c>
      <c r="P9">
        <v>16.142131030000002</v>
      </c>
      <c r="Q9">
        <v>16.142131030000002</v>
      </c>
      <c r="R9">
        <v>16.472246599999998</v>
      </c>
      <c r="S9">
        <v>16.838500509999999</v>
      </c>
      <c r="T9">
        <v>17.24334013</v>
      </c>
      <c r="U9">
        <v>17.648214710000001</v>
      </c>
      <c r="V9">
        <v>18.053121669999999</v>
      </c>
      <c r="W9">
        <v>18.458058690000001</v>
      </c>
      <c r="X9">
        <v>18.75564404</v>
      </c>
      <c r="Y9">
        <v>18.900112010000001</v>
      </c>
      <c r="Z9">
        <v>19.04468129</v>
      </c>
      <c r="AA9">
        <v>19.18934685</v>
      </c>
      <c r="AB9">
        <v>19.334103949999999</v>
      </c>
      <c r="AC9">
        <v>19.239312630000001</v>
      </c>
      <c r="AD9">
        <v>19.350063599999999</v>
      </c>
      <c r="AE9">
        <v>19.460813510000001</v>
      </c>
      <c r="AF9">
        <v>19.571562360000001</v>
      </c>
      <c r="AG9">
        <v>19.682310180000002</v>
      </c>
      <c r="AH9">
        <v>19.827660210000001</v>
      </c>
      <c r="AI9">
        <v>19.901236770000001</v>
      </c>
      <c r="AJ9">
        <v>19.974814970000001</v>
      </c>
      <c r="AK9">
        <v>20.048394779999999</v>
      </c>
      <c r="AL9">
        <v>20.121976180000001</v>
      </c>
      <c r="AM9">
        <v>20.161212949999999</v>
      </c>
      <c r="AN9">
        <v>20.23496415</v>
      </c>
      <c r="AO9">
        <v>20.308715230000001</v>
      </c>
      <c r="AP9">
        <v>20.3824662</v>
      </c>
      <c r="AQ9">
        <v>20.456217049999999</v>
      </c>
      <c r="AR9">
        <v>20.529967790000001</v>
      </c>
      <c r="AS9">
        <v>20.60371842</v>
      </c>
      <c r="AT9">
        <v>20.67746893</v>
      </c>
      <c r="AU9">
        <v>20.751219339999999</v>
      </c>
      <c r="AV9">
        <v>20.824969639999999</v>
      </c>
      <c r="AW9">
        <v>20.933149350000001</v>
      </c>
      <c r="AX9">
        <v>21.00673754</v>
      </c>
      <c r="AY9">
        <v>21.08032716</v>
      </c>
      <c r="AZ9">
        <v>21.1539182</v>
      </c>
      <c r="BA9">
        <v>21.22751062</v>
      </c>
    </row>
    <row r="10" spans="1:53">
      <c r="A10" t="s">
        <v>42</v>
      </c>
      <c r="B10">
        <v>20.20718969</v>
      </c>
      <c r="C10">
        <v>20.20718969</v>
      </c>
      <c r="D10">
        <v>20.20718969</v>
      </c>
      <c r="E10">
        <v>20.20718969</v>
      </c>
      <c r="F10">
        <v>20.20718969</v>
      </c>
      <c r="G10">
        <v>20.20718969</v>
      </c>
      <c r="H10">
        <v>20.20718969</v>
      </c>
      <c r="I10">
        <v>20.20718969</v>
      </c>
      <c r="J10">
        <v>20.20718969</v>
      </c>
      <c r="K10">
        <v>20.20718969</v>
      </c>
      <c r="L10">
        <v>20.20718969</v>
      </c>
      <c r="M10">
        <v>20.20718969</v>
      </c>
      <c r="N10">
        <v>20.20718969</v>
      </c>
      <c r="O10">
        <v>20.20718969</v>
      </c>
      <c r="P10">
        <v>20.20718969</v>
      </c>
      <c r="Q10">
        <v>20.20718969</v>
      </c>
      <c r="R10">
        <v>20.707818270000001</v>
      </c>
      <c r="S10">
        <v>21.253958529999998</v>
      </c>
      <c r="T10">
        <v>21.80009879</v>
      </c>
      <c r="U10">
        <v>22.346239050000001</v>
      </c>
      <c r="V10">
        <v>22.892379309999999</v>
      </c>
      <c r="W10">
        <v>23.43851957</v>
      </c>
      <c r="X10">
        <v>23.848124769999998</v>
      </c>
      <c r="Y10">
        <v>24.25772997</v>
      </c>
      <c r="Z10">
        <v>24.66733516</v>
      </c>
      <c r="AA10">
        <v>25.076940359999998</v>
      </c>
      <c r="AB10">
        <v>25.48654556</v>
      </c>
      <c r="AC10">
        <v>25.577568939999999</v>
      </c>
      <c r="AD10">
        <v>25.6685923</v>
      </c>
      <c r="AE10">
        <v>25.75961568</v>
      </c>
      <c r="AF10">
        <v>25.850639059999999</v>
      </c>
      <c r="AG10">
        <v>25.941662440000002</v>
      </c>
      <c r="AH10">
        <v>26.078197500000002</v>
      </c>
      <c r="AI10">
        <v>26.21473258</v>
      </c>
      <c r="AJ10">
        <v>26.35126764</v>
      </c>
      <c r="AK10">
        <v>26.4878027</v>
      </c>
      <c r="AL10">
        <v>26.62433776</v>
      </c>
      <c r="AM10">
        <v>26.715361139999999</v>
      </c>
      <c r="AN10">
        <v>26.806384520000002</v>
      </c>
      <c r="AO10">
        <v>26.897407900000001</v>
      </c>
      <c r="AP10">
        <v>26.98843128</v>
      </c>
      <c r="AQ10">
        <v>27.07945466</v>
      </c>
      <c r="AR10">
        <v>27.170478039999999</v>
      </c>
      <c r="AS10">
        <v>27.2615014</v>
      </c>
      <c r="AT10">
        <v>27.35252478</v>
      </c>
      <c r="AU10">
        <v>27.443548159999999</v>
      </c>
      <c r="AV10">
        <v>27.534571540000002</v>
      </c>
      <c r="AW10">
        <v>27.671106600000002</v>
      </c>
      <c r="AX10">
        <v>27.80764168</v>
      </c>
      <c r="AY10">
        <v>27.94417674</v>
      </c>
      <c r="AZ10">
        <v>28.0807118</v>
      </c>
      <c r="BA10">
        <v>28.217246859999999</v>
      </c>
    </row>
    <row r="11" spans="1:53">
      <c r="A11" t="s">
        <v>79</v>
      </c>
      <c r="B11">
        <v>13.84054089</v>
      </c>
      <c r="C11">
        <v>13.84054089</v>
      </c>
      <c r="D11">
        <v>13.84054089</v>
      </c>
      <c r="E11">
        <v>13.84054089</v>
      </c>
      <c r="F11">
        <v>13.84054089</v>
      </c>
      <c r="G11">
        <v>13.84054089</v>
      </c>
      <c r="H11">
        <v>13.84054089</v>
      </c>
      <c r="I11">
        <v>13.84054089</v>
      </c>
      <c r="J11">
        <v>13.84054089</v>
      </c>
      <c r="K11">
        <v>13.84054089</v>
      </c>
      <c r="L11">
        <v>13.84054089</v>
      </c>
      <c r="M11">
        <v>13.84054089</v>
      </c>
      <c r="N11">
        <v>13.84054089</v>
      </c>
      <c r="O11">
        <v>13.84054089</v>
      </c>
      <c r="P11">
        <v>13.84054089</v>
      </c>
      <c r="Q11">
        <v>13.84054089</v>
      </c>
      <c r="R11">
        <v>14.183437169999999</v>
      </c>
      <c r="S11">
        <v>14.557505839999999</v>
      </c>
      <c r="T11">
        <v>14.931574510000001</v>
      </c>
      <c r="U11">
        <v>15.305643180000001</v>
      </c>
      <c r="V11">
        <v>15.679711859999999</v>
      </c>
      <c r="W11">
        <v>16.053780530000001</v>
      </c>
      <c r="X11">
        <v>16.334332029999999</v>
      </c>
      <c r="Y11">
        <v>16.614883540000001</v>
      </c>
      <c r="Z11">
        <v>16.895435039999999</v>
      </c>
      <c r="AA11">
        <v>17.175986550000001</v>
      </c>
      <c r="AB11">
        <v>17.45653806</v>
      </c>
      <c r="AC11">
        <v>17.51888284</v>
      </c>
      <c r="AD11">
        <v>17.581227599999998</v>
      </c>
      <c r="AE11">
        <v>17.643572389999999</v>
      </c>
      <c r="AF11">
        <v>17.705917169999999</v>
      </c>
      <c r="AG11">
        <v>17.768261949999999</v>
      </c>
      <c r="AH11">
        <v>17.861779110000001</v>
      </c>
      <c r="AI11">
        <v>17.95529629</v>
      </c>
      <c r="AJ11">
        <v>18.048813450000001</v>
      </c>
      <c r="AK11">
        <v>18.142330619999999</v>
      </c>
      <c r="AL11">
        <v>18.23584778</v>
      </c>
      <c r="AM11">
        <v>18.29819256</v>
      </c>
      <c r="AN11">
        <v>18.36053734</v>
      </c>
      <c r="AO11">
        <v>18.422882120000001</v>
      </c>
      <c r="AP11">
        <v>18.485226900000001</v>
      </c>
      <c r="AQ11">
        <v>18.547571680000001</v>
      </c>
      <c r="AR11">
        <v>18.609916460000001</v>
      </c>
      <c r="AS11">
        <v>18.67226123</v>
      </c>
      <c r="AT11">
        <v>18.73460601</v>
      </c>
      <c r="AU11">
        <v>18.79695079</v>
      </c>
      <c r="AV11">
        <v>18.85929557</v>
      </c>
      <c r="AW11">
        <v>18.952812739999999</v>
      </c>
      <c r="AX11">
        <v>19.046329920000002</v>
      </c>
      <c r="AY11">
        <v>19.139847079999999</v>
      </c>
      <c r="AZ11">
        <v>19.23336424</v>
      </c>
      <c r="BA11">
        <v>19.326881409999999</v>
      </c>
    </row>
    <row r="12" spans="1:53">
      <c r="A12" t="s">
        <v>80</v>
      </c>
      <c r="B12">
        <v>10.8041071210823</v>
      </c>
      <c r="C12">
        <v>11.065727215011901</v>
      </c>
      <c r="D12">
        <v>11.007518859292199</v>
      </c>
      <c r="E12">
        <v>11.0753298928931</v>
      </c>
      <c r="F12">
        <v>11.1337990983954</v>
      </c>
      <c r="G12">
        <v>11.1048731924389</v>
      </c>
      <c r="H12">
        <v>11.2347243367528</v>
      </c>
      <c r="I12">
        <v>10.9551449653615</v>
      </c>
      <c r="J12">
        <v>10.8853977725568</v>
      </c>
      <c r="K12">
        <v>10.918694274595801</v>
      </c>
      <c r="L12">
        <v>10.9151873177812</v>
      </c>
      <c r="M12">
        <v>8.99</v>
      </c>
      <c r="N12">
        <v>8.7200000000000006</v>
      </c>
      <c r="O12">
        <v>8.9</v>
      </c>
      <c r="P12">
        <v>8.83</v>
      </c>
      <c r="Q12">
        <v>8.99</v>
      </c>
      <c r="R12">
        <v>9.0299999999999994</v>
      </c>
      <c r="S12">
        <v>9.14</v>
      </c>
      <c r="T12">
        <v>9.41</v>
      </c>
      <c r="U12">
        <v>9.67</v>
      </c>
      <c r="V12">
        <v>9.67</v>
      </c>
      <c r="W12">
        <v>9.69</v>
      </c>
      <c r="X12">
        <v>10.06</v>
      </c>
      <c r="Y12">
        <v>10.24</v>
      </c>
      <c r="Z12">
        <v>10.39</v>
      </c>
      <c r="AA12">
        <v>10.72</v>
      </c>
      <c r="AB12">
        <v>10.86</v>
      </c>
      <c r="AC12">
        <v>11.02</v>
      </c>
      <c r="AD12">
        <v>11.39</v>
      </c>
      <c r="AE12">
        <v>11.39</v>
      </c>
      <c r="AF12">
        <v>11.39</v>
      </c>
      <c r="AG12">
        <v>11.39</v>
      </c>
      <c r="AH12">
        <v>11.39</v>
      </c>
      <c r="AI12">
        <v>11.41</v>
      </c>
      <c r="AJ12">
        <v>11.41</v>
      </c>
      <c r="AK12">
        <v>11.41</v>
      </c>
      <c r="AL12">
        <v>11.41</v>
      </c>
      <c r="AM12">
        <v>11.41</v>
      </c>
      <c r="AN12">
        <v>11.41</v>
      </c>
      <c r="AO12">
        <v>11.41</v>
      </c>
      <c r="AP12">
        <v>11.41</v>
      </c>
      <c r="AQ12">
        <v>11.41</v>
      </c>
      <c r="AR12">
        <v>11.4</v>
      </c>
      <c r="AS12">
        <v>11.39</v>
      </c>
      <c r="AT12">
        <v>11.39</v>
      </c>
      <c r="AU12">
        <v>11.38</v>
      </c>
      <c r="AV12">
        <v>11.37</v>
      </c>
      <c r="AW12">
        <v>11.36</v>
      </c>
      <c r="AX12">
        <v>11.35</v>
      </c>
      <c r="AY12">
        <v>11.35</v>
      </c>
      <c r="AZ12">
        <v>11.34</v>
      </c>
      <c r="BA12">
        <v>11.33</v>
      </c>
    </row>
    <row r="13" spans="1:53">
      <c r="A13" t="s">
        <v>81</v>
      </c>
      <c r="B13">
        <v>9.8526062539999995</v>
      </c>
      <c r="C13">
        <v>9.916005685</v>
      </c>
      <c r="D13">
        <v>9.9794051170000007</v>
      </c>
      <c r="E13">
        <v>10.04280455</v>
      </c>
      <c r="F13">
        <v>10.10620398</v>
      </c>
      <c r="G13">
        <v>10.169603410000001</v>
      </c>
      <c r="H13">
        <v>10.233002839999999</v>
      </c>
      <c r="I13">
        <v>10.29640227</v>
      </c>
      <c r="J13">
        <v>10.359801709999999</v>
      </c>
      <c r="K13">
        <v>10.42320114</v>
      </c>
      <c r="L13">
        <v>10.48660057</v>
      </c>
      <c r="M13">
        <v>10.55</v>
      </c>
      <c r="N13">
        <v>11.3</v>
      </c>
      <c r="O13">
        <v>9.58</v>
      </c>
      <c r="P13">
        <v>9.9700000000000006</v>
      </c>
      <c r="Q13">
        <v>10.45</v>
      </c>
      <c r="R13">
        <v>10.55</v>
      </c>
      <c r="S13">
        <v>13.136881669999999</v>
      </c>
      <c r="T13">
        <v>13.74161211</v>
      </c>
      <c r="U13">
        <v>14.053387369999999</v>
      </c>
      <c r="V13">
        <v>13.94499939</v>
      </c>
      <c r="W13">
        <v>13.95188696</v>
      </c>
      <c r="X13">
        <v>14.036745489999999</v>
      </c>
      <c r="Y13">
        <v>13.87695074</v>
      </c>
      <c r="Z13">
        <v>13.770966080000001</v>
      </c>
      <c r="AA13">
        <v>13.76169997</v>
      </c>
      <c r="AB13">
        <v>13.730158919999999</v>
      </c>
      <c r="AC13">
        <v>13.689931680000001</v>
      </c>
      <c r="AD13">
        <v>13.651630409999999</v>
      </c>
      <c r="AE13">
        <v>13.6100713</v>
      </c>
      <c r="AF13">
        <v>13.56001255</v>
      </c>
      <c r="AG13">
        <v>13.507395300000001</v>
      </c>
      <c r="AH13">
        <v>13.460049700000001</v>
      </c>
      <c r="AI13">
        <v>13.43942618</v>
      </c>
      <c r="AJ13">
        <v>13.404500430000001</v>
      </c>
      <c r="AK13">
        <v>13.345029970000001</v>
      </c>
      <c r="AL13">
        <v>13.31464557</v>
      </c>
      <c r="AM13">
        <v>13.30991957</v>
      </c>
      <c r="AN13">
        <v>13.30757302</v>
      </c>
      <c r="AO13">
        <v>13.30566116</v>
      </c>
      <c r="AP13">
        <v>13.30264302</v>
      </c>
      <c r="AQ13">
        <v>13.300414740000001</v>
      </c>
      <c r="AR13">
        <v>13.29115636</v>
      </c>
      <c r="AS13">
        <v>13.281587890000001</v>
      </c>
      <c r="AT13">
        <v>13.27250302</v>
      </c>
      <c r="AU13">
        <v>13.263091129999999</v>
      </c>
      <c r="AV13">
        <v>13.253075219999999</v>
      </c>
      <c r="AW13">
        <v>13.241388710000001</v>
      </c>
      <c r="AX13">
        <v>13.22964807</v>
      </c>
      <c r="AY13">
        <v>13.218342850000001</v>
      </c>
      <c r="AZ13">
        <v>13.207332259999999</v>
      </c>
      <c r="BA13">
        <v>13.195744400000001</v>
      </c>
    </row>
    <row r="14" spans="1:53">
      <c r="A14" t="s">
        <v>82</v>
      </c>
      <c r="B14">
        <v>11.503746700000001</v>
      </c>
      <c r="C14">
        <v>11.503746700000001</v>
      </c>
      <c r="D14">
        <v>11.503746700000001</v>
      </c>
      <c r="E14">
        <v>11.503746700000001</v>
      </c>
      <c r="F14">
        <v>11.503746700000001</v>
      </c>
      <c r="G14">
        <v>11.503746700000001</v>
      </c>
      <c r="H14">
        <v>11.503746700000001</v>
      </c>
      <c r="I14">
        <v>11.503746700000001</v>
      </c>
      <c r="J14">
        <v>11.503746700000001</v>
      </c>
      <c r="K14">
        <v>11.503746700000001</v>
      </c>
      <c r="L14">
        <v>11.503746700000001</v>
      </c>
      <c r="M14">
        <v>11.503746700000001</v>
      </c>
      <c r="N14">
        <v>11.503746700000001</v>
      </c>
      <c r="O14">
        <v>11.503746700000001</v>
      </c>
      <c r="P14">
        <v>11.503746700000001</v>
      </c>
      <c r="Q14">
        <v>11.503746700000001</v>
      </c>
      <c r="R14">
        <v>11.739008869999999</v>
      </c>
      <c r="S14">
        <v>12.00002518</v>
      </c>
      <c r="T14">
        <v>12.1807447</v>
      </c>
      <c r="U14">
        <v>12.361624430000001</v>
      </c>
      <c r="V14">
        <v>12.542652609999999</v>
      </c>
      <c r="W14">
        <v>12.723818639999999</v>
      </c>
      <c r="X14">
        <v>12.92960074</v>
      </c>
      <c r="Y14">
        <v>13.002525009999999</v>
      </c>
      <c r="Z14">
        <v>13.0757327</v>
      </c>
      <c r="AA14">
        <v>13.15</v>
      </c>
      <c r="AB14">
        <v>13.15</v>
      </c>
      <c r="AC14">
        <v>13.19</v>
      </c>
      <c r="AD14">
        <v>13.79</v>
      </c>
      <c r="AE14">
        <v>13.74</v>
      </c>
      <c r="AF14">
        <v>13.67</v>
      </c>
      <c r="AG14">
        <v>13.62</v>
      </c>
      <c r="AH14">
        <v>13.56</v>
      </c>
      <c r="AI14">
        <v>13.54</v>
      </c>
      <c r="AJ14">
        <v>13.5</v>
      </c>
      <c r="AK14">
        <v>13.43</v>
      </c>
      <c r="AL14">
        <v>13.39</v>
      </c>
      <c r="AM14">
        <v>13.38</v>
      </c>
      <c r="AN14">
        <v>13.37</v>
      </c>
      <c r="AO14">
        <v>13.36</v>
      </c>
      <c r="AP14">
        <v>13.35</v>
      </c>
      <c r="AQ14">
        <v>13.34</v>
      </c>
      <c r="AR14">
        <v>13.32</v>
      </c>
      <c r="AS14">
        <v>13.31</v>
      </c>
      <c r="AT14">
        <v>13.29</v>
      </c>
      <c r="AU14">
        <v>13.28</v>
      </c>
      <c r="AV14">
        <v>13.26</v>
      </c>
      <c r="AW14">
        <v>13.25</v>
      </c>
      <c r="AX14">
        <v>13.23</v>
      </c>
      <c r="AY14">
        <v>13.21</v>
      </c>
      <c r="AZ14">
        <v>13.19</v>
      </c>
      <c r="BA14">
        <v>13.17</v>
      </c>
    </row>
    <row r="15" spans="1:53">
      <c r="A15" t="s">
        <v>83</v>
      </c>
      <c r="B15">
        <v>13.84054089</v>
      </c>
      <c r="C15">
        <v>13.84054089</v>
      </c>
      <c r="D15">
        <v>13.84054089</v>
      </c>
      <c r="E15">
        <v>13.84054089</v>
      </c>
      <c r="F15">
        <v>13.84054089</v>
      </c>
      <c r="G15">
        <v>13.84054089</v>
      </c>
      <c r="H15">
        <v>13.84054089</v>
      </c>
      <c r="I15">
        <v>13.84054089</v>
      </c>
      <c r="J15">
        <v>13.84054089</v>
      </c>
      <c r="K15">
        <v>13.84054089</v>
      </c>
      <c r="L15">
        <v>13.84054089</v>
      </c>
      <c r="M15">
        <v>13.84054089</v>
      </c>
      <c r="N15">
        <v>13.84054089</v>
      </c>
      <c r="O15">
        <v>13.84054089</v>
      </c>
      <c r="P15">
        <v>13.84054089</v>
      </c>
      <c r="Q15">
        <v>13.84054089</v>
      </c>
      <c r="R15">
        <v>14.183437169999999</v>
      </c>
      <c r="S15">
        <v>14.557505839999999</v>
      </c>
      <c r="T15">
        <v>14.931574510000001</v>
      </c>
      <c r="U15">
        <v>15.305643180000001</v>
      </c>
      <c r="V15">
        <v>15.679711859999999</v>
      </c>
      <c r="W15">
        <v>22.47</v>
      </c>
      <c r="X15">
        <v>22.56</v>
      </c>
      <c r="Y15">
        <v>22.44</v>
      </c>
      <c r="Z15">
        <v>23.94</v>
      </c>
      <c r="AA15">
        <v>23.87</v>
      </c>
      <c r="AB15">
        <v>25.59</v>
      </c>
      <c r="AC15">
        <v>25.8</v>
      </c>
      <c r="AD15">
        <v>25.69</v>
      </c>
      <c r="AE15">
        <v>25.71</v>
      </c>
      <c r="AF15">
        <v>25.71</v>
      </c>
      <c r="AG15">
        <v>25.59</v>
      </c>
      <c r="AH15">
        <v>25.57</v>
      </c>
      <c r="AI15">
        <v>25.6</v>
      </c>
      <c r="AJ15">
        <v>25.59</v>
      </c>
      <c r="AK15">
        <v>25.54</v>
      </c>
      <c r="AL15">
        <v>25.53</v>
      </c>
      <c r="AM15">
        <v>25.55</v>
      </c>
      <c r="AN15">
        <v>25.58</v>
      </c>
      <c r="AO15">
        <v>25.59</v>
      </c>
      <c r="AP15">
        <v>25.61</v>
      </c>
      <c r="AQ15">
        <v>25.62</v>
      </c>
      <c r="AR15">
        <v>25.61</v>
      </c>
      <c r="AS15">
        <v>25.6</v>
      </c>
      <c r="AT15">
        <v>25.59</v>
      </c>
      <c r="AU15">
        <v>25.58</v>
      </c>
      <c r="AV15">
        <v>25.57</v>
      </c>
      <c r="AW15">
        <v>25.55</v>
      </c>
      <c r="AX15">
        <v>25.54</v>
      </c>
      <c r="AY15">
        <v>25.52</v>
      </c>
      <c r="AZ15">
        <v>25.51</v>
      </c>
      <c r="BA15">
        <v>25.49</v>
      </c>
    </row>
    <row r="16" spans="1:53">
      <c r="A16" t="s">
        <v>84</v>
      </c>
      <c r="B16">
        <v>20.20718969</v>
      </c>
      <c r="C16">
        <v>20.20718969</v>
      </c>
      <c r="D16">
        <v>20.20718969</v>
      </c>
      <c r="E16">
        <v>20.20718969</v>
      </c>
      <c r="F16">
        <v>20.20718969</v>
      </c>
      <c r="G16">
        <v>20.20718969</v>
      </c>
      <c r="H16">
        <v>20.20718969</v>
      </c>
      <c r="I16">
        <v>20.20718969</v>
      </c>
      <c r="J16">
        <v>20.20718969</v>
      </c>
      <c r="K16">
        <v>20.20718969</v>
      </c>
      <c r="L16">
        <v>20.20718969</v>
      </c>
      <c r="M16">
        <v>20.20718969</v>
      </c>
      <c r="N16">
        <v>20.20718969</v>
      </c>
      <c r="O16">
        <v>20.20718969</v>
      </c>
      <c r="P16">
        <v>20.20718969</v>
      </c>
      <c r="Q16">
        <v>20.20718969</v>
      </c>
      <c r="R16">
        <v>20.707818270000001</v>
      </c>
      <c r="S16">
        <v>21.253958529999998</v>
      </c>
      <c r="T16">
        <v>21.80009879</v>
      </c>
      <c r="U16">
        <v>22.346239050000001</v>
      </c>
      <c r="V16">
        <v>22.892379309999999</v>
      </c>
      <c r="W16">
        <v>22.47</v>
      </c>
      <c r="X16">
        <v>22.56</v>
      </c>
      <c r="Y16">
        <v>22.44</v>
      </c>
      <c r="Z16">
        <v>23.94</v>
      </c>
      <c r="AA16">
        <v>23.87</v>
      </c>
      <c r="AB16">
        <v>25.59</v>
      </c>
      <c r="AC16">
        <v>25.8</v>
      </c>
      <c r="AD16">
        <v>25.69</v>
      </c>
      <c r="AE16">
        <v>25.71</v>
      </c>
      <c r="AF16">
        <v>25.71</v>
      </c>
      <c r="AG16">
        <v>25.59</v>
      </c>
      <c r="AH16">
        <v>25.57</v>
      </c>
      <c r="AI16">
        <v>25.6</v>
      </c>
      <c r="AJ16">
        <v>25.59</v>
      </c>
      <c r="AK16">
        <v>25.54</v>
      </c>
      <c r="AL16">
        <v>25.53</v>
      </c>
      <c r="AM16">
        <v>25.55</v>
      </c>
      <c r="AN16">
        <v>25.58</v>
      </c>
      <c r="AO16">
        <v>25.59</v>
      </c>
      <c r="AP16">
        <v>25.61</v>
      </c>
      <c r="AQ16">
        <v>25.62</v>
      </c>
      <c r="AR16">
        <v>25.61</v>
      </c>
      <c r="AS16">
        <v>25.6</v>
      </c>
      <c r="AT16">
        <v>25.59</v>
      </c>
      <c r="AU16">
        <v>25.58</v>
      </c>
      <c r="AV16">
        <v>25.57</v>
      </c>
      <c r="AW16">
        <v>25.55</v>
      </c>
      <c r="AX16">
        <v>25.54</v>
      </c>
      <c r="AY16">
        <v>25.52</v>
      </c>
      <c r="AZ16">
        <v>25.51</v>
      </c>
      <c r="BA16">
        <v>25.49</v>
      </c>
    </row>
    <row r="18" spans="1:53">
      <c r="A18" t="s">
        <v>86</v>
      </c>
    </row>
    <row r="19" spans="1:53">
      <c r="A19" t="s">
        <v>80</v>
      </c>
      <c r="B19">
        <f>B12</f>
        <v>10.8041071210823</v>
      </c>
      <c r="C19">
        <f t="shared" ref="C19:BA21" si="0">C12</f>
        <v>11.065727215011901</v>
      </c>
      <c r="D19">
        <f t="shared" si="0"/>
        <v>11.007518859292199</v>
      </c>
      <c r="E19">
        <f t="shared" si="0"/>
        <v>11.0753298928931</v>
      </c>
      <c r="F19">
        <f t="shared" si="0"/>
        <v>11.1337990983954</v>
      </c>
      <c r="G19">
        <f t="shared" si="0"/>
        <v>11.1048731924389</v>
      </c>
      <c r="H19">
        <f t="shared" si="0"/>
        <v>11.2347243367528</v>
      </c>
      <c r="I19">
        <f t="shared" si="0"/>
        <v>10.9551449653615</v>
      </c>
      <c r="J19">
        <f t="shared" si="0"/>
        <v>10.8853977725568</v>
      </c>
      <c r="K19">
        <f t="shared" si="0"/>
        <v>10.918694274595801</v>
      </c>
      <c r="L19">
        <f t="shared" si="0"/>
        <v>10.9151873177812</v>
      </c>
      <c r="M19">
        <f t="shared" si="0"/>
        <v>8.99</v>
      </c>
      <c r="N19">
        <f t="shared" si="0"/>
        <v>8.7200000000000006</v>
      </c>
      <c r="O19">
        <f t="shared" si="0"/>
        <v>8.9</v>
      </c>
      <c r="P19">
        <f t="shared" si="0"/>
        <v>8.83</v>
      </c>
      <c r="Q19">
        <f t="shared" si="0"/>
        <v>8.99</v>
      </c>
      <c r="R19">
        <f t="shared" si="0"/>
        <v>9.0299999999999994</v>
      </c>
      <c r="S19">
        <f t="shared" si="0"/>
        <v>9.14</v>
      </c>
      <c r="T19">
        <f t="shared" si="0"/>
        <v>9.41</v>
      </c>
      <c r="U19">
        <f t="shared" si="0"/>
        <v>9.67</v>
      </c>
      <c r="V19">
        <f t="shared" si="0"/>
        <v>9.67</v>
      </c>
      <c r="W19">
        <f t="shared" si="0"/>
        <v>9.69</v>
      </c>
      <c r="X19">
        <f t="shared" si="0"/>
        <v>10.06</v>
      </c>
      <c r="Y19">
        <f t="shared" si="0"/>
        <v>10.24</v>
      </c>
      <c r="Z19">
        <f t="shared" si="0"/>
        <v>10.39</v>
      </c>
      <c r="AA19">
        <f t="shared" si="0"/>
        <v>10.72</v>
      </c>
      <c r="AB19">
        <f t="shared" si="0"/>
        <v>10.86</v>
      </c>
      <c r="AC19">
        <f t="shared" si="0"/>
        <v>11.02</v>
      </c>
      <c r="AD19">
        <f t="shared" si="0"/>
        <v>11.39</v>
      </c>
      <c r="AE19">
        <f t="shared" si="0"/>
        <v>11.39</v>
      </c>
      <c r="AF19">
        <f t="shared" si="0"/>
        <v>11.39</v>
      </c>
      <c r="AG19">
        <f t="shared" si="0"/>
        <v>11.39</v>
      </c>
      <c r="AH19">
        <f t="shared" si="0"/>
        <v>11.39</v>
      </c>
      <c r="AI19">
        <f t="shared" si="0"/>
        <v>11.41</v>
      </c>
      <c r="AJ19">
        <f t="shared" si="0"/>
        <v>11.41</v>
      </c>
      <c r="AK19">
        <f t="shared" si="0"/>
        <v>11.41</v>
      </c>
      <c r="AL19">
        <f t="shared" si="0"/>
        <v>11.41</v>
      </c>
      <c r="AM19">
        <f t="shared" si="0"/>
        <v>11.41</v>
      </c>
      <c r="AN19">
        <f t="shared" si="0"/>
        <v>11.41</v>
      </c>
      <c r="AO19">
        <f t="shared" si="0"/>
        <v>11.41</v>
      </c>
      <c r="AP19">
        <f t="shared" si="0"/>
        <v>11.41</v>
      </c>
      <c r="AQ19">
        <f t="shared" si="0"/>
        <v>11.41</v>
      </c>
      <c r="AR19">
        <f t="shared" si="0"/>
        <v>11.4</v>
      </c>
      <c r="AS19">
        <f t="shared" si="0"/>
        <v>11.39</v>
      </c>
      <c r="AT19">
        <f t="shared" si="0"/>
        <v>11.39</v>
      </c>
      <c r="AU19">
        <f t="shared" si="0"/>
        <v>11.38</v>
      </c>
      <c r="AV19">
        <f t="shared" si="0"/>
        <v>11.37</v>
      </c>
      <c r="AW19">
        <f t="shared" si="0"/>
        <v>11.36</v>
      </c>
      <c r="AX19">
        <f t="shared" si="0"/>
        <v>11.35</v>
      </c>
      <c r="AY19">
        <f t="shared" si="0"/>
        <v>11.35</v>
      </c>
      <c r="AZ19">
        <f t="shared" si="0"/>
        <v>11.34</v>
      </c>
      <c r="BA19">
        <f t="shared" si="0"/>
        <v>11.33</v>
      </c>
    </row>
    <row r="20" spans="1:53">
      <c r="A20" t="s">
        <v>81</v>
      </c>
      <c r="B20">
        <f t="shared" ref="B20:Q21" si="1">B13</f>
        <v>9.8526062539999995</v>
      </c>
      <c r="C20">
        <f t="shared" si="1"/>
        <v>9.916005685</v>
      </c>
      <c r="D20">
        <f t="shared" si="1"/>
        <v>9.9794051170000007</v>
      </c>
      <c r="E20">
        <f t="shared" si="1"/>
        <v>10.04280455</v>
      </c>
      <c r="F20">
        <f t="shared" si="1"/>
        <v>10.10620398</v>
      </c>
      <c r="G20">
        <f t="shared" si="1"/>
        <v>10.169603410000001</v>
      </c>
      <c r="H20">
        <f t="shared" si="1"/>
        <v>10.233002839999999</v>
      </c>
      <c r="I20">
        <f t="shared" si="1"/>
        <v>10.29640227</v>
      </c>
      <c r="J20">
        <f t="shared" si="1"/>
        <v>10.359801709999999</v>
      </c>
      <c r="K20">
        <f t="shared" si="1"/>
        <v>10.42320114</v>
      </c>
      <c r="L20">
        <f t="shared" si="1"/>
        <v>10.48660057</v>
      </c>
      <c r="M20">
        <f t="shared" si="1"/>
        <v>10.55</v>
      </c>
      <c r="N20">
        <f t="shared" si="1"/>
        <v>11.3</v>
      </c>
      <c r="O20">
        <f t="shared" si="1"/>
        <v>9.58</v>
      </c>
      <c r="P20">
        <f t="shared" si="1"/>
        <v>9.9700000000000006</v>
      </c>
      <c r="Q20">
        <f t="shared" si="1"/>
        <v>10.45</v>
      </c>
      <c r="R20">
        <f t="shared" si="0"/>
        <v>10.55</v>
      </c>
      <c r="S20">
        <f t="shared" si="0"/>
        <v>13.136881669999999</v>
      </c>
      <c r="T20">
        <f t="shared" si="0"/>
        <v>13.74161211</v>
      </c>
      <c r="U20">
        <f t="shared" si="0"/>
        <v>14.053387369999999</v>
      </c>
      <c r="V20">
        <f t="shared" si="0"/>
        <v>13.94499939</v>
      </c>
      <c r="W20">
        <f t="shared" si="0"/>
        <v>13.95188696</v>
      </c>
      <c r="X20">
        <f t="shared" si="0"/>
        <v>14.036745489999999</v>
      </c>
      <c r="Y20">
        <f t="shared" si="0"/>
        <v>13.87695074</v>
      </c>
      <c r="Z20">
        <f t="shared" si="0"/>
        <v>13.770966080000001</v>
      </c>
      <c r="AA20">
        <f t="shared" si="0"/>
        <v>13.76169997</v>
      </c>
      <c r="AB20">
        <f t="shared" si="0"/>
        <v>13.730158919999999</v>
      </c>
      <c r="AC20">
        <f t="shared" si="0"/>
        <v>13.689931680000001</v>
      </c>
      <c r="AD20">
        <f t="shared" si="0"/>
        <v>13.651630409999999</v>
      </c>
      <c r="AE20">
        <f t="shared" si="0"/>
        <v>13.6100713</v>
      </c>
      <c r="AF20">
        <f t="shared" si="0"/>
        <v>13.56001255</v>
      </c>
      <c r="AG20">
        <f t="shared" si="0"/>
        <v>13.507395300000001</v>
      </c>
      <c r="AH20">
        <f t="shared" si="0"/>
        <v>13.460049700000001</v>
      </c>
      <c r="AI20">
        <f t="shared" si="0"/>
        <v>13.43942618</v>
      </c>
      <c r="AJ20">
        <f t="shared" si="0"/>
        <v>13.404500430000001</v>
      </c>
      <c r="AK20">
        <f t="shared" si="0"/>
        <v>13.345029970000001</v>
      </c>
      <c r="AL20">
        <f t="shared" si="0"/>
        <v>13.31464557</v>
      </c>
      <c r="AM20">
        <f t="shared" si="0"/>
        <v>13.30991957</v>
      </c>
      <c r="AN20">
        <f t="shared" si="0"/>
        <v>13.30757302</v>
      </c>
      <c r="AO20">
        <f t="shared" si="0"/>
        <v>13.30566116</v>
      </c>
      <c r="AP20">
        <f t="shared" si="0"/>
        <v>13.30264302</v>
      </c>
      <c r="AQ20">
        <f t="shared" si="0"/>
        <v>13.300414740000001</v>
      </c>
      <c r="AR20">
        <f t="shared" si="0"/>
        <v>13.29115636</v>
      </c>
      <c r="AS20">
        <f t="shared" si="0"/>
        <v>13.281587890000001</v>
      </c>
      <c r="AT20">
        <f t="shared" si="0"/>
        <v>13.27250302</v>
      </c>
      <c r="AU20">
        <f t="shared" si="0"/>
        <v>13.263091129999999</v>
      </c>
      <c r="AV20">
        <f t="shared" si="0"/>
        <v>13.253075219999999</v>
      </c>
      <c r="AW20">
        <f t="shared" si="0"/>
        <v>13.241388710000001</v>
      </c>
      <c r="AX20">
        <f t="shared" si="0"/>
        <v>13.22964807</v>
      </c>
      <c r="AY20">
        <f t="shared" si="0"/>
        <v>13.218342850000001</v>
      </c>
      <c r="AZ20">
        <f t="shared" si="0"/>
        <v>13.207332259999999</v>
      </c>
      <c r="BA20">
        <f t="shared" si="0"/>
        <v>13.195744400000001</v>
      </c>
    </row>
    <row r="21" spans="1:53">
      <c r="A21" t="s">
        <v>82</v>
      </c>
      <c r="B21">
        <f t="shared" si="1"/>
        <v>11.503746700000001</v>
      </c>
      <c r="C21">
        <f t="shared" si="0"/>
        <v>11.503746700000001</v>
      </c>
      <c r="D21">
        <f t="shared" si="0"/>
        <v>11.503746700000001</v>
      </c>
      <c r="E21">
        <f t="shared" si="0"/>
        <v>11.503746700000001</v>
      </c>
      <c r="F21">
        <f t="shared" si="0"/>
        <v>11.503746700000001</v>
      </c>
      <c r="G21">
        <f t="shared" si="0"/>
        <v>11.503746700000001</v>
      </c>
      <c r="H21">
        <f t="shared" si="0"/>
        <v>11.503746700000001</v>
      </c>
      <c r="I21">
        <f t="shared" si="0"/>
        <v>11.503746700000001</v>
      </c>
      <c r="J21">
        <f t="shared" si="0"/>
        <v>11.503746700000001</v>
      </c>
      <c r="K21">
        <f t="shared" si="0"/>
        <v>11.503746700000001</v>
      </c>
      <c r="L21">
        <f t="shared" si="0"/>
        <v>11.503746700000001</v>
      </c>
      <c r="M21">
        <f t="shared" si="0"/>
        <v>11.503746700000001</v>
      </c>
      <c r="N21">
        <f t="shared" si="0"/>
        <v>11.503746700000001</v>
      </c>
      <c r="O21">
        <f t="shared" si="0"/>
        <v>11.503746700000001</v>
      </c>
      <c r="P21">
        <f t="shared" si="0"/>
        <v>11.503746700000001</v>
      </c>
      <c r="Q21">
        <f t="shared" si="0"/>
        <v>11.503746700000001</v>
      </c>
      <c r="R21">
        <f t="shared" si="0"/>
        <v>11.739008869999999</v>
      </c>
      <c r="S21">
        <f t="shared" si="0"/>
        <v>12.00002518</v>
      </c>
      <c r="T21">
        <f t="shared" si="0"/>
        <v>12.1807447</v>
      </c>
      <c r="U21">
        <f t="shared" si="0"/>
        <v>12.361624430000001</v>
      </c>
      <c r="V21">
        <f t="shared" si="0"/>
        <v>12.542652609999999</v>
      </c>
      <c r="W21">
        <f t="shared" si="0"/>
        <v>12.723818639999999</v>
      </c>
      <c r="X21">
        <f t="shared" si="0"/>
        <v>12.92960074</v>
      </c>
      <c r="Y21">
        <f t="shared" si="0"/>
        <v>13.002525009999999</v>
      </c>
      <c r="Z21">
        <f t="shared" si="0"/>
        <v>13.0757327</v>
      </c>
      <c r="AA21">
        <f t="shared" si="0"/>
        <v>13.15</v>
      </c>
      <c r="AB21">
        <f t="shared" si="0"/>
        <v>13.15</v>
      </c>
      <c r="AC21">
        <f t="shared" si="0"/>
        <v>13.19</v>
      </c>
      <c r="AD21">
        <f t="shared" si="0"/>
        <v>13.79</v>
      </c>
      <c r="AE21">
        <f t="shared" si="0"/>
        <v>13.74</v>
      </c>
      <c r="AF21">
        <f t="shared" si="0"/>
        <v>13.67</v>
      </c>
      <c r="AG21">
        <f t="shared" si="0"/>
        <v>13.62</v>
      </c>
      <c r="AH21">
        <f t="shared" si="0"/>
        <v>13.56</v>
      </c>
      <c r="AI21">
        <f t="shared" si="0"/>
        <v>13.54</v>
      </c>
      <c r="AJ21">
        <f t="shared" si="0"/>
        <v>13.5</v>
      </c>
      <c r="AK21">
        <f t="shared" si="0"/>
        <v>13.43</v>
      </c>
      <c r="AL21">
        <f t="shared" si="0"/>
        <v>13.39</v>
      </c>
      <c r="AM21">
        <f t="shared" si="0"/>
        <v>13.38</v>
      </c>
      <c r="AN21">
        <f t="shared" si="0"/>
        <v>13.37</v>
      </c>
      <c r="AO21">
        <f t="shared" si="0"/>
        <v>13.36</v>
      </c>
      <c r="AP21">
        <f t="shared" si="0"/>
        <v>13.35</v>
      </c>
      <c r="AQ21">
        <f t="shared" si="0"/>
        <v>13.34</v>
      </c>
      <c r="AR21">
        <f t="shared" si="0"/>
        <v>13.32</v>
      </c>
      <c r="AS21">
        <f t="shared" si="0"/>
        <v>13.31</v>
      </c>
      <c r="AT21">
        <f t="shared" si="0"/>
        <v>13.29</v>
      </c>
      <c r="AU21">
        <f t="shared" si="0"/>
        <v>13.28</v>
      </c>
      <c r="AV21">
        <f t="shared" si="0"/>
        <v>13.26</v>
      </c>
      <c r="AW21">
        <f t="shared" si="0"/>
        <v>13.25</v>
      </c>
      <c r="AX21">
        <f t="shared" si="0"/>
        <v>13.23</v>
      </c>
      <c r="AY21">
        <f t="shared" si="0"/>
        <v>13.21</v>
      </c>
      <c r="AZ21">
        <f t="shared" si="0"/>
        <v>13.19</v>
      </c>
      <c r="BA21">
        <f t="shared" si="0"/>
        <v>13.17</v>
      </c>
    </row>
    <row r="22" spans="1:53">
      <c r="A22" t="s">
        <v>84</v>
      </c>
      <c r="B22">
        <f>B16</f>
        <v>20.20718969</v>
      </c>
      <c r="C22">
        <f t="shared" ref="C22:BA22" si="2">C16</f>
        <v>20.20718969</v>
      </c>
      <c r="D22">
        <f t="shared" si="2"/>
        <v>20.20718969</v>
      </c>
      <c r="E22">
        <f t="shared" si="2"/>
        <v>20.20718969</v>
      </c>
      <c r="F22">
        <f t="shared" si="2"/>
        <v>20.20718969</v>
      </c>
      <c r="G22">
        <f t="shared" si="2"/>
        <v>20.20718969</v>
      </c>
      <c r="H22">
        <f t="shared" si="2"/>
        <v>20.20718969</v>
      </c>
      <c r="I22">
        <f t="shared" si="2"/>
        <v>20.20718969</v>
      </c>
      <c r="J22">
        <f t="shared" si="2"/>
        <v>20.20718969</v>
      </c>
      <c r="K22">
        <f t="shared" si="2"/>
        <v>20.20718969</v>
      </c>
      <c r="L22">
        <f t="shared" si="2"/>
        <v>20.20718969</v>
      </c>
      <c r="M22">
        <f t="shared" si="2"/>
        <v>20.20718969</v>
      </c>
      <c r="N22">
        <f t="shared" si="2"/>
        <v>20.20718969</v>
      </c>
      <c r="O22">
        <f t="shared" si="2"/>
        <v>20.20718969</v>
      </c>
      <c r="P22">
        <f t="shared" si="2"/>
        <v>20.20718969</v>
      </c>
      <c r="Q22">
        <f t="shared" si="2"/>
        <v>20.20718969</v>
      </c>
      <c r="R22">
        <f t="shared" si="2"/>
        <v>20.707818270000001</v>
      </c>
      <c r="S22">
        <f t="shared" si="2"/>
        <v>21.253958529999998</v>
      </c>
      <c r="T22">
        <f t="shared" si="2"/>
        <v>21.80009879</v>
      </c>
      <c r="U22">
        <f t="shared" si="2"/>
        <v>22.346239050000001</v>
      </c>
      <c r="V22">
        <f t="shared" si="2"/>
        <v>22.892379309999999</v>
      </c>
      <c r="W22">
        <f t="shared" si="2"/>
        <v>22.47</v>
      </c>
      <c r="X22">
        <f t="shared" si="2"/>
        <v>22.56</v>
      </c>
      <c r="Y22">
        <f t="shared" si="2"/>
        <v>22.44</v>
      </c>
      <c r="Z22">
        <f t="shared" si="2"/>
        <v>23.94</v>
      </c>
      <c r="AA22">
        <f t="shared" si="2"/>
        <v>23.87</v>
      </c>
      <c r="AB22">
        <f t="shared" si="2"/>
        <v>25.59</v>
      </c>
      <c r="AC22">
        <f t="shared" si="2"/>
        <v>25.8</v>
      </c>
      <c r="AD22">
        <f t="shared" si="2"/>
        <v>25.69</v>
      </c>
      <c r="AE22">
        <f t="shared" si="2"/>
        <v>25.71</v>
      </c>
      <c r="AF22">
        <f t="shared" si="2"/>
        <v>25.71</v>
      </c>
      <c r="AG22">
        <f t="shared" si="2"/>
        <v>25.59</v>
      </c>
      <c r="AH22">
        <f t="shared" si="2"/>
        <v>25.57</v>
      </c>
      <c r="AI22">
        <f t="shared" si="2"/>
        <v>25.6</v>
      </c>
      <c r="AJ22">
        <f t="shared" si="2"/>
        <v>25.59</v>
      </c>
      <c r="AK22">
        <f t="shared" si="2"/>
        <v>25.54</v>
      </c>
      <c r="AL22">
        <f t="shared" si="2"/>
        <v>25.53</v>
      </c>
      <c r="AM22">
        <f t="shared" si="2"/>
        <v>25.55</v>
      </c>
      <c r="AN22">
        <f t="shared" si="2"/>
        <v>25.58</v>
      </c>
      <c r="AO22">
        <f t="shared" si="2"/>
        <v>25.59</v>
      </c>
      <c r="AP22">
        <f t="shared" si="2"/>
        <v>25.61</v>
      </c>
      <c r="AQ22">
        <f t="shared" si="2"/>
        <v>25.62</v>
      </c>
      <c r="AR22">
        <f t="shared" si="2"/>
        <v>25.61</v>
      </c>
      <c r="AS22">
        <f t="shared" si="2"/>
        <v>25.6</v>
      </c>
      <c r="AT22">
        <f t="shared" si="2"/>
        <v>25.59</v>
      </c>
      <c r="AU22">
        <f t="shared" si="2"/>
        <v>25.58</v>
      </c>
      <c r="AV22">
        <f t="shared" si="2"/>
        <v>25.57</v>
      </c>
      <c r="AW22">
        <f t="shared" si="2"/>
        <v>25.55</v>
      </c>
      <c r="AX22">
        <f t="shared" si="2"/>
        <v>25.54</v>
      </c>
      <c r="AY22">
        <f t="shared" si="2"/>
        <v>25.52</v>
      </c>
      <c r="AZ22">
        <f t="shared" si="2"/>
        <v>25.51</v>
      </c>
      <c r="BA22">
        <f t="shared" si="2"/>
        <v>25.49</v>
      </c>
    </row>
    <row r="27" spans="1:53">
      <c r="A27" s="9">
        <v>117852.00605527176</v>
      </c>
      <c r="B27" s="9"/>
      <c r="C27" s="9"/>
      <c r="D27" s="9"/>
      <c r="E27" s="9"/>
      <c r="F27" t="s">
        <v>31</v>
      </c>
    </row>
    <row r="28" spans="1:53">
      <c r="A28" s="18">
        <f>'Vehicle Loading'!B14</f>
        <v>1</v>
      </c>
      <c r="B28" s="18"/>
      <c r="C28" s="18"/>
      <c r="D28" s="18"/>
      <c r="E28" s="18"/>
      <c r="F28" t="s">
        <v>87</v>
      </c>
    </row>
    <row r="30" spans="1:53">
      <c r="A30" s="1" t="s">
        <v>88</v>
      </c>
      <c r="B30" s="13">
        <v>1999</v>
      </c>
      <c r="C30" s="13">
        <f>B30+1</f>
        <v>2000</v>
      </c>
      <c r="D30" s="13">
        <f>C30+1</f>
        <v>2001</v>
      </c>
      <c r="E30" s="13">
        <f>D30+1</f>
        <v>2002</v>
      </c>
      <c r="F30">
        <f>$F$2</f>
        <v>2003</v>
      </c>
      <c r="G30">
        <f>F2+1</f>
        <v>2004</v>
      </c>
      <c r="H30">
        <f t="shared" ref="H30:BA30" si="3">G2+1</f>
        <v>2005</v>
      </c>
      <c r="I30">
        <f t="shared" si="3"/>
        <v>2006</v>
      </c>
      <c r="J30">
        <f t="shared" si="3"/>
        <v>2007</v>
      </c>
      <c r="K30">
        <f t="shared" si="3"/>
        <v>2008</v>
      </c>
      <c r="L30">
        <f t="shared" si="3"/>
        <v>2009</v>
      </c>
      <c r="M30">
        <f t="shared" si="3"/>
        <v>2010</v>
      </c>
      <c r="N30">
        <f t="shared" si="3"/>
        <v>2011</v>
      </c>
      <c r="O30">
        <f t="shared" si="3"/>
        <v>2012</v>
      </c>
      <c r="P30">
        <f t="shared" si="3"/>
        <v>2013</v>
      </c>
      <c r="Q30">
        <f t="shared" si="3"/>
        <v>2014</v>
      </c>
      <c r="R30">
        <f t="shared" si="3"/>
        <v>2015</v>
      </c>
      <c r="S30">
        <f t="shared" si="3"/>
        <v>2016</v>
      </c>
      <c r="T30">
        <f t="shared" si="3"/>
        <v>2017</v>
      </c>
      <c r="U30">
        <f t="shared" si="3"/>
        <v>2018</v>
      </c>
      <c r="V30">
        <f t="shared" si="3"/>
        <v>2019</v>
      </c>
      <c r="W30">
        <f t="shared" si="3"/>
        <v>2020</v>
      </c>
      <c r="X30">
        <f t="shared" si="3"/>
        <v>2021</v>
      </c>
      <c r="Y30">
        <f t="shared" si="3"/>
        <v>2022</v>
      </c>
      <c r="Z30">
        <f t="shared" si="3"/>
        <v>2023</v>
      </c>
      <c r="AA30">
        <f t="shared" si="3"/>
        <v>2024</v>
      </c>
      <c r="AB30">
        <f t="shared" si="3"/>
        <v>2025</v>
      </c>
      <c r="AC30" s="16">
        <f t="shared" si="3"/>
        <v>2026</v>
      </c>
      <c r="AD30">
        <f t="shared" si="3"/>
        <v>2027</v>
      </c>
      <c r="AE30">
        <f t="shared" si="3"/>
        <v>2028</v>
      </c>
      <c r="AF30">
        <f t="shared" si="3"/>
        <v>2029</v>
      </c>
      <c r="AG30">
        <f t="shared" si="3"/>
        <v>2030</v>
      </c>
      <c r="AH30">
        <f t="shared" si="3"/>
        <v>2031</v>
      </c>
      <c r="AI30">
        <f t="shared" si="3"/>
        <v>2032</v>
      </c>
      <c r="AJ30">
        <f t="shared" si="3"/>
        <v>2033</v>
      </c>
      <c r="AK30">
        <f t="shared" si="3"/>
        <v>2034</v>
      </c>
      <c r="AL30">
        <f t="shared" si="3"/>
        <v>2035</v>
      </c>
      <c r="AM30">
        <f t="shared" si="3"/>
        <v>2036</v>
      </c>
      <c r="AN30">
        <f t="shared" si="3"/>
        <v>2037</v>
      </c>
      <c r="AO30">
        <f t="shared" si="3"/>
        <v>2038</v>
      </c>
      <c r="AP30">
        <f t="shared" si="3"/>
        <v>2039</v>
      </c>
      <c r="AQ30">
        <f t="shared" si="3"/>
        <v>2040</v>
      </c>
      <c r="AR30">
        <f t="shared" si="3"/>
        <v>2041</v>
      </c>
      <c r="AS30">
        <f t="shared" si="3"/>
        <v>2042</v>
      </c>
      <c r="AT30">
        <f t="shared" si="3"/>
        <v>2043</v>
      </c>
      <c r="AU30">
        <f t="shared" si="3"/>
        <v>2044</v>
      </c>
      <c r="AV30">
        <f t="shared" si="3"/>
        <v>2045</v>
      </c>
      <c r="AW30">
        <f t="shared" si="3"/>
        <v>2046</v>
      </c>
      <c r="AX30">
        <f t="shared" si="3"/>
        <v>2047</v>
      </c>
      <c r="AY30">
        <f t="shared" si="3"/>
        <v>2048</v>
      </c>
      <c r="AZ30">
        <f t="shared" si="3"/>
        <v>2049</v>
      </c>
      <c r="BA30">
        <f t="shared" si="3"/>
        <v>2050</v>
      </c>
    </row>
    <row r="31" spans="1:53">
      <c r="A31" t="s">
        <v>80</v>
      </c>
      <c r="B31">
        <f t="shared" ref="B31:E34" si="4">B19*$A$28/$A$27</f>
        <v>9.1675207599056481E-5</v>
      </c>
      <c r="C31">
        <f t="shared" si="4"/>
        <v>9.3895111211107876E-5</v>
      </c>
      <c r="D31">
        <f t="shared" si="4"/>
        <v>9.3401200605187405E-5</v>
      </c>
      <c r="E31">
        <f t="shared" si="4"/>
        <v>9.3976592029318943E-5</v>
      </c>
      <c r="F31">
        <f t="shared" ref="F31:BA31" si="5">F19*$A$28/$A$27</f>
        <v>9.4472716002591648E-5</v>
      </c>
      <c r="G31">
        <f t="shared" si="5"/>
        <v>9.4227273375650409E-5</v>
      </c>
      <c r="H31">
        <f t="shared" si="5"/>
        <v>9.5329088683342335E-5</v>
      </c>
      <c r="I31">
        <f t="shared" si="5"/>
        <v>9.2956796681285282E-5</v>
      </c>
      <c r="J31">
        <f t="shared" si="5"/>
        <v>9.2364976523620862E-5</v>
      </c>
      <c r="K31">
        <f t="shared" si="5"/>
        <v>9.2647504612479903E-5</v>
      </c>
      <c r="L31">
        <f t="shared" si="5"/>
        <v>9.2617747318293875E-5</v>
      </c>
      <c r="M31">
        <f t="shared" si="5"/>
        <v>7.6282112633566481E-5</v>
      </c>
      <c r="N31">
        <f t="shared" si="5"/>
        <v>7.3991103689065611E-5</v>
      </c>
      <c r="O31">
        <f t="shared" si="5"/>
        <v>7.5518442985399533E-5</v>
      </c>
      <c r="P31">
        <f t="shared" si="5"/>
        <v>7.4924477703491892E-5</v>
      </c>
      <c r="Q31">
        <f t="shared" si="5"/>
        <v>7.6282112633566481E-5</v>
      </c>
      <c r="R31">
        <f t="shared" si="5"/>
        <v>7.6621521366085135E-5</v>
      </c>
      <c r="S31">
        <f t="shared" si="5"/>
        <v>7.755489538051143E-5</v>
      </c>
      <c r="T31">
        <f t="shared" si="5"/>
        <v>7.98459043250123E-5</v>
      </c>
      <c r="U31">
        <f t="shared" si="5"/>
        <v>8.205206108638353E-5</v>
      </c>
      <c r="V31">
        <f t="shared" si="5"/>
        <v>8.205206108638353E-5</v>
      </c>
      <c r="W31">
        <f t="shared" si="5"/>
        <v>8.222176545264285E-5</v>
      </c>
      <c r="X31">
        <f t="shared" si="5"/>
        <v>8.5361296228440362E-5</v>
      </c>
      <c r="Y31">
        <f t="shared" si="5"/>
        <v>8.6888635524774285E-5</v>
      </c>
      <c r="Z31">
        <f t="shared" si="5"/>
        <v>8.816141827171922E-5</v>
      </c>
      <c r="AA31">
        <f t="shared" si="5"/>
        <v>9.0961540314998078E-5</v>
      </c>
      <c r="AB31">
        <f t="shared" si="5"/>
        <v>9.2149470878813346E-5</v>
      </c>
      <c r="AC31">
        <f t="shared" si="5"/>
        <v>9.3507105808887948E-5</v>
      </c>
      <c r="AD31">
        <f t="shared" si="5"/>
        <v>9.664663658468546E-5</v>
      </c>
      <c r="AE31">
        <f t="shared" si="5"/>
        <v>9.664663658468546E-5</v>
      </c>
      <c r="AF31">
        <f t="shared" si="5"/>
        <v>9.664663658468546E-5</v>
      </c>
      <c r="AG31">
        <f t="shared" si="5"/>
        <v>9.664663658468546E-5</v>
      </c>
      <c r="AH31">
        <f t="shared" si="5"/>
        <v>9.664663658468546E-5</v>
      </c>
      <c r="AI31">
        <f t="shared" si="5"/>
        <v>9.681634095094478E-5</v>
      </c>
      <c r="AJ31">
        <f t="shared" si="5"/>
        <v>9.681634095094478E-5</v>
      </c>
      <c r="AK31">
        <f t="shared" si="5"/>
        <v>9.681634095094478E-5</v>
      </c>
      <c r="AL31">
        <f t="shared" si="5"/>
        <v>9.681634095094478E-5</v>
      </c>
      <c r="AM31">
        <f t="shared" si="5"/>
        <v>9.681634095094478E-5</v>
      </c>
      <c r="AN31">
        <f t="shared" si="5"/>
        <v>9.681634095094478E-5</v>
      </c>
      <c r="AO31">
        <f t="shared" si="5"/>
        <v>9.681634095094478E-5</v>
      </c>
      <c r="AP31">
        <f t="shared" si="5"/>
        <v>9.681634095094478E-5</v>
      </c>
      <c r="AQ31">
        <f t="shared" si="5"/>
        <v>9.681634095094478E-5</v>
      </c>
      <c r="AR31">
        <f t="shared" si="5"/>
        <v>9.6731488767815127E-5</v>
      </c>
      <c r="AS31">
        <f t="shared" si="5"/>
        <v>9.664663658468546E-5</v>
      </c>
      <c r="AT31">
        <f t="shared" si="5"/>
        <v>9.664663658468546E-5</v>
      </c>
      <c r="AU31">
        <f t="shared" si="5"/>
        <v>9.6561784401555807E-5</v>
      </c>
      <c r="AV31">
        <f t="shared" si="5"/>
        <v>9.6476932218426126E-5</v>
      </c>
      <c r="AW31">
        <f t="shared" si="5"/>
        <v>9.6392080035296459E-5</v>
      </c>
      <c r="AX31">
        <f t="shared" si="5"/>
        <v>9.6307227852166806E-5</v>
      </c>
      <c r="AY31">
        <f t="shared" si="5"/>
        <v>9.6307227852166806E-5</v>
      </c>
      <c r="AZ31">
        <f t="shared" si="5"/>
        <v>9.6222375669037139E-5</v>
      </c>
      <c r="BA31">
        <f t="shared" si="5"/>
        <v>9.6137523485907486E-5</v>
      </c>
    </row>
    <row r="32" spans="1:53">
      <c r="A32" t="s">
        <v>81</v>
      </c>
      <c r="B32">
        <f t="shared" si="4"/>
        <v>8.3601515016886493E-5</v>
      </c>
      <c r="C32">
        <f t="shared" si="4"/>
        <v>8.4139473029839327E-5</v>
      </c>
      <c r="D32">
        <f t="shared" si="4"/>
        <v>8.4677431051277398E-5</v>
      </c>
      <c r="E32">
        <f t="shared" si="4"/>
        <v>8.5215389081200665E-5</v>
      </c>
      <c r="F32">
        <f t="shared" ref="F32:BA32" si="6">F20*$A$28/$A$27</f>
        <v>8.5753347085668288E-5</v>
      </c>
      <c r="G32">
        <f t="shared" si="6"/>
        <v>8.6291305090135912E-5</v>
      </c>
      <c r="H32">
        <f t="shared" si="6"/>
        <v>8.6829263094603522E-5</v>
      </c>
      <c r="I32">
        <f t="shared" si="6"/>
        <v>8.7367221099071145E-5</v>
      </c>
      <c r="J32">
        <f t="shared" si="6"/>
        <v>8.7905179188390952E-5</v>
      </c>
      <c r="K32">
        <f t="shared" si="6"/>
        <v>8.8443137192858575E-5</v>
      </c>
      <c r="L32">
        <f t="shared" si="6"/>
        <v>8.8981095197326199E-5</v>
      </c>
      <c r="M32">
        <f t="shared" si="6"/>
        <v>8.9519053201793822E-5</v>
      </c>
      <c r="N32">
        <f t="shared" si="6"/>
        <v>9.5882966936518499E-5</v>
      </c>
      <c r="O32">
        <f t="shared" si="6"/>
        <v>8.1288391438216569E-5</v>
      </c>
      <c r="P32">
        <f t="shared" si="6"/>
        <v>8.4597626580273401E-5</v>
      </c>
      <c r="Q32">
        <f t="shared" si="6"/>
        <v>8.8670531370497194E-5</v>
      </c>
      <c r="R32">
        <f t="shared" si="6"/>
        <v>8.9519053201793822E-5</v>
      </c>
      <c r="S32" s="4">
        <f t="shared" si="6"/>
        <v>1.114693089215545E-4</v>
      </c>
      <c r="T32" s="4">
        <f t="shared" si="6"/>
        <v>1.1660057872545063E-4</v>
      </c>
      <c r="U32" s="4">
        <f t="shared" si="6"/>
        <v>1.1924605987113244E-4</v>
      </c>
      <c r="V32" s="4">
        <f t="shared" si="6"/>
        <v>1.1832636419833102E-4</v>
      </c>
      <c r="W32" s="4">
        <f t="shared" si="6"/>
        <v>1.1838480673342686E-4</v>
      </c>
      <c r="X32" s="4">
        <f t="shared" si="6"/>
        <v>1.1910484988619425E-4</v>
      </c>
      <c r="Y32" s="4">
        <f t="shared" si="6"/>
        <v>1.1774895654717839E-4</v>
      </c>
      <c r="Z32" s="4">
        <f t="shared" si="6"/>
        <v>1.1684965356925291E-4</v>
      </c>
      <c r="AA32" s="4">
        <f t="shared" si="6"/>
        <v>1.1677102860299094E-4</v>
      </c>
      <c r="AB32" s="4">
        <f t="shared" si="6"/>
        <v>1.1650339590792075E-4</v>
      </c>
      <c r="AC32" s="4">
        <f t="shared" si="6"/>
        <v>1.1616205899439267E-4</v>
      </c>
      <c r="AD32" s="4">
        <f t="shared" si="6"/>
        <v>1.158370643567788E-4</v>
      </c>
      <c r="AE32">
        <f t="shared" si="6"/>
        <v>1.1548442623553621E-4</v>
      </c>
      <c r="AF32">
        <f t="shared" si="6"/>
        <v>1.1505966681331202E-4</v>
      </c>
      <c r="AG32">
        <f t="shared" si="6"/>
        <v>1.146131979600341E-4</v>
      </c>
      <c r="AH32">
        <f t="shared" si="6"/>
        <v>1.1421146020787574E-4</v>
      </c>
      <c r="AI32">
        <f t="shared" si="6"/>
        <v>1.1403646513829391E-4</v>
      </c>
      <c r="AJ32">
        <f t="shared" si="6"/>
        <v>1.1374011252479983E-4</v>
      </c>
      <c r="AK32">
        <f t="shared" si="6"/>
        <v>1.132354926885273E-4</v>
      </c>
      <c r="AL32">
        <f t="shared" si="6"/>
        <v>1.1297767442121879E-4</v>
      </c>
      <c r="AM32">
        <f t="shared" si="6"/>
        <v>1.1293757327947172E-4</v>
      </c>
      <c r="AN32">
        <f t="shared" si="6"/>
        <v>1.1291766229043943E-4</v>
      </c>
      <c r="AO32">
        <f t="shared" si="6"/>
        <v>1.129014397409556E-4</v>
      </c>
      <c r="AP32">
        <f t="shared" si="6"/>
        <v>1.1287583016415651E-4</v>
      </c>
      <c r="AQ32">
        <f t="shared" si="6"/>
        <v>1.128569227218941E-4</v>
      </c>
      <c r="AR32">
        <f t="shared" si="6"/>
        <v>1.127783633463697E-4</v>
      </c>
      <c r="AS32">
        <f t="shared" si="6"/>
        <v>1.1269717278949863E-4</v>
      </c>
      <c r="AT32">
        <f t="shared" si="6"/>
        <v>1.1262008568420371E-4</v>
      </c>
      <c r="AU32">
        <f t="shared" si="6"/>
        <v>1.1254022374281608E-4</v>
      </c>
      <c r="AV32">
        <f t="shared" si="6"/>
        <v>1.1245523655986305E-4</v>
      </c>
      <c r="AW32">
        <f t="shared" si="6"/>
        <v>1.123560739711964E-4</v>
      </c>
      <c r="AX32">
        <f t="shared" si="6"/>
        <v>1.1225645207766245E-4</v>
      </c>
      <c r="AY32">
        <f t="shared" si="6"/>
        <v>1.1216052481788634E-4</v>
      </c>
      <c r="AZ32">
        <f t="shared" si="6"/>
        <v>1.1206709755798178E-4</v>
      </c>
      <c r="BA32">
        <f t="shared" si="6"/>
        <v>1.119687720361017E-4</v>
      </c>
    </row>
    <row r="33" spans="1:53">
      <c r="A33" t="s">
        <v>82</v>
      </c>
      <c r="B33">
        <f t="shared" si="4"/>
        <v>9.7611802166564941E-5</v>
      </c>
      <c r="C33">
        <f t="shared" si="4"/>
        <v>9.7611802166564941E-5</v>
      </c>
      <c r="D33">
        <f t="shared" si="4"/>
        <v>9.7611802166564941E-5</v>
      </c>
      <c r="E33">
        <f t="shared" si="4"/>
        <v>9.7611802166564941E-5</v>
      </c>
      <c r="F33">
        <f t="shared" ref="F33:BA33" si="7">F21*$A$28/$A$27</f>
        <v>9.7611802166564941E-5</v>
      </c>
      <c r="G33">
        <f t="shared" si="7"/>
        <v>9.7611802166564941E-5</v>
      </c>
      <c r="H33">
        <f t="shared" si="7"/>
        <v>9.7611802166564941E-5</v>
      </c>
      <c r="I33">
        <f t="shared" si="7"/>
        <v>9.7611802166564941E-5</v>
      </c>
      <c r="J33">
        <f t="shared" si="7"/>
        <v>9.7611802166564941E-5</v>
      </c>
      <c r="K33">
        <f t="shared" si="7"/>
        <v>9.7611802166564941E-5</v>
      </c>
      <c r="L33">
        <f t="shared" si="7"/>
        <v>9.7611802166564941E-5</v>
      </c>
      <c r="M33">
        <f t="shared" si="7"/>
        <v>9.7611802166564941E-5</v>
      </c>
      <c r="N33">
        <f t="shared" si="7"/>
        <v>9.7611802166564941E-5</v>
      </c>
      <c r="O33">
        <f t="shared" si="7"/>
        <v>9.7611802166564941E-5</v>
      </c>
      <c r="P33">
        <f t="shared" si="7"/>
        <v>9.7611802166564941E-5</v>
      </c>
      <c r="Q33">
        <f t="shared" si="7"/>
        <v>9.7611802166564941E-5</v>
      </c>
      <c r="R33">
        <f t="shared" si="7"/>
        <v>9.9608053039797109E-5</v>
      </c>
      <c r="S33" s="4">
        <f t="shared" si="7"/>
        <v>1.0182283341339198E-4</v>
      </c>
      <c r="T33" s="4">
        <f t="shared" si="7"/>
        <v>1.0335627799400645E-4</v>
      </c>
      <c r="U33" s="4">
        <f t="shared" si="7"/>
        <v>1.0489108199144684E-4</v>
      </c>
      <c r="V33" s="4">
        <f t="shared" si="7"/>
        <v>1.0642714561954579E-4</v>
      </c>
      <c r="W33" s="4">
        <f t="shared" si="7"/>
        <v>1.0796437893498918E-4</v>
      </c>
      <c r="X33" s="4">
        <f t="shared" si="7"/>
        <v>1.0971048497838982E-4</v>
      </c>
      <c r="Y33" s="4">
        <f t="shared" si="7"/>
        <v>1.1032926332965351E-4</v>
      </c>
      <c r="Z33" s="4">
        <f t="shared" si="7"/>
        <v>1.1095044656149148E-4</v>
      </c>
      <c r="AA33" s="4">
        <f t="shared" si="7"/>
        <v>1.1158062081550604E-4</v>
      </c>
      <c r="AB33" s="4">
        <f t="shared" si="7"/>
        <v>1.1158062081550604E-4</v>
      </c>
      <c r="AC33" s="4">
        <f t="shared" si="7"/>
        <v>1.1192002954802468E-4</v>
      </c>
      <c r="AD33" s="4">
        <f t="shared" si="7"/>
        <v>1.1701116053580443E-4</v>
      </c>
      <c r="AE33">
        <f t="shared" si="7"/>
        <v>1.1658689962015612E-4</v>
      </c>
      <c r="AF33">
        <f t="shared" si="7"/>
        <v>1.1599293433824848E-4</v>
      </c>
      <c r="AG33">
        <f t="shared" si="7"/>
        <v>1.1556867342260016E-4</v>
      </c>
      <c r="AH33">
        <f t="shared" si="7"/>
        <v>1.150595603238222E-4</v>
      </c>
      <c r="AI33">
        <f t="shared" si="7"/>
        <v>1.1488985595756286E-4</v>
      </c>
      <c r="AJ33">
        <f t="shared" si="7"/>
        <v>1.1455044722504422E-4</v>
      </c>
      <c r="AK33">
        <f t="shared" si="7"/>
        <v>1.1395648194313658E-4</v>
      </c>
      <c r="AL33">
        <f t="shared" si="7"/>
        <v>1.1361707321061794E-4</v>
      </c>
      <c r="AM33">
        <f t="shared" si="7"/>
        <v>1.1353222102748827E-4</v>
      </c>
      <c r="AN33">
        <f t="shared" si="7"/>
        <v>1.1344736884435861E-4</v>
      </c>
      <c r="AO33">
        <f t="shared" si="7"/>
        <v>1.1336251666122894E-4</v>
      </c>
      <c r="AP33">
        <f t="shared" si="7"/>
        <v>1.1327766447809929E-4</v>
      </c>
      <c r="AQ33">
        <f t="shared" si="7"/>
        <v>1.1319281229496962E-4</v>
      </c>
      <c r="AR33">
        <f t="shared" si="7"/>
        <v>1.130231079287103E-4</v>
      </c>
      <c r="AS33">
        <f t="shared" si="7"/>
        <v>1.1293825574558065E-4</v>
      </c>
      <c r="AT33">
        <f t="shared" si="7"/>
        <v>1.127685513793213E-4</v>
      </c>
      <c r="AU33">
        <f t="shared" si="7"/>
        <v>1.1268369919619165E-4</v>
      </c>
      <c r="AV33">
        <f t="shared" si="7"/>
        <v>1.1251399482993233E-4</v>
      </c>
      <c r="AW33">
        <f t="shared" si="7"/>
        <v>1.1242914264680266E-4</v>
      </c>
      <c r="AX33">
        <f t="shared" si="7"/>
        <v>1.1225943828054334E-4</v>
      </c>
      <c r="AY33">
        <f t="shared" si="7"/>
        <v>1.1208973391428402E-4</v>
      </c>
      <c r="AZ33">
        <f t="shared" si="7"/>
        <v>1.1192002954802468E-4</v>
      </c>
      <c r="BA33">
        <f t="shared" si="7"/>
        <v>1.1175032518176536E-4</v>
      </c>
    </row>
    <row r="34" spans="1:53">
      <c r="A34" t="s">
        <v>42</v>
      </c>
      <c r="B34">
        <f t="shared" si="4"/>
        <v>1.7146241601117057E-4</v>
      </c>
      <c r="C34">
        <f t="shared" si="4"/>
        <v>1.7146241601117057E-4</v>
      </c>
      <c r="D34">
        <f t="shared" si="4"/>
        <v>1.7146241601117057E-4</v>
      </c>
      <c r="E34">
        <f t="shared" si="4"/>
        <v>1.7146241601117057E-4</v>
      </c>
      <c r="F34">
        <f t="shared" ref="F34:BA34" si="8">F22*$A$28/$A$27</f>
        <v>1.7146241601117057E-4</v>
      </c>
      <c r="G34">
        <f t="shared" si="8"/>
        <v>1.7146241601117057E-4</v>
      </c>
      <c r="H34">
        <f t="shared" si="8"/>
        <v>1.7146241601117057E-4</v>
      </c>
      <c r="I34">
        <f t="shared" si="8"/>
        <v>1.7146241601117057E-4</v>
      </c>
      <c r="J34">
        <f t="shared" si="8"/>
        <v>1.7146241601117057E-4</v>
      </c>
      <c r="K34">
        <f t="shared" si="8"/>
        <v>1.7146241601117057E-4</v>
      </c>
      <c r="L34">
        <f t="shared" si="8"/>
        <v>1.7146241601117057E-4</v>
      </c>
      <c r="M34">
        <f t="shared" si="8"/>
        <v>1.7146241601117057E-4</v>
      </c>
      <c r="N34">
        <f t="shared" si="8"/>
        <v>1.7146241601117057E-4</v>
      </c>
      <c r="O34">
        <f t="shared" si="8"/>
        <v>1.7146241601117057E-4</v>
      </c>
      <c r="P34">
        <f t="shared" si="8"/>
        <v>1.7146241601117057E-4</v>
      </c>
      <c r="Q34">
        <f t="shared" si="8"/>
        <v>1.7146241601117057E-4</v>
      </c>
      <c r="R34">
        <f t="shared" si="8"/>
        <v>1.7571035880618085E-4</v>
      </c>
      <c r="S34" s="4">
        <f t="shared" si="8"/>
        <v>1.8034447814178098E-4</v>
      </c>
      <c r="T34" s="4">
        <f t="shared" si="8"/>
        <v>1.8497859747738113E-4</v>
      </c>
      <c r="U34" s="4">
        <f t="shared" si="8"/>
        <v>1.8961271681298129E-4</v>
      </c>
      <c r="V34" s="4">
        <f t="shared" si="8"/>
        <v>1.9424683614858141E-4</v>
      </c>
      <c r="W34" s="4">
        <f t="shared" si="8"/>
        <v>1.9066285549235138E-4</v>
      </c>
      <c r="X34" s="4">
        <f t="shared" si="8"/>
        <v>1.9142652514051833E-4</v>
      </c>
      <c r="Y34" s="4">
        <f t="shared" si="8"/>
        <v>1.9040829894296241E-4</v>
      </c>
      <c r="Z34" s="4">
        <f t="shared" si="8"/>
        <v>2.0313612641241176E-4</v>
      </c>
      <c r="AA34" s="4">
        <f t="shared" si="8"/>
        <v>2.0254216113050412E-4</v>
      </c>
      <c r="AB34" s="4">
        <f t="shared" si="8"/>
        <v>2.1713673662880604E-4</v>
      </c>
      <c r="AC34" s="4">
        <f t="shared" si="8"/>
        <v>2.1891863247452896E-4</v>
      </c>
      <c r="AD34" s="4">
        <f t="shared" si="8"/>
        <v>2.1798525846010268E-4</v>
      </c>
      <c r="AE34">
        <f t="shared" si="8"/>
        <v>2.1815496282636201E-4</v>
      </c>
      <c r="AF34">
        <f t="shared" si="8"/>
        <v>2.1815496282636201E-4</v>
      </c>
      <c r="AG34">
        <f t="shared" si="8"/>
        <v>2.1713673662880604E-4</v>
      </c>
      <c r="AH34">
        <f t="shared" si="8"/>
        <v>2.1696703226254673E-4</v>
      </c>
      <c r="AI34">
        <f t="shared" si="8"/>
        <v>2.1722158881193573E-4</v>
      </c>
      <c r="AJ34">
        <f t="shared" si="8"/>
        <v>2.1713673662880604E-4</v>
      </c>
      <c r="AK34">
        <f t="shared" si="8"/>
        <v>2.1671247571315773E-4</v>
      </c>
      <c r="AL34">
        <f t="shared" si="8"/>
        <v>2.1662762353002809E-4</v>
      </c>
      <c r="AM34">
        <f t="shared" si="8"/>
        <v>2.167973278962874E-4</v>
      </c>
      <c r="AN34">
        <f t="shared" si="8"/>
        <v>2.1705188444567637E-4</v>
      </c>
      <c r="AO34">
        <f t="shared" si="8"/>
        <v>2.1713673662880604E-4</v>
      </c>
      <c r="AP34">
        <f t="shared" si="8"/>
        <v>2.1730644099506537E-4</v>
      </c>
      <c r="AQ34">
        <f t="shared" si="8"/>
        <v>2.1739129317819504E-4</v>
      </c>
      <c r="AR34">
        <f t="shared" si="8"/>
        <v>2.1730644099506537E-4</v>
      </c>
      <c r="AS34">
        <f t="shared" si="8"/>
        <v>2.1722158881193573E-4</v>
      </c>
      <c r="AT34">
        <f t="shared" si="8"/>
        <v>2.1713673662880604E-4</v>
      </c>
      <c r="AU34">
        <f t="shared" si="8"/>
        <v>2.1705188444567637E-4</v>
      </c>
      <c r="AV34">
        <f t="shared" si="8"/>
        <v>2.1696703226254673E-4</v>
      </c>
      <c r="AW34">
        <f t="shared" si="8"/>
        <v>2.167973278962874E-4</v>
      </c>
      <c r="AX34">
        <f t="shared" si="8"/>
        <v>2.1671247571315773E-4</v>
      </c>
      <c r="AY34">
        <f t="shared" si="8"/>
        <v>2.165427713468984E-4</v>
      </c>
      <c r="AZ34">
        <f t="shared" si="8"/>
        <v>2.1645791916376876E-4</v>
      </c>
      <c r="BA34">
        <f t="shared" si="8"/>
        <v>2.162882147975094E-4</v>
      </c>
    </row>
    <row r="35" spans="1:53"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53">
      <c r="A36" s="25" t="s">
        <v>169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1:53">
      <c r="A37" s="6" t="s">
        <v>144</v>
      </c>
      <c r="B37" s="13">
        <v>1999</v>
      </c>
      <c r="C37" s="13">
        <v>2000</v>
      </c>
      <c r="D37" s="13">
        <v>2001</v>
      </c>
      <c r="E37" s="13">
        <v>2002</v>
      </c>
      <c r="F37">
        <v>2003</v>
      </c>
      <c r="G37">
        <v>2004</v>
      </c>
      <c r="H37">
        <v>2005</v>
      </c>
      <c r="I37">
        <v>2006</v>
      </c>
      <c r="J37">
        <v>2007</v>
      </c>
      <c r="K37">
        <v>2008</v>
      </c>
      <c r="L37">
        <v>2009</v>
      </c>
      <c r="M37">
        <v>2010</v>
      </c>
      <c r="N37">
        <v>2011</v>
      </c>
      <c r="O37">
        <v>2012</v>
      </c>
      <c r="P37">
        <v>2013</v>
      </c>
      <c r="Q37">
        <v>2014</v>
      </c>
      <c r="R37">
        <v>2015</v>
      </c>
      <c r="S37">
        <v>2016</v>
      </c>
      <c r="T37">
        <v>2017</v>
      </c>
      <c r="U37">
        <v>2018</v>
      </c>
      <c r="V37">
        <v>2019</v>
      </c>
      <c r="W37">
        <v>2020</v>
      </c>
      <c r="X37">
        <v>2021</v>
      </c>
      <c r="Y37">
        <v>2022</v>
      </c>
      <c r="Z37">
        <v>2023</v>
      </c>
      <c r="AA37">
        <v>2024</v>
      </c>
      <c r="AB37">
        <v>2025</v>
      </c>
      <c r="AC37" s="16">
        <v>2026</v>
      </c>
      <c r="AD37">
        <v>2027</v>
      </c>
      <c r="AE37">
        <v>2028</v>
      </c>
      <c r="AF37">
        <v>2029</v>
      </c>
      <c r="AG37">
        <v>2030</v>
      </c>
      <c r="AH37">
        <v>2031</v>
      </c>
      <c r="AI37">
        <v>2032</v>
      </c>
      <c r="AJ37">
        <v>2033</v>
      </c>
      <c r="AK37">
        <v>2034</v>
      </c>
      <c r="AL37">
        <v>2035</v>
      </c>
      <c r="AM37">
        <v>2036</v>
      </c>
      <c r="AN37">
        <v>2037</v>
      </c>
      <c r="AO37">
        <v>2038</v>
      </c>
      <c r="AP37">
        <v>2039</v>
      </c>
      <c r="AQ37">
        <v>2040</v>
      </c>
      <c r="AR37">
        <v>2041</v>
      </c>
      <c r="AS37">
        <v>2042</v>
      </c>
      <c r="AT37">
        <v>2043</v>
      </c>
      <c r="AU37">
        <v>2044</v>
      </c>
      <c r="AV37">
        <v>2045</v>
      </c>
      <c r="AW37">
        <v>2046</v>
      </c>
      <c r="AX37">
        <v>2047</v>
      </c>
      <c r="AY37">
        <v>2048</v>
      </c>
      <c r="AZ37">
        <v>2049</v>
      </c>
      <c r="BA37">
        <v>2050</v>
      </c>
    </row>
    <row r="38" spans="1:53">
      <c r="A38" s="26" t="s">
        <v>80</v>
      </c>
      <c r="B38" s="24">
        <f>B31</f>
        <v>9.1675207599056481E-5</v>
      </c>
      <c r="C38" s="6">
        <f t="shared" ref="C38:AB38" si="9">B38+($AC$38-$B$38)/28</f>
        <v>9.1740632535121895E-5</v>
      </c>
      <c r="D38" s="6">
        <f t="shared" si="9"/>
        <v>9.1806057471187309E-5</v>
      </c>
      <c r="E38" s="6">
        <f t="shared" si="9"/>
        <v>9.1871482407252723E-5</v>
      </c>
      <c r="F38" s="6">
        <f t="shared" si="9"/>
        <v>9.1936907343318137E-5</v>
      </c>
      <c r="G38" s="6">
        <f t="shared" si="9"/>
        <v>9.2002332279383551E-5</v>
      </c>
      <c r="H38" s="6">
        <f t="shared" si="9"/>
        <v>9.2067757215448965E-5</v>
      </c>
      <c r="I38" s="6">
        <f t="shared" si="9"/>
        <v>9.2133182151514379E-5</v>
      </c>
      <c r="J38" s="6">
        <f t="shared" si="9"/>
        <v>9.2198607087579793E-5</v>
      </c>
      <c r="K38" s="6">
        <f t="shared" si="9"/>
        <v>9.2264032023645206E-5</v>
      </c>
      <c r="L38" s="6">
        <f t="shared" si="9"/>
        <v>9.232945695971062E-5</v>
      </c>
      <c r="M38" s="6">
        <f t="shared" si="9"/>
        <v>9.2394881895776034E-5</v>
      </c>
      <c r="N38" s="6">
        <f t="shared" si="9"/>
        <v>9.2460306831841448E-5</v>
      </c>
      <c r="O38" s="6">
        <f t="shared" si="9"/>
        <v>9.2525731767906862E-5</v>
      </c>
      <c r="P38" s="6">
        <f t="shared" si="9"/>
        <v>9.2591156703972276E-5</v>
      </c>
      <c r="Q38" s="6">
        <f t="shared" si="9"/>
        <v>9.265658164003769E-5</v>
      </c>
      <c r="R38" s="6">
        <f t="shared" si="9"/>
        <v>9.2722006576103104E-5</v>
      </c>
      <c r="S38" s="6">
        <f t="shared" si="9"/>
        <v>9.2787431512168518E-5</v>
      </c>
      <c r="T38" s="6">
        <f t="shared" si="9"/>
        <v>9.2852856448233931E-5</v>
      </c>
      <c r="U38" s="6">
        <f t="shared" si="9"/>
        <v>9.2918281384299345E-5</v>
      </c>
      <c r="V38" s="6">
        <f t="shared" si="9"/>
        <v>9.2983706320364759E-5</v>
      </c>
      <c r="W38" s="6">
        <f t="shared" si="9"/>
        <v>9.3049131256430173E-5</v>
      </c>
      <c r="X38" s="6">
        <f t="shared" si="9"/>
        <v>9.3114556192495587E-5</v>
      </c>
      <c r="Y38" s="6">
        <f t="shared" si="9"/>
        <v>9.3179981128561001E-5</v>
      </c>
      <c r="Z38" s="6">
        <f t="shared" si="9"/>
        <v>9.3245406064626415E-5</v>
      </c>
      <c r="AA38" s="6">
        <f t="shared" si="9"/>
        <v>9.3310831000691829E-5</v>
      </c>
      <c r="AB38" s="6">
        <f t="shared" si="9"/>
        <v>9.3376255936757243E-5</v>
      </c>
      <c r="AC38" s="16">
        <f>AC31</f>
        <v>9.3507105808887948E-5</v>
      </c>
      <c r="AD38" s="6">
        <f t="shared" ref="AD38:AZ38" si="10">AC38+($BA$38-$AC$38)/23</f>
        <v>9.3643607146966096E-5</v>
      </c>
      <c r="AE38" s="6">
        <f t="shared" si="10"/>
        <v>9.3780108485044244E-5</v>
      </c>
      <c r="AF38" s="6">
        <f t="shared" si="10"/>
        <v>9.3916609823122392E-5</v>
      </c>
      <c r="AG38" s="6">
        <f t="shared" si="10"/>
        <v>9.405311116120054E-5</v>
      </c>
      <c r="AH38" s="6">
        <f t="shared" si="10"/>
        <v>9.4189612499278688E-5</v>
      </c>
      <c r="AI38" s="6">
        <f t="shared" si="10"/>
        <v>9.4326113837356836E-5</v>
      </c>
      <c r="AJ38" s="6">
        <f t="shared" si="10"/>
        <v>9.4462615175434984E-5</v>
      </c>
      <c r="AK38" s="6">
        <f t="shared" si="10"/>
        <v>9.4599116513513132E-5</v>
      </c>
      <c r="AL38" s="6">
        <f t="shared" si="10"/>
        <v>9.473561785159128E-5</v>
      </c>
      <c r="AM38" s="6">
        <f t="shared" si="10"/>
        <v>9.4872119189669428E-5</v>
      </c>
      <c r="AN38" s="6">
        <f t="shared" si="10"/>
        <v>9.5008620527747576E-5</v>
      </c>
      <c r="AO38" s="6">
        <f t="shared" si="10"/>
        <v>9.5145121865825724E-5</v>
      </c>
      <c r="AP38" s="6">
        <f t="shared" si="10"/>
        <v>9.5281623203903872E-5</v>
      </c>
      <c r="AQ38" s="6">
        <f t="shared" si="10"/>
        <v>9.541812454198202E-5</v>
      </c>
      <c r="AR38" s="6">
        <f t="shared" si="10"/>
        <v>9.5554625880060168E-5</v>
      </c>
      <c r="AS38" s="6">
        <f t="shared" si="10"/>
        <v>9.5691127218138316E-5</v>
      </c>
      <c r="AT38" s="6">
        <f t="shared" si="10"/>
        <v>9.5827628556216464E-5</v>
      </c>
      <c r="AU38" s="6">
        <f t="shared" si="10"/>
        <v>9.5964129894294612E-5</v>
      </c>
      <c r="AV38" s="6">
        <f t="shared" si="10"/>
        <v>9.610063123237276E-5</v>
      </c>
      <c r="AW38" s="6">
        <f t="shared" si="10"/>
        <v>9.6237132570450908E-5</v>
      </c>
      <c r="AX38" s="6">
        <f t="shared" si="10"/>
        <v>9.6373633908529056E-5</v>
      </c>
      <c r="AY38" s="6">
        <f t="shared" si="10"/>
        <v>9.6510135246607204E-5</v>
      </c>
      <c r="AZ38" s="6">
        <f t="shared" si="10"/>
        <v>9.6646636584685352E-5</v>
      </c>
      <c r="BA38" s="24">
        <f>AD31</f>
        <v>9.664663658468546E-5</v>
      </c>
    </row>
    <row r="39" spans="1:53">
      <c r="A39" s="26" t="s">
        <v>81</v>
      </c>
      <c r="B39" s="6">
        <f t="shared" ref="B39:M39" si="11">C39</f>
        <v>9.5882966936518499E-5</v>
      </c>
      <c r="C39" s="6">
        <f t="shared" si="11"/>
        <v>9.5882966936518499E-5</v>
      </c>
      <c r="D39" s="6">
        <f t="shared" si="11"/>
        <v>9.5882966936518499E-5</v>
      </c>
      <c r="E39" s="6">
        <f t="shared" si="11"/>
        <v>9.5882966936518499E-5</v>
      </c>
      <c r="F39" s="6">
        <f t="shared" si="11"/>
        <v>9.5882966936518499E-5</v>
      </c>
      <c r="G39" s="6">
        <f t="shared" si="11"/>
        <v>9.5882966936518499E-5</v>
      </c>
      <c r="H39" s="6">
        <f t="shared" si="11"/>
        <v>9.5882966936518499E-5</v>
      </c>
      <c r="I39" s="6">
        <f t="shared" si="11"/>
        <v>9.5882966936518499E-5</v>
      </c>
      <c r="J39" s="6">
        <f t="shared" si="11"/>
        <v>9.5882966936518499E-5</v>
      </c>
      <c r="K39" s="6">
        <f t="shared" si="11"/>
        <v>9.5882966936518499E-5</v>
      </c>
      <c r="L39" s="6">
        <f t="shared" si="11"/>
        <v>9.5882966936518499E-5</v>
      </c>
      <c r="M39" s="6">
        <f t="shared" si="11"/>
        <v>9.5882966936518499E-5</v>
      </c>
      <c r="N39" s="6">
        <f>N32</f>
        <v>9.5882966936518499E-5</v>
      </c>
      <c r="O39" s="23">
        <f t="shared" ref="O39:AB39" si="12">N39+($AC$39-$N$39)/15</f>
        <v>9.7234906407043441E-5</v>
      </c>
      <c r="P39" s="23">
        <f t="shared" si="12"/>
        <v>9.8586845877568383E-5</v>
      </c>
      <c r="Q39" s="23">
        <f t="shared" si="12"/>
        <v>9.9938785348093324E-5</v>
      </c>
      <c r="R39" s="23">
        <f t="shared" si="12"/>
        <v>1.0129072481861827E-4</v>
      </c>
      <c r="S39" s="23">
        <f t="shared" si="12"/>
        <v>1.0264266428914321E-4</v>
      </c>
      <c r="T39" s="23">
        <f t="shared" si="12"/>
        <v>1.0399460375966815E-4</v>
      </c>
      <c r="U39" s="23">
        <f t="shared" si="12"/>
        <v>1.0534654323019309E-4</v>
      </c>
      <c r="V39" s="23">
        <f t="shared" si="12"/>
        <v>1.0669848270071803E-4</v>
      </c>
      <c r="W39" s="23">
        <f t="shared" si="12"/>
        <v>1.0805042217124298E-4</v>
      </c>
      <c r="X39" s="23">
        <f t="shared" si="12"/>
        <v>1.0940236164176792E-4</v>
      </c>
      <c r="Y39" s="23">
        <f t="shared" si="12"/>
        <v>1.1075430111229286E-4</v>
      </c>
      <c r="Z39" s="23">
        <f t="shared" si="12"/>
        <v>1.121062405828178E-4</v>
      </c>
      <c r="AA39" s="23">
        <f t="shared" si="12"/>
        <v>1.1345818005334274E-4</v>
      </c>
      <c r="AB39" s="23">
        <f t="shared" si="12"/>
        <v>1.1481011952386768E-4</v>
      </c>
      <c r="AC39" s="27">
        <f>AC32</f>
        <v>1.1616205899439267E-4</v>
      </c>
      <c r="AD39" s="23">
        <f t="shared" ref="AD39:BA39" si="13">AC39</f>
        <v>1.1616205899439267E-4</v>
      </c>
      <c r="AE39" s="23">
        <f t="shared" si="13"/>
        <v>1.1616205899439267E-4</v>
      </c>
      <c r="AF39" s="23">
        <f t="shared" si="13"/>
        <v>1.1616205899439267E-4</v>
      </c>
      <c r="AG39" s="23">
        <f t="shared" si="13"/>
        <v>1.1616205899439267E-4</v>
      </c>
      <c r="AH39" s="23">
        <f t="shared" si="13"/>
        <v>1.1616205899439267E-4</v>
      </c>
      <c r="AI39" s="23">
        <f t="shared" si="13"/>
        <v>1.1616205899439267E-4</v>
      </c>
      <c r="AJ39" s="23">
        <f t="shared" si="13"/>
        <v>1.1616205899439267E-4</v>
      </c>
      <c r="AK39" s="23">
        <f t="shared" si="13"/>
        <v>1.1616205899439267E-4</v>
      </c>
      <c r="AL39" s="23">
        <f t="shared" si="13"/>
        <v>1.1616205899439267E-4</v>
      </c>
      <c r="AM39" s="23">
        <f t="shared" si="13"/>
        <v>1.1616205899439267E-4</v>
      </c>
      <c r="AN39" s="23">
        <f t="shared" si="13"/>
        <v>1.1616205899439267E-4</v>
      </c>
      <c r="AO39" s="23">
        <f t="shared" si="13"/>
        <v>1.1616205899439267E-4</v>
      </c>
      <c r="AP39" s="23">
        <f t="shared" si="13"/>
        <v>1.1616205899439267E-4</v>
      </c>
      <c r="AQ39" s="23">
        <f t="shared" si="13"/>
        <v>1.1616205899439267E-4</v>
      </c>
      <c r="AR39" s="23">
        <f t="shared" si="13"/>
        <v>1.1616205899439267E-4</v>
      </c>
      <c r="AS39" s="23">
        <f t="shared" si="13"/>
        <v>1.1616205899439267E-4</v>
      </c>
      <c r="AT39" s="23">
        <f t="shared" si="13"/>
        <v>1.1616205899439267E-4</v>
      </c>
      <c r="AU39" s="23">
        <f t="shared" si="13"/>
        <v>1.1616205899439267E-4</v>
      </c>
      <c r="AV39" s="23">
        <f t="shared" si="13"/>
        <v>1.1616205899439267E-4</v>
      </c>
      <c r="AW39" s="23">
        <f t="shared" si="13"/>
        <v>1.1616205899439267E-4</v>
      </c>
      <c r="AX39" s="23">
        <f t="shared" si="13"/>
        <v>1.1616205899439267E-4</v>
      </c>
      <c r="AY39" s="23">
        <f t="shared" si="13"/>
        <v>1.1616205899439267E-4</v>
      </c>
      <c r="AZ39" s="23">
        <f t="shared" si="13"/>
        <v>1.1616205899439267E-4</v>
      </c>
      <c r="BA39" s="23">
        <f t="shared" si="13"/>
        <v>1.1616205899439267E-4</v>
      </c>
    </row>
    <row r="40" spans="1:53">
      <c r="A40" t="s">
        <v>82</v>
      </c>
      <c r="B40" s="6">
        <f>B33</f>
        <v>9.7611802166564941E-5</v>
      </c>
      <c r="C40" s="6">
        <f t="shared" ref="C40:Q40" si="14">B40</f>
        <v>9.7611802166564941E-5</v>
      </c>
      <c r="D40" s="6">
        <f t="shared" si="14"/>
        <v>9.7611802166564941E-5</v>
      </c>
      <c r="E40" s="6">
        <f t="shared" si="14"/>
        <v>9.7611802166564941E-5</v>
      </c>
      <c r="F40" s="6">
        <f t="shared" si="14"/>
        <v>9.7611802166564941E-5</v>
      </c>
      <c r="G40" s="6">
        <f t="shared" si="14"/>
        <v>9.7611802166564941E-5</v>
      </c>
      <c r="H40" s="6">
        <f t="shared" si="14"/>
        <v>9.7611802166564941E-5</v>
      </c>
      <c r="I40" s="6">
        <f t="shared" si="14"/>
        <v>9.7611802166564941E-5</v>
      </c>
      <c r="J40" s="6">
        <f t="shared" si="14"/>
        <v>9.7611802166564941E-5</v>
      </c>
      <c r="K40" s="6">
        <f t="shared" si="14"/>
        <v>9.7611802166564941E-5</v>
      </c>
      <c r="L40" s="6">
        <f t="shared" si="14"/>
        <v>9.7611802166564941E-5</v>
      </c>
      <c r="M40" s="6">
        <f t="shared" si="14"/>
        <v>9.7611802166564941E-5</v>
      </c>
      <c r="N40" s="6">
        <f t="shared" si="14"/>
        <v>9.7611802166564941E-5</v>
      </c>
      <c r="O40" s="6">
        <f t="shared" si="14"/>
        <v>9.7611802166564941E-5</v>
      </c>
      <c r="P40" s="6">
        <f t="shared" si="14"/>
        <v>9.7611802166564941E-5</v>
      </c>
      <c r="Q40" s="6">
        <f t="shared" si="14"/>
        <v>9.7611802166564941E-5</v>
      </c>
      <c r="R40" s="23">
        <f t="shared" ref="R40:AB40" si="15">Q40+($AC$40-$Q$40)/12</f>
        <v>9.8804154448353247E-5</v>
      </c>
      <c r="S40" s="23">
        <f t="shared" si="15"/>
        <v>9.9996506730141554E-5</v>
      </c>
      <c r="T40" s="23">
        <f t="shared" si="15"/>
        <v>1.0118885901192986E-4</v>
      </c>
      <c r="U40" s="23">
        <f t="shared" si="15"/>
        <v>1.0238121129371817E-4</v>
      </c>
      <c r="V40" s="23">
        <f t="shared" si="15"/>
        <v>1.0357356357550647E-4</v>
      </c>
      <c r="W40" s="23">
        <f t="shared" si="15"/>
        <v>1.0476591585729478E-4</v>
      </c>
      <c r="X40" s="23">
        <f t="shared" si="15"/>
        <v>1.0595826813908309E-4</v>
      </c>
      <c r="Y40" s="23">
        <f t="shared" si="15"/>
        <v>1.0715062042087139E-4</v>
      </c>
      <c r="Z40" s="23">
        <f t="shared" si="15"/>
        <v>1.083429727026597E-4</v>
      </c>
      <c r="AA40" s="23">
        <f t="shared" si="15"/>
        <v>1.09535324984448E-4</v>
      </c>
      <c r="AB40" s="23">
        <f t="shared" si="15"/>
        <v>1.1072767726623631E-4</v>
      </c>
      <c r="AC40" s="27">
        <f>$AC$33</f>
        <v>1.1192002954802468E-4</v>
      </c>
      <c r="AD40" s="23">
        <f t="shared" ref="AD40:BA40" si="16">AC40</f>
        <v>1.1192002954802468E-4</v>
      </c>
      <c r="AE40" s="23">
        <f t="shared" si="16"/>
        <v>1.1192002954802468E-4</v>
      </c>
      <c r="AF40" s="23">
        <f t="shared" si="16"/>
        <v>1.1192002954802468E-4</v>
      </c>
      <c r="AG40" s="23">
        <f t="shared" si="16"/>
        <v>1.1192002954802468E-4</v>
      </c>
      <c r="AH40" s="23">
        <f t="shared" si="16"/>
        <v>1.1192002954802468E-4</v>
      </c>
      <c r="AI40" s="23">
        <f t="shared" si="16"/>
        <v>1.1192002954802468E-4</v>
      </c>
      <c r="AJ40" s="23">
        <f t="shared" si="16"/>
        <v>1.1192002954802468E-4</v>
      </c>
      <c r="AK40" s="23">
        <f t="shared" si="16"/>
        <v>1.1192002954802468E-4</v>
      </c>
      <c r="AL40" s="23">
        <f t="shared" si="16"/>
        <v>1.1192002954802468E-4</v>
      </c>
      <c r="AM40" s="23">
        <f t="shared" si="16"/>
        <v>1.1192002954802468E-4</v>
      </c>
      <c r="AN40" s="23">
        <f t="shared" si="16"/>
        <v>1.1192002954802468E-4</v>
      </c>
      <c r="AO40" s="23">
        <f t="shared" si="16"/>
        <v>1.1192002954802468E-4</v>
      </c>
      <c r="AP40" s="23">
        <f t="shared" si="16"/>
        <v>1.1192002954802468E-4</v>
      </c>
      <c r="AQ40" s="23">
        <f t="shared" si="16"/>
        <v>1.1192002954802468E-4</v>
      </c>
      <c r="AR40" s="23">
        <f t="shared" si="16"/>
        <v>1.1192002954802468E-4</v>
      </c>
      <c r="AS40" s="23">
        <f t="shared" si="16"/>
        <v>1.1192002954802468E-4</v>
      </c>
      <c r="AT40" s="23">
        <f t="shared" si="16"/>
        <v>1.1192002954802468E-4</v>
      </c>
      <c r="AU40" s="23">
        <f t="shared" si="16"/>
        <v>1.1192002954802468E-4</v>
      </c>
      <c r="AV40" s="23">
        <f t="shared" si="16"/>
        <v>1.1192002954802468E-4</v>
      </c>
      <c r="AW40" s="23">
        <f t="shared" si="16"/>
        <v>1.1192002954802468E-4</v>
      </c>
      <c r="AX40" s="23">
        <f t="shared" si="16"/>
        <v>1.1192002954802468E-4</v>
      </c>
      <c r="AY40" s="23">
        <f t="shared" si="16"/>
        <v>1.1192002954802468E-4</v>
      </c>
      <c r="AZ40" s="23">
        <f t="shared" si="16"/>
        <v>1.1192002954802468E-4</v>
      </c>
      <c r="BA40" s="23">
        <f t="shared" si="16"/>
        <v>1.1192002954802468E-4</v>
      </c>
    </row>
    <row r="41" spans="1:53">
      <c r="A41" t="s">
        <v>42</v>
      </c>
      <c r="B41" s="18">
        <f>B34</f>
        <v>1.7146241601117057E-4</v>
      </c>
      <c r="C41" s="18">
        <f t="shared" ref="C41:R41" si="17">C34</f>
        <v>1.7146241601117057E-4</v>
      </c>
      <c r="D41" s="18">
        <f t="shared" si="17"/>
        <v>1.7146241601117057E-4</v>
      </c>
      <c r="E41" s="18">
        <f t="shared" si="17"/>
        <v>1.7146241601117057E-4</v>
      </c>
      <c r="F41" s="18">
        <f t="shared" si="17"/>
        <v>1.7146241601117057E-4</v>
      </c>
      <c r="G41" s="18">
        <f t="shared" si="17"/>
        <v>1.7146241601117057E-4</v>
      </c>
      <c r="H41" s="18">
        <f t="shared" si="17"/>
        <v>1.7146241601117057E-4</v>
      </c>
      <c r="I41" s="18">
        <f t="shared" si="17"/>
        <v>1.7146241601117057E-4</v>
      </c>
      <c r="J41" s="18">
        <f t="shared" si="17"/>
        <v>1.7146241601117057E-4</v>
      </c>
      <c r="K41" s="18">
        <f t="shared" si="17"/>
        <v>1.7146241601117057E-4</v>
      </c>
      <c r="L41" s="18">
        <f t="shared" si="17"/>
        <v>1.7146241601117057E-4</v>
      </c>
      <c r="M41" s="18">
        <f t="shared" si="17"/>
        <v>1.7146241601117057E-4</v>
      </c>
      <c r="N41" s="18">
        <f t="shared" si="17"/>
        <v>1.7146241601117057E-4</v>
      </c>
      <c r="O41" s="18">
        <f t="shared" si="17"/>
        <v>1.7146241601117057E-4</v>
      </c>
      <c r="P41" s="18">
        <f t="shared" si="17"/>
        <v>1.7146241601117057E-4</v>
      </c>
      <c r="Q41" s="18">
        <f t="shared" si="17"/>
        <v>1.7146241601117057E-4</v>
      </c>
      <c r="R41" s="18">
        <f t="shared" si="17"/>
        <v>1.7571035880618085E-4</v>
      </c>
      <c r="S41" s="23">
        <f t="shared" ref="S41:AB41" si="18">R41+($AC$41-$R$41)/10</f>
        <v>1.8003118617301565E-4</v>
      </c>
      <c r="T41" s="23">
        <f t="shared" si="18"/>
        <v>1.8435201353985046E-4</v>
      </c>
      <c r="U41" s="23">
        <f t="shared" si="18"/>
        <v>1.8867284090668527E-4</v>
      </c>
      <c r="V41" s="23">
        <f t="shared" si="18"/>
        <v>1.9299366827352007E-4</v>
      </c>
      <c r="W41" s="23">
        <f t="shared" si="18"/>
        <v>1.9731449564035488E-4</v>
      </c>
      <c r="X41" s="23">
        <f t="shared" si="18"/>
        <v>2.0163532300718968E-4</v>
      </c>
      <c r="Y41" s="23">
        <f t="shared" si="18"/>
        <v>2.0595615037402449E-4</v>
      </c>
      <c r="Z41" s="23">
        <f t="shared" si="18"/>
        <v>2.102769777408593E-4</v>
      </c>
      <c r="AA41" s="23">
        <f t="shared" si="18"/>
        <v>2.145978051076941E-4</v>
      </c>
      <c r="AB41" s="23">
        <f t="shared" si="18"/>
        <v>2.1891863247452891E-4</v>
      </c>
      <c r="AC41" s="23">
        <f>AC34</f>
        <v>2.1891863247452896E-4</v>
      </c>
      <c r="AD41" s="23">
        <f t="shared" ref="AD41:BA41" si="19">AC41</f>
        <v>2.1891863247452896E-4</v>
      </c>
      <c r="AE41" s="23">
        <f t="shared" si="19"/>
        <v>2.1891863247452896E-4</v>
      </c>
      <c r="AF41" s="23">
        <f t="shared" si="19"/>
        <v>2.1891863247452896E-4</v>
      </c>
      <c r="AG41" s="23">
        <f t="shared" si="19"/>
        <v>2.1891863247452896E-4</v>
      </c>
      <c r="AH41" s="23">
        <f t="shared" si="19"/>
        <v>2.1891863247452896E-4</v>
      </c>
      <c r="AI41" s="23">
        <f t="shared" si="19"/>
        <v>2.1891863247452896E-4</v>
      </c>
      <c r="AJ41" s="23">
        <f t="shared" si="19"/>
        <v>2.1891863247452896E-4</v>
      </c>
      <c r="AK41" s="23">
        <f t="shared" si="19"/>
        <v>2.1891863247452896E-4</v>
      </c>
      <c r="AL41" s="23">
        <f t="shared" si="19"/>
        <v>2.1891863247452896E-4</v>
      </c>
      <c r="AM41" s="23">
        <f t="shared" si="19"/>
        <v>2.1891863247452896E-4</v>
      </c>
      <c r="AN41" s="23">
        <f t="shared" si="19"/>
        <v>2.1891863247452896E-4</v>
      </c>
      <c r="AO41" s="23">
        <f t="shared" si="19"/>
        <v>2.1891863247452896E-4</v>
      </c>
      <c r="AP41" s="23">
        <f t="shared" si="19"/>
        <v>2.1891863247452896E-4</v>
      </c>
      <c r="AQ41" s="23">
        <f t="shared" si="19"/>
        <v>2.1891863247452896E-4</v>
      </c>
      <c r="AR41" s="23">
        <f t="shared" si="19"/>
        <v>2.1891863247452896E-4</v>
      </c>
      <c r="AS41" s="23">
        <f t="shared" si="19"/>
        <v>2.1891863247452896E-4</v>
      </c>
      <c r="AT41" s="23">
        <f t="shared" si="19"/>
        <v>2.1891863247452896E-4</v>
      </c>
      <c r="AU41" s="23">
        <f t="shared" si="19"/>
        <v>2.1891863247452896E-4</v>
      </c>
      <c r="AV41" s="23">
        <f t="shared" si="19"/>
        <v>2.1891863247452896E-4</v>
      </c>
      <c r="AW41" s="23">
        <f t="shared" si="19"/>
        <v>2.1891863247452896E-4</v>
      </c>
      <c r="AX41" s="23">
        <f t="shared" si="19"/>
        <v>2.1891863247452896E-4</v>
      </c>
      <c r="AY41" s="23">
        <f t="shared" si="19"/>
        <v>2.1891863247452896E-4</v>
      </c>
      <c r="AZ41" s="23">
        <f t="shared" si="19"/>
        <v>2.1891863247452896E-4</v>
      </c>
      <c r="BA41" s="23">
        <f t="shared" si="19"/>
        <v>2.1891863247452896E-4</v>
      </c>
    </row>
    <row r="42" spans="1:53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</row>
    <row r="43" spans="1:53">
      <c r="A43" t="s">
        <v>118</v>
      </c>
      <c r="N43" s="4"/>
    </row>
    <row r="44" spans="1:53">
      <c r="A44" t="s">
        <v>116</v>
      </c>
    </row>
    <row r="45" spans="1:53">
      <c r="A45" t="s">
        <v>117</v>
      </c>
    </row>
    <row r="47" spans="1:53">
      <c r="A47" t="s">
        <v>119</v>
      </c>
    </row>
    <row r="48" spans="1:53">
      <c r="A48" t="s">
        <v>205</v>
      </c>
    </row>
    <row r="49" spans="1:53">
      <c r="A49" t="s">
        <v>206</v>
      </c>
    </row>
    <row r="52" spans="1:53">
      <c r="A52" t="s">
        <v>145</v>
      </c>
    </row>
    <row r="54" spans="1:53">
      <c r="A54" t="str">
        <f t="shared" ref="A54:AF54" si="20">A30</f>
        <v>cargo miles per BTU</v>
      </c>
      <c r="B54">
        <f t="shared" si="20"/>
        <v>1999</v>
      </c>
      <c r="C54">
        <f t="shared" si="20"/>
        <v>2000</v>
      </c>
      <c r="D54">
        <f t="shared" si="20"/>
        <v>2001</v>
      </c>
      <c r="E54">
        <f t="shared" si="20"/>
        <v>2002</v>
      </c>
      <c r="F54">
        <f t="shared" si="20"/>
        <v>2003</v>
      </c>
      <c r="G54">
        <f t="shared" si="20"/>
        <v>2004</v>
      </c>
      <c r="H54">
        <f t="shared" si="20"/>
        <v>2005</v>
      </c>
      <c r="I54">
        <f t="shared" si="20"/>
        <v>2006</v>
      </c>
      <c r="J54">
        <f t="shared" si="20"/>
        <v>2007</v>
      </c>
      <c r="K54">
        <f t="shared" si="20"/>
        <v>2008</v>
      </c>
      <c r="L54">
        <f t="shared" si="20"/>
        <v>2009</v>
      </c>
      <c r="M54">
        <f t="shared" si="20"/>
        <v>2010</v>
      </c>
      <c r="N54">
        <f t="shared" si="20"/>
        <v>2011</v>
      </c>
      <c r="O54">
        <f t="shared" si="20"/>
        <v>2012</v>
      </c>
      <c r="P54">
        <f t="shared" si="20"/>
        <v>2013</v>
      </c>
      <c r="Q54">
        <f t="shared" si="20"/>
        <v>2014</v>
      </c>
      <c r="R54">
        <f t="shared" si="20"/>
        <v>2015</v>
      </c>
      <c r="S54">
        <f t="shared" si="20"/>
        <v>2016</v>
      </c>
      <c r="T54">
        <f t="shared" si="20"/>
        <v>2017</v>
      </c>
      <c r="U54">
        <f t="shared" si="20"/>
        <v>2018</v>
      </c>
      <c r="V54">
        <f t="shared" si="20"/>
        <v>2019</v>
      </c>
      <c r="W54">
        <f t="shared" si="20"/>
        <v>2020</v>
      </c>
      <c r="X54">
        <f t="shared" si="20"/>
        <v>2021</v>
      </c>
      <c r="Y54">
        <f t="shared" si="20"/>
        <v>2022</v>
      </c>
      <c r="Z54">
        <f t="shared" si="20"/>
        <v>2023</v>
      </c>
      <c r="AA54">
        <f t="shared" si="20"/>
        <v>2024</v>
      </c>
      <c r="AB54">
        <f t="shared" si="20"/>
        <v>2025</v>
      </c>
      <c r="AC54">
        <f t="shared" si="20"/>
        <v>2026</v>
      </c>
      <c r="AD54">
        <f t="shared" si="20"/>
        <v>2027</v>
      </c>
      <c r="AE54">
        <f t="shared" si="20"/>
        <v>2028</v>
      </c>
      <c r="AF54">
        <f t="shared" si="20"/>
        <v>2029</v>
      </c>
      <c r="AG54">
        <f t="shared" ref="AG54:BA54" si="21">AG30</f>
        <v>2030</v>
      </c>
      <c r="AH54">
        <f t="shared" si="21"/>
        <v>2031</v>
      </c>
      <c r="AI54">
        <f t="shared" si="21"/>
        <v>2032</v>
      </c>
      <c r="AJ54">
        <f t="shared" si="21"/>
        <v>2033</v>
      </c>
      <c r="AK54">
        <f t="shared" si="21"/>
        <v>2034</v>
      </c>
      <c r="AL54">
        <f t="shared" si="21"/>
        <v>2035</v>
      </c>
      <c r="AM54">
        <f t="shared" si="21"/>
        <v>2036</v>
      </c>
      <c r="AN54">
        <f t="shared" si="21"/>
        <v>2037</v>
      </c>
      <c r="AO54">
        <f t="shared" si="21"/>
        <v>2038</v>
      </c>
      <c r="AP54">
        <f t="shared" si="21"/>
        <v>2039</v>
      </c>
      <c r="AQ54">
        <f t="shared" si="21"/>
        <v>2040</v>
      </c>
      <c r="AR54">
        <f t="shared" si="21"/>
        <v>2041</v>
      </c>
      <c r="AS54">
        <f t="shared" si="21"/>
        <v>2042</v>
      </c>
      <c r="AT54">
        <f t="shared" si="21"/>
        <v>2043</v>
      </c>
      <c r="AU54">
        <f t="shared" si="21"/>
        <v>2044</v>
      </c>
      <c r="AV54">
        <f t="shared" si="21"/>
        <v>2045</v>
      </c>
      <c r="AW54">
        <f t="shared" si="21"/>
        <v>2046</v>
      </c>
      <c r="AX54">
        <f t="shared" si="21"/>
        <v>2047</v>
      </c>
      <c r="AY54">
        <f t="shared" si="21"/>
        <v>2048</v>
      </c>
      <c r="AZ54">
        <f t="shared" si="21"/>
        <v>2049</v>
      </c>
      <c r="BA54">
        <f t="shared" si="21"/>
        <v>2050</v>
      </c>
    </row>
    <row r="55" spans="1:53">
      <c r="A55" t="str">
        <f t="shared" ref="A55:R55" si="22">A31</f>
        <v>SP MDV Gasoline</v>
      </c>
      <c r="B55">
        <f t="shared" si="22"/>
        <v>9.1675207599056481E-5</v>
      </c>
      <c r="C55">
        <f t="shared" si="22"/>
        <v>9.3895111211107876E-5</v>
      </c>
      <c r="D55">
        <f t="shared" si="22"/>
        <v>9.3401200605187405E-5</v>
      </c>
      <c r="E55">
        <f t="shared" si="22"/>
        <v>9.3976592029318943E-5</v>
      </c>
      <c r="F55">
        <f t="shared" si="22"/>
        <v>9.4472716002591648E-5</v>
      </c>
      <c r="G55">
        <f t="shared" si="22"/>
        <v>9.4227273375650409E-5</v>
      </c>
      <c r="H55">
        <f t="shared" si="22"/>
        <v>9.5329088683342335E-5</v>
      </c>
      <c r="I55">
        <f t="shared" si="22"/>
        <v>9.2956796681285282E-5</v>
      </c>
      <c r="J55">
        <f t="shared" si="22"/>
        <v>9.2364976523620862E-5</v>
      </c>
      <c r="K55">
        <f t="shared" si="22"/>
        <v>9.2647504612479903E-5</v>
      </c>
      <c r="L55">
        <f t="shared" si="22"/>
        <v>9.2617747318293875E-5</v>
      </c>
      <c r="M55">
        <f t="shared" si="22"/>
        <v>7.6282112633566481E-5</v>
      </c>
      <c r="N55">
        <f t="shared" si="22"/>
        <v>7.3991103689065611E-5</v>
      </c>
      <c r="O55">
        <f t="shared" si="22"/>
        <v>7.5518442985399533E-5</v>
      </c>
      <c r="P55">
        <f t="shared" si="22"/>
        <v>7.4924477703491892E-5</v>
      </c>
      <c r="Q55">
        <f t="shared" si="22"/>
        <v>7.6282112633566481E-5</v>
      </c>
      <c r="R55">
        <f t="shared" si="22"/>
        <v>7.6621521366085135E-5</v>
      </c>
      <c r="S55" s="30">
        <f>R55</f>
        <v>7.6621521366085135E-5</v>
      </c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</row>
    <row r="56" spans="1:53">
      <c r="A56" s="24" t="str">
        <f t="shared" ref="A56:R56" si="23">A32</f>
        <v>SP MDV Diesel</v>
      </c>
      <c r="B56" s="24">
        <f t="shared" si="23"/>
        <v>8.3601515016886493E-5</v>
      </c>
      <c r="C56" s="24">
        <f t="shared" si="23"/>
        <v>8.4139473029839327E-5</v>
      </c>
      <c r="D56" s="24">
        <f t="shared" si="23"/>
        <v>8.4677431051277398E-5</v>
      </c>
      <c r="E56" s="24">
        <f t="shared" si="23"/>
        <v>8.5215389081200665E-5</v>
      </c>
      <c r="F56" s="24">
        <f t="shared" si="23"/>
        <v>8.5753347085668288E-5</v>
      </c>
      <c r="G56" s="24">
        <f t="shared" si="23"/>
        <v>8.6291305090135912E-5</v>
      </c>
      <c r="H56" s="24">
        <f t="shared" si="23"/>
        <v>8.6829263094603522E-5</v>
      </c>
      <c r="I56" s="24">
        <f t="shared" si="23"/>
        <v>8.7367221099071145E-5</v>
      </c>
      <c r="J56" s="24">
        <f t="shared" si="23"/>
        <v>8.7905179188390952E-5</v>
      </c>
      <c r="K56" s="24">
        <f t="shared" si="23"/>
        <v>8.8443137192858575E-5</v>
      </c>
      <c r="L56" s="24">
        <f t="shared" si="23"/>
        <v>8.8981095197326199E-5</v>
      </c>
      <c r="M56" s="24">
        <f t="shared" si="23"/>
        <v>8.9519053201793822E-5</v>
      </c>
      <c r="N56">
        <f t="shared" si="23"/>
        <v>9.5882966936518499E-5</v>
      </c>
      <c r="O56">
        <f t="shared" si="23"/>
        <v>8.1288391438216569E-5</v>
      </c>
      <c r="P56">
        <f t="shared" si="23"/>
        <v>8.4597626580273401E-5</v>
      </c>
      <c r="Q56">
        <f t="shared" si="23"/>
        <v>8.8670531370497194E-5</v>
      </c>
      <c r="R56">
        <f t="shared" si="23"/>
        <v>8.9519053201793822E-5</v>
      </c>
      <c r="S56" s="30">
        <f>R56</f>
        <v>8.9519053201793822E-5</v>
      </c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</row>
    <row r="57" spans="1:53">
      <c r="A57" t="str">
        <f t="shared" ref="A57:R57" si="24">A33</f>
        <v>SP MDV CNG</v>
      </c>
      <c r="B57">
        <f t="shared" si="24"/>
        <v>9.7611802166564941E-5</v>
      </c>
      <c r="C57">
        <f t="shared" si="24"/>
        <v>9.7611802166564941E-5</v>
      </c>
      <c r="D57">
        <f t="shared" si="24"/>
        <v>9.7611802166564941E-5</v>
      </c>
      <c r="E57">
        <f t="shared" si="24"/>
        <v>9.7611802166564941E-5</v>
      </c>
      <c r="F57">
        <f t="shared" si="24"/>
        <v>9.7611802166564941E-5</v>
      </c>
      <c r="G57">
        <f t="shared" si="24"/>
        <v>9.7611802166564941E-5</v>
      </c>
      <c r="H57">
        <f t="shared" si="24"/>
        <v>9.7611802166564941E-5</v>
      </c>
      <c r="I57">
        <f t="shared" si="24"/>
        <v>9.7611802166564941E-5</v>
      </c>
      <c r="J57">
        <f t="shared" si="24"/>
        <v>9.7611802166564941E-5</v>
      </c>
      <c r="K57">
        <f t="shared" si="24"/>
        <v>9.7611802166564941E-5</v>
      </c>
      <c r="L57">
        <f t="shared" si="24"/>
        <v>9.7611802166564941E-5</v>
      </c>
      <c r="M57">
        <f t="shared" si="24"/>
        <v>9.7611802166564941E-5</v>
      </c>
      <c r="N57">
        <f t="shared" si="24"/>
        <v>9.7611802166564941E-5</v>
      </c>
      <c r="O57">
        <f t="shared" si="24"/>
        <v>9.7611802166564941E-5</v>
      </c>
      <c r="P57">
        <f t="shared" si="24"/>
        <v>9.7611802166564941E-5</v>
      </c>
      <c r="Q57">
        <f t="shared" si="24"/>
        <v>9.7611802166564941E-5</v>
      </c>
      <c r="R57">
        <f t="shared" si="24"/>
        <v>9.9608053039797109E-5</v>
      </c>
      <c r="S57" s="4">
        <f t="shared" ref="S57:BA57" si="25">S40</f>
        <v>9.9996506730141554E-5</v>
      </c>
      <c r="T57" s="4">
        <f t="shared" si="25"/>
        <v>1.0118885901192986E-4</v>
      </c>
      <c r="U57" s="4">
        <f t="shared" si="25"/>
        <v>1.0238121129371817E-4</v>
      </c>
      <c r="V57" s="4">
        <f t="shared" si="25"/>
        <v>1.0357356357550647E-4</v>
      </c>
      <c r="W57" s="4">
        <f t="shared" si="25"/>
        <v>1.0476591585729478E-4</v>
      </c>
      <c r="X57" s="4">
        <f t="shared" si="25"/>
        <v>1.0595826813908309E-4</v>
      </c>
      <c r="Y57" s="4">
        <f t="shared" si="25"/>
        <v>1.0715062042087139E-4</v>
      </c>
      <c r="Z57" s="4">
        <f t="shared" si="25"/>
        <v>1.083429727026597E-4</v>
      </c>
      <c r="AA57" s="4">
        <f t="shared" si="25"/>
        <v>1.09535324984448E-4</v>
      </c>
      <c r="AB57" s="4">
        <f t="shared" si="25"/>
        <v>1.1072767726623631E-4</v>
      </c>
      <c r="AC57" s="4">
        <f t="shared" si="25"/>
        <v>1.1192002954802468E-4</v>
      </c>
      <c r="AD57" s="4">
        <f t="shared" si="25"/>
        <v>1.1192002954802468E-4</v>
      </c>
      <c r="AE57" s="4">
        <f t="shared" si="25"/>
        <v>1.1192002954802468E-4</v>
      </c>
      <c r="AF57" s="4">
        <f t="shared" si="25"/>
        <v>1.1192002954802468E-4</v>
      </c>
      <c r="AG57" s="4">
        <f t="shared" si="25"/>
        <v>1.1192002954802468E-4</v>
      </c>
      <c r="AH57" s="4">
        <f t="shared" si="25"/>
        <v>1.1192002954802468E-4</v>
      </c>
      <c r="AI57" s="4">
        <f t="shared" si="25"/>
        <v>1.1192002954802468E-4</v>
      </c>
      <c r="AJ57" s="4">
        <f t="shared" si="25"/>
        <v>1.1192002954802468E-4</v>
      </c>
      <c r="AK57" s="4">
        <f t="shared" si="25"/>
        <v>1.1192002954802468E-4</v>
      </c>
      <c r="AL57" s="4">
        <f t="shared" si="25"/>
        <v>1.1192002954802468E-4</v>
      </c>
      <c r="AM57" s="4">
        <f t="shared" si="25"/>
        <v>1.1192002954802468E-4</v>
      </c>
      <c r="AN57" s="4">
        <f t="shared" si="25"/>
        <v>1.1192002954802468E-4</v>
      </c>
      <c r="AO57" s="4">
        <f t="shared" si="25"/>
        <v>1.1192002954802468E-4</v>
      </c>
      <c r="AP57" s="4">
        <f t="shared" si="25"/>
        <v>1.1192002954802468E-4</v>
      </c>
      <c r="AQ57" s="4">
        <f t="shared" si="25"/>
        <v>1.1192002954802468E-4</v>
      </c>
      <c r="AR57" s="4">
        <f t="shared" si="25"/>
        <v>1.1192002954802468E-4</v>
      </c>
      <c r="AS57" s="4">
        <f t="shared" si="25"/>
        <v>1.1192002954802468E-4</v>
      </c>
      <c r="AT57" s="4">
        <f t="shared" si="25"/>
        <v>1.1192002954802468E-4</v>
      </c>
      <c r="AU57" s="4">
        <f t="shared" si="25"/>
        <v>1.1192002954802468E-4</v>
      </c>
      <c r="AV57" s="4">
        <f t="shared" si="25"/>
        <v>1.1192002954802468E-4</v>
      </c>
      <c r="AW57" s="4">
        <f t="shared" si="25"/>
        <v>1.1192002954802468E-4</v>
      </c>
      <c r="AX57" s="4">
        <f t="shared" si="25"/>
        <v>1.1192002954802468E-4</v>
      </c>
      <c r="AY57" s="4">
        <f t="shared" si="25"/>
        <v>1.1192002954802468E-4</v>
      </c>
      <c r="AZ57" s="4">
        <f t="shared" si="25"/>
        <v>1.1192002954802468E-4</v>
      </c>
      <c r="BA57" s="4">
        <f t="shared" si="25"/>
        <v>1.1192002954802468E-4</v>
      </c>
    </row>
    <row r="58" spans="1:53">
      <c r="A58" t="str">
        <f t="shared" ref="A58:R58" si="26">A34</f>
        <v>Battery Electric MDV</v>
      </c>
      <c r="B58">
        <f t="shared" si="26"/>
        <v>1.7146241601117057E-4</v>
      </c>
      <c r="C58">
        <f t="shared" si="26"/>
        <v>1.7146241601117057E-4</v>
      </c>
      <c r="D58">
        <f t="shared" si="26"/>
        <v>1.7146241601117057E-4</v>
      </c>
      <c r="E58">
        <f t="shared" si="26"/>
        <v>1.7146241601117057E-4</v>
      </c>
      <c r="F58">
        <f t="shared" si="26"/>
        <v>1.7146241601117057E-4</v>
      </c>
      <c r="G58">
        <f t="shared" si="26"/>
        <v>1.7146241601117057E-4</v>
      </c>
      <c r="H58">
        <f t="shared" si="26"/>
        <v>1.7146241601117057E-4</v>
      </c>
      <c r="I58">
        <f t="shared" si="26"/>
        <v>1.7146241601117057E-4</v>
      </c>
      <c r="J58">
        <f t="shared" si="26"/>
        <v>1.7146241601117057E-4</v>
      </c>
      <c r="K58">
        <f t="shared" si="26"/>
        <v>1.7146241601117057E-4</v>
      </c>
      <c r="L58">
        <f t="shared" si="26"/>
        <v>1.7146241601117057E-4</v>
      </c>
      <c r="M58">
        <f t="shared" si="26"/>
        <v>1.7146241601117057E-4</v>
      </c>
      <c r="N58">
        <f t="shared" si="26"/>
        <v>1.7146241601117057E-4</v>
      </c>
      <c r="O58">
        <f t="shared" si="26"/>
        <v>1.7146241601117057E-4</v>
      </c>
      <c r="P58">
        <f t="shared" si="26"/>
        <v>1.7146241601117057E-4</v>
      </c>
      <c r="Q58">
        <f t="shared" si="26"/>
        <v>1.7146241601117057E-4</v>
      </c>
      <c r="R58">
        <f t="shared" si="26"/>
        <v>1.7571035880618085E-4</v>
      </c>
      <c r="S58" s="4">
        <f t="shared" ref="S58:BA58" si="27">S41</f>
        <v>1.8003118617301565E-4</v>
      </c>
      <c r="T58" s="4">
        <f t="shared" si="27"/>
        <v>1.8435201353985046E-4</v>
      </c>
      <c r="U58" s="4">
        <f t="shared" si="27"/>
        <v>1.8867284090668527E-4</v>
      </c>
      <c r="V58" s="4">
        <f t="shared" si="27"/>
        <v>1.9299366827352007E-4</v>
      </c>
      <c r="W58" s="4">
        <f t="shared" si="27"/>
        <v>1.9731449564035488E-4</v>
      </c>
      <c r="X58" s="4">
        <f t="shared" si="27"/>
        <v>2.0163532300718968E-4</v>
      </c>
      <c r="Y58" s="4">
        <f t="shared" si="27"/>
        <v>2.0595615037402449E-4</v>
      </c>
      <c r="Z58" s="4">
        <f t="shared" si="27"/>
        <v>2.102769777408593E-4</v>
      </c>
      <c r="AA58" s="4">
        <f t="shared" si="27"/>
        <v>2.145978051076941E-4</v>
      </c>
      <c r="AB58" s="4">
        <f t="shared" si="27"/>
        <v>2.1891863247452891E-4</v>
      </c>
      <c r="AC58" s="4">
        <f t="shared" si="27"/>
        <v>2.1891863247452896E-4</v>
      </c>
      <c r="AD58" s="4">
        <f t="shared" si="27"/>
        <v>2.1891863247452896E-4</v>
      </c>
      <c r="AE58" s="4">
        <f t="shared" si="27"/>
        <v>2.1891863247452896E-4</v>
      </c>
      <c r="AF58" s="4">
        <f t="shared" si="27"/>
        <v>2.1891863247452896E-4</v>
      </c>
      <c r="AG58" s="4">
        <f t="shared" si="27"/>
        <v>2.1891863247452896E-4</v>
      </c>
      <c r="AH58" s="4">
        <f t="shared" si="27"/>
        <v>2.1891863247452896E-4</v>
      </c>
      <c r="AI58" s="4">
        <f t="shared" si="27"/>
        <v>2.1891863247452896E-4</v>
      </c>
      <c r="AJ58" s="4">
        <f t="shared" si="27"/>
        <v>2.1891863247452896E-4</v>
      </c>
      <c r="AK58" s="4">
        <f t="shared" si="27"/>
        <v>2.1891863247452896E-4</v>
      </c>
      <c r="AL58" s="4">
        <f t="shared" si="27"/>
        <v>2.1891863247452896E-4</v>
      </c>
      <c r="AM58" s="4">
        <f t="shared" si="27"/>
        <v>2.1891863247452896E-4</v>
      </c>
      <c r="AN58" s="4">
        <f t="shared" si="27"/>
        <v>2.1891863247452896E-4</v>
      </c>
      <c r="AO58" s="4">
        <f t="shared" si="27"/>
        <v>2.1891863247452896E-4</v>
      </c>
      <c r="AP58" s="4">
        <f t="shared" si="27"/>
        <v>2.1891863247452896E-4</v>
      </c>
      <c r="AQ58" s="4">
        <f t="shared" si="27"/>
        <v>2.1891863247452896E-4</v>
      </c>
      <c r="AR58" s="4">
        <f t="shared" si="27"/>
        <v>2.1891863247452896E-4</v>
      </c>
      <c r="AS58" s="4">
        <f t="shared" si="27"/>
        <v>2.1891863247452896E-4</v>
      </c>
      <c r="AT58" s="4">
        <f t="shared" si="27"/>
        <v>2.1891863247452896E-4</v>
      </c>
      <c r="AU58" s="4">
        <f t="shared" si="27"/>
        <v>2.1891863247452896E-4</v>
      </c>
      <c r="AV58" s="4">
        <f t="shared" si="27"/>
        <v>2.1891863247452896E-4</v>
      </c>
      <c r="AW58" s="4">
        <f t="shared" si="27"/>
        <v>2.1891863247452896E-4</v>
      </c>
      <c r="AX58" s="4">
        <f t="shared" si="27"/>
        <v>2.1891863247452896E-4</v>
      </c>
      <c r="AY58" s="4">
        <f t="shared" si="27"/>
        <v>2.1891863247452896E-4</v>
      </c>
      <c r="AZ58" s="4">
        <f t="shared" si="27"/>
        <v>2.1891863247452896E-4</v>
      </c>
      <c r="BA58" s="4">
        <f t="shared" si="27"/>
        <v>2.1891863247452896E-4</v>
      </c>
    </row>
    <row r="60" spans="1:53" ht="13" customHeight="1"/>
    <row r="61" spans="1:53" ht="13" customHeight="1"/>
    <row r="62" spans="1:53">
      <c r="A62" s="24" t="s">
        <v>120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53">
      <c r="A63" t="str">
        <f>A38</f>
        <v>SP MDV Gasoline</v>
      </c>
      <c r="B63">
        <f t="shared" ref="B63:L63" si="28">$N$55</f>
        <v>7.3991103689065611E-5</v>
      </c>
      <c r="C63">
        <f t="shared" si="28"/>
        <v>7.3991103689065611E-5</v>
      </c>
      <c r="D63">
        <f t="shared" si="28"/>
        <v>7.3991103689065611E-5</v>
      </c>
      <c r="E63">
        <f t="shared" si="28"/>
        <v>7.3991103689065611E-5</v>
      </c>
      <c r="F63">
        <f t="shared" si="28"/>
        <v>7.3991103689065611E-5</v>
      </c>
      <c r="G63">
        <f t="shared" si="28"/>
        <v>7.3991103689065611E-5</v>
      </c>
      <c r="H63">
        <f t="shared" si="28"/>
        <v>7.3991103689065611E-5</v>
      </c>
      <c r="I63">
        <f t="shared" si="28"/>
        <v>7.3991103689065611E-5</v>
      </c>
      <c r="J63">
        <f t="shared" si="28"/>
        <v>7.3991103689065611E-5</v>
      </c>
      <c r="K63">
        <f t="shared" si="28"/>
        <v>7.3991103689065611E-5</v>
      </c>
      <c r="L63">
        <f t="shared" si="28"/>
        <v>7.3991103689065611E-5</v>
      </c>
      <c r="M63">
        <f>$N$55</f>
        <v>7.3991103689065611E-5</v>
      </c>
      <c r="N63">
        <f>N55</f>
        <v>7.3991103689065611E-5</v>
      </c>
    </row>
    <row r="65" spans="1:53">
      <c r="A65" s="24" t="s">
        <v>121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53">
      <c r="A66" t="str">
        <f>A56</f>
        <v>SP MDV Diesel</v>
      </c>
      <c r="B66">
        <f t="shared" ref="B66:M66" si="29">C66</f>
        <v>8.1288391438216569E-5</v>
      </c>
      <c r="C66">
        <f t="shared" si="29"/>
        <v>8.1288391438216569E-5</v>
      </c>
      <c r="D66">
        <f t="shared" si="29"/>
        <v>8.1288391438216569E-5</v>
      </c>
      <c r="E66">
        <f t="shared" si="29"/>
        <v>8.1288391438216569E-5</v>
      </c>
      <c r="F66">
        <f t="shared" si="29"/>
        <v>8.1288391438216569E-5</v>
      </c>
      <c r="G66">
        <f t="shared" si="29"/>
        <v>8.1288391438216569E-5</v>
      </c>
      <c r="H66">
        <f t="shared" si="29"/>
        <v>8.1288391438216569E-5</v>
      </c>
      <c r="I66">
        <f t="shared" si="29"/>
        <v>8.1288391438216569E-5</v>
      </c>
      <c r="J66">
        <f t="shared" si="29"/>
        <v>8.1288391438216569E-5</v>
      </c>
      <c r="K66">
        <f t="shared" si="29"/>
        <v>8.1288391438216569E-5</v>
      </c>
      <c r="L66">
        <f t="shared" si="29"/>
        <v>8.1288391438216569E-5</v>
      </c>
      <c r="M66">
        <f t="shared" si="29"/>
        <v>8.1288391438216569E-5</v>
      </c>
      <c r="N66">
        <f>O66</f>
        <v>8.1288391438216569E-5</v>
      </c>
      <c r="O66">
        <f>O56</f>
        <v>8.1288391438216569E-5</v>
      </c>
    </row>
    <row r="69" spans="1:53">
      <c r="A69" t="s">
        <v>148</v>
      </c>
    </row>
    <row r="71" spans="1:53">
      <c r="A71" t="str">
        <f t="shared" ref="A71:AF71" si="30">A54</f>
        <v>cargo miles per BTU</v>
      </c>
      <c r="B71">
        <f t="shared" si="30"/>
        <v>1999</v>
      </c>
      <c r="C71">
        <f t="shared" si="30"/>
        <v>2000</v>
      </c>
      <c r="D71">
        <f t="shared" si="30"/>
        <v>2001</v>
      </c>
      <c r="E71">
        <f t="shared" si="30"/>
        <v>2002</v>
      </c>
      <c r="F71">
        <f t="shared" si="30"/>
        <v>2003</v>
      </c>
      <c r="G71">
        <f t="shared" si="30"/>
        <v>2004</v>
      </c>
      <c r="H71">
        <f t="shared" si="30"/>
        <v>2005</v>
      </c>
      <c r="I71">
        <f t="shared" si="30"/>
        <v>2006</v>
      </c>
      <c r="J71">
        <f t="shared" si="30"/>
        <v>2007</v>
      </c>
      <c r="K71">
        <f t="shared" si="30"/>
        <v>2008</v>
      </c>
      <c r="L71">
        <f t="shared" si="30"/>
        <v>2009</v>
      </c>
      <c r="M71">
        <f t="shared" si="30"/>
        <v>2010</v>
      </c>
      <c r="N71">
        <f t="shared" si="30"/>
        <v>2011</v>
      </c>
      <c r="O71">
        <f t="shared" si="30"/>
        <v>2012</v>
      </c>
      <c r="P71">
        <f t="shared" si="30"/>
        <v>2013</v>
      </c>
      <c r="Q71">
        <f t="shared" si="30"/>
        <v>2014</v>
      </c>
      <c r="R71">
        <f t="shared" si="30"/>
        <v>2015</v>
      </c>
      <c r="S71">
        <f t="shared" si="30"/>
        <v>2016</v>
      </c>
      <c r="T71">
        <f t="shared" si="30"/>
        <v>2017</v>
      </c>
      <c r="U71">
        <f t="shared" si="30"/>
        <v>2018</v>
      </c>
      <c r="V71">
        <f t="shared" si="30"/>
        <v>2019</v>
      </c>
      <c r="W71">
        <f t="shared" si="30"/>
        <v>2020</v>
      </c>
      <c r="X71">
        <f t="shared" si="30"/>
        <v>2021</v>
      </c>
      <c r="Y71">
        <f t="shared" si="30"/>
        <v>2022</v>
      </c>
      <c r="Z71">
        <f t="shared" si="30"/>
        <v>2023</v>
      </c>
      <c r="AA71">
        <f t="shared" si="30"/>
        <v>2024</v>
      </c>
      <c r="AB71">
        <f t="shared" si="30"/>
        <v>2025</v>
      </c>
      <c r="AC71">
        <f t="shared" si="30"/>
        <v>2026</v>
      </c>
      <c r="AD71">
        <f t="shared" si="30"/>
        <v>2027</v>
      </c>
      <c r="AE71">
        <f t="shared" si="30"/>
        <v>2028</v>
      </c>
      <c r="AF71">
        <f t="shared" si="30"/>
        <v>2029</v>
      </c>
      <c r="AG71">
        <f t="shared" ref="AG71:BA71" si="31">AG54</f>
        <v>2030</v>
      </c>
      <c r="AH71">
        <f t="shared" si="31"/>
        <v>2031</v>
      </c>
      <c r="AI71">
        <f t="shared" si="31"/>
        <v>2032</v>
      </c>
      <c r="AJ71">
        <f t="shared" si="31"/>
        <v>2033</v>
      </c>
      <c r="AK71">
        <f t="shared" si="31"/>
        <v>2034</v>
      </c>
      <c r="AL71">
        <f t="shared" si="31"/>
        <v>2035</v>
      </c>
      <c r="AM71">
        <f t="shared" si="31"/>
        <v>2036</v>
      </c>
      <c r="AN71">
        <f t="shared" si="31"/>
        <v>2037</v>
      </c>
      <c r="AO71">
        <f t="shared" si="31"/>
        <v>2038</v>
      </c>
      <c r="AP71">
        <f t="shared" si="31"/>
        <v>2039</v>
      </c>
      <c r="AQ71">
        <f t="shared" si="31"/>
        <v>2040</v>
      </c>
      <c r="AR71">
        <f t="shared" si="31"/>
        <v>2041</v>
      </c>
      <c r="AS71">
        <f t="shared" si="31"/>
        <v>2042</v>
      </c>
      <c r="AT71">
        <f t="shared" si="31"/>
        <v>2043</v>
      </c>
      <c r="AU71">
        <f t="shared" si="31"/>
        <v>2044</v>
      </c>
      <c r="AV71">
        <f t="shared" si="31"/>
        <v>2045</v>
      </c>
      <c r="AW71">
        <f t="shared" si="31"/>
        <v>2046</v>
      </c>
      <c r="AX71">
        <f t="shared" si="31"/>
        <v>2047</v>
      </c>
      <c r="AY71">
        <f t="shared" si="31"/>
        <v>2048</v>
      </c>
      <c r="AZ71">
        <f t="shared" si="31"/>
        <v>2049</v>
      </c>
      <c r="BA71">
        <f t="shared" si="31"/>
        <v>2050</v>
      </c>
    </row>
    <row r="72" spans="1:53">
      <c r="A72" t="str">
        <f t="shared" ref="A72:R72" si="32">A55</f>
        <v>SP MDV Gasoline</v>
      </c>
      <c r="B72">
        <f t="shared" si="32"/>
        <v>9.1675207599056481E-5</v>
      </c>
      <c r="C72">
        <f t="shared" si="32"/>
        <v>9.3895111211107876E-5</v>
      </c>
      <c r="D72">
        <f t="shared" si="32"/>
        <v>9.3401200605187405E-5</v>
      </c>
      <c r="E72">
        <f t="shared" si="32"/>
        <v>9.3976592029318943E-5</v>
      </c>
      <c r="F72">
        <f t="shared" si="32"/>
        <v>9.4472716002591648E-5</v>
      </c>
      <c r="G72">
        <f t="shared" si="32"/>
        <v>9.4227273375650409E-5</v>
      </c>
      <c r="H72">
        <f t="shared" si="32"/>
        <v>9.5329088683342335E-5</v>
      </c>
      <c r="I72">
        <f t="shared" si="32"/>
        <v>9.2956796681285282E-5</v>
      </c>
      <c r="J72">
        <f t="shared" si="32"/>
        <v>9.2364976523620862E-5</v>
      </c>
      <c r="K72">
        <f t="shared" si="32"/>
        <v>9.2647504612479903E-5</v>
      </c>
      <c r="L72">
        <f t="shared" si="32"/>
        <v>9.2617747318293875E-5</v>
      </c>
      <c r="M72">
        <f t="shared" si="32"/>
        <v>7.6282112633566481E-5</v>
      </c>
      <c r="N72">
        <f t="shared" si="32"/>
        <v>7.3991103689065611E-5</v>
      </c>
      <c r="O72">
        <f t="shared" si="32"/>
        <v>7.5518442985399533E-5</v>
      </c>
      <c r="P72">
        <f t="shared" si="32"/>
        <v>7.4924477703491892E-5</v>
      </c>
      <c r="Q72">
        <f t="shared" si="32"/>
        <v>7.6282112633566481E-5</v>
      </c>
      <c r="R72">
        <f t="shared" si="32"/>
        <v>7.6621521366085135E-5</v>
      </c>
      <c r="S72">
        <f>R72</f>
        <v>7.6621521366085135E-5</v>
      </c>
      <c r="T72">
        <f>'LDV frt adjustment'!C91</f>
        <v>7.98459043250123E-5</v>
      </c>
      <c r="U72">
        <f>'LDV frt adjustment'!D91</f>
        <v>8.205206108638353E-5</v>
      </c>
      <c r="V72">
        <f>'LDV frt adjustment'!E91</f>
        <v>8.205206108638353E-5</v>
      </c>
      <c r="W72">
        <f>'LDV frt adjustment'!F91</f>
        <v>8.222176545264285E-5</v>
      </c>
      <c r="X72">
        <f>'LDV frt adjustment'!G91</f>
        <v>8.5361296228440362E-5</v>
      </c>
      <c r="Y72">
        <f>'LDV frt adjustment'!H91</f>
        <v>8.5361296228440362E-5</v>
      </c>
      <c r="Z72">
        <f>'LDV frt adjustment'!I91</f>
        <v>8.5361296228440362E-5</v>
      </c>
      <c r="AA72">
        <f>'LDV frt adjustment'!J91</f>
        <v>8.5361296228440362E-5</v>
      </c>
      <c r="AB72">
        <f>'LDV frt adjustment'!K91</f>
        <v>8.5361296228440362E-5</v>
      </c>
      <c r="AC72">
        <f>'LDV frt adjustment'!L91</f>
        <v>8.5361296228440362E-5</v>
      </c>
      <c r="AD72">
        <f>'LDV frt adjustment'!M91</f>
        <v>8.5361296228440362E-5</v>
      </c>
      <c r="AE72">
        <f>'LDV frt adjustment'!N91</f>
        <v>8.5361296228440362E-5</v>
      </c>
      <c r="AF72">
        <f>'LDV frt adjustment'!O91</f>
        <v>8.5361296228440362E-5</v>
      </c>
      <c r="AG72">
        <f>'LDV frt adjustment'!P91</f>
        <v>8.5361296228440362E-5</v>
      </c>
      <c r="AH72">
        <f>'LDV frt adjustment'!Q91</f>
        <v>8.5361296228440362E-5</v>
      </c>
      <c r="AI72">
        <f>'LDV frt adjustment'!R91</f>
        <v>8.5361296228440362E-5</v>
      </c>
      <c r="AJ72">
        <f>'LDV frt adjustment'!S91</f>
        <v>8.5361296228440362E-5</v>
      </c>
      <c r="AK72">
        <f>'LDV frt adjustment'!T91</f>
        <v>8.5361296228440362E-5</v>
      </c>
      <c r="AL72">
        <f>'LDV frt adjustment'!U91</f>
        <v>8.5361296228440362E-5</v>
      </c>
      <c r="AM72">
        <f>'LDV frt adjustment'!V91</f>
        <v>8.5361296228440362E-5</v>
      </c>
      <c r="AN72">
        <f>'LDV frt adjustment'!W91</f>
        <v>8.5361296228440362E-5</v>
      </c>
      <c r="AO72">
        <f>'LDV frt adjustment'!X91</f>
        <v>8.5361296228440362E-5</v>
      </c>
      <c r="AP72">
        <f>'LDV frt adjustment'!Y91</f>
        <v>8.5361296228440362E-5</v>
      </c>
      <c r="AQ72">
        <f>'LDV frt adjustment'!Z91</f>
        <v>8.5361296228440362E-5</v>
      </c>
      <c r="AR72">
        <f>'LDV frt adjustment'!AA91</f>
        <v>8.5361296228440362E-5</v>
      </c>
      <c r="AS72">
        <f>'LDV frt adjustment'!AB91</f>
        <v>8.5361296228440362E-5</v>
      </c>
      <c r="AT72">
        <f>'LDV frt adjustment'!AC91</f>
        <v>8.5361296228440362E-5</v>
      </c>
      <c r="AU72">
        <f>'LDV frt adjustment'!AD91</f>
        <v>8.5361296228440362E-5</v>
      </c>
      <c r="AV72">
        <f>'LDV frt adjustment'!AE91</f>
        <v>8.5361296228440362E-5</v>
      </c>
      <c r="AW72">
        <f>'LDV frt adjustment'!AF91</f>
        <v>8.5361296228440362E-5</v>
      </c>
      <c r="AX72">
        <f>'LDV frt adjustment'!AG91</f>
        <v>8.5361296228440362E-5</v>
      </c>
      <c r="AY72">
        <f>'LDV frt adjustment'!AH91</f>
        <v>8.5361296228440362E-5</v>
      </c>
      <c r="AZ72">
        <f>'LDV frt adjustment'!AI91</f>
        <v>8.5361296228440362E-5</v>
      </c>
      <c r="BA72">
        <f t="shared" ref="BA72" si="33">BA55</f>
        <v>0</v>
      </c>
    </row>
    <row r="73" spans="1:53">
      <c r="A73" t="str">
        <f t="shared" ref="A73:AF73" si="34">A56</f>
        <v>SP MDV Diesel</v>
      </c>
      <c r="B73">
        <f t="shared" si="34"/>
        <v>8.3601515016886493E-5</v>
      </c>
      <c r="C73">
        <f t="shared" si="34"/>
        <v>8.4139473029839327E-5</v>
      </c>
      <c r="D73">
        <f t="shared" si="34"/>
        <v>8.4677431051277398E-5</v>
      </c>
      <c r="E73">
        <f t="shared" si="34"/>
        <v>8.5215389081200665E-5</v>
      </c>
      <c r="F73">
        <f t="shared" si="34"/>
        <v>8.5753347085668288E-5</v>
      </c>
      <c r="G73">
        <f t="shared" si="34"/>
        <v>8.6291305090135912E-5</v>
      </c>
      <c r="H73">
        <f t="shared" si="34"/>
        <v>8.6829263094603522E-5</v>
      </c>
      <c r="I73">
        <f t="shared" si="34"/>
        <v>8.7367221099071145E-5</v>
      </c>
      <c r="J73">
        <f t="shared" si="34"/>
        <v>8.7905179188390952E-5</v>
      </c>
      <c r="K73">
        <f t="shared" si="34"/>
        <v>8.8443137192858575E-5</v>
      </c>
      <c r="L73">
        <f t="shared" si="34"/>
        <v>8.8981095197326199E-5</v>
      </c>
      <c r="M73">
        <f t="shared" si="34"/>
        <v>8.9519053201793822E-5</v>
      </c>
      <c r="N73">
        <f t="shared" si="34"/>
        <v>9.5882966936518499E-5</v>
      </c>
      <c r="O73">
        <f t="shared" si="34"/>
        <v>8.1288391438216569E-5</v>
      </c>
      <c r="P73">
        <f t="shared" si="34"/>
        <v>8.4597626580273401E-5</v>
      </c>
      <c r="Q73">
        <f t="shared" si="34"/>
        <v>8.8670531370497194E-5</v>
      </c>
      <c r="R73">
        <f t="shared" si="34"/>
        <v>8.9519053201793822E-5</v>
      </c>
      <c r="S73">
        <f t="shared" si="34"/>
        <v>8.9519053201793822E-5</v>
      </c>
      <c r="T73">
        <f t="shared" si="34"/>
        <v>0</v>
      </c>
      <c r="U73">
        <f t="shared" si="34"/>
        <v>0</v>
      </c>
      <c r="V73">
        <f t="shared" si="34"/>
        <v>0</v>
      </c>
      <c r="W73">
        <f t="shared" si="34"/>
        <v>0</v>
      </c>
      <c r="X73">
        <f t="shared" si="34"/>
        <v>0</v>
      </c>
      <c r="Y73">
        <f t="shared" si="34"/>
        <v>0</v>
      </c>
      <c r="Z73">
        <f t="shared" si="34"/>
        <v>0</v>
      </c>
      <c r="AA73">
        <f t="shared" si="34"/>
        <v>0</v>
      </c>
      <c r="AB73">
        <f t="shared" si="34"/>
        <v>0</v>
      </c>
      <c r="AC73">
        <f t="shared" si="34"/>
        <v>0</v>
      </c>
      <c r="AD73">
        <f t="shared" si="34"/>
        <v>0</v>
      </c>
      <c r="AE73">
        <f t="shared" si="34"/>
        <v>0</v>
      </c>
      <c r="AF73">
        <f t="shared" si="34"/>
        <v>0</v>
      </c>
      <c r="AG73">
        <f t="shared" ref="AG73:BA73" si="35">AG56</f>
        <v>0</v>
      </c>
      <c r="AH73">
        <f t="shared" si="35"/>
        <v>0</v>
      </c>
      <c r="AI73">
        <f t="shared" si="35"/>
        <v>0</v>
      </c>
      <c r="AJ73">
        <f t="shared" si="35"/>
        <v>0</v>
      </c>
      <c r="AK73">
        <f t="shared" si="35"/>
        <v>0</v>
      </c>
      <c r="AL73">
        <f t="shared" si="35"/>
        <v>0</v>
      </c>
      <c r="AM73">
        <f t="shared" si="35"/>
        <v>0</v>
      </c>
      <c r="AN73">
        <f t="shared" si="35"/>
        <v>0</v>
      </c>
      <c r="AO73">
        <f t="shared" si="35"/>
        <v>0</v>
      </c>
      <c r="AP73">
        <f t="shared" si="35"/>
        <v>0</v>
      </c>
      <c r="AQ73">
        <f t="shared" si="35"/>
        <v>0</v>
      </c>
      <c r="AR73">
        <f t="shared" si="35"/>
        <v>0</v>
      </c>
      <c r="AS73">
        <f t="shared" si="35"/>
        <v>0</v>
      </c>
      <c r="AT73">
        <f t="shared" si="35"/>
        <v>0</v>
      </c>
      <c r="AU73">
        <f t="shared" si="35"/>
        <v>0</v>
      </c>
      <c r="AV73">
        <f t="shared" si="35"/>
        <v>0</v>
      </c>
      <c r="AW73">
        <f t="shared" si="35"/>
        <v>0</v>
      </c>
      <c r="AX73">
        <f t="shared" si="35"/>
        <v>0</v>
      </c>
      <c r="AY73">
        <f t="shared" si="35"/>
        <v>0</v>
      </c>
      <c r="AZ73">
        <f t="shared" si="35"/>
        <v>0</v>
      </c>
      <c r="BA73">
        <f t="shared" si="35"/>
        <v>0</v>
      </c>
    </row>
    <row r="74" spans="1:53">
      <c r="A74" t="str">
        <f t="shared" ref="A74:AF74" si="36">A57</f>
        <v>SP MDV CNG</v>
      </c>
      <c r="B74">
        <f t="shared" si="36"/>
        <v>9.7611802166564941E-5</v>
      </c>
      <c r="C74">
        <f t="shared" si="36"/>
        <v>9.7611802166564941E-5</v>
      </c>
      <c r="D74">
        <f t="shared" si="36"/>
        <v>9.7611802166564941E-5</v>
      </c>
      <c r="E74">
        <f t="shared" si="36"/>
        <v>9.7611802166564941E-5</v>
      </c>
      <c r="F74">
        <f t="shared" si="36"/>
        <v>9.7611802166564941E-5</v>
      </c>
      <c r="G74">
        <f t="shared" si="36"/>
        <v>9.7611802166564941E-5</v>
      </c>
      <c r="H74">
        <f t="shared" si="36"/>
        <v>9.7611802166564941E-5</v>
      </c>
      <c r="I74">
        <f t="shared" si="36"/>
        <v>9.7611802166564941E-5</v>
      </c>
      <c r="J74">
        <f t="shared" si="36"/>
        <v>9.7611802166564941E-5</v>
      </c>
      <c r="K74">
        <f t="shared" si="36"/>
        <v>9.7611802166564941E-5</v>
      </c>
      <c r="L74">
        <f t="shared" si="36"/>
        <v>9.7611802166564941E-5</v>
      </c>
      <c r="M74">
        <f t="shared" si="36"/>
        <v>9.7611802166564941E-5</v>
      </c>
      <c r="N74">
        <f t="shared" si="36"/>
        <v>9.7611802166564941E-5</v>
      </c>
      <c r="O74">
        <f t="shared" si="36"/>
        <v>9.7611802166564941E-5</v>
      </c>
      <c r="P74">
        <f t="shared" si="36"/>
        <v>9.7611802166564941E-5</v>
      </c>
      <c r="Q74">
        <f t="shared" si="36"/>
        <v>9.7611802166564941E-5</v>
      </c>
      <c r="R74">
        <f t="shared" si="36"/>
        <v>9.9608053039797109E-5</v>
      </c>
      <c r="S74">
        <f t="shared" si="36"/>
        <v>9.9996506730141554E-5</v>
      </c>
      <c r="T74">
        <f t="shared" si="36"/>
        <v>1.0118885901192986E-4</v>
      </c>
      <c r="U74">
        <f t="shared" si="36"/>
        <v>1.0238121129371817E-4</v>
      </c>
      <c r="V74">
        <f t="shared" si="36"/>
        <v>1.0357356357550647E-4</v>
      </c>
      <c r="W74">
        <f t="shared" si="36"/>
        <v>1.0476591585729478E-4</v>
      </c>
      <c r="X74">
        <f t="shared" si="36"/>
        <v>1.0595826813908309E-4</v>
      </c>
      <c r="Y74">
        <f t="shared" si="36"/>
        <v>1.0715062042087139E-4</v>
      </c>
      <c r="Z74">
        <f t="shared" si="36"/>
        <v>1.083429727026597E-4</v>
      </c>
      <c r="AA74">
        <f t="shared" si="36"/>
        <v>1.09535324984448E-4</v>
      </c>
      <c r="AB74">
        <f t="shared" si="36"/>
        <v>1.1072767726623631E-4</v>
      </c>
      <c r="AC74">
        <f t="shared" si="36"/>
        <v>1.1192002954802468E-4</v>
      </c>
      <c r="AD74">
        <f t="shared" si="36"/>
        <v>1.1192002954802468E-4</v>
      </c>
      <c r="AE74">
        <f t="shared" si="36"/>
        <v>1.1192002954802468E-4</v>
      </c>
      <c r="AF74">
        <f t="shared" si="36"/>
        <v>1.1192002954802468E-4</v>
      </c>
      <c r="AG74">
        <f t="shared" ref="AG74:BA74" si="37">AG57</f>
        <v>1.1192002954802468E-4</v>
      </c>
      <c r="AH74">
        <f t="shared" si="37"/>
        <v>1.1192002954802468E-4</v>
      </c>
      <c r="AI74">
        <f t="shared" si="37"/>
        <v>1.1192002954802468E-4</v>
      </c>
      <c r="AJ74">
        <f t="shared" si="37"/>
        <v>1.1192002954802468E-4</v>
      </c>
      <c r="AK74">
        <f t="shared" si="37"/>
        <v>1.1192002954802468E-4</v>
      </c>
      <c r="AL74">
        <f t="shared" si="37"/>
        <v>1.1192002954802468E-4</v>
      </c>
      <c r="AM74">
        <f t="shared" si="37"/>
        <v>1.1192002954802468E-4</v>
      </c>
      <c r="AN74">
        <f t="shared" si="37"/>
        <v>1.1192002954802468E-4</v>
      </c>
      <c r="AO74">
        <f t="shared" si="37"/>
        <v>1.1192002954802468E-4</v>
      </c>
      <c r="AP74">
        <f t="shared" si="37"/>
        <v>1.1192002954802468E-4</v>
      </c>
      <c r="AQ74">
        <f t="shared" si="37"/>
        <v>1.1192002954802468E-4</v>
      </c>
      <c r="AR74">
        <f t="shared" si="37"/>
        <v>1.1192002954802468E-4</v>
      </c>
      <c r="AS74">
        <f t="shared" si="37"/>
        <v>1.1192002954802468E-4</v>
      </c>
      <c r="AT74">
        <f t="shared" si="37"/>
        <v>1.1192002954802468E-4</v>
      </c>
      <c r="AU74">
        <f t="shared" si="37"/>
        <v>1.1192002954802468E-4</v>
      </c>
      <c r="AV74">
        <f t="shared" si="37"/>
        <v>1.1192002954802468E-4</v>
      </c>
      <c r="AW74">
        <f t="shared" si="37"/>
        <v>1.1192002954802468E-4</v>
      </c>
      <c r="AX74">
        <f t="shared" si="37"/>
        <v>1.1192002954802468E-4</v>
      </c>
      <c r="AY74">
        <f t="shared" si="37"/>
        <v>1.1192002954802468E-4</v>
      </c>
      <c r="AZ74">
        <f t="shared" si="37"/>
        <v>1.1192002954802468E-4</v>
      </c>
      <c r="BA74">
        <f t="shared" si="37"/>
        <v>1.1192002954802468E-4</v>
      </c>
    </row>
    <row r="75" spans="1:53">
      <c r="A75" t="str">
        <f t="shared" ref="A75:AF75" si="38">A58</f>
        <v>Battery Electric MDV</v>
      </c>
      <c r="B75">
        <f t="shared" si="38"/>
        <v>1.7146241601117057E-4</v>
      </c>
      <c r="C75">
        <f t="shared" si="38"/>
        <v>1.7146241601117057E-4</v>
      </c>
      <c r="D75">
        <f t="shared" si="38"/>
        <v>1.7146241601117057E-4</v>
      </c>
      <c r="E75">
        <f t="shared" si="38"/>
        <v>1.7146241601117057E-4</v>
      </c>
      <c r="F75">
        <f t="shared" si="38"/>
        <v>1.7146241601117057E-4</v>
      </c>
      <c r="G75">
        <f t="shared" si="38"/>
        <v>1.7146241601117057E-4</v>
      </c>
      <c r="H75">
        <f t="shared" si="38"/>
        <v>1.7146241601117057E-4</v>
      </c>
      <c r="I75">
        <f t="shared" si="38"/>
        <v>1.7146241601117057E-4</v>
      </c>
      <c r="J75">
        <f t="shared" si="38"/>
        <v>1.7146241601117057E-4</v>
      </c>
      <c r="K75">
        <f t="shared" si="38"/>
        <v>1.7146241601117057E-4</v>
      </c>
      <c r="L75">
        <f t="shared" si="38"/>
        <v>1.7146241601117057E-4</v>
      </c>
      <c r="M75">
        <f t="shared" si="38"/>
        <v>1.7146241601117057E-4</v>
      </c>
      <c r="N75">
        <f t="shared" si="38"/>
        <v>1.7146241601117057E-4</v>
      </c>
      <c r="O75">
        <f t="shared" si="38"/>
        <v>1.7146241601117057E-4</v>
      </c>
      <c r="P75">
        <f t="shared" si="38"/>
        <v>1.7146241601117057E-4</v>
      </c>
      <c r="Q75">
        <f t="shared" si="38"/>
        <v>1.7146241601117057E-4</v>
      </c>
      <c r="R75">
        <f t="shared" si="38"/>
        <v>1.7571035880618085E-4</v>
      </c>
      <c r="S75">
        <f t="shared" si="38"/>
        <v>1.8003118617301565E-4</v>
      </c>
      <c r="T75">
        <f t="shared" si="38"/>
        <v>1.8435201353985046E-4</v>
      </c>
      <c r="U75">
        <f t="shared" si="38"/>
        <v>1.8867284090668527E-4</v>
      </c>
      <c r="V75">
        <f t="shared" si="38"/>
        <v>1.9299366827352007E-4</v>
      </c>
      <c r="W75">
        <f t="shared" si="38"/>
        <v>1.9731449564035488E-4</v>
      </c>
      <c r="X75">
        <f t="shared" si="38"/>
        <v>2.0163532300718968E-4</v>
      </c>
      <c r="Y75">
        <f t="shared" si="38"/>
        <v>2.0595615037402449E-4</v>
      </c>
      <c r="Z75">
        <f t="shared" si="38"/>
        <v>2.102769777408593E-4</v>
      </c>
      <c r="AA75">
        <f t="shared" si="38"/>
        <v>2.145978051076941E-4</v>
      </c>
      <c r="AB75">
        <f t="shared" si="38"/>
        <v>2.1891863247452891E-4</v>
      </c>
      <c r="AC75">
        <f t="shared" si="38"/>
        <v>2.1891863247452896E-4</v>
      </c>
      <c r="AD75">
        <f t="shared" si="38"/>
        <v>2.1891863247452896E-4</v>
      </c>
      <c r="AE75">
        <f t="shared" si="38"/>
        <v>2.1891863247452896E-4</v>
      </c>
      <c r="AF75">
        <f t="shared" si="38"/>
        <v>2.1891863247452896E-4</v>
      </c>
      <c r="AG75">
        <f t="shared" ref="AG75:BA75" si="39">AG58</f>
        <v>2.1891863247452896E-4</v>
      </c>
      <c r="AH75">
        <f t="shared" si="39"/>
        <v>2.1891863247452896E-4</v>
      </c>
      <c r="AI75">
        <f t="shared" si="39"/>
        <v>2.1891863247452896E-4</v>
      </c>
      <c r="AJ75">
        <f t="shared" si="39"/>
        <v>2.1891863247452896E-4</v>
      </c>
      <c r="AK75">
        <f t="shared" si="39"/>
        <v>2.1891863247452896E-4</v>
      </c>
      <c r="AL75">
        <f t="shared" si="39"/>
        <v>2.1891863247452896E-4</v>
      </c>
      <c r="AM75">
        <f t="shared" si="39"/>
        <v>2.1891863247452896E-4</v>
      </c>
      <c r="AN75">
        <f t="shared" si="39"/>
        <v>2.1891863247452896E-4</v>
      </c>
      <c r="AO75">
        <f t="shared" si="39"/>
        <v>2.1891863247452896E-4</v>
      </c>
      <c r="AP75">
        <f t="shared" si="39"/>
        <v>2.1891863247452896E-4</v>
      </c>
      <c r="AQ75">
        <f t="shared" si="39"/>
        <v>2.1891863247452896E-4</v>
      </c>
      <c r="AR75">
        <f t="shared" si="39"/>
        <v>2.1891863247452896E-4</v>
      </c>
      <c r="AS75">
        <f t="shared" si="39"/>
        <v>2.1891863247452896E-4</v>
      </c>
      <c r="AT75">
        <f t="shared" si="39"/>
        <v>2.1891863247452896E-4</v>
      </c>
      <c r="AU75">
        <f t="shared" si="39"/>
        <v>2.1891863247452896E-4</v>
      </c>
      <c r="AV75">
        <f t="shared" si="39"/>
        <v>2.1891863247452896E-4</v>
      </c>
      <c r="AW75">
        <f t="shared" si="39"/>
        <v>2.1891863247452896E-4</v>
      </c>
      <c r="AX75">
        <f t="shared" si="39"/>
        <v>2.1891863247452896E-4</v>
      </c>
      <c r="AY75">
        <f t="shared" si="39"/>
        <v>2.1891863247452896E-4</v>
      </c>
      <c r="AZ75">
        <f t="shared" si="39"/>
        <v>2.1891863247452896E-4</v>
      </c>
      <c r="BA75">
        <f t="shared" si="39"/>
        <v>2.1891863247452896E-4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A2" sqref="A2:A7"/>
    </sheetView>
  </sheetViews>
  <sheetFormatPr defaultRowHeight="14.5"/>
  <cols>
    <col min="1" max="1" width="31.1796875" customWidth="1"/>
    <col min="2" max="2" width="11" bestFit="1" customWidth="1"/>
    <col min="3" max="11" width="12.1796875" bestFit="1" customWidth="1"/>
    <col min="12" max="12" width="12.81640625" bestFit="1" customWidth="1"/>
    <col min="13" max="16" width="12.1796875" bestFit="1" customWidth="1"/>
    <col min="17" max="17" width="12.81640625" bestFit="1" customWidth="1"/>
    <col min="18" max="18" width="12.1796875" bestFit="1" customWidth="1"/>
    <col min="19" max="36" width="12.816406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f>'LDV psg'!S75</f>
        <v>1.426938942588756E-3</v>
      </c>
      <c r="C2">
        <f>'LDV psg'!T75</f>
        <v>1.4697426574411777E-3</v>
      </c>
      <c r="D2">
        <f>'LDV psg'!U75</f>
        <v>1.4900105693858676E-3</v>
      </c>
      <c r="E2">
        <f>'LDV psg'!V75</f>
        <v>1.5236651967369813E-3</v>
      </c>
      <c r="F2">
        <f>'LDV psg'!W75</f>
        <v>1.548863683934079E-3</v>
      </c>
      <c r="G2">
        <f>'LDV psg'!X75</f>
        <v>1.5868210028744229E-3</v>
      </c>
      <c r="H2">
        <f>'LDV psg'!Y75</f>
        <v>1.6181435295884905E-3</v>
      </c>
      <c r="I2">
        <f>'LDV psg'!Z75</f>
        <v>1.6437840729325646E-3</v>
      </c>
      <c r="J2">
        <f>'LDV psg'!AA75</f>
        <v>1.6723550107641712E-3</v>
      </c>
      <c r="K2">
        <f>'LDV psg'!AB75</f>
        <v>1.7144238753241602E-3</v>
      </c>
      <c r="L2">
        <f>'LDV psg'!AC75</f>
        <v>1.7361248873833579E-3</v>
      </c>
      <c r="M2">
        <f>'LDV psg'!AD75</f>
        <v>1.7581013985859769E-3</v>
      </c>
      <c r="N2">
        <f>'LDV psg'!AE75</f>
        <v>1.7803569166437634E-3</v>
      </c>
      <c r="O2">
        <f>'LDV psg'!AF75</f>
        <v>1.8028949943516412E-3</v>
      </c>
      <c r="P2">
        <f>'LDV psg'!AG75</f>
        <v>1.8257192077855719E-3</v>
      </c>
      <c r="Q2">
        <f>'LDV psg'!AH75</f>
        <v>1.8488332572353435E-3</v>
      </c>
      <c r="R2">
        <f>'LDV psg'!AI75</f>
        <v>1.8722407619764317E-3</v>
      </c>
      <c r="S2">
        <f>'LDV psg'!AJ75</f>
        <v>1.8959455126468096E-3</v>
      </c>
      <c r="T2">
        <f>'LDV psg'!AK75</f>
        <v>1.9199512754034607E-3</v>
      </c>
      <c r="U2">
        <f>'LDV psg'!AL75</f>
        <v>1.9442618828910982E-3</v>
      </c>
      <c r="V2">
        <f>'LDV psg'!AM75</f>
        <v>1.9688812166438431E-3</v>
      </c>
      <c r="W2">
        <f>'LDV psg'!AN75</f>
        <v>1.9938132090392435E-3</v>
      </c>
      <c r="X2">
        <f>'LDV psg'!AO75</f>
        <v>2.019061841923674E-3</v>
      </c>
      <c r="Y2">
        <f>'LDV psg'!AP75</f>
        <v>2.0446311488960742E-3</v>
      </c>
      <c r="Z2">
        <f>'LDV psg'!AQ75</f>
        <v>2.0705252134217986E-3</v>
      </c>
      <c r="AA2">
        <f>'LDV psg'!AR75</f>
        <v>2.0967481712981847E-3</v>
      </c>
      <c r="AB2">
        <f>'LDV psg'!AS75</f>
        <v>2.1233042125746344E-3</v>
      </c>
      <c r="AC2">
        <f>'LDV psg'!AT75</f>
        <v>2.1501975800301233E-3</v>
      </c>
      <c r="AD2">
        <f>'LDV psg'!AU75</f>
        <v>2.1774325697186793E-3</v>
      </c>
      <c r="AE2">
        <f>'LDV psg'!AV75</f>
        <v>2.2050135342640727E-3</v>
      </c>
      <c r="AF2">
        <f>'LDV psg'!AW75</f>
        <v>2.2329448805081965E-3</v>
      </c>
      <c r="AG2">
        <f>'LDV psg'!AX75</f>
        <v>2.2612310720445134E-3</v>
      </c>
      <c r="AH2">
        <f>'LDV psg'!AY75</f>
        <v>2.2898766290022849E-3</v>
      </c>
      <c r="AI2">
        <f>'LDV psg'!AZ75</f>
        <v>2.3188861307279038E-3</v>
      </c>
      <c r="AJ2">
        <f>'LDV psg'!BA75</f>
        <v>2.3482642132853912E-3</v>
      </c>
    </row>
    <row r="3" spans="1:36">
      <c r="A3" t="s">
        <v>5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</row>
    <row r="4" spans="1:36">
      <c r="A4" t="s">
        <v>6</v>
      </c>
      <c r="B4">
        <f>'LDV psg'!S73</f>
        <v>3.3179042811554453E-4</v>
      </c>
      <c r="C4">
        <f>'LDV psg'!T73</f>
        <v>3.4556955268176369E-4</v>
      </c>
      <c r="D4">
        <f>'LDV psg'!U73</f>
        <v>3.5752021686859346E-4</v>
      </c>
      <c r="E4">
        <f>'LDV psg'!V73</f>
        <v>3.7017524290128121E-4</v>
      </c>
      <c r="F4">
        <f>'LDV psg'!W73</f>
        <v>3.8249378014282575E-4</v>
      </c>
      <c r="G4">
        <f>'LDV psg'!X73</f>
        <v>4.0272334149334083E-4</v>
      </c>
      <c r="H4">
        <f>'LDV psg'!Y73</f>
        <v>4.1925144849093242E-4</v>
      </c>
      <c r="I4">
        <f>'LDV psg'!Z73</f>
        <v>4.3584625072382662E-4</v>
      </c>
      <c r="J4">
        <f>'LDV psg'!AA73</f>
        <v>4.5279906010808457E-4</v>
      </c>
      <c r="K4">
        <f>'LDV psg'!AB73</f>
        <v>4.7853719499972455E-4</v>
      </c>
      <c r="L4">
        <f>'LDV psg'!AC73</f>
        <v>4.7819191413734063E-4</v>
      </c>
      <c r="M4">
        <f>'LDV psg'!AD73</f>
        <v>4.7814175753411076E-4</v>
      </c>
      <c r="N4">
        <f>'LDV psg'!AE73</f>
        <v>4.7798617482337779E-4</v>
      </c>
      <c r="O4">
        <f>'LDV psg'!AF73</f>
        <v>4.7782995358990028E-4</v>
      </c>
      <c r="P4">
        <f>'LDV psg'!AG73</f>
        <v>4.7767890750279843E-4</v>
      </c>
      <c r="Q4">
        <f>'LDV psg'!AH73</f>
        <v>4.774037366737186E-4</v>
      </c>
      <c r="R4">
        <f>'LDV psg'!AI73</f>
        <v>4.7876685374930513E-4</v>
      </c>
      <c r="S4">
        <f>'LDV psg'!AJ73</f>
        <v>4.785262598191136E-4</v>
      </c>
      <c r="T4">
        <f>'LDV psg'!AK73</f>
        <v>4.7837807935086714E-4</v>
      </c>
      <c r="U4">
        <f>'LDV psg'!AL73</f>
        <v>4.7823619681580231E-4</v>
      </c>
      <c r="V4">
        <f>'LDV psg'!AM73</f>
        <v>4.7808666364583318E-4</v>
      </c>
      <c r="W4">
        <f>'LDV psg'!AN73</f>
        <v>4.7795920214380714E-4</v>
      </c>
      <c r="X4">
        <f>'LDV psg'!AO73</f>
        <v>4.7783497468952593E-4</v>
      </c>
      <c r="Y4">
        <f>'LDV psg'!AP73</f>
        <v>4.7771385554855149E-4</v>
      </c>
      <c r="Z4">
        <f>'LDV psg'!AQ73</f>
        <v>4.7759481726457434E-4</v>
      </c>
      <c r="AA4">
        <f>'LDV psg'!AR73</f>
        <v>4.7714889967855636E-4</v>
      </c>
      <c r="AB4">
        <f>'LDV psg'!AS73</f>
        <v>4.7706226494279692E-4</v>
      </c>
      <c r="AC4">
        <f>'LDV psg'!AT73</f>
        <v>4.769775428730015E-4</v>
      </c>
      <c r="AD4">
        <f>'LDV psg'!AU73</f>
        <v>4.7689497142352198E-4</v>
      </c>
      <c r="AE4">
        <f>'LDV psg'!AV73</f>
        <v>4.7681433626334285E-4</v>
      </c>
      <c r="AF4">
        <f>'LDV psg'!AW73</f>
        <v>4.7673651002045974E-4</v>
      </c>
      <c r="AG4">
        <f>'LDV psg'!AX73</f>
        <v>4.7666086539438642E-4</v>
      </c>
      <c r="AH4">
        <f>'LDV psg'!AY73</f>
        <v>4.7658673146818575E-4</v>
      </c>
      <c r="AI4">
        <f>'LDV psg'!AZ73</f>
        <v>4.7651368118862425E-4</v>
      </c>
      <c r="AJ4">
        <f>'LDV psg'!BA73</f>
        <v>4.7644156929943867E-4</v>
      </c>
    </row>
    <row r="5" spans="1:36">
      <c r="A5" t="s">
        <v>7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>
      <c r="A6" t="s">
        <v>8</v>
      </c>
      <c r="B6">
        <f>'LDV psg'!S74</f>
        <v>9.3412211107581089E-4</v>
      </c>
      <c r="C6">
        <f>'LDV psg'!T74</f>
        <v>9.6386476029944161E-4</v>
      </c>
      <c r="D6">
        <f>'LDV psg'!U74</f>
        <v>9.8038991075309416E-4</v>
      </c>
      <c r="E6">
        <f>'LDV psg'!V74</f>
        <v>1.0045947175109163E-3</v>
      </c>
      <c r="F6">
        <f>'LDV psg'!W74</f>
        <v>1.0239972272280153E-3</v>
      </c>
      <c r="G6">
        <f>'LDV psg'!X74</f>
        <v>1.0539770552529359E-3</v>
      </c>
      <c r="H6">
        <f>'LDV psg'!Y74</f>
        <v>1.0786420930945894E-3</v>
      </c>
      <c r="I6">
        <f>'LDV psg'!Z74</f>
        <v>1.1002120529386328E-3</v>
      </c>
      <c r="J6">
        <f>'LDV psg'!AA74</f>
        <v>1.1235548329689322E-3</v>
      </c>
      <c r="K6">
        <f>'LDV psg'!AB74</f>
        <v>1.1582748691781645E-3</v>
      </c>
      <c r="L6">
        <f>'LDV psg'!AC74</f>
        <v>1.1700550494226501E-3</v>
      </c>
      <c r="M6">
        <f>'LDV psg'!AD74</f>
        <v>1.1821195601126372E-3</v>
      </c>
      <c r="N6">
        <f>'LDV psg'!AE74</f>
        <v>1.19429008282459E-3</v>
      </c>
      <c r="O6">
        <f>'LDV psg'!AF74</f>
        <v>1.2066157260088579E-3</v>
      </c>
      <c r="P6">
        <f>'LDV psg'!AG74</f>
        <v>1.219101072658324E-3</v>
      </c>
      <c r="Q6">
        <f>'LDV psg'!AH74</f>
        <v>1.2316899729826125E-3</v>
      </c>
      <c r="R6">
        <f>'LDV psg'!AI74</f>
        <v>1.2451775032742247E-3</v>
      </c>
      <c r="S6">
        <f>'LDV psg'!AJ74</f>
        <v>1.2581068488743464E-3</v>
      </c>
      <c r="T6">
        <f>'LDV psg'!AK74</f>
        <v>1.2712433371797939E-3</v>
      </c>
      <c r="U6">
        <f>'LDV psg'!AL74</f>
        <v>1.2845503241572149E-3</v>
      </c>
      <c r="V6">
        <f>'LDV psg'!AM74</f>
        <v>1.2980236677947385E-3</v>
      </c>
      <c r="W6">
        <f>'LDV psg'!AN74</f>
        <v>1.311678905936297E-3</v>
      </c>
      <c r="X6">
        <f>'LDV psg'!AO74</f>
        <v>1.3255097516683076E-3</v>
      </c>
      <c r="Y6">
        <f>'LDV psg'!AP74</f>
        <v>1.3395183668896892E-3</v>
      </c>
      <c r="Z6">
        <f>'LDV psg'!AQ74</f>
        <v>1.3537065351510481E-3</v>
      </c>
      <c r="AA6">
        <f>'LDV psg'!AR74</f>
        <v>1.3679284990693521E-3</v>
      </c>
      <c r="AB6">
        <f>'LDV psg'!AS74</f>
        <v>1.3824953361403077E-3</v>
      </c>
      <c r="AC6">
        <f>'LDV psg'!AT74</f>
        <v>1.3972485633094184E-3</v>
      </c>
      <c r="AD6">
        <f>'LDV psg'!AU74</f>
        <v>1.4121906504858588E-3</v>
      </c>
      <c r="AE6">
        <f>'LDV psg'!AV74</f>
        <v>1.4273238951637442E-3</v>
      </c>
      <c r="AF6">
        <f>'LDV psg'!AW74</f>
        <v>1.4426511137887151E-3</v>
      </c>
      <c r="AG6">
        <f>'LDV psg'!AX74</f>
        <v>1.4581744790519565E-3</v>
      </c>
      <c r="AH6">
        <f>'LDV psg'!AY74</f>
        <v>1.4738961751119405E-3</v>
      </c>
      <c r="AI6">
        <f>'LDV psg'!AZ74</f>
        <v>1.4898185284352283E-3</v>
      </c>
      <c r="AJ6">
        <f>'LDV psg'!BA74</f>
        <v>1.5059440234917124E-3</v>
      </c>
    </row>
    <row r="7" spans="1:36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I1" workbookViewId="0">
      <selection activeCell="B2" sqref="B2:AJ7"/>
    </sheetView>
  </sheetViews>
  <sheetFormatPr defaultRowHeight="14.5"/>
  <cols>
    <col min="1" max="1" width="31.1796875" customWidth="1"/>
    <col min="2" max="2" width="11.54296875" bestFit="1" customWidth="1"/>
    <col min="36" max="36" width="10.726562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 s="4">
        <f>'LDV frt'!S41</f>
        <v>1.8003118617301565E-4</v>
      </c>
      <c r="C2" s="4">
        <f>'LDV frt'!T41</f>
        <v>1.8435201353985046E-4</v>
      </c>
      <c r="D2" s="4">
        <f>'LDV frt'!U41</f>
        <v>1.8867284090668527E-4</v>
      </c>
      <c r="E2" s="4">
        <f>'LDV frt'!V41</f>
        <v>1.9299366827352007E-4</v>
      </c>
      <c r="F2" s="4">
        <f>'LDV frt'!W41</f>
        <v>1.9731449564035488E-4</v>
      </c>
      <c r="G2" s="4">
        <f>'LDV frt'!X41</f>
        <v>2.0163532300718968E-4</v>
      </c>
      <c r="H2" s="4">
        <f>'LDV frt'!Y41</f>
        <v>2.0595615037402449E-4</v>
      </c>
      <c r="I2" s="4">
        <f>'LDV frt'!Z41</f>
        <v>2.102769777408593E-4</v>
      </c>
      <c r="J2" s="4">
        <f>'LDV frt'!AA41</f>
        <v>2.145978051076941E-4</v>
      </c>
      <c r="K2" s="4">
        <f>'LDV frt'!AB41</f>
        <v>2.1891863247452891E-4</v>
      </c>
      <c r="L2" s="4">
        <f>'LDV frt'!AC41</f>
        <v>2.1891863247452896E-4</v>
      </c>
      <c r="M2" s="4">
        <f>'LDV frt'!AD41</f>
        <v>2.1891863247452896E-4</v>
      </c>
      <c r="N2" s="4">
        <f>'LDV frt'!AE41</f>
        <v>2.1891863247452896E-4</v>
      </c>
      <c r="O2" s="4">
        <f>'LDV frt'!AF41</f>
        <v>2.1891863247452896E-4</v>
      </c>
      <c r="P2" s="4">
        <f>'LDV frt'!AG41</f>
        <v>2.1891863247452896E-4</v>
      </c>
      <c r="Q2" s="4">
        <f>'LDV frt'!AH41</f>
        <v>2.1891863247452896E-4</v>
      </c>
      <c r="R2" s="4">
        <f>'LDV frt'!AI41</f>
        <v>2.1891863247452896E-4</v>
      </c>
      <c r="S2" s="4">
        <f>'LDV frt'!AJ41</f>
        <v>2.1891863247452896E-4</v>
      </c>
      <c r="T2" s="4">
        <f>'LDV frt'!AK41</f>
        <v>2.1891863247452896E-4</v>
      </c>
      <c r="U2" s="4">
        <f>'LDV frt'!AL41</f>
        <v>2.1891863247452896E-4</v>
      </c>
      <c r="V2" s="4">
        <f>'LDV frt'!AM41</f>
        <v>2.1891863247452896E-4</v>
      </c>
      <c r="W2" s="4">
        <f>'LDV frt'!AN41</f>
        <v>2.1891863247452896E-4</v>
      </c>
      <c r="X2" s="4">
        <f>'LDV frt'!AO41</f>
        <v>2.1891863247452896E-4</v>
      </c>
      <c r="Y2" s="4">
        <f>'LDV frt'!AP41</f>
        <v>2.1891863247452896E-4</v>
      </c>
      <c r="Z2" s="4">
        <f>'LDV frt'!AQ41</f>
        <v>2.1891863247452896E-4</v>
      </c>
      <c r="AA2" s="4">
        <f>'LDV frt'!AR41</f>
        <v>2.1891863247452896E-4</v>
      </c>
      <c r="AB2" s="4">
        <f>'LDV frt'!AS41</f>
        <v>2.1891863247452896E-4</v>
      </c>
      <c r="AC2" s="4">
        <f>'LDV frt'!AT41</f>
        <v>2.1891863247452896E-4</v>
      </c>
      <c r="AD2" s="4">
        <f>'LDV frt'!AU41</f>
        <v>2.1891863247452896E-4</v>
      </c>
      <c r="AE2" s="4">
        <f>'LDV frt'!AV41</f>
        <v>2.1891863247452896E-4</v>
      </c>
      <c r="AF2" s="4">
        <f>'LDV frt'!AW41</f>
        <v>2.1891863247452896E-4</v>
      </c>
      <c r="AG2" s="4">
        <f>'LDV frt'!AX41</f>
        <v>2.1891863247452896E-4</v>
      </c>
      <c r="AH2" s="4">
        <f>'LDV frt'!AY41</f>
        <v>2.1891863247452896E-4</v>
      </c>
      <c r="AI2" s="4">
        <f>'LDV frt'!AZ41</f>
        <v>2.1891863247452896E-4</v>
      </c>
      <c r="AJ2" s="4">
        <f>'LDV frt'!BA41</f>
        <v>2.1891863247452896E-4</v>
      </c>
    </row>
    <row r="3" spans="1:36">
      <c r="A3" t="s">
        <v>5</v>
      </c>
      <c r="B3" s="4">
        <f>'LDV frt'!S40</f>
        <v>9.9996506730141554E-5</v>
      </c>
      <c r="C3" s="4">
        <f>'LDV frt'!T40</f>
        <v>1.0118885901192986E-4</v>
      </c>
      <c r="D3" s="4">
        <f>'LDV frt'!U40</f>
        <v>1.0238121129371817E-4</v>
      </c>
      <c r="E3" s="4">
        <f>'LDV frt'!V40</f>
        <v>1.0357356357550647E-4</v>
      </c>
      <c r="F3" s="4">
        <f>'LDV frt'!W40</f>
        <v>1.0476591585729478E-4</v>
      </c>
      <c r="G3" s="4">
        <f>'LDV frt'!X40</f>
        <v>1.0595826813908309E-4</v>
      </c>
      <c r="H3" s="4">
        <f>'LDV frt'!Y40</f>
        <v>1.0715062042087139E-4</v>
      </c>
      <c r="I3" s="4">
        <f>'LDV frt'!Z40</f>
        <v>1.083429727026597E-4</v>
      </c>
      <c r="J3" s="4">
        <f>'LDV frt'!AA40</f>
        <v>1.09535324984448E-4</v>
      </c>
      <c r="K3" s="4">
        <f>'LDV frt'!AB40</f>
        <v>1.1072767726623631E-4</v>
      </c>
      <c r="L3" s="4">
        <f>'LDV frt'!AC40</f>
        <v>1.1192002954802468E-4</v>
      </c>
      <c r="M3" s="4">
        <f>'LDV frt'!AD40</f>
        <v>1.1192002954802468E-4</v>
      </c>
      <c r="N3" s="4">
        <f>'LDV frt'!AE40</f>
        <v>1.1192002954802468E-4</v>
      </c>
      <c r="O3" s="4">
        <f>'LDV frt'!AF40</f>
        <v>1.1192002954802468E-4</v>
      </c>
      <c r="P3" s="4">
        <f>'LDV frt'!AG40</f>
        <v>1.1192002954802468E-4</v>
      </c>
      <c r="Q3" s="4">
        <f>'LDV frt'!AH40</f>
        <v>1.1192002954802468E-4</v>
      </c>
      <c r="R3" s="4">
        <f>'LDV frt'!AI40</f>
        <v>1.1192002954802468E-4</v>
      </c>
      <c r="S3" s="4">
        <f>'LDV frt'!AJ40</f>
        <v>1.1192002954802468E-4</v>
      </c>
      <c r="T3" s="4">
        <f>'LDV frt'!AK40</f>
        <v>1.1192002954802468E-4</v>
      </c>
      <c r="U3" s="4">
        <f>'LDV frt'!AL40</f>
        <v>1.1192002954802468E-4</v>
      </c>
      <c r="V3" s="4">
        <f>'LDV frt'!AM40</f>
        <v>1.1192002954802468E-4</v>
      </c>
      <c r="W3" s="4">
        <f>'LDV frt'!AN40</f>
        <v>1.1192002954802468E-4</v>
      </c>
      <c r="X3" s="4">
        <f>'LDV frt'!AO40</f>
        <v>1.1192002954802468E-4</v>
      </c>
      <c r="Y3" s="4">
        <f>'LDV frt'!AP40</f>
        <v>1.1192002954802468E-4</v>
      </c>
      <c r="Z3" s="4">
        <f>'LDV frt'!AQ40</f>
        <v>1.1192002954802468E-4</v>
      </c>
      <c r="AA3" s="4">
        <f>'LDV frt'!AR40</f>
        <v>1.1192002954802468E-4</v>
      </c>
      <c r="AB3" s="4">
        <f>'LDV frt'!AS40</f>
        <v>1.1192002954802468E-4</v>
      </c>
      <c r="AC3" s="4">
        <f>'LDV frt'!AT40</f>
        <v>1.1192002954802468E-4</v>
      </c>
      <c r="AD3" s="4">
        <f>'LDV frt'!AU40</f>
        <v>1.1192002954802468E-4</v>
      </c>
      <c r="AE3" s="4">
        <f>'LDV frt'!AV40</f>
        <v>1.1192002954802468E-4</v>
      </c>
      <c r="AF3" s="4">
        <f>'LDV frt'!AW40</f>
        <v>1.1192002954802468E-4</v>
      </c>
      <c r="AG3" s="4">
        <f>'LDV frt'!AX40</f>
        <v>1.1192002954802468E-4</v>
      </c>
      <c r="AH3" s="4">
        <f>'LDV frt'!AY40</f>
        <v>1.1192002954802468E-4</v>
      </c>
      <c r="AI3" s="4">
        <f>'LDV frt'!AZ40</f>
        <v>1.1192002954802468E-4</v>
      </c>
      <c r="AJ3" s="4">
        <f>'LDV frt'!BA40</f>
        <v>1.1192002954802468E-4</v>
      </c>
    </row>
    <row r="4" spans="1:36">
      <c r="A4" t="s">
        <v>6</v>
      </c>
      <c r="B4" s="4">
        <f>'LDV frt adjustment'!B91</f>
        <v>7.755489538051143E-5</v>
      </c>
      <c r="C4" s="4">
        <f>'LDV frt adjustment'!C91</f>
        <v>7.98459043250123E-5</v>
      </c>
      <c r="D4" s="4">
        <f>'LDV frt adjustment'!D91</f>
        <v>8.205206108638353E-5</v>
      </c>
      <c r="E4" s="4">
        <f>'LDV frt adjustment'!E91</f>
        <v>8.205206108638353E-5</v>
      </c>
      <c r="F4" s="4">
        <f>'LDV frt adjustment'!F91</f>
        <v>8.222176545264285E-5</v>
      </c>
      <c r="G4" s="4">
        <f>'LDV frt adjustment'!G91</f>
        <v>8.5361296228440362E-5</v>
      </c>
      <c r="H4" s="4">
        <f>'LDV frt adjustment'!H91</f>
        <v>8.5361296228440362E-5</v>
      </c>
      <c r="I4" s="4">
        <f>'LDV frt adjustment'!I91</f>
        <v>8.5361296228440362E-5</v>
      </c>
      <c r="J4" s="4">
        <f>'LDV frt adjustment'!J91</f>
        <v>8.5361296228440362E-5</v>
      </c>
      <c r="K4" s="4">
        <f>'LDV frt adjustment'!K91</f>
        <v>8.5361296228440362E-5</v>
      </c>
      <c r="L4" s="4">
        <f>'LDV frt adjustment'!L91</f>
        <v>8.5361296228440362E-5</v>
      </c>
      <c r="M4" s="4">
        <f>'LDV frt adjustment'!M91</f>
        <v>8.5361296228440362E-5</v>
      </c>
      <c r="N4" s="4">
        <f>'LDV frt adjustment'!N91</f>
        <v>8.5361296228440362E-5</v>
      </c>
      <c r="O4" s="4">
        <f>'LDV frt adjustment'!O91</f>
        <v>8.5361296228440362E-5</v>
      </c>
      <c r="P4" s="4">
        <f>'LDV frt adjustment'!P91</f>
        <v>8.5361296228440362E-5</v>
      </c>
      <c r="Q4" s="4">
        <f>'LDV frt adjustment'!Q91</f>
        <v>8.5361296228440362E-5</v>
      </c>
      <c r="R4" s="4">
        <f>'LDV frt adjustment'!R91</f>
        <v>8.5361296228440362E-5</v>
      </c>
      <c r="S4" s="4">
        <f>'LDV frt adjustment'!S91</f>
        <v>8.5361296228440362E-5</v>
      </c>
      <c r="T4" s="4">
        <f>'LDV frt adjustment'!T91</f>
        <v>8.5361296228440362E-5</v>
      </c>
      <c r="U4" s="4">
        <f>'LDV frt adjustment'!U91</f>
        <v>8.5361296228440362E-5</v>
      </c>
      <c r="V4" s="4">
        <f>'LDV frt adjustment'!V91</f>
        <v>8.5361296228440362E-5</v>
      </c>
      <c r="W4" s="4">
        <f>'LDV frt adjustment'!W91</f>
        <v>8.5361296228440362E-5</v>
      </c>
      <c r="X4" s="4">
        <f>'LDV frt adjustment'!X91</f>
        <v>8.5361296228440362E-5</v>
      </c>
      <c r="Y4" s="4">
        <f>'LDV frt adjustment'!Y91</f>
        <v>8.5361296228440362E-5</v>
      </c>
      <c r="Z4" s="4">
        <f>'LDV frt adjustment'!Z91</f>
        <v>8.5361296228440362E-5</v>
      </c>
      <c r="AA4" s="4">
        <f>'LDV frt adjustment'!AA91</f>
        <v>8.5361296228440362E-5</v>
      </c>
      <c r="AB4" s="4">
        <f>'LDV frt adjustment'!AB91</f>
        <v>8.5361296228440362E-5</v>
      </c>
      <c r="AC4" s="4">
        <f>'LDV frt adjustment'!AC91</f>
        <v>8.5361296228440362E-5</v>
      </c>
      <c r="AD4" s="4">
        <f>'LDV frt adjustment'!AD91</f>
        <v>8.5361296228440362E-5</v>
      </c>
      <c r="AE4" s="4">
        <f>'LDV frt adjustment'!AE91</f>
        <v>8.5361296228440362E-5</v>
      </c>
      <c r="AF4" s="4">
        <f>'LDV frt adjustment'!AF91</f>
        <v>8.5361296228440362E-5</v>
      </c>
      <c r="AG4" s="4">
        <f>'LDV frt adjustment'!AG91</f>
        <v>8.5361296228440362E-5</v>
      </c>
      <c r="AH4" s="4">
        <f>'LDV frt adjustment'!AH91</f>
        <v>8.5361296228440362E-5</v>
      </c>
      <c r="AI4" s="4">
        <f>'LDV frt adjustment'!AI91</f>
        <v>8.5361296228440362E-5</v>
      </c>
      <c r="AJ4" s="4">
        <f t="shared" ref="AJ4" si="0">AI4</f>
        <v>8.5361296228440362E-5</v>
      </c>
    </row>
    <row r="5" spans="1:36">
      <c r="A5" t="s">
        <v>7</v>
      </c>
      <c r="B5" s="4">
        <f>'LDV frt adjustment'!B65</f>
        <v>1.114693089215545E-4</v>
      </c>
      <c r="C5" s="4">
        <f>'LDV frt adjustment'!C65</f>
        <v>1.1233339236039649E-4</v>
      </c>
      <c r="D5" s="4">
        <f>'LDV frt adjustment'!D65</f>
        <v>1.1319747579923848E-4</v>
      </c>
      <c r="E5" s="4">
        <f>'LDV frt adjustment'!E65</f>
        <v>1.1406155923808046E-4</v>
      </c>
      <c r="F5" s="4">
        <f>'LDV frt adjustment'!F65</f>
        <v>1.1492564267692245E-4</v>
      </c>
      <c r="G5" s="4">
        <f>'LDV frt adjustment'!G65</f>
        <v>1.1578972611576444E-4</v>
      </c>
      <c r="H5" s="4">
        <f>'LDV frt adjustment'!H65</f>
        <v>1.1665380955460641E-4</v>
      </c>
      <c r="I5" s="4">
        <f>'LDV frt adjustment'!I65</f>
        <v>1.175178929934484E-4</v>
      </c>
      <c r="J5" s="4">
        <f>'LDV frt adjustment'!J65</f>
        <v>1.1838197643229039E-4</v>
      </c>
      <c r="K5" s="4">
        <f>'LDV frt adjustment'!K65</f>
        <v>1.1924605987113244E-4</v>
      </c>
      <c r="L5" s="4">
        <f>'LDV frt adjustment'!L65</f>
        <v>1.1924605987113244E-4</v>
      </c>
      <c r="M5" s="4">
        <f>'LDV frt adjustment'!M65</f>
        <v>1.1924605987113244E-4</v>
      </c>
      <c r="N5" s="4">
        <f>'LDV frt adjustment'!N65</f>
        <v>1.1924605987113244E-4</v>
      </c>
      <c r="O5" s="4">
        <f>'LDV frt adjustment'!O65</f>
        <v>1.1924605987113244E-4</v>
      </c>
      <c r="P5" s="4">
        <f>'LDV frt adjustment'!P65</f>
        <v>1.1924605987113244E-4</v>
      </c>
      <c r="Q5" s="4">
        <f>'LDV frt adjustment'!Q65</f>
        <v>1.1924605987113244E-4</v>
      </c>
      <c r="R5" s="4">
        <f>'LDV frt adjustment'!R65</f>
        <v>1.1924605987113244E-4</v>
      </c>
      <c r="S5" s="4">
        <f>'LDV frt adjustment'!S65</f>
        <v>1.1924605987113244E-4</v>
      </c>
      <c r="T5" s="4">
        <f>'LDV frt adjustment'!T65</f>
        <v>1.1924605987113244E-4</v>
      </c>
      <c r="U5" s="4">
        <f>'LDV frt adjustment'!U65</f>
        <v>1.1924605987113244E-4</v>
      </c>
      <c r="V5" s="4">
        <f>'LDV frt adjustment'!V65</f>
        <v>1.1924605987113244E-4</v>
      </c>
      <c r="W5" s="4">
        <f>'LDV frt adjustment'!W65</f>
        <v>1.1924605987113244E-4</v>
      </c>
      <c r="X5" s="4">
        <f>'LDV frt adjustment'!X65</f>
        <v>1.1924605987113244E-4</v>
      </c>
      <c r="Y5" s="4">
        <f>'LDV frt adjustment'!Y65</f>
        <v>1.1924605987113244E-4</v>
      </c>
      <c r="Z5" s="4">
        <f>'LDV frt adjustment'!Z65</f>
        <v>1.1924605987113244E-4</v>
      </c>
      <c r="AA5" s="4">
        <f>'LDV frt adjustment'!AA65</f>
        <v>1.1924605987113244E-4</v>
      </c>
      <c r="AB5" s="4">
        <f>'LDV frt adjustment'!AB65</f>
        <v>1.1924605987113244E-4</v>
      </c>
      <c r="AC5" s="4">
        <f>'LDV frt adjustment'!AC65</f>
        <v>1.1924605987113244E-4</v>
      </c>
      <c r="AD5" s="4">
        <f>'LDV frt adjustment'!AD65</f>
        <v>1.1924605987113244E-4</v>
      </c>
      <c r="AE5" s="4">
        <f>'LDV frt adjustment'!AE65</f>
        <v>1.1924605987113244E-4</v>
      </c>
      <c r="AF5" s="4">
        <f>'LDV frt adjustment'!AF65</f>
        <v>1.1924605987113244E-4</v>
      </c>
      <c r="AG5" s="4">
        <f>'LDV frt adjustment'!AG65</f>
        <v>1.1924605987113244E-4</v>
      </c>
      <c r="AH5" s="4">
        <f>'LDV frt adjustment'!AH65</f>
        <v>1.1924605987113244E-4</v>
      </c>
      <c r="AI5" s="4">
        <f>'LDV frt adjustment'!AI65</f>
        <v>1.1924605987113244E-4</v>
      </c>
      <c r="AJ5" s="4">
        <f>'LDV frt adjustment'!AJ65</f>
        <v>1.1924605987113244E-4</v>
      </c>
    </row>
    <row r="6" spans="1:36">
      <c r="A6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</row>
    <row r="7" spans="1:36">
      <c r="A7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abSelected="1" topLeftCell="X1" workbookViewId="0">
      <selection activeCell="B7" sqref="B2:AI7"/>
    </sheetView>
  </sheetViews>
  <sheetFormatPr defaultRowHeight="14.5"/>
  <cols>
    <col min="1" max="1" width="31.1796875" customWidth="1"/>
    <col min="2" max="2" width="9.26953125" customWidth="1"/>
    <col min="3" max="35" width="9.26953125" bestFit="1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4</v>
      </c>
      <c r="B2">
        <f>'HDV psg'!C24</f>
        <v>1.9474577714762068E-3</v>
      </c>
      <c r="C2">
        <f>'HDV psg'!D24</f>
        <v>1.9474577714762068E-3</v>
      </c>
      <c r="D2">
        <f>'HDV psg'!E24</f>
        <v>1.9474577714762068E-3</v>
      </c>
      <c r="E2">
        <f>'HDV psg'!F24</f>
        <v>1.9474577714762068E-3</v>
      </c>
      <c r="F2">
        <f>'HDV psg'!G24</f>
        <v>1.9474577714762068E-3</v>
      </c>
      <c r="G2">
        <f>'HDV psg'!H24</f>
        <v>1.9474577714762068E-3</v>
      </c>
      <c r="H2">
        <f>'HDV psg'!I24</f>
        <v>1.9474577714762068E-3</v>
      </c>
      <c r="I2">
        <f>'HDV psg'!J24</f>
        <v>1.9474577714762068E-3</v>
      </c>
      <c r="J2">
        <f>'HDV psg'!K24</f>
        <v>1.9474577714762068E-3</v>
      </c>
      <c r="K2">
        <f>'HDV psg'!L24</f>
        <v>1.9474577714762068E-3</v>
      </c>
      <c r="L2">
        <f>'HDV psg'!M24</f>
        <v>1.9474577714762068E-3</v>
      </c>
      <c r="M2">
        <f>'HDV psg'!N24</f>
        <v>1.9474577714762068E-3</v>
      </c>
      <c r="N2">
        <f>'HDV psg'!O24</f>
        <v>1.9474577714762068E-3</v>
      </c>
      <c r="O2">
        <f>'HDV psg'!P24</f>
        <v>1.9474577714762068E-3</v>
      </c>
      <c r="P2">
        <f>'HDV psg'!Q24</f>
        <v>1.9340822250365416E-3</v>
      </c>
      <c r="Q2">
        <f>'HDV psg'!R24</f>
        <v>1.9002970614769785E-3</v>
      </c>
      <c r="R2">
        <f>'HDV psg'!S24</f>
        <v>1.8056082984875188E-3</v>
      </c>
      <c r="S2">
        <f>'HDV psg'!T24</f>
        <v>1.7497787572125557E-3</v>
      </c>
      <c r="T2">
        <f>'HDV psg'!U24</f>
        <v>1.6843499089638154E-3</v>
      </c>
      <c r="U2">
        <f>'HDV psg'!V24</f>
        <v>1.6266343214836161E-3</v>
      </c>
      <c r="V2">
        <f>'HDV psg'!W24</f>
        <v>1.5858572159115124E-3</v>
      </c>
      <c r="W2">
        <f>'HDV psg'!X24</f>
        <v>1.6044188746767785E-3</v>
      </c>
      <c r="X2">
        <f>'HDV psg'!Y24</f>
        <v>1.6231962245113003E-3</v>
      </c>
      <c r="Y2">
        <f>'HDV psg'!Z24</f>
        <v>1.6421914324889232E-3</v>
      </c>
      <c r="Z2">
        <f>'HDV psg'!AA24</f>
        <v>1.6614072457635646E-3</v>
      </c>
      <c r="AA2">
        <f>'HDV psg'!AB24</f>
        <v>1.680846151064214E-3</v>
      </c>
      <c r="AB2">
        <f>'HDV psg'!AC24</f>
        <v>1.700510650162457E-3</v>
      </c>
      <c r="AC2">
        <f>'HDV psg'!AD24</f>
        <v>1.7204035804677799E-3</v>
      </c>
      <c r="AD2">
        <f>'HDV psg'!AE24</f>
        <v>1.7405270695672163E-3</v>
      </c>
      <c r="AE2">
        <f>'HDV psg'!AF24</f>
        <v>1.7608839266653876E-3</v>
      </c>
      <c r="AF2">
        <f>'HDV psg'!AG24</f>
        <v>1.7814769459243201E-3</v>
      </c>
      <c r="AG2">
        <f>'HDV psg'!AH24</f>
        <v>1.8042079616928898E-3</v>
      </c>
      <c r="AH2">
        <f>'HDV psg'!AI24</f>
        <v>1.8253125871299277E-3</v>
      </c>
      <c r="AI2">
        <f>'HDV psg'!AJ24</f>
        <v>1.8466633771132559E-3</v>
      </c>
    </row>
    <row r="3" spans="1:35">
      <c r="A3" t="s">
        <v>5</v>
      </c>
      <c r="B3">
        <f>'HDV psg'!C23</f>
        <v>4.2505320149866004E-4</v>
      </c>
      <c r="C3">
        <f>'HDV psg'!D23</f>
        <v>4.3974422869374005E-4</v>
      </c>
      <c r="D3">
        <f>'HDV psg'!E23</f>
        <v>4.5443525588882011E-4</v>
      </c>
      <c r="E3">
        <f>'HDV psg'!F23</f>
        <v>4.6912628308390007E-4</v>
      </c>
      <c r="F3">
        <f>'HDV psg'!G23</f>
        <v>4.8381731027898013E-4</v>
      </c>
      <c r="G3">
        <f>'HDV psg'!H23</f>
        <v>4.9850833747406014E-4</v>
      </c>
      <c r="H3">
        <f>'HDV psg'!I23</f>
        <v>5.1319936466914014E-4</v>
      </c>
      <c r="I3">
        <f>'HDV psg'!J23</f>
        <v>5.2789039186422015E-4</v>
      </c>
      <c r="J3">
        <f>'HDV psg'!K23</f>
        <v>5.4258141905930016E-4</v>
      </c>
      <c r="K3">
        <f>'HDV psg'!L23</f>
        <v>5.5727244625438017E-4</v>
      </c>
      <c r="L3">
        <f>'HDV psg'!M23</f>
        <v>5.7196347344946018E-4</v>
      </c>
      <c r="M3">
        <f>'HDV psg'!N23</f>
        <v>5.7198064128111343E-4</v>
      </c>
      <c r="N3">
        <f>'HDV psg'!O23</f>
        <v>5.9487105158312229E-4</v>
      </c>
      <c r="O3">
        <f>'HDV psg'!P23</f>
        <v>5.9486821539584637E-4</v>
      </c>
      <c r="P3">
        <f>'HDV psg'!Q23</f>
        <v>5.9483739236650991E-4</v>
      </c>
      <c r="Q3">
        <f>'HDV psg'!R23</f>
        <v>5.9483590211542418E-4</v>
      </c>
      <c r="R3">
        <f>'HDV psg'!S23</f>
        <v>5.9476850508464064E-4</v>
      </c>
      <c r="S3">
        <f>'HDV psg'!T23</f>
        <v>5.9476417074891654E-4</v>
      </c>
      <c r="T3">
        <f>'HDV psg'!U23</f>
        <v>5.9476127354511469E-4</v>
      </c>
      <c r="U3">
        <f>'HDV psg'!V23</f>
        <v>5.94650865410408E-4</v>
      </c>
      <c r="V3">
        <f>'HDV psg'!W23</f>
        <v>5.9464580611561998E-4</v>
      </c>
      <c r="W3">
        <f>'HDV psg'!X23</f>
        <v>5.946375035433282E-4</v>
      </c>
      <c r="X3">
        <f>'HDV psg'!Y23</f>
        <v>5.9456479055347902E-4</v>
      </c>
      <c r="Y3">
        <f>'HDV psg'!Z23</f>
        <v>5.9455852484256993E-4</v>
      </c>
      <c r="Z3">
        <f>'HDV psg'!AA23</f>
        <v>5.9455187977621761E-4</v>
      </c>
      <c r="AA3">
        <f>'HDV psg'!AB23</f>
        <v>5.9454477826112234E-4</v>
      </c>
      <c r="AB3">
        <f>'HDV psg'!AC23</f>
        <v>5.9453718400702383E-4</v>
      </c>
      <c r="AC3">
        <f>'HDV psg'!AD23</f>
        <v>5.9452923502973146E-4</v>
      </c>
      <c r="AD3">
        <f>'HDV psg'!AE23</f>
        <v>5.9452155663111705E-4</v>
      </c>
      <c r="AE3">
        <f>'HDV psg'!AF23</f>
        <v>5.9451359806417031E-4</v>
      </c>
      <c r="AF3">
        <f>'HDV psg'!AG23</f>
        <v>5.9450417951936014E-4</v>
      </c>
      <c r="AG3">
        <f>'HDV psg'!AH23</f>
        <v>5.9449653731698997E-4</v>
      </c>
      <c r="AH3">
        <f>'HDV psg'!AI23</f>
        <v>5.9448860253614663E-4</v>
      </c>
      <c r="AI3">
        <f>'HDV psg'!AJ23</f>
        <v>5.9448040187743616E-4</v>
      </c>
    </row>
    <row r="4" spans="1:35">
      <c r="A4" t="s">
        <v>6</v>
      </c>
      <c r="B4">
        <f>'HDV psg'!C29</f>
        <v>5.3629535822850578E-4</v>
      </c>
      <c r="C4">
        <f>'HDV psg'!D29</f>
        <v>5.5358571416047923E-4</v>
      </c>
      <c r="D4">
        <f>'HDV psg'!E29</f>
        <v>5.6223089212646584E-4</v>
      </c>
      <c r="E4">
        <f>'HDV psg'!F29</f>
        <v>5.7087607009245257E-4</v>
      </c>
      <c r="F4">
        <f>'HDV psg'!G29</f>
        <v>5.7952124805843918E-4</v>
      </c>
      <c r="G4">
        <f>'HDV psg'!H29</f>
        <v>5.8816642602442591E-4</v>
      </c>
      <c r="H4">
        <f>'HDV psg'!I29</f>
        <v>5.9681160399041252E-4</v>
      </c>
      <c r="I4">
        <f>'HDV psg'!J29</f>
        <v>5.9681160399041252E-4</v>
      </c>
      <c r="J4">
        <f>'HDV psg'!K29</f>
        <v>5.9681160399041252E-4</v>
      </c>
      <c r="K4">
        <f>'HDV psg'!L29</f>
        <v>5.9681160399041252E-4</v>
      </c>
      <c r="L4">
        <f>'HDV psg'!M29</f>
        <v>5.9681160399041252E-4</v>
      </c>
      <c r="M4">
        <f>'HDV psg'!N29</f>
        <v>5.9681160399041252E-4</v>
      </c>
      <c r="N4">
        <f>'HDV psg'!O29</f>
        <v>5.9681160399041252E-4</v>
      </c>
      <c r="O4">
        <f>'HDV psg'!P29</f>
        <v>5.9681160399041252E-4</v>
      </c>
      <c r="P4">
        <f>'HDV psg'!Q29</f>
        <v>5.9681160399041252E-4</v>
      </c>
      <c r="Q4">
        <f>'HDV psg'!R29</f>
        <v>5.9681160399041252E-4</v>
      </c>
      <c r="R4">
        <f>'HDV psg'!S29</f>
        <v>5.9681160399041252E-4</v>
      </c>
      <c r="S4">
        <f>'HDV psg'!T29</f>
        <v>5.9681160399041252E-4</v>
      </c>
      <c r="T4">
        <f>'HDV psg'!U29</f>
        <v>5.9681160399041252E-4</v>
      </c>
      <c r="U4">
        <f>'HDV psg'!V29</f>
        <v>5.9681160399041252E-4</v>
      </c>
      <c r="V4">
        <f>'HDV psg'!W29</f>
        <v>5.9681160399041252E-4</v>
      </c>
      <c r="W4">
        <f>'HDV psg'!X29</f>
        <v>5.9681160399041252E-4</v>
      </c>
      <c r="X4">
        <f>'HDV psg'!Y29</f>
        <v>5.9681160399041252E-4</v>
      </c>
      <c r="Y4">
        <f>'HDV psg'!Z29</f>
        <v>5.9681160399041252E-4</v>
      </c>
      <c r="Z4">
        <f>'HDV psg'!AA29</f>
        <v>5.9681160399041252E-4</v>
      </c>
      <c r="AA4">
        <f>'HDV psg'!AB29</f>
        <v>5.9681160399041252E-4</v>
      </c>
      <c r="AB4">
        <f>'HDV psg'!AC29</f>
        <v>5.9681160399041252E-4</v>
      </c>
      <c r="AC4">
        <f>'HDV psg'!AD29</f>
        <v>5.9681160399041252E-4</v>
      </c>
      <c r="AD4">
        <f>'HDV psg'!AE29</f>
        <v>5.9681160399041252E-4</v>
      </c>
      <c r="AE4">
        <f>'HDV psg'!AF29</f>
        <v>5.9681160399041252E-4</v>
      </c>
      <c r="AF4">
        <f>'HDV psg'!AG29</f>
        <v>5.9681160399041252E-4</v>
      </c>
      <c r="AG4">
        <f>'HDV psg'!AH29</f>
        <v>5.9681160399041252E-4</v>
      </c>
      <c r="AH4">
        <f>'HDV psg'!AI29</f>
        <v>5.9681160399041252E-4</v>
      </c>
      <c r="AI4">
        <f>'HDV psg'!AJ29</f>
        <v>5.9681160399041252E-4</v>
      </c>
    </row>
    <row r="5" spans="1:35">
      <c r="A5" t="s">
        <v>7</v>
      </c>
      <c r="B5">
        <f>'HDV psg'!C30</f>
        <v>5.7818358085996475E-4</v>
      </c>
      <c r="C5">
        <f>'HDV psg'!D30</f>
        <v>6.0013327202936299E-4</v>
      </c>
      <c r="D5">
        <f>'HDV psg'!E30</f>
        <v>6.2208296319876124E-4</v>
      </c>
      <c r="E5">
        <f>'HDV psg'!F30</f>
        <v>6.440326543681597E-4</v>
      </c>
      <c r="F5">
        <f>'HDV psg'!G30</f>
        <v>6.6598234553755795E-4</v>
      </c>
      <c r="G5">
        <f>'HDV psg'!H30</f>
        <v>6.879320367069562E-4</v>
      </c>
      <c r="H5">
        <f>'HDV psg'!I30</f>
        <v>7.0988172787635456E-4</v>
      </c>
      <c r="I5">
        <f>'HDV psg'!J30</f>
        <v>7.0988172787635456E-4</v>
      </c>
      <c r="J5">
        <f>'HDV psg'!K30</f>
        <v>7.0988172787635456E-4</v>
      </c>
      <c r="K5">
        <f>'HDV psg'!L30</f>
        <v>7.0988172787635456E-4</v>
      </c>
      <c r="L5">
        <f>'HDV psg'!M30</f>
        <v>7.0988172787635456E-4</v>
      </c>
      <c r="M5">
        <f>'HDV psg'!N30</f>
        <v>7.0988172787635456E-4</v>
      </c>
      <c r="N5">
        <f>'HDV psg'!O30</f>
        <v>7.0988172787635456E-4</v>
      </c>
      <c r="O5">
        <f>'HDV psg'!P30</f>
        <v>7.0988172787635456E-4</v>
      </c>
      <c r="P5">
        <f>'HDV psg'!Q30</f>
        <v>7.0988172787635456E-4</v>
      </c>
      <c r="Q5">
        <f>'HDV psg'!R30</f>
        <v>7.0988172787635456E-4</v>
      </c>
      <c r="R5">
        <f>'HDV psg'!S30</f>
        <v>7.0988172787635456E-4</v>
      </c>
      <c r="S5">
        <f>'HDV psg'!T30</f>
        <v>7.0988172787635456E-4</v>
      </c>
      <c r="T5">
        <f>'HDV psg'!U30</f>
        <v>7.0988172787635456E-4</v>
      </c>
      <c r="U5">
        <f>'HDV psg'!V30</f>
        <v>7.0988172787635456E-4</v>
      </c>
      <c r="V5">
        <f>'HDV psg'!W30</f>
        <v>7.0988172787635456E-4</v>
      </c>
      <c r="W5">
        <f>'HDV psg'!X30</f>
        <v>7.0988172787635456E-4</v>
      </c>
      <c r="X5">
        <f>'HDV psg'!Y30</f>
        <v>7.0988172787635456E-4</v>
      </c>
      <c r="Y5">
        <f>'HDV psg'!Z30</f>
        <v>7.0988172787635456E-4</v>
      </c>
      <c r="Z5">
        <f>'HDV psg'!AA30</f>
        <v>7.0988172787635456E-4</v>
      </c>
      <c r="AA5">
        <f>'HDV psg'!AB30</f>
        <v>7.0988172787635456E-4</v>
      </c>
      <c r="AB5">
        <f>'HDV psg'!AC30</f>
        <v>7.0988172787635456E-4</v>
      </c>
      <c r="AC5">
        <f>'HDV psg'!AD30</f>
        <v>7.0988172787635456E-4</v>
      </c>
      <c r="AD5">
        <f>'HDV psg'!AE30</f>
        <v>7.0988172787635456E-4</v>
      </c>
      <c r="AE5">
        <f>'HDV psg'!AF30</f>
        <v>7.0988172787635456E-4</v>
      </c>
      <c r="AF5">
        <f>'HDV psg'!AG30</f>
        <v>7.0988172787635456E-4</v>
      </c>
      <c r="AG5">
        <f>'HDV psg'!AH30</f>
        <v>7.0988172787635456E-4</v>
      </c>
      <c r="AH5">
        <f>'HDV psg'!AI30</f>
        <v>7.0988172787635456E-4</v>
      </c>
      <c r="AI5">
        <f>'HDV psg'!AJ30</f>
        <v>7.0988172787635456E-4</v>
      </c>
    </row>
    <row r="6" spans="1:35">
      <c r="A6" t="s">
        <v>8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</row>
    <row r="7" spans="1:35">
      <c r="A7" t="s">
        <v>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A16" sqref="A16"/>
    </sheetView>
  </sheetViews>
  <sheetFormatPr defaultRowHeight="14.5"/>
  <cols>
    <col min="1" max="1" width="31.1796875" customWidth="1"/>
    <col min="2" max="2" width="9.26953125" customWidth="1"/>
    <col min="3" max="29" width="9.26953125" bestFit="1" customWidth="1"/>
    <col min="30" max="31" width="9.26953125" customWidth="1"/>
    <col min="32" max="35" width="9.26953125" bestFit="1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4</v>
      </c>
      <c r="B2">
        <f>'HDV frt'!B2</f>
        <v>1.5295115122220422E-3</v>
      </c>
      <c r="C2">
        <f>'HDV frt'!C2</f>
        <v>1.5846314903830711E-3</v>
      </c>
      <c r="D2">
        <f>'HDV frt'!D2</f>
        <v>1.6397514685440998E-3</v>
      </c>
      <c r="E2">
        <f>'HDV frt'!E2</f>
        <v>1.6948714467051285E-3</v>
      </c>
      <c r="F2">
        <f>'HDV frt'!F2</f>
        <v>1.7499914248661572E-3</v>
      </c>
      <c r="G2">
        <f>'HDV frt'!G2</f>
        <v>1.7527066947263064E-3</v>
      </c>
      <c r="H2">
        <f>'HDV frt'!H2</f>
        <v>1.7540643296563808E-3</v>
      </c>
      <c r="I2">
        <f>'HDV frt'!I2</f>
        <v>1.9047618068946612E-3</v>
      </c>
      <c r="J2">
        <f>'HDV frt'!J2</f>
        <v>1.9074770767548105E-3</v>
      </c>
      <c r="K2">
        <f>'HDV frt'!K2</f>
        <v>1.9088347116848852E-3</v>
      </c>
      <c r="L2">
        <f>'HDV frt'!L2</f>
        <v>1.9115499815450343E-3</v>
      </c>
      <c r="M2">
        <f>'HDV frt'!M2</f>
        <v>1.9142652514051834E-3</v>
      </c>
      <c r="N2">
        <f>'HDV frt'!N2</f>
        <v>1.9169805212653325E-3</v>
      </c>
      <c r="O2">
        <f>'HDV frt'!O2</f>
        <v>1.8830396480134675E-3</v>
      </c>
      <c r="P2">
        <f>'HDV frt'!P2</f>
        <v>1.8857549178736169E-3</v>
      </c>
      <c r="Q2">
        <f>'HDV frt'!Q2</f>
        <v>1.8925430925239898E-3</v>
      </c>
      <c r="R2">
        <f>'HDV frt'!R2</f>
        <v>1.8952583623841391E-3</v>
      </c>
      <c r="S2">
        <f>'HDV frt'!S2</f>
        <v>1.8993312671743629E-3</v>
      </c>
      <c r="T2">
        <f>'HDV frt'!T2</f>
        <v>1.902046537034512E-3</v>
      </c>
      <c r="U2">
        <f>'HDV frt'!U2</f>
        <v>1.8993312671743629E-3</v>
      </c>
      <c r="V2">
        <f>'HDV frt'!V2</f>
        <v>1.9006889021044374E-3</v>
      </c>
      <c r="W2">
        <f>'HDV frt'!W2</f>
        <v>1.9006889021044374E-3</v>
      </c>
      <c r="X2">
        <f>'HDV frt'!X2</f>
        <v>1.9006889021044374E-3</v>
      </c>
      <c r="Y2">
        <f>'HDV frt'!Y2</f>
        <v>1.9006889021044374E-3</v>
      </c>
      <c r="Z2">
        <f>'HDV frt'!Z2</f>
        <v>1.9006889021044374E-3</v>
      </c>
      <c r="AA2">
        <f>'HDV frt'!AA2</f>
        <v>1.902046537034512E-3</v>
      </c>
      <c r="AB2">
        <f>'HDV frt'!AB2</f>
        <v>1.9006889021044374E-3</v>
      </c>
      <c r="AC2">
        <f>'HDV frt'!AC2</f>
        <v>1.8993312671743629E-3</v>
      </c>
      <c r="AD2">
        <f>'HDV frt'!AD2</f>
        <v>1.8993312671743629E-3</v>
      </c>
      <c r="AE2">
        <f>'HDV frt'!AE2</f>
        <v>1.8993312671743629E-3</v>
      </c>
      <c r="AF2">
        <f>'HDV frt'!AF2</f>
        <v>1.8993312671743629E-3</v>
      </c>
      <c r="AG2">
        <f>'HDV frt'!AG2</f>
        <v>1.9006889021044374E-3</v>
      </c>
      <c r="AH2">
        <f>'HDV frt'!AH2</f>
        <v>1.9006889021044374E-3</v>
      </c>
      <c r="AI2">
        <f>'HDV frt'!AI2</f>
        <v>1.8993312671743629E-3</v>
      </c>
    </row>
    <row r="3" spans="1:35">
      <c r="A3" t="s">
        <v>5</v>
      </c>
      <c r="B3">
        <f>'HDV frt'!B3</f>
        <v>4.7562403787773812E-4</v>
      </c>
      <c r="C3">
        <f>'HDV frt'!C3</f>
        <v>4.756240377419746E-4</v>
      </c>
      <c r="D3">
        <f>'HDV frt'!D3</f>
        <v>4.756240377419746E-4</v>
      </c>
      <c r="E3">
        <f>'HDV frt'!E3</f>
        <v>4.756240377419746E-4</v>
      </c>
      <c r="F3">
        <f>'HDV frt'!F3</f>
        <v>4.756240377419746E-4</v>
      </c>
      <c r="G3">
        <f>'HDV frt'!G3</f>
        <v>4.7562403787773812E-4</v>
      </c>
      <c r="H3">
        <f>'HDV frt'!H3</f>
        <v>4.7562403787773812E-4</v>
      </c>
      <c r="I3">
        <f>'HDV frt'!I3</f>
        <v>4.756240377419746E-4</v>
      </c>
      <c r="J3">
        <f>'HDV frt'!J3</f>
        <v>7.5348738619140194E-4</v>
      </c>
      <c r="K3">
        <f>'HDV frt'!K3</f>
        <v>7.5620265605155117E-4</v>
      </c>
      <c r="L3">
        <f>'HDV frt'!L3</f>
        <v>7.6027556084177497E-4</v>
      </c>
      <c r="M3">
        <f>'HDV frt'!M3</f>
        <v>7.6163319577184964E-4</v>
      </c>
      <c r="N3">
        <f>'HDV frt'!N3</f>
        <v>7.629908307019242E-4</v>
      </c>
      <c r="O3">
        <f>'HDV frt'!O3</f>
        <v>7.6706373549214799E-4</v>
      </c>
      <c r="P3">
        <f>'HDV frt'!P3</f>
        <v>7.6842137042222255E-4</v>
      </c>
      <c r="Q3">
        <f>'HDV frt'!Q3</f>
        <v>7.7520954507259558E-4</v>
      </c>
      <c r="R3">
        <f>'HDV frt'!R3</f>
        <v>7.7792481493274481E-4</v>
      </c>
      <c r="S3">
        <f>'HDV frt'!S3</f>
        <v>7.8335535465304305E-4</v>
      </c>
      <c r="T3">
        <f>'HDV frt'!T3</f>
        <v>7.8742825944326696E-4</v>
      </c>
      <c r="U3">
        <f>'HDV frt'!U3</f>
        <v>7.8742825944326696E-4</v>
      </c>
      <c r="V3">
        <f>'HDV frt'!V3</f>
        <v>7.8742825944326696E-4</v>
      </c>
      <c r="W3">
        <f>'HDV frt'!W3</f>
        <v>7.8742825944326696E-4</v>
      </c>
      <c r="X3">
        <f>'HDV frt'!X3</f>
        <v>7.8742825944326696E-4</v>
      </c>
      <c r="Y3">
        <f>'HDV frt'!Y3</f>
        <v>7.8742825944326696E-4</v>
      </c>
      <c r="Z3">
        <f>'HDV frt'!Z3</f>
        <v>7.8742825944326696E-4</v>
      </c>
      <c r="AA3">
        <f>'HDV frt'!AA3</f>
        <v>7.8878589437334152E-4</v>
      </c>
      <c r="AB3">
        <f>'HDV frt'!AB3</f>
        <v>7.8742825944326696E-4</v>
      </c>
      <c r="AC3">
        <f>'HDV frt'!AC3</f>
        <v>7.8607062451319239E-4</v>
      </c>
      <c r="AD3">
        <f>'HDV frt'!AD3</f>
        <v>7.8742825944326696E-4</v>
      </c>
      <c r="AE3">
        <f>'HDV frt'!AE3</f>
        <v>7.8607062451319239E-4</v>
      </c>
      <c r="AF3">
        <f>'HDV frt'!AF3</f>
        <v>7.8742825944326696E-4</v>
      </c>
      <c r="AG3">
        <f>'HDV frt'!AG3</f>
        <v>7.8742825944326696E-4</v>
      </c>
      <c r="AH3">
        <f>'HDV frt'!AH3</f>
        <v>7.8742825944326696E-4</v>
      </c>
      <c r="AI3">
        <f>'HDV frt'!AI3</f>
        <v>7.8742825944326696E-4</v>
      </c>
    </row>
    <row r="4" spans="1:35">
      <c r="A4" t="s">
        <v>6</v>
      </c>
      <c r="B4" s="20">
        <f>'HDV frt'!B4</f>
        <v>0</v>
      </c>
      <c r="C4" s="20">
        <f>'HDV frt'!C4</f>
        <v>0</v>
      </c>
      <c r="D4" s="20">
        <f>'HDV frt'!D4</f>
        <v>0</v>
      </c>
      <c r="E4" s="20">
        <f>'HDV frt'!E4</f>
        <v>0</v>
      </c>
      <c r="F4" s="20">
        <f>'HDV frt'!F4</f>
        <v>0</v>
      </c>
      <c r="G4" s="20">
        <f>'HDV frt'!G4</f>
        <v>0</v>
      </c>
      <c r="H4" s="20">
        <f>'HDV frt'!H4</f>
        <v>0</v>
      </c>
      <c r="I4" s="20">
        <f>'HDV frt'!I4</f>
        <v>0</v>
      </c>
      <c r="J4" s="20">
        <f>'HDV frt'!J4</f>
        <v>0</v>
      </c>
      <c r="K4" s="20">
        <f>'HDV frt'!K4</f>
        <v>0</v>
      </c>
      <c r="L4" s="20">
        <f>'HDV frt'!L4</f>
        <v>0</v>
      </c>
      <c r="M4" s="20">
        <f>'HDV frt'!M4</f>
        <v>0</v>
      </c>
      <c r="N4" s="20">
        <f>'HDV frt'!N4</f>
        <v>0</v>
      </c>
      <c r="O4" s="20">
        <f>'HDV frt'!O4</f>
        <v>0</v>
      </c>
      <c r="P4" s="20">
        <f>'HDV frt'!P4</f>
        <v>0</v>
      </c>
      <c r="Q4" s="20">
        <f>'HDV frt'!Q4</f>
        <v>0</v>
      </c>
      <c r="R4" s="20">
        <f>'HDV frt'!R4</f>
        <v>0</v>
      </c>
      <c r="S4" s="20">
        <f>'HDV frt'!S4</f>
        <v>0</v>
      </c>
      <c r="T4" s="20">
        <f>'HDV frt'!T4</f>
        <v>0</v>
      </c>
      <c r="U4" s="20">
        <f>'HDV frt'!U4</f>
        <v>0</v>
      </c>
      <c r="V4" s="20">
        <f>'HDV frt'!V4</f>
        <v>0</v>
      </c>
      <c r="W4" s="20">
        <f>'HDV frt'!W4</f>
        <v>0</v>
      </c>
      <c r="X4" s="20">
        <f>'HDV frt'!X4</f>
        <v>0</v>
      </c>
      <c r="Y4" s="20">
        <f>'HDV frt'!Y4</f>
        <v>0</v>
      </c>
      <c r="Z4" s="20">
        <f>'HDV frt'!Z4</f>
        <v>0</v>
      </c>
      <c r="AA4" s="20">
        <f>'HDV frt'!AA4</f>
        <v>0</v>
      </c>
      <c r="AB4" s="20">
        <f>'HDV frt'!AB4</f>
        <v>0</v>
      </c>
      <c r="AC4" s="20">
        <f>'HDV frt'!AC4</f>
        <v>0</v>
      </c>
      <c r="AD4" s="20">
        <f>'HDV frt'!AD4</f>
        <v>0</v>
      </c>
      <c r="AE4" s="20">
        <f>'HDV frt'!AE4</f>
        <v>0</v>
      </c>
      <c r="AF4" s="20">
        <f>'HDV frt'!AF4</f>
        <v>0</v>
      </c>
      <c r="AG4" s="20">
        <f>'HDV frt'!AG4</f>
        <v>0</v>
      </c>
      <c r="AH4" s="20">
        <f>'HDV frt'!AH4</f>
        <v>0</v>
      </c>
      <c r="AI4" s="20">
        <f>'HDV frt'!AI4</f>
        <v>0</v>
      </c>
    </row>
    <row r="5" spans="1:35">
      <c r="A5" t="s">
        <v>7</v>
      </c>
      <c r="B5">
        <f>'HDV frt'!B5</f>
        <v>1.0263171466022704E-3</v>
      </c>
      <c r="C5">
        <f>'HDV frt'!C5</f>
        <v>1.0291406420957958E-3</v>
      </c>
      <c r="D5">
        <f>'HDV frt'!D5</f>
        <v>1.0319629624205259E-3</v>
      </c>
      <c r="E5">
        <f>'HDV frt'!E5</f>
        <v>1.0353994537078278E-3</v>
      </c>
      <c r="F5">
        <f>'HDV frt'!F5</f>
        <v>1.0373380768305676E-3</v>
      </c>
      <c r="G5">
        <f>'HDV frt'!G5</f>
        <v>1.0392546621443048E-3</v>
      </c>
      <c r="H5">
        <f>'HDV frt'!H5</f>
        <v>1.0383251762605546E-3</v>
      </c>
      <c r="I5">
        <f>'HDV frt'!I5</f>
        <v>1.0969690235002752E-3</v>
      </c>
      <c r="J5">
        <f>'HDV frt'!J5</f>
        <v>1.0969690235002752E-3</v>
      </c>
      <c r="K5">
        <f>'HDV frt'!K5</f>
        <v>1.0969690235002752E-3</v>
      </c>
      <c r="L5">
        <f>'HDV frt'!L5</f>
        <v>1.0969690235002752E-3</v>
      </c>
      <c r="M5">
        <f>'HDV frt'!M5</f>
        <v>1.0969690235002752E-3</v>
      </c>
      <c r="N5">
        <f>'HDV frt'!N5</f>
        <v>1.0969690235002752E-3</v>
      </c>
      <c r="O5">
        <f>'HDV frt'!O5</f>
        <v>1.0969690235002752E-3</v>
      </c>
      <c r="P5">
        <f>'HDV frt'!P5</f>
        <v>1.0969690235002752E-3</v>
      </c>
      <c r="Q5">
        <f>'HDV frt'!Q5</f>
        <v>1.0969690235002752E-3</v>
      </c>
      <c r="R5">
        <f>'HDV frt'!R5</f>
        <v>1.0969690235002752E-3</v>
      </c>
      <c r="S5">
        <f>'HDV frt'!S5</f>
        <v>1.0969690235002752E-3</v>
      </c>
      <c r="T5">
        <f>'HDV frt'!T5</f>
        <v>1.0969690235002752E-3</v>
      </c>
      <c r="U5">
        <f>'HDV frt'!U5</f>
        <v>1.0969690235002752E-3</v>
      </c>
      <c r="V5">
        <f>'HDV frt'!V5</f>
        <v>1.0969690235002752E-3</v>
      </c>
      <c r="W5">
        <f>'HDV frt'!W5</f>
        <v>1.0969690235002752E-3</v>
      </c>
      <c r="X5">
        <f>'HDV frt'!X5</f>
        <v>1.0969690235002752E-3</v>
      </c>
      <c r="Y5">
        <f>'HDV frt'!Y5</f>
        <v>1.0969690235002752E-3</v>
      </c>
      <c r="Z5">
        <f>'HDV frt'!Z5</f>
        <v>1.0969690235002752E-3</v>
      </c>
      <c r="AA5">
        <f>'HDV frt'!AA5</f>
        <v>1.0969690235002752E-3</v>
      </c>
      <c r="AB5">
        <f>'HDV frt'!AB5</f>
        <v>1.0969690235002752E-3</v>
      </c>
      <c r="AC5">
        <f>'HDV frt'!AC5</f>
        <v>1.0969690235002752E-3</v>
      </c>
      <c r="AD5">
        <f>'HDV frt'!AD5</f>
        <v>1.0969690235002752E-3</v>
      </c>
      <c r="AE5">
        <f>'HDV frt'!AE5</f>
        <v>1.0969690235002752E-3</v>
      </c>
      <c r="AF5">
        <f>'HDV frt'!AF5</f>
        <v>1.0969690235002752E-3</v>
      </c>
      <c r="AG5">
        <f>'HDV frt'!AG5</f>
        <v>1.0969690235002752E-3</v>
      </c>
      <c r="AH5">
        <f>'HDV frt'!AH5</f>
        <v>1.0969690235002752E-3</v>
      </c>
      <c r="AI5">
        <f>'HDV frt'!AI5</f>
        <v>1.0969690235002752E-3</v>
      </c>
    </row>
    <row r="6" spans="1:35">
      <c r="A6" t="s">
        <v>8</v>
      </c>
      <c r="B6" s="20">
        <f>'HDV frt'!B6</f>
        <v>0</v>
      </c>
      <c r="C6" s="20">
        <f>'HDV frt'!C6</f>
        <v>0</v>
      </c>
      <c r="D6" s="20">
        <f>'HDV frt'!D6</f>
        <v>0</v>
      </c>
      <c r="E6" s="20">
        <f>'HDV frt'!E6</f>
        <v>0</v>
      </c>
      <c r="F6" s="20">
        <f>'HDV frt'!F6</f>
        <v>0</v>
      </c>
      <c r="G6" s="20">
        <f>'HDV frt'!G6</f>
        <v>0</v>
      </c>
      <c r="H6" s="20">
        <f>'HDV frt'!H6</f>
        <v>0</v>
      </c>
      <c r="I6" s="20">
        <f>'HDV frt'!I6</f>
        <v>0</v>
      </c>
      <c r="J6" s="20">
        <f>'HDV frt'!J6</f>
        <v>0</v>
      </c>
      <c r="K6" s="20">
        <f>'HDV frt'!K6</f>
        <v>0</v>
      </c>
      <c r="L6" s="20">
        <f>'HDV frt'!L6</f>
        <v>0</v>
      </c>
      <c r="M6" s="20">
        <f>'HDV frt'!M6</f>
        <v>0</v>
      </c>
      <c r="N6" s="20">
        <f>'HDV frt'!N6</f>
        <v>0</v>
      </c>
      <c r="O6" s="20">
        <f>'HDV frt'!O6</f>
        <v>0</v>
      </c>
      <c r="P6" s="20">
        <f>'HDV frt'!P6</f>
        <v>0</v>
      </c>
      <c r="Q6" s="20">
        <f>'HDV frt'!Q6</f>
        <v>0</v>
      </c>
      <c r="R6" s="20">
        <f>'HDV frt'!R6</f>
        <v>0</v>
      </c>
      <c r="S6" s="20">
        <f>'HDV frt'!S6</f>
        <v>0</v>
      </c>
      <c r="T6" s="20">
        <f>'HDV frt'!T6</f>
        <v>0</v>
      </c>
      <c r="U6" s="20">
        <f>'HDV frt'!U6</f>
        <v>0</v>
      </c>
      <c r="V6" s="20">
        <f>'HDV frt'!V6</f>
        <v>0</v>
      </c>
      <c r="W6" s="20">
        <f>'HDV frt'!W6</f>
        <v>0</v>
      </c>
      <c r="X6" s="20">
        <f>'HDV frt'!X6</f>
        <v>0</v>
      </c>
      <c r="Y6" s="20">
        <f>'HDV frt'!Y6</f>
        <v>0</v>
      </c>
      <c r="Z6" s="20">
        <f>'HDV frt'!Z6</f>
        <v>0</v>
      </c>
      <c r="AA6" s="20">
        <f>'HDV frt'!AA6</f>
        <v>0</v>
      </c>
      <c r="AB6" s="20">
        <f>'HDV frt'!AB6</f>
        <v>0</v>
      </c>
      <c r="AC6" s="20">
        <f>'HDV frt'!AC6</f>
        <v>0</v>
      </c>
      <c r="AD6" s="20">
        <f>'HDV frt'!AD6</f>
        <v>0</v>
      </c>
      <c r="AE6" s="20">
        <f>'HDV frt'!AE6</f>
        <v>0</v>
      </c>
      <c r="AF6" s="20">
        <f>'HDV frt'!AF6</f>
        <v>0</v>
      </c>
      <c r="AG6" s="20">
        <f>'HDV frt'!AG6</f>
        <v>0</v>
      </c>
      <c r="AH6" s="20">
        <f>'HDV frt'!AH6</f>
        <v>0</v>
      </c>
      <c r="AI6" s="20">
        <f>'HDV frt'!AI6</f>
        <v>0</v>
      </c>
    </row>
    <row r="7" spans="1:35">
      <c r="A7" t="s">
        <v>9</v>
      </c>
      <c r="B7" s="20">
        <f>'HDV frt'!B7</f>
        <v>0</v>
      </c>
      <c r="C7" s="20">
        <f>'HDV frt'!C7</f>
        <v>0</v>
      </c>
      <c r="D7" s="20">
        <f>'HDV frt'!D7</f>
        <v>0</v>
      </c>
      <c r="E7" s="20">
        <f>'HDV frt'!E7</f>
        <v>0</v>
      </c>
      <c r="F7" s="20">
        <f>'HDV frt'!F7</f>
        <v>0</v>
      </c>
      <c r="G7" s="20">
        <f>'HDV frt'!G7</f>
        <v>0</v>
      </c>
      <c r="H7" s="20">
        <f>'HDV frt'!H7</f>
        <v>0</v>
      </c>
      <c r="I7" s="20">
        <f>'HDV frt'!I7</f>
        <v>0</v>
      </c>
      <c r="J7" s="20">
        <f>'HDV frt'!J7</f>
        <v>0</v>
      </c>
      <c r="K7" s="20">
        <f>'HDV frt'!K7</f>
        <v>0</v>
      </c>
      <c r="L7" s="20">
        <f>'HDV frt'!L7</f>
        <v>0</v>
      </c>
      <c r="M7" s="20">
        <f>'HDV frt'!M7</f>
        <v>0</v>
      </c>
      <c r="N7" s="20">
        <f>'HDV frt'!N7</f>
        <v>0</v>
      </c>
      <c r="O7" s="20">
        <f>'HDV frt'!O7</f>
        <v>0</v>
      </c>
      <c r="P7" s="20">
        <f>'HDV frt'!P7</f>
        <v>0</v>
      </c>
      <c r="Q7" s="20">
        <f>'HDV frt'!Q7</f>
        <v>0</v>
      </c>
      <c r="R7" s="20">
        <f>'HDV frt'!R7</f>
        <v>0</v>
      </c>
      <c r="S7" s="20">
        <f>'HDV frt'!S7</f>
        <v>0</v>
      </c>
      <c r="T7" s="20">
        <f>'HDV frt'!T7</f>
        <v>0</v>
      </c>
      <c r="U7" s="20">
        <f>'HDV frt'!U7</f>
        <v>0</v>
      </c>
      <c r="V7" s="20">
        <f>'HDV frt'!V7</f>
        <v>0</v>
      </c>
      <c r="W7" s="20">
        <f>'HDV frt'!W7</f>
        <v>0</v>
      </c>
      <c r="X7" s="20">
        <f>'HDV frt'!X7</f>
        <v>0</v>
      </c>
      <c r="Y7" s="20">
        <f>'HDV frt'!Y7</f>
        <v>0</v>
      </c>
      <c r="Z7" s="20">
        <f>'HDV frt'!Z7</f>
        <v>0</v>
      </c>
      <c r="AA7" s="20">
        <f>'HDV frt'!AA7</f>
        <v>0</v>
      </c>
      <c r="AB7" s="20">
        <f>'HDV frt'!AB7</f>
        <v>0</v>
      </c>
      <c r="AC7" s="20">
        <f>'HDV frt'!AC7</f>
        <v>0</v>
      </c>
      <c r="AD7" s="20">
        <f>'HDV frt'!AD7</f>
        <v>0</v>
      </c>
      <c r="AE7" s="20">
        <f>'HDV frt'!AE7</f>
        <v>0</v>
      </c>
      <c r="AF7" s="20">
        <f>'HDV frt'!AF7</f>
        <v>0</v>
      </c>
      <c r="AG7" s="20">
        <f>'HDV frt'!AG7</f>
        <v>0</v>
      </c>
      <c r="AH7" s="20">
        <f>'HDV frt'!AH7</f>
        <v>0</v>
      </c>
      <c r="AI7" s="20">
        <f>'HDV frt'!AI7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A33" sqref="A33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estimates'!$B$11</f>
        <v>1.5146139255873401E-4</v>
      </c>
      <c r="C7" s="4">
        <f>'Nonroad estimates'!$B$11</f>
        <v>1.5146139255873401E-4</v>
      </c>
      <c r="D7" s="4">
        <f>'Nonroad estimates'!$B$11</f>
        <v>1.5146139255873401E-4</v>
      </c>
      <c r="E7" s="4">
        <f>'Nonroad estimates'!$B$11</f>
        <v>1.5146139255873401E-4</v>
      </c>
      <c r="F7" s="4">
        <f>'Nonroad estimates'!$B$11</f>
        <v>1.5146139255873401E-4</v>
      </c>
      <c r="G7" s="4">
        <f>'Nonroad estimates'!$B$11</f>
        <v>1.5146139255873401E-4</v>
      </c>
      <c r="H7" s="4">
        <f>'Nonroad estimates'!$B$11</f>
        <v>1.5146139255873401E-4</v>
      </c>
      <c r="I7" s="4">
        <f>'Nonroad estimates'!$B$11</f>
        <v>1.5146139255873401E-4</v>
      </c>
      <c r="J7" s="4">
        <f>'Nonroad estimates'!$B$11</f>
        <v>1.5146139255873401E-4</v>
      </c>
      <c r="K7" s="4">
        <f>'Nonroad estimates'!$B$11</f>
        <v>1.5146139255873401E-4</v>
      </c>
      <c r="L7" s="4">
        <f>'Nonroad estimates'!$B$11</f>
        <v>1.5146139255873401E-4</v>
      </c>
      <c r="M7" s="4">
        <f>'Nonroad estimates'!$B$11</f>
        <v>1.5146139255873401E-4</v>
      </c>
      <c r="N7" s="4">
        <f>'Nonroad estimates'!$B$11</f>
        <v>1.5146139255873401E-4</v>
      </c>
      <c r="O7" s="4">
        <f>'Nonroad estimates'!$B$11</f>
        <v>1.5146139255873401E-4</v>
      </c>
      <c r="P7" s="4">
        <f>'Nonroad estimates'!$B$11</f>
        <v>1.5146139255873401E-4</v>
      </c>
      <c r="Q7" s="4">
        <f>'Nonroad estimates'!$B$11</f>
        <v>1.5146139255873401E-4</v>
      </c>
      <c r="R7" s="4">
        <f>'Nonroad estimates'!$B$11</f>
        <v>1.5146139255873401E-4</v>
      </c>
      <c r="S7" s="4">
        <f>'Nonroad estimates'!$B$11</f>
        <v>1.5146139255873401E-4</v>
      </c>
      <c r="T7" s="4">
        <f>'Nonroad estimates'!$B$11</f>
        <v>1.5146139255873401E-4</v>
      </c>
      <c r="U7" s="4">
        <f>'Nonroad estimates'!$B$11</f>
        <v>1.5146139255873401E-4</v>
      </c>
      <c r="V7" s="4">
        <f>'Nonroad estimates'!$B$11</f>
        <v>1.5146139255873401E-4</v>
      </c>
      <c r="W7" s="4">
        <f>'Nonroad estimates'!$B$11</f>
        <v>1.5146139255873401E-4</v>
      </c>
      <c r="X7" s="4">
        <f>'Nonroad estimates'!$B$11</f>
        <v>1.5146139255873401E-4</v>
      </c>
      <c r="Y7" s="4">
        <f>'Nonroad estimates'!$B$11</f>
        <v>1.5146139255873401E-4</v>
      </c>
      <c r="Z7" s="4">
        <f>'Nonroad estimates'!$B$11</f>
        <v>1.5146139255873401E-4</v>
      </c>
      <c r="AA7" s="4">
        <f>'Nonroad estimates'!$B$11</f>
        <v>1.5146139255873401E-4</v>
      </c>
      <c r="AB7" s="4">
        <f>'Nonroad estimates'!$B$11</f>
        <v>1.5146139255873401E-4</v>
      </c>
      <c r="AC7" s="4">
        <f>'Nonroad estimates'!$B$11</f>
        <v>1.5146139255873401E-4</v>
      </c>
      <c r="AD7" s="4">
        <f>'Nonroad estimates'!$B$11</f>
        <v>1.5146139255873401E-4</v>
      </c>
      <c r="AE7" s="4">
        <f>'Nonroad estimates'!$B$11</f>
        <v>1.5146139255873401E-4</v>
      </c>
      <c r="AF7" s="4">
        <f>'Nonroad estimates'!$B$11</f>
        <v>1.5146139255873401E-4</v>
      </c>
      <c r="AG7" s="4">
        <f>'Nonroad estimates'!$B$11</f>
        <v>1.5146139255873401E-4</v>
      </c>
      <c r="AH7" s="4">
        <f>'Nonroad estimates'!$B$11</f>
        <v>1.5146139255873401E-4</v>
      </c>
      <c r="AI7" s="4">
        <f>'Nonroad estimates'!$B$11</f>
        <v>1.5146139255873401E-4</v>
      </c>
      <c r="AJ7" s="4">
        <f>'Nonroad estimates'!$B$11</f>
        <v>1.5146139255873401E-4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2"/>
  <sheetViews>
    <sheetView workbookViewId="0">
      <selection activeCell="B10" sqref="B10:B12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estimates'!$B$5</f>
        <v>6.8138319593843581E-5</v>
      </c>
      <c r="C7" s="4">
        <f>'Nonroad estimates'!$B$5</f>
        <v>6.8138319593843581E-5</v>
      </c>
      <c r="D7" s="4">
        <f>'Nonroad estimates'!$B$5</f>
        <v>6.8138319593843581E-5</v>
      </c>
      <c r="E7" s="4">
        <f>'Nonroad estimates'!$B$5</f>
        <v>6.8138319593843581E-5</v>
      </c>
      <c r="F7" s="4">
        <f>'Nonroad estimates'!$B$5</f>
        <v>6.8138319593843581E-5</v>
      </c>
      <c r="G7" s="4">
        <f>'Nonroad estimates'!$B$5</f>
        <v>6.8138319593843581E-5</v>
      </c>
      <c r="H7" s="4">
        <f>'Nonroad estimates'!$B$5</f>
        <v>6.8138319593843581E-5</v>
      </c>
      <c r="I7" s="4">
        <f>'Nonroad estimates'!$B$5</f>
        <v>6.8138319593843581E-5</v>
      </c>
      <c r="J7" s="4">
        <f>'Nonroad estimates'!$B$5</f>
        <v>6.8138319593843581E-5</v>
      </c>
      <c r="K7" s="4">
        <f>'Nonroad estimates'!$B$5</f>
        <v>6.8138319593843581E-5</v>
      </c>
      <c r="L7" s="4">
        <f>'Nonroad estimates'!$B$5</f>
        <v>6.8138319593843581E-5</v>
      </c>
      <c r="M7" s="4">
        <f>'Nonroad estimates'!$B$5</f>
        <v>6.8138319593843581E-5</v>
      </c>
      <c r="N7" s="4">
        <f>'Nonroad estimates'!$B$5</f>
        <v>6.8138319593843581E-5</v>
      </c>
      <c r="O7" s="4">
        <f>'Nonroad estimates'!$B$5</f>
        <v>6.8138319593843581E-5</v>
      </c>
      <c r="P7" s="4">
        <f>'Nonroad estimates'!$B$5</f>
        <v>6.8138319593843581E-5</v>
      </c>
      <c r="Q7" s="4">
        <f>'Nonroad estimates'!$B$5</f>
        <v>6.8138319593843581E-5</v>
      </c>
      <c r="R7" s="4">
        <f>'Nonroad estimates'!$B$5</f>
        <v>6.8138319593843581E-5</v>
      </c>
      <c r="S7" s="4">
        <f>'Nonroad estimates'!$B$5</f>
        <v>6.8138319593843581E-5</v>
      </c>
      <c r="T7" s="4">
        <f>'Nonroad estimates'!$B$5</f>
        <v>6.8138319593843581E-5</v>
      </c>
      <c r="U7" s="4">
        <f>'Nonroad estimates'!$B$5</f>
        <v>6.8138319593843581E-5</v>
      </c>
      <c r="V7" s="4">
        <f>'Nonroad estimates'!$B$5</f>
        <v>6.8138319593843581E-5</v>
      </c>
      <c r="W7" s="4">
        <f>'Nonroad estimates'!$B$5</f>
        <v>6.8138319593843581E-5</v>
      </c>
      <c r="X7" s="4">
        <f>'Nonroad estimates'!$B$5</f>
        <v>6.8138319593843581E-5</v>
      </c>
      <c r="Y7" s="4">
        <f>'Nonroad estimates'!$B$5</f>
        <v>6.8138319593843581E-5</v>
      </c>
      <c r="Z7" s="4">
        <f>'Nonroad estimates'!$B$5</f>
        <v>6.8138319593843581E-5</v>
      </c>
      <c r="AA7" s="4">
        <f>'Nonroad estimates'!$B$5</f>
        <v>6.8138319593843581E-5</v>
      </c>
      <c r="AB7" s="4">
        <f>'Nonroad estimates'!$B$5</f>
        <v>6.8138319593843581E-5</v>
      </c>
      <c r="AC7" s="4">
        <f>'Nonroad estimates'!$B$5</f>
        <v>6.8138319593843581E-5</v>
      </c>
      <c r="AD7" s="4">
        <f>'Nonroad estimates'!$B$5</f>
        <v>6.8138319593843581E-5</v>
      </c>
      <c r="AE7" s="4">
        <f>'Nonroad estimates'!$B$5</f>
        <v>6.8138319593843581E-5</v>
      </c>
      <c r="AF7" s="4">
        <f>'Nonroad estimates'!$B$5</f>
        <v>6.8138319593843581E-5</v>
      </c>
      <c r="AG7" s="4">
        <f>'Nonroad estimates'!$B$5</f>
        <v>6.8138319593843581E-5</v>
      </c>
      <c r="AH7" s="4">
        <f>'Nonroad estimates'!$B$5</f>
        <v>6.8138319593843581E-5</v>
      </c>
      <c r="AI7" s="4">
        <f>'Nonroad estimates'!$B$5</f>
        <v>6.8138319593843581E-5</v>
      </c>
      <c r="AJ7" s="4">
        <f>'Nonroad estimates'!$B$5</f>
        <v>6.8138319593843581E-5</v>
      </c>
    </row>
    <row r="10" spans="1:36">
      <c r="B10" s="23"/>
    </row>
    <row r="11" spans="1:36">
      <c r="B11" s="23"/>
    </row>
    <row r="12" spans="1:36">
      <c r="B1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workbookViewId="0">
      <selection activeCell="B14" sqref="B14"/>
    </sheetView>
  </sheetViews>
  <sheetFormatPr defaultRowHeight="14.5"/>
  <sheetData>
    <row r="1" spans="1:37">
      <c r="A1" t="s">
        <v>99</v>
      </c>
    </row>
    <row r="3" spans="1:37" s="2" customFormat="1">
      <c r="A3" s="2" t="s">
        <v>104</v>
      </c>
    </row>
    <row r="4" spans="1:37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  <c r="AB4">
        <v>2041</v>
      </c>
      <c r="AC4">
        <v>2042</v>
      </c>
      <c r="AD4">
        <v>2043</v>
      </c>
      <c r="AE4">
        <v>2044</v>
      </c>
      <c r="AF4">
        <v>2045</v>
      </c>
      <c r="AG4">
        <v>2046</v>
      </c>
      <c r="AH4">
        <v>2047</v>
      </c>
      <c r="AI4">
        <v>2048</v>
      </c>
      <c r="AJ4">
        <v>2049</v>
      </c>
      <c r="AK4">
        <v>2050</v>
      </c>
    </row>
    <row r="5" spans="1:37">
      <c r="A5" s="1" t="s">
        <v>19</v>
      </c>
      <c r="B5" s="7">
        <v>1.579999688807979</v>
      </c>
      <c r="C5" s="7">
        <v>1.579999688807979</v>
      </c>
      <c r="D5" s="7">
        <v>1.579999688807979</v>
      </c>
      <c r="E5" s="7">
        <v>1.579999688807979</v>
      </c>
      <c r="F5" s="7">
        <v>1.579999688807979</v>
      </c>
      <c r="G5" s="7">
        <v>1.579999688807979</v>
      </c>
      <c r="H5" s="7">
        <v>1.579999688807979</v>
      </c>
      <c r="I5" s="7">
        <v>1.579999688807979</v>
      </c>
      <c r="J5" s="7">
        <v>1.579999688807979</v>
      </c>
      <c r="K5" s="7">
        <v>1.579999688807979</v>
      </c>
      <c r="L5" s="7">
        <v>1.579999688807979</v>
      </c>
      <c r="M5" s="7">
        <v>1.579999688807979</v>
      </c>
      <c r="N5" s="7">
        <v>1.579999688807979</v>
      </c>
      <c r="O5" s="7">
        <v>1.579999688807979</v>
      </c>
      <c r="P5" s="7">
        <v>1.579999688807979</v>
      </c>
      <c r="Q5" s="7">
        <v>1.579999688807979</v>
      </c>
      <c r="R5" s="7">
        <v>1.579999688807979</v>
      </c>
      <c r="S5" s="7">
        <v>1.579999688807979</v>
      </c>
      <c r="T5" s="7">
        <v>1.579999688807979</v>
      </c>
      <c r="U5" s="7">
        <v>1.579999688807979</v>
      </c>
      <c r="V5" s="7">
        <v>1.579999688807979</v>
      </c>
      <c r="W5" s="7">
        <v>1.579999688807979</v>
      </c>
      <c r="X5" s="7">
        <v>1.579999688807979</v>
      </c>
      <c r="Y5" s="7">
        <v>1.579999688807979</v>
      </c>
      <c r="Z5" s="7">
        <v>1.579999688807979</v>
      </c>
      <c r="AA5" s="7">
        <v>1.579999688807979</v>
      </c>
      <c r="AB5" s="7">
        <v>1.579999688807979</v>
      </c>
      <c r="AC5" s="7">
        <v>1.579999688807979</v>
      </c>
      <c r="AD5" s="7">
        <v>1.579999688807979</v>
      </c>
      <c r="AE5" s="7">
        <v>1.579999688807979</v>
      </c>
      <c r="AF5" s="7">
        <v>1.579999688807979</v>
      </c>
      <c r="AG5" s="7">
        <v>1.579999688807979</v>
      </c>
      <c r="AH5" s="7">
        <v>1.579999688807979</v>
      </c>
      <c r="AI5" s="7">
        <v>1.579999688807979</v>
      </c>
      <c r="AJ5" s="7">
        <v>1.579999688807979</v>
      </c>
      <c r="AK5" s="7">
        <v>1.579999688807979</v>
      </c>
    </row>
    <row r="6" spans="1:37">
      <c r="A6" s="1" t="s">
        <v>11</v>
      </c>
      <c r="B6" s="7">
        <v>11.08</v>
      </c>
      <c r="C6" s="7">
        <v>11.08</v>
      </c>
      <c r="D6" s="7">
        <v>11.08</v>
      </c>
      <c r="E6" s="7">
        <v>11.08</v>
      </c>
      <c r="F6" s="7">
        <v>11.08</v>
      </c>
      <c r="G6" s="7">
        <v>11.08</v>
      </c>
      <c r="H6" s="7">
        <v>11.08</v>
      </c>
      <c r="I6" s="7">
        <v>11.08</v>
      </c>
      <c r="J6" s="7">
        <v>11.08</v>
      </c>
      <c r="K6" s="7">
        <v>11.08</v>
      </c>
      <c r="L6" s="7">
        <v>11.08</v>
      </c>
      <c r="M6" s="7">
        <v>11.08</v>
      </c>
      <c r="N6" s="7">
        <v>11.08</v>
      </c>
      <c r="O6" s="7">
        <v>11.08</v>
      </c>
      <c r="P6" s="7">
        <v>11.08</v>
      </c>
      <c r="Q6" s="7">
        <v>11.08</v>
      </c>
      <c r="R6" s="7">
        <v>11.08</v>
      </c>
      <c r="S6" s="7">
        <v>11.08</v>
      </c>
      <c r="T6" s="7">
        <v>11.08</v>
      </c>
      <c r="U6" s="7">
        <v>11.08</v>
      </c>
      <c r="V6" s="7">
        <v>11.08</v>
      </c>
      <c r="W6" s="7">
        <v>11.08</v>
      </c>
      <c r="X6" s="7">
        <v>11.08</v>
      </c>
      <c r="Y6" s="7">
        <v>11.08</v>
      </c>
      <c r="Z6" s="7">
        <v>11.08</v>
      </c>
      <c r="AA6" s="7">
        <v>11.08</v>
      </c>
      <c r="AB6" s="7">
        <v>11.08</v>
      </c>
      <c r="AC6" s="7">
        <v>11.08</v>
      </c>
      <c r="AD6" s="7">
        <v>11.08</v>
      </c>
      <c r="AE6" s="7">
        <v>11.08</v>
      </c>
      <c r="AF6" s="7">
        <v>11.08</v>
      </c>
      <c r="AG6" s="7">
        <v>11.08</v>
      </c>
      <c r="AH6" s="7">
        <v>11.08</v>
      </c>
      <c r="AI6" s="7">
        <v>11.08</v>
      </c>
      <c r="AJ6" s="7">
        <v>11.08</v>
      </c>
      <c r="AK6" s="7">
        <v>11.08</v>
      </c>
    </row>
    <row r="7" spans="1:37">
      <c r="A7" s="1" t="s">
        <v>10</v>
      </c>
      <c r="B7" s="7">
        <v>111.39416306433705</v>
      </c>
      <c r="C7" s="7">
        <v>111.39416306433705</v>
      </c>
      <c r="D7" s="7">
        <v>111.39416306433705</v>
      </c>
      <c r="E7" s="7">
        <v>111.39416306433705</v>
      </c>
      <c r="F7" s="7">
        <v>111.39416306433705</v>
      </c>
      <c r="G7" s="7">
        <v>111.39416306433705</v>
      </c>
      <c r="H7" s="7">
        <v>111.39416306433705</v>
      </c>
      <c r="I7" s="7">
        <v>111.39416306433705</v>
      </c>
      <c r="J7" s="7">
        <v>111.39416306433705</v>
      </c>
      <c r="K7" s="7">
        <v>111.39416306433705</v>
      </c>
      <c r="L7" s="7">
        <v>111.39416306433705</v>
      </c>
      <c r="M7" s="7">
        <v>111.39416306433705</v>
      </c>
      <c r="N7" s="7">
        <v>111.39416306433705</v>
      </c>
      <c r="O7" s="7">
        <v>111.39416306433705</v>
      </c>
      <c r="P7" s="7">
        <v>111.39416306433705</v>
      </c>
      <c r="Q7" s="7">
        <v>111.39416306433705</v>
      </c>
      <c r="R7" s="7">
        <v>111.39416306433705</v>
      </c>
      <c r="S7" s="7">
        <v>111.39416306433705</v>
      </c>
      <c r="T7" s="7">
        <v>111.39416306433705</v>
      </c>
      <c r="U7" s="7">
        <v>111.39416306433705</v>
      </c>
      <c r="V7" s="7">
        <v>111.39416306433705</v>
      </c>
      <c r="W7" s="7">
        <v>111.39416306433705</v>
      </c>
      <c r="X7" s="7">
        <v>111.39416306433705</v>
      </c>
      <c r="Y7" s="7">
        <v>111.39416306433705</v>
      </c>
      <c r="Z7" s="7">
        <v>111.39416306433705</v>
      </c>
      <c r="AA7" s="7">
        <v>111.39416306433705</v>
      </c>
      <c r="AB7" s="7">
        <v>111.39416306433705</v>
      </c>
      <c r="AC7" s="7">
        <v>111.39416306433705</v>
      </c>
      <c r="AD7" s="7">
        <v>111.39416306433705</v>
      </c>
      <c r="AE7" s="7">
        <v>111.39416306433705</v>
      </c>
      <c r="AF7" s="7">
        <v>111.39416306433705</v>
      </c>
      <c r="AG7" s="7">
        <v>111.39416306433705</v>
      </c>
      <c r="AH7" s="7">
        <v>111.39416306433705</v>
      </c>
      <c r="AI7" s="7">
        <v>111.39416306433705</v>
      </c>
      <c r="AJ7" s="7">
        <v>111.39416306433705</v>
      </c>
      <c r="AK7" s="7">
        <v>111.39416306433705</v>
      </c>
    </row>
    <row r="8" spans="1:37">
      <c r="A8" s="1" t="s">
        <v>100</v>
      </c>
      <c r="B8" s="7">
        <v>26.55</v>
      </c>
      <c r="C8" s="7">
        <v>26.55</v>
      </c>
      <c r="D8" s="7">
        <v>26.55</v>
      </c>
      <c r="E8" s="7">
        <v>26.55</v>
      </c>
      <c r="F8" s="7">
        <v>26.55</v>
      </c>
      <c r="G8" s="7">
        <v>26.55</v>
      </c>
      <c r="H8" s="7">
        <v>26.55</v>
      </c>
      <c r="I8" s="7">
        <v>26.55</v>
      </c>
      <c r="J8" s="7">
        <v>26.55</v>
      </c>
      <c r="K8" s="7">
        <v>26.55</v>
      </c>
      <c r="L8" s="7">
        <v>26.55</v>
      </c>
      <c r="M8" s="7">
        <v>26.55</v>
      </c>
      <c r="N8" s="7">
        <v>26.55</v>
      </c>
      <c r="O8" s="7">
        <v>26.55</v>
      </c>
      <c r="P8" s="7">
        <v>26.55</v>
      </c>
      <c r="Q8" s="7">
        <v>26.55</v>
      </c>
      <c r="R8" s="7">
        <v>26.55</v>
      </c>
      <c r="S8" s="7">
        <v>26.55</v>
      </c>
      <c r="T8" s="7">
        <v>26.55</v>
      </c>
      <c r="U8" s="7">
        <v>26.55</v>
      </c>
      <c r="V8" s="7">
        <v>26.55</v>
      </c>
      <c r="W8" s="7">
        <v>26.55</v>
      </c>
      <c r="X8" s="7">
        <v>26.55</v>
      </c>
      <c r="Y8" s="7">
        <v>26.55</v>
      </c>
      <c r="Z8" s="7">
        <v>26.55</v>
      </c>
      <c r="AA8" s="7">
        <v>26.55</v>
      </c>
      <c r="AB8" s="7">
        <v>26.55</v>
      </c>
      <c r="AC8" s="7">
        <v>26.55</v>
      </c>
      <c r="AD8" s="7">
        <v>26.55</v>
      </c>
      <c r="AE8" s="7">
        <v>26.55</v>
      </c>
      <c r="AF8" s="7">
        <v>26.55</v>
      </c>
      <c r="AG8" s="7">
        <v>26.55</v>
      </c>
      <c r="AH8" s="7">
        <v>26.55</v>
      </c>
      <c r="AI8" s="7">
        <v>26.55</v>
      </c>
      <c r="AJ8" s="7">
        <v>26.55</v>
      </c>
      <c r="AK8" s="7">
        <v>26.55</v>
      </c>
    </row>
    <row r="9" spans="1:37">
      <c r="A9" s="21" t="s">
        <v>101</v>
      </c>
      <c r="B9" s="7">
        <v>2.9333333333333336</v>
      </c>
      <c r="C9" s="7">
        <v>2.9333333333333336</v>
      </c>
      <c r="D9" s="7">
        <v>2.9333333333333336</v>
      </c>
      <c r="E9" s="7">
        <v>2.9333333333333336</v>
      </c>
      <c r="F9" s="7">
        <v>2.9333333333333336</v>
      </c>
      <c r="G9" s="7">
        <v>2.9333333333333336</v>
      </c>
      <c r="H9" s="7">
        <v>2.9333333333333336</v>
      </c>
      <c r="I9" s="7">
        <v>2.9333333333333336</v>
      </c>
      <c r="J9" s="7">
        <v>2.9333333333333336</v>
      </c>
      <c r="K9" s="7">
        <v>2.9333333333333336</v>
      </c>
      <c r="L9" s="7">
        <v>2.9333333333333336</v>
      </c>
      <c r="M9" s="7">
        <v>2.9333333333333336</v>
      </c>
      <c r="N9" s="7">
        <v>2.9333333333333336</v>
      </c>
      <c r="O9" s="7">
        <v>2.9333333333333336</v>
      </c>
      <c r="P9" s="7">
        <v>2.9333333333333336</v>
      </c>
      <c r="Q9" s="7">
        <v>2.9333333333333336</v>
      </c>
      <c r="R9" s="7">
        <v>2.9333333333333336</v>
      </c>
      <c r="S9" s="7">
        <v>2.9333333333333336</v>
      </c>
      <c r="T9" s="7">
        <v>2.9333333333333336</v>
      </c>
      <c r="U9" s="7">
        <v>2.9333333333333336</v>
      </c>
      <c r="V9" s="7">
        <v>2.9333333333333336</v>
      </c>
      <c r="W9" s="7">
        <v>2.9333333333333336</v>
      </c>
      <c r="X9" s="7">
        <v>2.9333333333333336</v>
      </c>
      <c r="Y9" s="7">
        <v>2.9333333333333336</v>
      </c>
      <c r="Z9" s="7">
        <v>2.9333333333333336</v>
      </c>
      <c r="AA9" s="7">
        <v>2.9333333333333336</v>
      </c>
      <c r="AB9" s="7">
        <v>2.9333333333333336</v>
      </c>
      <c r="AC9" s="7">
        <v>2.9333333333333336</v>
      </c>
      <c r="AD9" s="7">
        <v>2.9333333333333336</v>
      </c>
      <c r="AE9" s="7">
        <v>2.9333333333333336</v>
      </c>
      <c r="AF9" s="7">
        <v>2.9333333333333336</v>
      </c>
      <c r="AG9" s="7">
        <v>2.9333333333333336</v>
      </c>
      <c r="AH9" s="7">
        <v>2.9333333333333336</v>
      </c>
      <c r="AI9" s="7">
        <v>2.9333333333333336</v>
      </c>
      <c r="AJ9" s="7">
        <v>2.9333333333333336</v>
      </c>
      <c r="AK9" s="7">
        <v>2.9333333333333336</v>
      </c>
    </row>
    <row r="10" spans="1:37">
      <c r="A10" s="1" t="s">
        <v>102</v>
      </c>
      <c r="B10" s="7">
        <v>1.2700756740871355</v>
      </c>
      <c r="C10" s="7">
        <v>1.2700756740871355</v>
      </c>
      <c r="D10" s="7">
        <v>1.2700756740871355</v>
      </c>
      <c r="E10" s="7">
        <v>1.2700756740871355</v>
      </c>
      <c r="F10" s="7">
        <v>1.2700756740871355</v>
      </c>
      <c r="G10" s="7">
        <v>1.2700756740871355</v>
      </c>
      <c r="H10" s="7">
        <v>1.2700756740871355</v>
      </c>
      <c r="I10" s="7">
        <v>1.2700756740871355</v>
      </c>
      <c r="J10" s="7">
        <v>1.2700756740871355</v>
      </c>
      <c r="K10" s="7">
        <v>1.2700756740871355</v>
      </c>
      <c r="L10" s="7">
        <v>1.2700756740871355</v>
      </c>
      <c r="M10" s="7">
        <v>1.2700756740871355</v>
      </c>
      <c r="N10" s="7">
        <v>1.2700756740871355</v>
      </c>
      <c r="O10" s="7">
        <v>1.2700756740871355</v>
      </c>
      <c r="P10" s="7">
        <v>1.2700756740871355</v>
      </c>
      <c r="Q10" s="7">
        <v>1.2700756740871355</v>
      </c>
      <c r="R10" s="7">
        <v>1.2700756740871355</v>
      </c>
      <c r="S10" s="7">
        <v>1.2700756740871355</v>
      </c>
      <c r="T10" s="7">
        <v>1.2700756740871355</v>
      </c>
      <c r="U10" s="7">
        <v>1.2700756740871355</v>
      </c>
      <c r="V10" s="7">
        <v>1.2700756740871355</v>
      </c>
      <c r="W10" s="7">
        <v>1.2700756740871355</v>
      </c>
      <c r="X10" s="7">
        <v>1.2700756740871355</v>
      </c>
      <c r="Y10" s="7">
        <v>1.2700756740871355</v>
      </c>
      <c r="Z10" s="7">
        <v>1.2700756740871355</v>
      </c>
      <c r="AA10" s="7">
        <v>1.2700756740871355</v>
      </c>
      <c r="AB10" s="7">
        <v>1.2700756740871355</v>
      </c>
      <c r="AC10" s="7">
        <v>1.2700756740871355</v>
      </c>
      <c r="AD10" s="7">
        <v>1.2700756740871355</v>
      </c>
      <c r="AE10" s="7">
        <v>1.2700756740871355</v>
      </c>
      <c r="AF10" s="7">
        <v>1.2700756740871355</v>
      </c>
      <c r="AG10" s="7">
        <v>1.2700756740871355</v>
      </c>
      <c r="AH10" s="7">
        <v>1.2700756740871355</v>
      </c>
      <c r="AI10" s="7">
        <v>1.2700756740871355</v>
      </c>
      <c r="AJ10" s="7">
        <v>1.2700756740871355</v>
      </c>
      <c r="AK10" s="7">
        <v>1.2700756740871355</v>
      </c>
    </row>
    <row r="12" spans="1:37" s="2" customFormat="1">
      <c r="A12" s="2" t="s">
        <v>103</v>
      </c>
    </row>
    <row r="13" spans="1:37">
      <c r="B13">
        <v>2016</v>
      </c>
      <c r="C13">
        <v>2017</v>
      </c>
      <c r="D13">
        <v>2018</v>
      </c>
      <c r="E13">
        <v>2019</v>
      </c>
      <c r="F13">
        <v>2020</v>
      </c>
      <c r="G13">
        <v>2021</v>
      </c>
      <c r="H13">
        <v>2022</v>
      </c>
      <c r="I13">
        <v>2023</v>
      </c>
      <c r="J13">
        <v>2024</v>
      </c>
      <c r="K13">
        <v>2025</v>
      </c>
      <c r="L13">
        <v>2026</v>
      </c>
      <c r="M13">
        <v>2027</v>
      </c>
      <c r="N13">
        <v>2028</v>
      </c>
      <c r="O13">
        <v>2029</v>
      </c>
      <c r="P13">
        <v>2030</v>
      </c>
      <c r="Q13">
        <v>2031</v>
      </c>
      <c r="R13">
        <v>2032</v>
      </c>
      <c r="S13">
        <v>2033</v>
      </c>
      <c r="T13">
        <v>2034</v>
      </c>
      <c r="U13">
        <v>2035</v>
      </c>
      <c r="V13">
        <v>2036</v>
      </c>
      <c r="W13">
        <v>2037</v>
      </c>
      <c r="X13">
        <v>2038</v>
      </c>
      <c r="Y13">
        <v>2039</v>
      </c>
      <c r="Z13">
        <v>2040</v>
      </c>
      <c r="AA13">
        <v>2041</v>
      </c>
      <c r="AB13">
        <v>2042</v>
      </c>
      <c r="AC13">
        <v>2043</v>
      </c>
      <c r="AD13">
        <v>2044</v>
      </c>
      <c r="AE13">
        <v>2045</v>
      </c>
      <c r="AF13">
        <v>2046</v>
      </c>
      <c r="AG13">
        <v>2047</v>
      </c>
      <c r="AH13">
        <v>2048</v>
      </c>
      <c r="AI13">
        <v>2049</v>
      </c>
      <c r="AJ13">
        <v>2050</v>
      </c>
    </row>
    <row r="14" spans="1:37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1:37">
      <c r="A15" t="s">
        <v>11</v>
      </c>
      <c r="B15">
        <v>16</v>
      </c>
      <c r="C15">
        <v>16</v>
      </c>
      <c r="D15">
        <v>16</v>
      </c>
      <c r="E15">
        <v>16</v>
      </c>
      <c r="F15">
        <v>16</v>
      </c>
      <c r="G15">
        <v>16</v>
      </c>
      <c r="H15">
        <v>16</v>
      </c>
      <c r="I15">
        <v>16</v>
      </c>
      <c r="J15">
        <v>16</v>
      </c>
      <c r="K15">
        <v>16</v>
      </c>
      <c r="L15">
        <v>16</v>
      </c>
      <c r="M15">
        <v>16</v>
      </c>
      <c r="N15">
        <v>16</v>
      </c>
      <c r="O15">
        <v>16</v>
      </c>
      <c r="P15">
        <v>16</v>
      </c>
      <c r="Q15">
        <v>16</v>
      </c>
      <c r="R15">
        <v>16</v>
      </c>
      <c r="S15">
        <v>16</v>
      </c>
      <c r="T15">
        <v>16</v>
      </c>
      <c r="U15">
        <v>16</v>
      </c>
      <c r="V15">
        <v>16</v>
      </c>
      <c r="W15">
        <v>16</v>
      </c>
      <c r="X15">
        <v>16</v>
      </c>
      <c r="Y15">
        <v>16</v>
      </c>
      <c r="Z15">
        <v>16</v>
      </c>
      <c r="AA15">
        <v>16</v>
      </c>
      <c r="AB15">
        <v>16</v>
      </c>
      <c r="AC15">
        <v>16</v>
      </c>
      <c r="AD15">
        <v>16</v>
      </c>
      <c r="AE15">
        <v>16</v>
      </c>
      <c r="AF15">
        <v>16</v>
      </c>
      <c r="AG15">
        <v>16</v>
      </c>
      <c r="AH15">
        <v>16</v>
      </c>
      <c r="AI15">
        <v>16</v>
      </c>
      <c r="AJ15">
        <v>16</v>
      </c>
      <c r="AK15">
        <v>16</v>
      </c>
    </row>
    <row r="16" spans="1:37">
      <c r="A16" t="s">
        <v>10</v>
      </c>
      <c r="B16">
        <v>41.989116129999999</v>
      </c>
      <c r="C16">
        <v>41.989116129999999</v>
      </c>
      <c r="D16">
        <v>41.989116129999999</v>
      </c>
      <c r="E16">
        <v>41.989116129999999</v>
      </c>
      <c r="F16">
        <v>41.989116129999999</v>
      </c>
      <c r="G16">
        <v>41.989116129999999</v>
      </c>
      <c r="H16">
        <v>41.989116129999999</v>
      </c>
      <c r="I16">
        <v>41.989116129999999</v>
      </c>
      <c r="J16">
        <v>41.989116129999999</v>
      </c>
      <c r="K16">
        <v>41.989116129999999</v>
      </c>
      <c r="L16">
        <v>41.989116129999999</v>
      </c>
      <c r="M16">
        <v>41.989116129999999</v>
      </c>
      <c r="N16">
        <v>41.989116129999999</v>
      </c>
      <c r="O16">
        <v>41.989116129999999</v>
      </c>
      <c r="P16">
        <v>41.989116129999999</v>
      </c>
      <c r="Q16">
        <v>41.989116129999999</v>
      </c>
      <c r="R16">
        <v>41.989116129999999</v>
      </c>
      <c r="S16">
        <v>41.989116129999999</v>
      </c>
      <c r="T16">
        <v>41.989116129999999</v>
      </c>
      <c r="U16">
        <v>41.989116129999999</v>
      </c>
      <c r="V16">
        <v>41.989116129999999</v>
      </c>
      <c r="W16">
        <v>41.989116129999999</v>
      </c>
      <c r="X16">
        <v>41.989116129999999</v>
      </c>
      <c r="Y16">
        <v>41.989116129999999</v>
      </c>
      <c r="Z16">
        <v>41.989116129999999</v>
      </c>
      <c r="AA16">
        <v>41.989116129999999</v>
      </c>
      <c r="AB16">
        <v>41.989116129999999</v>
      </c>
      <c r="AC16">
        <v>41.989116129999999</v>
      </c>
      <c r="AD16">
        <v>41.989116129999999</v>
      </c>
      <c r="AE16">
        <v>41.989116129999999</v>
      </c>
      <c r="AF16">
        <v>41.989116129999999</v>
      </c>
      <c r="AG16">
        <v>41.989116129999999</v>
      </c>
      <c r="AH16">
        <v>41.989116129999999</v>
      </c>
      <c r="AI16">
        <v>41.989116129999999</v>
      </c>
      <c r="AJ16">
        <v>41.989116129999999</v>
      </c>
      <c r="AK16">
        <v>41.989116129999999</v>
      </c>
    </row>
    <row r="17" spans="1:37">
      <c r="A17" t="s">
        <v>100</v>
      </c>
      <c r="B17">
        <v>3512.359164</v>
      </c>
      <c r="C17">
        <v>3512.359164</v>
      </c>
      <c r="D17">
        <v>3512.359164</v>
      </c>
      <c r="E17">
        <v>3512.359164</v>
      </c>
      <c r="F17">
        <v>3512.359164</v>
      </c>
      <c r="G17">
        <v>3512.359164</v>
      </c>
      <c r="H17">
        <v>3512.359164</v>
      </c>
      <c r="I17">
        <v>3512.359164</v>
      </c>
      <c r="J17">
        <v>3512.359164</v>
      </c>
      <c r="K17">
        <v>3512.359164</v>
      </c>
      <c r="L17">
        <v>3512.359164</v>
      </c>
      <c r="M17">
        <v>3512.359164</v>
      </c>
      <c r="N17">
        <v>3512.359164</v>
      </c>
      <c r="O17">
        <v>3512.359164</v>
      </c>
      <c r="P17">
        <v>3512.359164</v>
      </c>
      <c r="Q17">
        <v>3512.359164</v>
      </c>
      <c r="R17">
        <v>3512.359164</v>
      </c>
      <c r="S17">
        <v>3512.359164</v>
      </c>
      <c r="T17">
        <v>3512.359164</v>
      </c>
      <c r="U17">
        <v>3512.359164</v>
      </c>
      <c r="V17">
        <v>3512.359164</v>
      </c>
      <c r="W17">
        <v>3512.359164</v>
      </c>
      <c r="X17">
        <v>3512.359164</v>
      </c>
      <c r="Y17">
        <v>3512.359164</v>
      </c>
      <c r="Z17">
        <v>3512.359164</v>
      </c>
      <c r="AA17">
        <v>3512.359164</v>
      </c>
      <c r="AB17">
        <v>3512.359164</v>
      </c>
      <c r="AC17">
        <v>3512.359164</v>
      </c>
      <c r="AD17">
        <v>3512.359164</v>
      </c>
      <c r="AE17">
        <v>3512.359164</v>
      </c>
      <c r="AF17">
        <v>3512.359164</v>
      </c>
      <c r="AG17">
        <v>3512.359164</v>
      </c>
      <c r="AH17">
        <v>3512.359164</v>
      </c>
      <c r="AI17">
        <v>3512.359164</v>
      </c>
      <c r="AJ17">
        <v>3512.359164</v>
      </c>
      <c r="AK17">
        <v>3512.359164</v>
      </c>
    </row>
    <row r="18" spans="1:37">
      <c r="A18" t="s">
        <v>101</v>
      </c>
      <c r="B18">
        <v>34982.793180000001</v>
      </c>
      <c r="C18">
        <v>34982.793180000001</v>
      </c>
      <c r="D18">
        <v>34982.793180000001</v>
      </c>
      <c r="E18">
        <v>34982.793180000001</v>
      </c>
      <c r="F18">
        <v>34982.793180000001</v>
      </c>
      <c r="G18">
        <v>34982.793180000001</v>
      </c>
      <c r="H18">
        <v>34982.793180000001</v>
      </c>
      <c r="I18">
        <v>34982.793180000001</v>
      </c>
      <c r="J18">
        <v>34982.793180000001</v>
      </c>
      <c r="K18">
        <v>34982.793180000001</v>
      </c>
      <c r="L18">
        <v>34982.793180000001</v>
      </c>
      <c r="M18">
        <v>34982.793180000001</v>
      </c>
      <c r="N18">
        <v>34982.793180000001</v>
      </c>
      <c r="O18">
        <v>34982.793180000001</v>
      </c>
      <c r="P18">
        <v>34982.793180000001</v>
      </c>
      <c r="Q18">
        <v>34982.793180000001</v>
      </c>
      <c r="R18">
        <v>34982.793180000001</v>
      </c>
      <c r="S18">
        <v>34982.793180000001</v>
      </c>
      <c r="T18">
        <v>34982.793180000001</v>
      </c>
      <c r="U18">
        <v>34982.793180000001</v>
      </c>
      <c r="V18">
        <v>34982.793180000001</v>
      </c>
      <c r="W18">
        <v>34982.793180000001</v>
      </c>
      <c r="X18">
        <v>34982.793180000001</v>
      </c>
      <c r="Y18">
        <v>34982.793180000001</v>
      </c>
      <c r="Z18">
        <v>34982.793180000001</v>
      </c>
      <c r="AA18">
        <v>34982.793180000001</v>
      </c>
      <c r="AB18">
        <v>34982.793180000001</v>
      </c>
      <c r="AC18">
        <v>34982.793180000001</v>
      </c>
      <c r="AD18">
        <v>34982.793180000001</v>
      </c>
      <c r="AE18">
        <v>34982.793180000001</v>
      </c>
      <c r="AF18">
        <v>34982.793180000001</v>
      </c>
      <c r="AG18">
        <v>34982.793180000001</v>
      </c>
      <c r="AH18">
        <v>34982.793180000001</v>
      </c>
      <c r="AI18">
        <v>34982.793180000001</v>
      </c>
      <c r="AJ18">
        <v>34982.793180000001</v>
      </c>
      <c r="AK18">
        <v>34982.793180000001</v>
      </c>
    </row>
    <row r="19" spans="1:37">
      <c r="A19" t="s">
        <v>102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M1" workbookViewId="0">
      <selection activeCell="AH9" sqref="AH9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estimates'!$B$12</f>
        <v>8.816700298691681E-4</v>
      </c>
      <c r="C7" s="4">
        <f>'Nonroad estimates'!$B$12</f>
        <v>8.816700298691681E-4</v>
      </c>
      <c r="D7" s="4">
        <f>'Nonroad estimates'!$B$12</f>
        <v>8.816700298691681E-4</v>
      </c>
      <c r="E7" s="4">
        <f>'Nonroad estimates'!$B$12</f>
        <v>8.816700298691681E-4</v>
      </c>
      <c r="F7" s="4">
        <f>'Nonroad estimates'!$B$12</f>
        <v>8.816700298691681E-4</v>
      </c>
      <c r="G7" s="4">
        <f>'Nonroad estimates'!$B$12</f>
        <v>8.816700298691681E-4</v>
      </c>
      <c r="H7" s="4">
        <f>'Nonroad estimates'!$B$12</f>
        <v>8.816700298691681E-4</v>
      </c>
      <c r="I7" s="4">
        <f>'Nonroad estimates'!$B$12</f>
        <v>8.816700298691681E-4</v>
      </c>
      <c r="J7" s="4">
        <f>'Nonroad estimates'!$B$12</f>
        <v>8.816700298691681E-4</v>
      </c>
      <c r="K7" s="4">
        <f>'Nonroad estimates'!$B$12</f>
        <v>8.816700298691681E-4</v>
      </c>
      <c r="L7" s="4">
        <f>'Nonroad estimates'!$B$12</f>
        <v>8.816700298691681E-4</v>
      </c>
      <c r="M7" s="4">
        <f>'Nonroad estimates'!$B$12</f>
        <v>8.816700298691681E-4</v>
      </c>
      <c r="N7" s="4">
        <f>'Nonroad estimates'!$B$12</f>
        <v>8.816700298691681E-4</v>
      </c>
      <c r="O7" s="4">
        <f>'Nonroad estimates'!$B$12</f>
        <v>8.816700298691681E-4</v>
      </c>
      <c r="P7" s="4">
        <f>'Nonroad estimates'!$B$12</f>
        <v>8.816700298691681E-4</v>
      </c>
      <c r="Q7" s="4">
        <f>'Nonroad estimates'!$B$12</f>
        <v>8.816700298691681E-4</v>
      </c>
      <c r="R7" s="4">
        <f>'Nonroad estimates'!$B$12</f>
        <v>8.816700298691681E-4</v>
      </c>
      <c r="S7" s="4">
        <f>'Nonroad estimates'!$B$12</f>
        <v>8.816700298691681E-4</v>
      </c>
      <c r="T7" s="4">
        <f>'Nonroad estimates'!$B$12</f>
        <v>8.816700298691681E-4</v>
      </c>
      <c r="U7" s="4">
        <f>'Nonroad estimates'!$B$12</f>
        <v>8.816700298691681E-4</v>
      </c>
      <c r="V7" s="4">
        <f>'Nonroad estimates'!$B$12</f>
        <v>8.816700298691681E-4</v>
      </c>
      <c r="W7" s="4">
        <f>'Nonroad estimates'!$B$12</f>
        <v>8.816700298691681E-4</v>
      </c>
      <c r="X7" s="4">
        <f>'Nonroad estimates'!$B$12</f>
        <v>8.816700298691681E-4</v>
      </c>
      <c r="Y7" s="4">
        <f>'Nonroad estimates'!$B$12</f>
        <v>8.816700298691681E-4</v>
      </c>
      <c r="Z7" s="4">
        <f>'Nonroad estimates'!$B$12</f>
        <v>8.816700298691681E-4</v>
      </c>
      <c r="AA7" s="4">
        <f>'Nonroad estimates'!$B$12</f>
        <v>8.816700298691681E-4</v>
      </c>
      <c r="AB7" s="4">
        <f>'Nonroad estimates'!$B$12</f>
        <v>8.816700298691681E-4</v>
      </c>
      <c r="AC7" s="4">
        <f>'Nonroad estimates'!$B$12</f>
        <v>8.816700298691681E-4</v>
      </c>
      <c r="AD7" s="4">
        <f>'Nonroad estimates'!$B$12</f>
        <v>8.816700298691681E-4</v>
      </c>
      <c r="AE7" s="4">
        <f>'Nonroad estimates'!$B$12</f>
        <v>8.816700298691681E-4</v>
      </c>
      <c r="AF7" s="4">
        <f>'Nonroad estimates'!$B$12</f>
        <v>8.816700298691681E-4</v>
      </c>
      <c r="AG7" s="4">
        <f>'Nonroad estimates'!$B$12</f>
        <v>8.816700298691681E-4</v>
      </c>
      <c r="AH7" s="4">
        <f>'Nonroad estimates'!$B$12</f>
        <v>8.816700298691681E-4</v>
      </c>
      <c r="AI7" s="4">
        <f>'Nonroad estimates'!$B$12</f>
        <v>8.816700298691681E-4</v>
      </c>
      <c r="AJ7" s="4">
        <f>'Nonroad estimates'!$B$12</f>
        <v>8.816700298691681E-4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7" sqref="B7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estimates'!$B$6</f>
        <v>2.6801072373578475E-3</v>
      </c>
      <c r="C7" s="4">
        <f>B7</f>
        <v>2.6801072373578475E-3</v>
      </c>
      <c r="D7" s="4">
        <f t="shared" ref="D7:AJ7" si="0">C7</f>
        <v>2.6801072373578475E-3</v>
      </c>
      <c r="E7" s="4">
        <f t="shared" si="0"/>
        <v>2.6801072373578475E-3</v>
      </c>
      <c r="F7" s="4">
        <f t="shared" si="0"/>
        <v>2.6801072373578475E-3</v>
      </c>
      <c r="G7" s="4">
        <f t="shared" si="0"/>
        <v>2.6801072373578475E-3</v>
      </c>
      <c r="H7" s="4">
        <f t="shared" si="0"/>
        <v>2.6801072373578475E-3</v>
      </c>
      <c r="I7" s="4">
        <f t="shared" si="0"/>
        <v>2.6801072373578475E-3</v>
      </c>
      <c r="J7" s="4">
        <f t="shared" si="0"/>
        <v>2.6801072373578475E-3</v>
      </c>
      <c r="K7" s="4">
        <f t="shared" si="0"/>
        <v>2.6801072373578475E-3</v>
      </c>
      <c r="L7" s="4">
        <f t="shared" si="0"/>
        <v>2.6801072373578475E-3</v>
      </c>
      <c r="M7" s="4">
        <f t="shared" si="0"/>
        <v>2.6801072373578475E-3</v>
      </c>
      <c r="N7" s="4">
        <f t="shared" si="0"/>
        <v>2.6801072373578475E-3</v>
      </c>
      <c r="O7" s="4">
        <f t="shared" si="0"/>
        <v>2.6801072373578475E-3</v>
      </c>
      <c r="P7" s="4">
        <f t="shared" si="0"/>
        <v>2.6801072373578475E-3</v>
      </c>
      <c r="Q7" s="4">
        <f t="shared" si="0"/>
        <v>2.6801072373578475E-3</v>
      </c>
      <c r="R7" s="4">
        <f t="shared" si="0"/>
        <v>2.6801072373578475E-3</v>
      </c>
      <c r="S7" s="4">
        <f t="shared" si="0"/>
        <v>2.6801072373578475E-3</v>
      </c>
      <c r="T7" s="4">
        <f t="shared" si="0"/>
        <v>2.6801072373578475E-3</v>
      </c>
      <c r="U7" s="4">
        <f t="shared" si="0"/>
        <v>2.6801072373578475E-3</v>
      </c>
      <c r="V7" s="4">
        <f t="shared" si="0"/>
        <v>2.6801072373578475E-3</v>
      </c>
      <c r="W7" s="4">
        <f t="shared" si="0"/>
        <v>2.6801072373578475E-3</v>
      </c>
      <c r="X7" s="4">
        <f t="shared" si="0"/>
        <v>2.6801072373578475E-3</v>
      </c>
      <c r="Y7" s="4">
        <f t="shared" si="0"/>
        <v>2.6801072373578475E-3</v>
      </c>
      <c r="Z7" s="4">
        <f t="shared" si="0"/>
        <v>2.6801072373578475E-3</v>
      </c>
      <c r="AA7" s="4">
        <f t="shared" si="0"/>
        <v>2.6801072373578475E-3</v>
      </c>
      <c r="AB7" s="4">
        <f t="shared" si="0"/>
        <v>2.6801072373578475E-3</v>
      </c>
      <c r="AC7" s="4">
        <f t="shared" si="0"/>
        <v>2.6801072373578475E-3</v>
      </c>
      <c r="AD7" s="4">
        <f t="shared" si="0"/>
        <v>2.6801072373578475E-3</v>
      </c>
      <c r="AE7" s="4">
        <f t="shared" si="0"/>
        <v>2.6801072373578475E-3</v>
      </c>
      <c r="AF7" s="4">
        <f t="shared" si="0"/>
        <v>2.6801072373578475E-3</v>
      </c>
      <c r="AG7" s="4">
        <f t="shared" si="0"/>
        <v>2.6801072373578475E-3</v>
      </c>
      <c r="AH7" s="4">
        <f t="shared" si="0"/>
        <v>2.6801072373578475E-3</v>
      </c>
      <c r="AI7" s="4">
        <f t="shared" si="0"/>
        <v>2.6801072373578475E-3</v>
      </c>
      <c r="AJ7" s="4">
        <f t="shared" si="0"/>
        <v>2.6801072373578475E-3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L1" workbookViewId="0">
      <selection activeCell="O34" sqref="O34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estimates'!$B$13</f>
        <v>9.7979641522397912E-6</v>
      </c>
      <c r="C7" s="4">
        <f>'Nonroad estimates'!$B$13</f>
        <v>9.7979641522397912E-6</v>
      </c>
      <c r="D7" s="4">
        <f>'Nonroad estimates'!$B$13</f>
        <v>9.7979641522397912E-6</v>
      </c>
      <c r="E7" s="4">
        <f>'Nonroad estimates'!$B$13</f>
        <v>9.7979641522397912E-6</v>
      </c>
      <c r="F7" s="4">
        <f>'Nonroad estimates'!$B$13</f>
        <v>9.7979641522397912E-6</v>
      </c>
      <c r="G7" s="4">
        <f>'Nonroad estimates'!$B$13</f>
        <v>9.7979641522397912E-6</v>
      </c>
      <c r="H7" s="4">
        <f>'Nonroad estimates'!$B$13</f>
        <v>9.7979641522397912E-6</v>
      </c>
      <c r="I7" s="4">
        <f>'Nonroad estimates'!$B$13</f>
        <v>9.7979641522397912E-6</v>
      </c>
      <c r="J7" s="4">
        <f>'Nonroad estimates'!$B$13</f>
        <v>9.7979641522397912E-6</v>
      </c>
      <c r="K7" s="4">
        <f>'Nonroad estimates'!$B$13</f>
        <v>9.7979641522397912E-6</v>
      </c>
      <c r="L7" s="4">
        <f>'Nonroad estimates'!$B$13</f>
        <v>9.7979641522397912E-6</v>
      </c>
      <c r="M7" s="4">
        <f>'Nonroad estimates'!$B$13</f>
        <v>9.7979641522397912E-6</v>
      </c>
      <c r="N7" s="4">
        <f>'Nonroad estimates'!$B$13</f>
        <v>9.7979641522397912E-6</v>
      </c>
      <c r="O7" s="4">
        <f>'Nonroad estimates'!$B$13</f>
        <v>9.7979641522397912E-6</v>
      </c>
      <c r="P7" s="4">
        <f>'Nonroad estimates'!$B$13</f>
        <v>9.7979641522397912E-6</v>
      </c>
      <c r="Q7" s="4">
        <f>'Nonroad estimates'!$B$13</f>
        <v>9.7979641522397912E-6</v>
      </c>
      <c r="R7" s="4">
        <f>'Nonroad estimates'!$B$13</f>
        <v>9.7979641522397912E-6</v>
      </c>
      <c r="S7" s="4">
        <f>'Nonroad estimates'!$B$13</f>
        <v>9.7979641522397912E-6</v>
      </c>
      <c r="T7" s="4">
        <f>'Nonroad estimates'!$B$13</f>
        <v>9.7979641522397912E-6</v>
      </c>
      <c r="U7" s="4">
        <f>'Nonroad estimates'!$B$13</f>
        <v>9.7979641522397912E-6</v>
      </c>
      <c r="V7" s="4">
        <f>'Nonroad estimates'!$B$13</f>
        <v>9.7979641522397912E-6</v>
      </c>
      <c r="W7" s="4">
        <f>'Nonroad estimates'!$B$13</f>
        <v>9.7979641522397912E-6</v>
      </c>
      <c r="X7" s="4">
        <f>'Nonroad estimates'!$B$13</f>
        <v>9.7979641522397912E-6</v>
      </c>
      <c r="Y7" s="4">
        <f>'Nonroad estimates'!$B$13</f>
        <v>9.7979641522397912E-6</v>
      </c>
      <c r="Z7" s="4">
        <f>'Nonroad estimates'!$B$13</f>
        <v>9.7979641522397912E-6</v>
      </c>
      <c r="AA7" s="4">
        <f>'Nonroad estimates'!$B$13</f>
        <v>9.7979641522397912E-6</v>
      </c>
      <c r="AB7" s="4">
        <f>'Nonroad estimates'!$B$13</f>
        <v>9.7979641522397912E-6</v>
      </c>
      <c r="AC7" s="4">
        <f>'Nonroad estimates'!$B$13</f>
        <v>9.7979641522397912E-6</v>
      </c>
      <c r="AD7" s="4">
        <f>'Nonroad estimates'!$B$13</f>
        <v>9.7979641522397912E-6</v>
      </c>
      <c r="AE7" s="4">
        <f>'Nonroad estimates'!$B$13</f>
        <v>9.7979641522397912E-6</v>
      </c>
      <c r="AF7" s="4">
        <f>'Nonroad estimates'!$B$13</f>
        <v>9.7979641522397912E-6</v>
      </c>
      <c r="AG7" s="4">
        <f>'Nonroad estimates'!$B$13</f>
        <v>9.7979641522397912E-6</v>
      </c>
      <c r="AH7" s="4">
        <f>'Nonroad estimates'!$B$13</f>
        <v>9.7979641522397912E-6</v>
      </c>
      <c r="AI7" s="4">
        <f>'Nonroad estimates'!$B$13</f>
        <v>9.7979641522397912E-6</v>
      </c>
      <c r="AJ7" s="4">
        <f>'Nonroad estimates'!$B$13</f>
        <v>9.7979641522397912E-6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M1" workbookViewId="0">
      <selection activeCell="W21" sqref="W21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estimates'!$B$7</f>
        <v>1.3471913331456386E-3</v>
      </c>
      <c r="C7" s="4">
        <f>'Nonroad estimates'!$B$7</f>
        <v>1.3471913331456386E-3</v>
      </c>
      <c r="D7" s="4">
        <f>'Nonroad estimates'!$B$7</f>
        <v>1.3471913331456386E-3</v>
      </c>
      <c r="E7" s="4">
        <f>'Nonroad estimates'!$B$7</f>
        <v>1.3471913331456386E-3</v>
      </c>
      <c r="F7" s="4">
        <f>'Nonroad estimates'!$B$7</f>
        <v>1.3471913331456386E-3</v>
      </c>
      <c r="G7" s="4">
        <f>'Nonroad estimates'!$B$7</f>
        <v>1.3471913331456386E-3</v>
      </c>
      <c r="H7" s="4">
        <f>'Nonroad estimates'!$B$7</f>
        <v>1.3471913331456386E-3</v>
      </c>
      <c r="I7" s="4">
        <f>'Nonroad estimates'!$B$7</f>
        <v>1.3471913331456386E-3</v>
      </c>
      <c r="J7" s="4">
        <f>'Nonroad estimates'!$B$7</f>
        <v>1.3471913331456386E-3</v>
      </c>
      <c r="K7" s="4">
        <f>'Nonroad estimates'!$B$7</f>
        <v>1.3471913331456386E-3</v>
      </c>
      <c r="L7" s="4">
        <f>'Nonroad estimates'!$B$7</f>
        <v>1.3471913331456386E-3</v>
      </c>
      <c r="M7" s="4">
        <f>'Nonroad estimates'!$B$7</f>
        <v>1.3471913331456386E-3</v>
      </c>
      <c r="N7" s="4">
        <f>'Nonroad estimates'!$B$7</f>
        <v>1.3471913331456386E-3</v>
      </c>
      <c r="O7" s="4">
        <f>'Nonroad estimates'!$B$7</f>
        <v>1.3471913331456386E-3</v>
      </c>
      <c r="P7" s="4">
        <f>'Nonroad estimates'!$B$7</f>
        <v>1.3471913331456386E-3</v>
      </c>
      <c r="Q7" s="4">
        <f>'Nonroad estimates'!$B$7</f>
        <v>1.3471913331456386E-3</v>
      </c>
      <c r="R7" s="4">
        <f>'Nonroad estimates'!$B$7</f>
        <v>1.3471913331456386E-3</v>
      </c>
      <c r="S7" s="4">
        <f>'Nonroad estimates'!$B$7</f>
        <v>1.3471913331456386E-3</v>
      </c>
      <c r="T7" s="4">
        <f>'Nonroad estimates'!$B$7</f>
        <v>1.3471913331456386E-3</v>
      </c>
      <c r="U7" s="4">
        <f>'Nonroad estimates'!$B$7</f>
        <v>1.3471913331456386E-3</v>
      </c>
      <c r="V7" s="4">
        <f>'Nonroad estimates'!$B$7</f>
        <v>1.3471913331456386E-3</v>
      </c>
      <c r="W7" s="4">
        <f>'Nonroad estimates'!$B$7</f>
        <v>1.3471913331456386E-3</v>
      </c>
      <c r="X7" s="4">
        <f>'Nonroad estimates'!$B$7</f>
        <v>1.3471913331456386E-3</v>
      </c>
      <c r="Y7" s="4">
        <f>'Nonroad estimates'!$B$7</f>
        <v>1.3471913331456386E-3</v>
      </c>
      <c r="Z7" s="4">
        <f>'Nonroad estimates'!$B$7</f>
        <v>1.3471913331456386E-3</v>
      </c>
      <c r="AA7" s="4">
        <f>'Nonroad estimates'!$B$7</f>
        <v>1.3471913331456386E-3</v>
      </c>
      <c r="AB7" s="4">
        <f>'Nonroad estimates'!$B$7</f>
        <v>1.3471913331456386E-3</v>
      </c>
      <c r="AC7" s="4">
        <f>'Nonroad estimates'!$B$7</f>
        <v>1.3471913331456386E-3</v>
      </c>
      <c r="AD7" s="4">
        <f>'Nonroad estimates'!$B$7</f>
        <v>1.3471913331456386E-3</v>
      </c>
      <c r="AE7" s="4">
        <f>'Nonroad estimates'!$B$7</f>
        <v>1.3471913331456386E-3</v>
      </c>
      <c r="AF7" s="4">
        <f>'Nonroad estimates'!$B$7</f>
        <v>1.3471913331456386E-3</v>
      </c>
      <c r="AG7" s="4">
        <f>'Nonroad estimates'!$B$7</f>
        <v>1.3471913331456386E-3</v>
      </c>
      <c r="AH7" s="4">
        <f>'Nonroad estimates'!$B$7</f>
        <v>1.3471913331456386E-3</v>
      </c>
      <c r="AI7" s="4">
        <f>'Nonroad estimates'!$B$7</f>
        <v>1.3471913331456386E-3</v>
      </c>
      <c r="AJ7" s="4">
        <f>'Nonroad estimates'!$B$7</f>
        <v>1.3471913331456386E-3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topLeftCell="U1" workbookViewId="0">
      <selection activeCell="AK1" sqref="AK1:AQ14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 s="4" t="e">
        <f>B$4/(1-#REF!)</f>
        <v>#REF!</v>
      </c>
      <c r="C2" s="4" t="e">
        <f>C$4/(1-#REF!)</f>
        <v>#REF!</v>
      </c>
      <c r="D2" s="4" t="e">
        <f>D$4/(1-#REF!)</f>
        <v>#REF!</v>
      </c>
      <c r="E2" s="4" t="e">
        <f>E$4/(1-#REF!)</f>
        <v>#REF!</v>
      </c>
      <c r="F2" s="4" t="e">
        <f>F$4/(1-#REF!)</f>
        <v>#REF!</v>
      </c>
      <c r="G2" s="4" t="e">
        <f>G$4/(1-#REF!)</f>
        <v>#REF!</v>
      </c>
      <c r="H2" s="4" t="e">
        <f>H$4/(1-#REF!)</f>
        <v>#REF!</v>
      </c>
      <c r="I2" s="4" t="e">
        <f>I$4/(1-#REF!)</f>
        <v>#REF!</v>
      </c>
      <c r="J2" s="4" t="e">
        <f>J$4/(1-#REF!)</f>
        <v>#REF!</v>
      </c>
      <c r="K2" s="4" t="e">
        <f>K$4/(1-#REF!)</f>
        <v>#REF!</v>
      </c>
      <c r="L2" s="4" t="e">
        <f>L$4/(1-#REF!)</f>
        <v>#REF!</v>
      </c>
      <c r="M2" s="4" t="e">
        <f>M$4/(1-#REF!)</f>
        <v>#REF!</v>
      </c>
      <c r="N2" s="4" t="e">
        <f>N$4/(1-#REF!)</f>
        <v>#REF!</v>
      </c>
      <c r="O2" s="4" t="e">
        <f>O$4/(1-#REF!)</f>
        <v>#REF!</v>
      </c>
      <c r="P2" s="4" t="e">
        <f>P$4/(1-#REF!)</f>
        <v>#REF!</v>
      </c>
      <c r="Q2" s="4" t="e">
        <f>Q$4/(1-#REF!)</f>
        <v>#REF!</v>
      </c>
      <c r="R2" s="4" t="e">
        <f>R$4/(1-#REF!)</f>
        <v>#REF!</v>
      </c>
      <c r="S2" s="4" t="e">
        <f>S$4/(1-#REF!)</f>
        <v>#REF!</v>
      </c>
      <c r="T2" s="4" t="e">
        <f>T$4/(1-#REF!)</f>
        <v>#REF!</v>
      </c>
      <c r="U2" s="4" t="e">
        <f>U$4/(1-#REF!)</f>
        <v>#REF!</v>
      </c>
      <c r="V2" s="4" t="e">
        <f>V$4/(1-#REF!)</f>
        <v>#REF!</v>
      </c>
      <c r="W2" s="4" t="e">
        <f>W$4/(1-#REF!)</f>
        <v>#REF!</v>
      </c>
      <c r="X2" s="4" t="e">
        <f>X$4/(1-#REF!)</f>
        <v>#REF!</v>
      </c>
      <c r="Y2" s="4" t="e">
        <f>Y$4/(1-#REF!)</f>
        <v>#REF!</v>
      </c>
      <c r="Z2" s="4" t="e">
        <f>Z$4/(1-#REF!)</f>
        <v>#REF!</v>
      </c>
      <c r="AA2" s="4" t="e">
        <f>AA$4/(1-#REF!)</f>
        <v>#REF!</v>
      </c>
      <c r="AB2" s="4" t="e">
        <f>AB$4/(1-#REF!)</f>
        <v>#REF!</v>
      </c>
      <c r="AC2" s="4" t="e">
        <f>AC$4/(1-#REF!)</f>
        <v>#REF!</v>
      </c>
      <c r="AD2" s="4" t="e">
        <f>AD$4/(1-#REF!)</f>
        <v>#REF!</v>
      </c>
      <c r="AE2" s="4" t="e">
        <f>AE$4/(1-#REF!)</f>
        <v>#REF!</v>
      </c>
      <c r="AF2" s="4" t="e">
        <f>AF$4/(1-#REF!)</f>
        <v>#REF!</v>
      </c>
      <c r="AG2" s="4" t="e">
        <f>AG$4/(1-#REF!)</f>
        <v>#REF!</v>
      </c>
      <c r="AH2" s="4" t="e">
        <f>AH$4/(1-#REF!)</f>
        <v>#REF!</v>
      </c>
      <c r="AI2" s="4" t="e">
        <f>AI$4/(1-#REF!)</f>
        <v>#REF!</v>
      </c>
      <c r="AJ2" s="4" t="e">
        <f>AJ$4/(1-#REF!)</f>
        <v>#REF!</v>
      </c>
    </row>
    <row r="3" spans="1:36">
      <c r="A3" t="s">
        <v>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</row>
    <row r="4" spans="1:36">
      <c r="A4" t="s">
        <v>6</v>
      </c>
      <c r="B4" s="4">
        <f>Motorbike!B11</f>
        <v>4.0793151696308019E-4</v>
      </c>
      <c r="C4" s="4">
        <f>Motorbike!C11</f>
        <v>4.085329861126364E-4</v>
      </c>
      <c r="D4" s="4">
        <f>Motorbike!D11</f>
        <v>4.0870099297980804E-4</v>
      </c>
      <c r="E4" s="4">
        <f>Motorbike!E11</f>
        <v>4.0884118916565564E-4</v>
      </c>
      <c r="F4" s="4">
        <f>Motorbike!F11</f>
        <v>4.0923957360039498E-4</v>
      </c>
      <c r="G4" s="4">
        <f>Motorbike!G11</f>
        <v>4.0965172020508678E-4</v>
      </c>
      <c r="H4" s="4">
        <f>Motorbike!H11</f>
        <v>4.0987878970483296E-4</v>
      </c>
      <c r="I4" s="4">
        <f>Motorbike!I11</f>
        <v>4.1023731858242984E-4</v>
      </c>
      <c r="J4" s="4">
        <f>Motorbike!J11</f>
        <v>4.1069217359712332E-4</v>
      </c>
      <c r="K4" s="4">
        <f>Motorbike!K11</f>
        <v>4.1108777706072211E-4</v>
      </c>
      <c r="L4" s="4">
        <f>Motorbike!L11</f>
        <v>4.115264994252768E-4</v>
      </c>
      <c r="M4" s="4">
        <f>Motorbike!M11</f>
        <v>4.112731611986758E-4</v>
      </c>
      <c r="N4" s="4">
        <f>Motorbike!N11</f>
        <v>4.1168004901442169E-4</v>
      </c>
      <c r="O4" s="4">
        <f>Motorbike!O11</f>
        <v>4.1211810224315735E-4</v>
      </c>
      <c r="P4" s="4">
        <f>Motorbike!P11</f>
        <v>4.1256724907345237E-4</v>
      </c>
      <c r="Q4" s="4">
        <f>Motorbike!Q11</f>
        <v>4.1303322969700717E-4</v>
      </c>
      <c r="R4" s="4">
        <f>Motorbike!R11</f>
        <v>4.1371640411275634E-4</v>
      </c>
      <c r="S4" s="4">
        <f>Motorbike!S11</f>
        <v>4.1422333824090498E-4</v>
      </c>
      <c r="T4" s="4">
        <f>Motorbike!T11</f>
        <v>4.1478230805172517E-4</v>
      </c>
      <c r="U4" s="4">
        <f>Motorbike!U11</f>
        <v>4.1538589453280628E-4</v>
      </c>
      <c r="V4" s="4">
        <f>Motorbike!V11</f>
        <v>4.1604907904133228E-4</v>
      </c>
      <c r="W4" s="4">
        <f>Motorbike!W11</f>
        <v>4.163866015373871E-4</v>
      </c>
      <c r="X4" s="4">
        <f>Motorbike!X11</f>
        <v>4.1697919744377991E-4</v>
      </c>
      <c r="Y4" s="4">
        <f>Motorbike!Y11</f>
        <v>4.1755338678059733E-4</v>
      </c>
      <c r="Z4" s="4">
        <f>Motorbike!Z11</f>
        <v>4.1815827284435552E-4</v>
      </c>
      <c r="AA4" s="4">
        <f>Motorbike!AA11</f>
        <v>4.1879193476585831E-4</v>
      </c>
      <c r="AB4" s="4">
        <f>Motorbike!AB11</f>
        <v>4.1879193476585831E-4</v>
      </c>
      <c r="AC4" s="4">
        <f>Motorbike!AC11</f>
        <v>4.1879193476585831E-4</v>
      </c>
      <c r="AD4" s="4">
        <f>Motorbike!AD11</f>
        <v>4.1879193476585831E-4</v>
      </c>
      <c r="AE4" s="4">
        <f>Motorbike!AE11</f>
        <v>4.1879193476585831E-4</v>
      </c>
      <c r="AF4" s="4">
        <f>Motorbike!AF11</f>
        <v>4.1879193476585831E-4</v>
      </c>
      <c r="AG4" s="4">
        <f>Motorbike!AG11</f>
        <v>4.1879193476585831E-4</v>
      </c>
      <c r="AH4" s="4">
        <f>Motorbike!AH11</f>
        <v>4.1879193476585831E-4</v>
      </c>
      <c r="AI4" s="4">
        <f>Motorbike!AI11</f>
        <v>4.1879193476585831E-4</v>
      </c>
      <c r="AJ4" s="4">
        <f>Motorbike!AJ11</f>
        <v>4.1879193476585831E-4</v>
      </c>
    </row>
    <row r="5" spans="1:36">
      <c r="A5" t="s">
        <v>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</row>
    <row r="6" spans="1:36">
      <c r="A6" t="s">
        <v>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36">
      <c r="A7" t="s">
        <v>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E4" sqref="E4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 s="4" t="e">
        <f>'BNVFE-motorbikes-psgr'!B2</f>
        <v>#REF!</v>
      </c>
      <c r="C2" s="4" t="e">
        <f>'BNVFE-motorbikes-psgr'!C2</f>
        <v>#REF!</v>
      </c>
      <c r="D2" s="4" t="e">
        <f>'BNVFE-motorbikes-psgr'!D2</f>
        <v>#REF!</v>
      </c>
      <c r="E2" s="4" t="e">
        <f>'BNVFE-motorbikes-psgr'!E2</f>
        <v>#REF!</v>
      </c>
      <c r="F2" s="4" t="e">
        <f>'BNVFE-motorbikes-psgr'!F2</f>
        <v>#REF!</v>
      </c>
      <c r="G2" s="4" t="e">
        <f>'BNVFE-motorbikes-psgr'!G2</f>
        <v>#REF!</v>
      </c>
      <c r="H2" s="4" t="e">
        <f>'BNVFE-motorbikes-psgr'!H2</f>
        <v>#REF!</v>
      </c>
      <c r="I2" s="4" t="e">
        <f>'BNVFE-motorbikes-psgr'!I2</f>
        <v>#REF!</v>
      </c>
      <c r="J2" s="4" t="e">
        <f>'BNVFE-motorbikes-psgr'!J2</f>
        <v>#REF!</v>
      </c>
      <c r="K2" s="4" t="e">
        <f>'BNVFE-motorbikes-psgr'!K2</f>
        <v>#REF!</v>
      </c>
      <c r="L2" s="4" t="e">
        <f>'BNVFE-motorbikes-psgr'!L2</f>
        <v>#REF!</v>
      </c>
      <c r="M2" s="4" t="e">
        <f>'BNVFE-motorbikes-psgr'!M2</f>
        <v>#REF!</v>
      </c>
      <c r="N2" s="4" t="e">
        <f>'BNVFE-motorbikes-psgr'!N2</f>
        <v>#REF!</v>
      </c>
      <c r="O2" s="4" t="e">
        <f>'BNVFE-motorbikes-psgr'!O2</f>
        <v>#REF!</v>
      </c>
      <c r="P2" s="4" t="e">
        <f>'BNVFE-motorbikes-psgr'!P2</f>
        <v>#REF!</v>
      </c>
      <c r="Q2" s="4" t="e">
        <f>'BNVFE-motorbikes-psgr'!Q2</f>
        <v>#REF!</v>
      </c>
      <c r="R2" s="4" t="e">
        <f>'BNVFE-motorbikes-psgr'!R2</f>
        <v>#REF!</v>
      </c>
      <c r="S2" s="4" t="e">
        <f>'BNVFE-motorbikes-psgr'!S2</f>
        <v>#REF!</v>
      </c>
      <c r="T2" s="4" t="e">
        <f>'BNVFE-motorbikes-psgr'!T2</f>
        <v>#REF!</v>
      </c>
      <c r="U2" s="4" t="e">
        <f>'BNVFE-motorbikes-psgr'!U2</f>
        <v>#REF!</v>
      </c>
      <c r="V2" s="4" t="e">
        <f>'BNVFE-motorbikes-psgr'!V2</f>
        <v>#REF!</v>
      </c>
      <c r="W2" s="4" t="e">
        <f>'BNVFE-motorbikes-psgr'!W2</f>
        <v>#REF!</v>
      </c>
      <c r="X2" s="4" t="e">
        <f>'BNVFE-motorbikes-psgr'!X2</f>
        <v>#REF!</v>
      </c>
      <c r="Y2" s="4" t="e">
        <f>'BNVFE-motorbikes-psgr'!Y2</f>
        <v>#REF!</v>
      </c>
      <c r="Z2" s="4" t="e">
        <f>'BNVFE-motorbikes-psgr'!Z2</f>
        <v>#REF!</v>
      </c>
      <c r="AA2" s="4" t="e">
        <f>'BNVFE-motorbikes-psgr'!AA2</f>
        <v>#REF!</v>
      </c>
      <c r="AB2" s="4" t="e">
        <f>'BNVFE-motorbikes-psgr'!AB2</f>
        <v>#REF!</v>
      </c>
      <c r="AC2" s="4" t="e">
        <f>'BNVFE-motorbikes-psgr'!AC2</f>
        <v>#REF!</v>
      </c>
      <c r="AD2" s="4" t="e">
        <f>'BNVFE-motorbikes-psgr'!AD2</f>
        <v>#REF!</v>
      </c>
      <c r="AE2" s="4" t="e">
        <f>'BNVFE-motorbikes-psgr'!AE2</f>
        <v>#REF!</v>
      </c>
      <c r="AF2" s="4" t="e">
        <f>'BNVFE-motorbikes-psgr'!AF2</f>
        <v>#REF!</v>
      </c>
      <c r="AG2" s="4" t="e">
        <f>'BNVFE-motorbikes-psgr'!AG2</f>
        <v>#REF!</v>
      </c>
      <c r="AH2" s="4" t="e">
        <f>'BNVFE-motorbikes-psgr'!AH2</f>
        <v>#REF!</v>
      </c>
      <c r="AI2" s="4" t="e">
        <f>'BNVFE-motorbikes-psgr'!AI2</f>
        <v>#REF!</v>
      </c>
      <c r="AJ2" s="4" t="e">
        <f>'BNVFE-motorbikes-psgr'!AJ2</f>
        <v>#REF!</v>
      </c>
    </row>
    <row r="3" spans="1:36">
      <c r="A3" t="s">
        <v>5</v>
      </c>
      <c r="B3" s="4">
        <f>'BNVFE-motorbikes-psgr'!B3</f>
        <v>0</v>
      </c>
      <c r="C3" s="4">
        <f>'BNVFE-motorbikes-psgr'!C3</f>
        <v>0</v>
      </c>
      <c r="D3" s="4">
        <f>'BNVFE-motorbikes-psgr'!D3</f>
        <v>0</v>
      </c>
      <c r="E3" s="4">
        <f>'BNVFE-motorbikes-psgr'!E3</f>
        <v>0</v>
      </c>
      <c r="F3" s="4">
        <f>'BNVFE-motorbikes-psgr'!F3</f>
        <v>0</v>
      </c>
      <c r="G3" s="4">
        <f>'BNVFE-motorbikes-psgr'!G3</f>
        <v>0</v>
      </c>
      <c r="H3" s="4">
        <f>'BNVFE-motorbikes-psgr'!H3</f>
        <v>0</v>
      </c>
      <c r="I3" s="4">
        <f>'BNVFE-motorbikes-psgr'!I3</f>
        <v>0</v>
      </c>
      <c r="J3" s="4">
        <f>'BNVFE-motorbikes-psgr'!J3</f>
        <v>0</v>
      </c>
      <c r="K3" s="4">
        <f>'BNVFE-motorbikes-psgr'!K3</f>
        <v>0</v>
      </c>
      <c r="L3" s="4">
        <f>'BNVFE-motorbikes-psgr'!L3</f>
        <v>0</v>
      </c>
      <c r="M3" s="4">
        <f>'BNVFE-motorbikes-psgr'!M3</f>
        <v>0</v>
      </c>
      <c r="N3" s="4">
        <f>'BNVFE-motorbikes-psgr'!N3</f>
        <v>0</v>
      </c>
      <c r="O3" s="4">
        <f>'BNVFE-motorbikes-psgr'!O3</f>
        <v>0</v>
      </c>
      <c r="P3" s="4">
        <f>'BNVFE-motorbikes-psgr'!P3</f>
        <v>0</v>
      </c>
      <c r="Q3" s="4">
        <f>'BNVFE-motorbikes-psgr'!Q3</f>
        <v>0</v>
      </c>
      <c r="R3" s="4">
        <f>'BNVFE-motorbikes-psgr'!R3</f>
        <v>0</v>
      </c>
      <c r="S3" s="4">
        <f>'BNVFE-motorbikes-psgr'!S3</f>
        <v>0</v>
      </c>
      <c r="T3" s="4">
        <f>'BNVFE-motorbikes-psgr'!T3</f>
        <v>0</v>
      </c>
      <c r="U3" s="4">
        <f>'BNVFE-motorbikes-psgr'!U3</f>
        <v>0</v>
      </c>
      <c r="V3" s="4">
        <f>'BNVFE-motorbikes-psgr'!V3</f>
        <v>0</v>
      </c>
      <c r="W3" s="4">
        <f>'BNVFE-motorbikes-psgr'!W3</f>
        <v>0</v>
      </c>
      <c r="X3" s="4">
        <f>'BNVFE-motorbikes-psgr'!X3</f>
        <v>0</v>
      </c>
      <c r="Y3" s="4">
        <f>'BNVFE-motorbikes-psgr'!Y3</f>
        <v>0</v>
      </c>
      <c r="Z3" s="4">
        <f>'BNVFE-motorbikes-psgr'!Z3</f>
        <v>0</v>
      </c>
      <c r="AA3" s="4">
        <f>'BNVFE-motorbikes-psgr'!AA3</f>
        <v>0</v>
      </c>
      <c r="AB3" s="4">
        <f>'BNVFE-motorbikes-psgr'!AB3</f>
        <v>0</v>
      </c>
      <c r="AC3" s="4">
        <f>'BNVFE-motorbikes-psgr'!AC3</f>
        <v>0</v>
      </c>
      <c r="AD3" s="4">
        <f>'BNVFE-motorbikes-psgr'!AD3</f>
        <v>0</v>
      </c>
      <c r="AE3" s="4">
        <f>'BNVFE-motorbikes-psgr'!AE3</f>
        <v>0</v>
      </c>
      <c r="AF3" s="4">
        <f>'BNVFE-motorbikes-psgr'!AF3</f>
        <v>0</v>
      </c>
      <c r="AG3" s="4">
        <f>'BNVFE-motorbikes-psgr'!AG3</f>
        <v>0</v>
      </c>
      <c r="AH3" s="4">
        <f>'BNVFE-motorbikes-psgr'!AH3</f>
        <v>0</v>
      </c>
      <c r="AI3" s="4">
        <f>'BNVFE-motorbikes-psgr'!AI3</f>
        <v>0</v>
      </c>
      <c r="AJ3" s="4">
        <f>'BNVFE-motorbikes-psgr'!AJ3</f>
        <v>0</v>
      </c>
    </row>
    <row r="4" spans="1:36">
      <c r="A4" t="s">
        <v>6</v>
      </c>
      <c r="B4" s="4">
        <f>'BNVFE-motorbikes-psgr'!B4</f>
        <v>4.0793151696308019E-4</v>
      </c>
      <c r="C4" s="4">
        <f>'BNVFE-motorbikes-psgr'!C4</f>
        <v>4.085329861126364E-4</v>
      </c>
      <c r="D4" s="4">
        <f>'BNVFE-motorbikes-psgr'!D4</f>
        <v>4.0870099297980804E-4</v>
      </c>
      <c r="E4" s="4">
        <f>'BNVFE-motorbikes-psgr'!E4</f>
        <v>4.0884118916565564E-4</v>
      </c>
      <c r="F4" s="4">
        <f>'BNVFE-motorbikes-psgr'!F4</f>
        <v>4.0923957360039498E-4</v>
      </c>
      <c r="G4" s="4">
        <f>'BNVFE-motorbikes-psgr'!G4</f>
        <v>4.0965172020508678E-4</v>
      </c>
      <c r="H4" s="4">
        <f>'BNVFE-motorbikes-psgr'!H4</f>
        <v>4.0987878970483296E-4</v>
      </c>
      <c r="I4" s="4">
        <f>'BNVFE-motorbikes-psgr'!I4</f>
        <v>4.1023731858242984E-4</v>
      </c>
      <c r="J4" s="4">
        <f>'BNVFE-motorbikes-psgr'!J4</f>
        <v>4.1069217359712332E-4</v>
      </c>
      <c r="K4" s="4">
        <f>'BNVFE-motorbikes-psgr'!K4</f>
        <v>4.1108777706072211E-4</v>
      </c>
      <c r="L4" s="4">
        <f>'BNVFE-motorbikes-psgr'!L4</f>
        <v>4.115264994252768E-4</v>
      </c>
      <c r="M4" s="4">
        <f>'BNVFE-motorbikes-psgr'!M4</f>
        <v>4.112731611986758E-4</v>
      </c>
      <c r="N4" s="4">
        <f>'BNVFE-motorbikes-psgr'!N4</f>
        <v>4.1168004901442169E-4</v>
      </c>
      <c r="O4" s="4">
        <f>'BNVFE-motorbikes-psgr'!O4</f>
        <v>4.1211810224315735E-4</v>
      </c>
      <c r="P4" s="4">
        <f>'BNVFE-motorbikes-psgr'!P4</f>
        <v>4.1256724907345237E-4</v>
      </c>
      <c r="Q4" s="4">
        <f>'BNVFE-motorbikes-psgr'!Q4</f>
        <v>4.1303322969700717E-4</v>
      </c>
      <c r="R4" s="4">
        <f>'BNVFE-motorbikes-psgr'!R4</f>
        <v>4.1371640411275634E-4</v>
      </c>
      <c r="S4" s="4">
        <f>'BNVFE-motorbikes-psgr'!S4</f>
        <v>4.1422333824090498E-4</v>
      </c>
      <c r="T4" s="4">
        <f>'BNVFE-motorbikes-psgr'!T4</f>
        <v>4.1478230805172517E-4</v>
      </c>
      <c r="U4" s="4">
        <f>'BNVFE-motorbikes-psgr'!U4</f>
        <v>4.1538589453280628E-4</v>
      </c>
      <c r="V4" s="4">
        <f>'BNVFE-motorbikes-psgr'!V4</f>
        <v>4.1604907904133228E-4</v>
      </c>
      <c r="W4" s="4">
        <f>'BNVFE-motorbikes-psgr'!W4</f>
        <v>4.163866015373871E-4</v>
      </c>
      <c r="X4" s="4">
        <f>'BNVFE-motorbikes-psgr'!X4</f>
        <v>4.1697919744377991E-4</v>
      </c>
      <c r="Y4" s="4">
        <f>'BNVFE-motorbikes-psgr'!Y4</f>
        <v>4.1755338678059733E-4</v>
      </c>
      <c r="Z4" s="4">
        <f>'BNVFE-motorbikes-psgr'!Z4</f>
        <v>4.1815827284435552E-4</v>
      </c>
      <c r="AA4" s="4">
        <f>'BNVFE-motorbikes-psgr'!AA4</f>
        <v>4.1879193476585831E-4</v>
      </c>
      <c r="AB4" s="4">
        <f>'BNVFE-motorbikes-psgr'!AB4</f>
        <v>4.1879193476585831E-4</v>
      </c>
      <c r="AC4" s="4">
        <f>'BNVFE-motorbikes-psgr'!AC4</f>
        <v>4.1879193476585831E-4</v>
      </c>
      <c r="AD4" s="4">
        <f>'BNVFE-motorbikes-psgr'!AD4</f>
        <v>4.1879193476585831E-4</v>
      </c>
      <c r="AE4" s="4">
        <f>'BNVFE-motorbikes-psgr'!AE4</f>
        <v>4.1879193476585831E-4</v>
      </c>
      <c r="AF4" s="4">
        <f>'BNVFE-motorbikes-psgr'!AF4</f>
        <v>4.1879193476585831E-4</v>
      </c>
      <c r="AG4" s="4">
        <f>'BNVFE-motorbikes-psgr'!AG4</f>
        <v>4.1879193476585831E-4</v>
      </c>
      <c r="AH4" s="4">
        <f>'BNVFE-motorbikes-psgr'!AH4</f>
        <v>4.1879193476585831E-4</v>
      </c>
      <c r="AI4" s="4">
        <f>'BNVFE-motorbikes-psgr'!AI4</f>
        <v>4.1879193476585831E-4</v>
      </c>
      <c r="AJ4" s="4">
        <f>'BNVFE-motorbikes-psgr'!AJ4</f>
        <v>4.1879193476585831E-4</v>
      </c>
    </row>
    <row r="5" spans="1:36">
      <c r="A5" t="s">
        <v>7</v>
      </c>
      <c r="B5" s="4">
        <f>'BNVFE-motorbikes-psgr'!B5</f>
        <v>0</v>
      </c>
      <c r="C5" s="4">
        <f>'BNVFE-motorbikes-psgr'!C5</f>
        <v>0</v>
      </c>
      <c r="D5" s="4">
        <f>'BNVFE-motorbikes-psgr'!D5</f>
        <v>0</v>
      </c>
      <c r="E5" s="4">
        <f>'BNVFE-motorbikes-psgr'!E5</f>
        <v>0</v>
      </c>
      <c r="F5" s="4">
        <f>'BNVFE-motorbikes-psgr'!F5</f>
        <v>0</v>
      </c>
      <c r="G5" s="4">
        <f>'BNVFE-motorbikes-psgr'!G5</f>
        <v>0</v>
      </c>
      <c r="H5" s="4">
        <f>'BNVFE-motorbikes-psgr'!H5</f>
        <v>0</v>
      </c>
      <c r="I5" s="4">
        <f>'BNVFE-motorbikes-psgr'!I5</f>
        <v>0</v>
      </c>
      <c r="J5" s="4">
        <f>'BNVFE-motorbikes-psgr'!J5</f>
        <v>0</v>
      </c>
      <c r="K5" s="4">
        <f>'BNVFE-motorbikes-psgr'!K5</f>
        <v>0</v>
      </c>
      <c r="L5" s="4">
        <f>'BNVFE-motorbikes-psgr'!L5</f>
        <v>0</v>
      </c>
      <c r="M5" s="4">
        <f>'BNVFE-motorbikes-psgr'!M5</f>
        <v>0</v>
      </c>
      <c r="N5" s="4">
        <f>'BNVFE-motorbikes-psgr'!N5</f>
        <v>0</v>
      </c>
      <c r="O5" s="4">
        <f>'BNVFE-motorbikes-psgr'!O5</f>
        <v>0</v>
      </c>
      <c r="P5" s="4">
        <f>'BNVFE-motorbikes-psgr'!P5</f>
        <v>0</v>
      </c>
      <c r="Q5" s="4">
        <f>'BNVFE-motorbikes-psgr'!Q5</f>
        <v>0</v>
      </c>
      <c r="R5" s="4">
        <f>'BNVFE-motorbikes-psgr'!R5</f>
        <v>0</v>
      </c>
      <c r="S5" s="4">
        <f>'BNVFE-motorbikes-psgr'!S5</f>
        <v>0</v>
      </c>
      <c r="T5" s="4">
        <f>'BNVFE-motorbikes-psgr'!T5</f>
        <v>0</v>
      </c>
      <c r="U5" s="4">
        <f>'BNVFE-motorbikes-psgr'!U5</f>
        <v>0</v>
      </c>
      <c r="V5" s="4">
        <f>'BNVFE-motorbikes-psgr'!V5</f>
        <v>0</v>
      </c>
      <c r="W5" s="4">
        <f>'BNVFE-motorbikes-psgr'!W5</f>
        <v>0</v>
      </c>
      <c r="X5" s="4">
        <f>'BNVFE-motorbikes-psgr'!X5</f>
        <v>0</v>
      </c>
      <c r="Y5" s="4">
        <f>'BNVFE-motorbikes-psgr'!Y5</f>
        <v>0</v>
      </c>
      <c r="Z5" s="4">
        <f>'BNVFE-motorbikes-psgr'!Z5</f>
        <v>0</v>
      </c>
      <c r="AA5" s="4">
        <f>'BNVFE-motorbikes-psgr'!AA5</f>
        <v>0</v>
      </c>
      <c r="AB5" s="4">
        <f>'BNVFE-motorbikes-psgr'!AB5</f>
        <v>0</v>
      </c>
      <c r="AC5" s="4">
        <f>'BNVFE-motorbikes-psgr'!AC5</f>
        <v>0</v>
      </c>
      <c r="AD5" s="4">
        <f>'BNVFE-motorbikes-psgr'!AD5</f>
        <v>0</v>
      </c>
      <c r="AE5" s="4">
        <f>'BNVFE-motorbikes-psgr'!AE5</f>
        <v>0</v>
      </c>
      <c r="AF5" s="4">
        <f>'BNVFE-motorbikes-psgr'!AF5</f>
        <v>0</v>
      </c>
      <c r="AG5" s="4">
        <f>'BNVFE-motorbikes-psgr'!AG5</f>
        <v>0</v>
      </c>
      <c r="AH5" s="4">
        <f>'BNVFE-motorbikes-psgr'!AH5</f>
        <v>0</v>
      </c>
      <c r="AI5" s="4">
        <f>'BNVFE-motorbikes-psgr'!AI5</f>
        <v>0</v>
      </c>
      <c r="AJ5" s="4">
        <f>'BNVFE-motorbikes-psgr'!AJ5</f>
        <v>0</v>
      </c>
    </row>
    <row r="6" spans="1:36">
      <c r="A6" t="s">
        <v>8</v>
      </c>
      <c r="B6" s="4">
        <f>'BNVFE-motorbikes-psgr'!B6</f>
        <v>0</v>
      </c>
      <c r="C6" s="4">
        <f>'BNVFE-motorbikes-psgr'!C6</f>
        <v>0</v>
      </c>
      <c r="D6" s="4">
        <f>'BNVFE-motorbikes-psgr'!D6</f>
        <v>0</v>
      </c>
      <c r="E6" s="4">
        <f>'BNVFE-motorbikes-psgr'!E6</f>
        <v>0</v>
      </c>
      <c r="F6" s="4">
        <f>'BNVFE-motorbikes-psgr'!F6</f>
        <v>0</v>
      </c>
      <c r="G6" s="4">
        <f>'BNVFE-motorbikes-psgr'!G6</f>
        <v>0</v>
      </c>
      <c r="H6" s="4">
        <f>'BNVFE-motorbikes-psgr'!H6</f>
        <v>0</v>
      </c>
      <c r="I6" s="4">
        <f>'BNVFE-motorbikes-psgr'!I6</f>
        <v>0</v>
      </c>
      <c r="J6" s="4">
        <f>'BNVFE-motorbikes-psgr'!J6</f>
        <v>0</v>
      </c>
      <c r="K6" s="4">
        <f>'BNVFE-motorbikes-psgr'!K6</f>
        <v>0</v>
      </c>
      <c r="L6" s="4">
        <f>'BNVFE-motorbikes-psgr'!L6</f>
        <v>0</v>
      </c>
      <c r="M6" s="4">
        <f>'BNVFE-motorbikes-psgr'!M6</f>
        <v>0</v>
      </c>
      <c r="N6" s="4">
        <f>'BNVFE-motorbikes-psgr'!N6</f>
        <v>0</v>
      </c>
      <c r="O6" s="4">
        <f>'BNVFE-motorbikes-psgr'!O6</f>
        <v>0</v>
      </c>
      <c r="P6" s="4">
        <f>'BNVFE-motorbikes-psgr'!P6</f>
        <v>0</v>
      </c>
      <c r="Q6" s="4">
        <f>'BNVFE-motorbikes-psgr'!Q6</f>
        <v>0</v>
      </c>
      <c r="R6" s="4">
        <f>'BNVFE-motorbikes-psgr'!R6</f>
        <v>0</v>
      </c>
      <c r="S6" s="4">
        <f>'BNVFE-motorbikes-psgr'!S6</f>
        <v>0</v>
      </c>
      <c r="T6" s="4">
        <f>'BNVFE-motorbikes-psgr'!T6</f>
        <v>0</v>
      </c>
      <c r="U6" s="4">
        <f>'BNVFE-motorbikes-psgr'!U6</f>
        <v>0</v>
      </c>
      <c r="V6" s="4">
        <f>'BNVFE-motorbikes-psgr'!V6</f>
        <v>0</v>
      </c>
      <c r="W6" s="4">
        <f>'BNVFE-motorbikes-psgr'!W6</f>
        <v>0</v>
      </c>
      <c r="X6" s="4">
        <f>'BNVFE-motorbikes-psgr'!X6</f>
        <v>0</v>
      </c>
      <c r="Y6" s="4">
        <f>'BNVFE-motorbikes-psgr'!Y6</f>
        <v>0</v>
      </c>
      <c r="Z6" s="4">
        <f>'BNVFE-motorbikes-psgr'!Z6</f>
        <v>0</v>
      </c>
      <c r="AA6" s="4">
        <f>'BNVFE-motorbikes-psgr'!AA6</f>
        <v>0</v>
      </c>
      <c r="AB6" s="4">
        <f>'BNVFE-motorbikes-psgr'!AB6</f>
        <v>0</v>
      </c>
      <c r="AC6" s="4">
        <f>'BNVFE-motorbikes-psgr'!AC6</f>
        <v>0</v>
      </c>
      <c r="AD6" s="4">
        <f>'BNVFE-motorbikes-psgr'!AD6</f>
        <v>0</v>
      </c>
      <c r="AE6" s="4">
        <f>'BNVFE-motorbikes-psgr'!AE6</f>
        <v>0</v>
      </c>
      <c r="AF6" s="4">
        <f>'BNVFE-motorbikes-psgr'!AF6</f>
        <v>0</v>
      </c>
      <c r="AG6" s="4">
        <f>'BNVFE-motorbikes-psgr'!AG6</f>
        <v>0</v>
      </c>
      <c r="AH6" s="4">
        <f>'BNVFE-motorbikes-psgr'!AH6</f>
        <v>0</v>
      </c>
      <c r="AI6" s="4">
        <f>'BNVFE-motorbikes-psgr'!AI6</f>
        <v>0</v>
      </c>
      <c r="AJ6" s="4">
        <f>'BNVFE-motorbikes-psgr'!AJ6</f>
        <v>0</v>
      </c>
    </row>
    <row r="7" spans="1:36">
      <c r="A7" t="s">
        <v>9</v>
      </c>
      <c r="B7" s="4">
        <f>'BNVFE-motorbikes-psgr'!B7</f>
        <v>0</v>
      </c>
      <c r="C7" s="4">
        <f>'BNVFE-motorbikes-psgr'!C7</f>
        <v>0</v>
      </c>
      <c r="D7" s="4">
        <f>'BNVFE-motorbikes-psgr'!D7</f>
        <v>0</v>
      </c>
      <c r="E7" s="4">
        <f>'BNVFE-motorbikes-psgr'!E7</f>
        <v>0</v>
      </c>
      <c r="F7" s="4">
        <f>'BNVFE-motorbikes-psgr'!F7</f>
        <v>0</v>
      </c>
      <c r="G7" s="4">
        <f>'BNVFE-motorbikes-psgr'!G7</f>
        <v>0</v>
      </c>
      <c r="H7" s="4">
        <f>'BNVFE-motorbikes-psgr'!H7</f>
        <v>0</v>
      </c>
      <c r="I7" s="4">
        <f>'BNVFE-motorbikes-psgr'!I7</f>
        <v>0</v>
      </c>
      <c r="J7" s="4">
        <f>'BNVFE-motorbikes-psgr'!J7</f>
        <v>0</v>
      </c>
      <c r="K7" s="4">
        <f>'BNVFE-motorbikes-psgr'!K7</f>
        <v>0</v>
      </c>
      <c r="L7" s="4">
        <f>'BNVFE-motorbikes-psgr'!L7</f>
        <v>0</v>
      </c>
      <c r="M7" s="4">
        <f>'BNVFE-motorbikes-psgr'!M7</f>
        <v>0</v>
      </c>
      <c r="N7" s="4">
        <f>'BNVFE-motorbikes-psgr'!N7</f>
        <v>0</v>
      </c>
      <c r="O7" s="4">
        <f>'BNVFE-motorbikes-psgr'!O7</f>
        <v>0</v>
      </c>
      <c r="P7" s="4">
        <f>'BNVFE-motorbikes-psgr'!P7</f>
        <v>0</v>
      </c>
      <c r="Q7" s="4">
        <f>'BNVFE-motorbikes-psgr'!Q7</f>
        <v>0</v>
      </c>
      <c r="R7" s="4">
        <f>'BNVFE-motorbikes-psgr'!R7</f>
        <v>0</v>
      </c>
      <c r="S7" s="4">
        <f>'BNVFE-motorbikes-psgr'!S7</f>
        <v>0</v>
      </c>
      <c r="T7" s="4">
        <f>'BNVFE-motorbikes-psgr'!T7</f>
        <v>0</v>
      </c>
      <c r="U7" s="4">
        <f>'BNVFE-motorbikes-psgr'!U7</f>
        <v>0</v>
      </c>
      <c r="V7" s="4">
        <f>'BNVFE-motorbikes-psgr'!V7</f>
        <v>0</v>
      </c>
      <c r="W7" s="4">
        <f>'BNVFE-motorbikes-psgr'!W7</f>
        <v>0</v>
      </c>
      <c r="X7" s="4">
        <f>'BNVFE-motorbikes-psgr'!X7</f>
        <v>0</v>
      </c>
      <c r="Y7" s="4">
        <f>'BNVFE-motorbikes-psgr'!Y7</f>
        <v>0</v>
      </c>
      <c r="Z7" s="4">
        <f>'BNVFE-motorbikes-psgr'!Z7</f>
        <v>0</v>
      </c>
      <c r="AA7" s="4">
        <f>'BNVFE-motorbikes-psgr'!AA7</f>
        <v>0</v>
      </c>
      <c r="AB7" s="4">
        <f>'BNVFE-motorbikes-psgr'!AB7</f>
        <v>0</v>
      </c>
      <c r="AC7" s="4">
        <f>'BNVFE-motorbikes-psgr'!AC7</f>
        <v>0</v>
      </c>
      <c r="AD7" s="4">
        <f>'BNVFE-motorbikes-psgr'!AD7</f>
        <v>0</v>
      </c>
      <c r="AE7" s="4">
        <f>'BNVFE-motorbikes-psgr'!AE7</f>
        <v>0</v>
      </c>
      <c r="AF7" s="4">
        <f>'BNVFE-motorbikes-psgr'!AF7</f>
        <v>0</v>
      </c>
      <c r="AG7" s="4">
        <f>'BNVFE-motorbikes-psgr'!AG7</f>
        <v>0</v>
      </c>
      <c r="AH7" s="4">
        <f>'BNVFE-motorbikes-psgr'!AH7</f>
        <v>0</v>
      </c>
      <c r="AI7" s="4">
        <f>'BNVFE-motorbikes-psgr'!AI7</f>
        <v>0</v>
      </c>
      <c r="AJ7" s="4">
        <f>'BNVFE-motorbikes-psgr'!AJ7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2"/>
  <sheetViews>
    <sheetView workbookViewId="0">
      <selection activeCell="E49" sqref="E49"/>
    </sheetView>
  </sheetViews>
  <sheetFormatPr defaultRowHeight="14.5"/>
  <cols>
    <col min="1" max="1" width="21.26953125" customWidth="1"/>
  </cols>
  <sheetData>
    <row r="1" spans="1:102">
      <c r="A1" t="s">
        <v>23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  <c r="BT1">
        <v>2020</v>
      </c>
      <c r="BU1">
        <v>2021</v>
      </c>
      <c r="BV1">
        <v>2022</v>
      </c>
      <c r="BW1">
        <v>2023</v>
      </c>
      <c r="BX1">
        <v>2024</v>
      </c>
      <c r="BY1">
        <v>2025</v>
      </c>
      <c r="BZ1">
        <v>2026</v>
      </c>
      <c r="CA1">
        <v>2027</v>
      </c>
      <c r="CB1">
        <v>2028</v>
      </c>
      <c r="CC1">
        <v>2029</v>
      </c>
      <c r="CD1">
        <v>2030</v>
      </c>
      <c r="CE1">
        <v>2031</v>
      </c>
      <c r="CF1">
        <v>2032</v>
      </c>
      <c r="CG1">
        <v>2033</v>
      </c>
      <c r="CH1">
        <v>2034</v>
      </c>
      <c r="CI1">
        <v>2035</v>
      </c>
      <c r="CJ1">
        <v>2036</v>
      </c>
      <c r="CK1">
        <v>2037</v>
      </c>
      <c r="CL1">
        <v>2038</v>
      </c>
      <c r="CM1">
        <v>2039</v>
      </c>
      <c r="CN1">
        <v>2040</v>
      </c>
      <c r="CO1">
        <v>2041</v>
      </c>
      <c r="CP1">
        <v>2042</v>
      </c>
      <c r="CQ1">
        <v>2043</v>
      </c>
      <c r="CR1">
        <v>2044</v>
      </c>
      <c r="CS1">
        <v>2045</v>
      </c>
      <c r="CT1">
        <v>2046</v>
      </c>
      <c r="CU1">
        <v>2047</v>
      </c>
      <c r="CV1">
        <v>2048</v>
      </c>
      <c r="CW1">
        <v>2049</v>
      </c>
      <c r="CX1">
        <v>2050</v>
      </c>
    </row>
    <row r="2" spans="1:102">
      <c r="A2" t="s">
        <v>57</v>
      </c>
      <c r="B2">
        <v>4.3412695837086099</v>
      </c>
      <c r="C2">
        <v>4.3412695837086099</v>
      </c>
      <c r="D2">
        <v>4.3412695837086099</v>
      </c>
      <c r="E2">
        <v>4.3412695837086099</v>
      </c>
      <c r="F2">
        <v>4.3412695837086099</v>
      </c>
      <c r="G2">
        <v>4.3412695837086099</v>
      </c>
      <c r="H2">
        <v>4.3412695837086099</v>
      </c>
      <c r="I2">
        <v>4.3412695837086099</v>
      </c>
      <c r="J2">
        <v>4.3412695837086099</v>
      </c>
      <c r="K2">
        <v>4.3412695837086099</v>
      </c>
      <c r="L2">
        <v>4.3412695837086099</v>
      </c>
      <c r="M2">
        <v>4.3412695837086099</v>
      </c>
      <c r="N2">
        <v>4.3412695837086099</v>
      </c>
      <c r="O2">
        <v>4.3412695837086099</v>
      </c>
      <c r="P2">
        <v>4.3412695837086099</v>
      </c>
      <c r="Q2">
        <v>4.3412695837086099</v>
      </c>
      <c r="R2">
        <v>4.3841752730853596</v>
      </c>
      <c r="S2">
        <v>4.3921527862298104</v>
      </c>
      <c r="T2">
        <v>4.3997810250102098</v>
      </c>
      <c r="U2">
        <v>4.4055745888131899</v>
      </c>
      <c r="V2">
        <v>4.4095952676944599</v>
      </c>
      <c r="W2">
        <v>4.41273261663396</v>
      </c>
      <c r="X2">
        <v>4.4163324207675503</v>
      </c>
      <c r="Y2">
        <v>4.4214681979449404</v>
      </c>
      <c r="Z2">
        <v>4.4253518229713897</v>
      </c>
      <c r="AA2">
        <v>4.4272709902875302</v>
      </c>
      <c r="AB2">
        <v>4.4303917598157803</v>
      </c>
      <c r="AC2">
        <v>4.4353470140151501</v>
      </c>
      <c r="AD2">
        <v>4.4389570398759401</v>
      </c>
      <c r="AE2">
        <v>4.4421235612272101</v>
      </c>
      <c r="AF2">
        <v>4.4440232321381004</v>
      </c>
      <c r="AG2">
        <v>4.4455362505706804</v>
      </c>
      <c r="AH2">
        <v>4.4471480876848704</v>
      </c>
      <c r="AI2">
        <v>4.4500670906466002</v>
      </c>
      <c r="AJ2">
        <v>4.4547319231417202</v>
      </c>
      <c r="AK2">
        <v>4.4586750715526602</v>
      </c>
      <c r="AL2">
        <v>4.4639289426594999</v>
      </c>
      <c r="AM2">
        <v>4.59325575182259</v>
      </c>
      <c r="AN2">
        <v>4.5962079868388201</v>
      </c>
      <c r="AO2">
        <v>4.60059826762211</v>
      </c>
      <c r="AP2">
        <v>4.6060056175396902</v>
      </c>
      <c r="AQ2">
        <v>4.6157053369999996</v>
      </c>
      <c r="AR2">
        <v>4.625405056</v>
      </c>
      <c r="AS2">
        <v>4.6351047750000003</v>
      </c>
      <c r="AT2">
        <v>4.6448044939999997</v>
      </c>
      <c r="AU2">
        <v>4.6545042130000001</v>
      </c>
      <c r="AV2">
        <v>4.6642039320000004</v>
      </c>
      <c r="AW2">
        <v>4.6739036509999998</v>
      </c>
      <c r="AX2">
        <v>4.6836033710000002</v>
      </c>
      <c r="AY2">
        <v>4.6933030899999997</v>
      </c>
      <c r="AZ2">
        <v>4.703002809</v>
      </c>
      <c r="BA2">
        <v>4.7127025280000003</v>
      </c>
      <c r="BB2">
        <v>4.7224022469999998</v>
      </c>
      <c r="BC2">
        <v>4.7321019660000001</v>
      </c>
      <c r="BD2">
        <v>4.7418016850000004</v>
      </c>
      <c r="BE2">
        <v>4.7515014039999999</v>
      </c>
      <c r="BF2">
        <v>4.7612011240000003</v>
      </c>
      <c r="BG2">
        <v>4.7709008429999997</v>
      </c>
      <c r="BH2">
        <v>4.7806005620000001</v>
      </c>
      <c r="BI2">
        <v>4.7903002810000004</v>
      </c>
      <c r="BJ2">
        <v>4.8</v>
      </c>
      <c r="BK2">
        <v>5.25</v>
      </c>
      <c r="BL2">
        <v>5.28</v>
      </c>
      <c r="BM2">
        <v>5.22</v>
      </c>
      <c r="BN2">
        <v>5.86</v>
      </c>
      <c r="BO2">
        <v>5.87</v>
      </c>
      <c r="BP2">
        <v>7.3359752690000004</v>
      </c>
      <c r="BQ2">
        <v>7.5595959109999997</v>
      </c>
      <c r="BR2">
        <v>7.5803930739999998</v>
      </c>
      <c r="BS2">
        <v>7.6011815809999996</v>
      </c>
      <c r="BT2">
        <v>7.6264939180000004</v>
      </c>
      <c r="BU2">
        <v>7.6407733320000002</v>
      </c>
      <c r="BV2">
        <v>7.6548904210000002</v>
      </c>
      <c r="BW2">
        <v>7.6480440600000001</v>
      </c>
      <c r="BX2">
        <v>7.6728142259999998</v>
      </c>
      <c r="BY2">
        <v>7.678026934</v>
      </c>
      <c r="BZ2">
        <v>7.6836727600000003</v>
      </c>
      <c r="CA2">
        <v>7.692423206</v>
      </c>
      <c r="CB2">
        <v>7.6969435300000004</v>
      </c>
      <c r="CC2">
        <v>7.7009463760000001</v>
      </c>
      <c r="CD2">
        <v>7.7053825329999999</v>
      </c>
      <c r="CE2">
        <v>7.7096381840000001</v>
      </c>
      <c r="CF2">
        <v>7.7199166190000001</v>
      </c>
      <c r="CG2">
        <v>7.7225677770000001</v>
      </c>
      <c r="CH2">
        <v>7.7247833520000002</v>
      </c>
      <c r="CI2">
        <v>7.7260653369999996</v>
      </c>
      <c r="CJ2">
        <v>7.7016292870000003</v>
      </c>
      <c r="CK2">
        <v>7.7034311290000002</v>
      </c>
      <c r="CL2">
        <v>7.7051277139999996</v>
      </c>
      <c r="CM2">
        <v>7.7072452199999999</v>
      </c>
      <c r="CN2">
        <v>7.7094395819999999</v>
      </c>
      <c r="CO2">
        <v>7.7086904010000001</v>
      </c>
      <c r="CP2">
        <v>7.7081769109999998</v>
      </c>
      <c r="CQ2">
        <v>7.7073420629999996</v>
      </c>
      <c r="CR2">
        <v>7.706469469</v>
      </c>
      <c r="CS2">
        <v>7.7061399169999998</v>
      </c>
      <c r="CT2">
        <v>7.7057655350000003</v>
      </c>
      <c r="CU2">
        <v>7.7056734860000002</v>
      </c>
      <c r="CV2">
        <v>7.7057391060000002</v>
      </c>
      <c r="CW2">
        <v>7.7056446159999998</v>
      </c>
      <c r="CX2">
        <v>7.7053661829999998</v>
      </c>
    </row>
    <row r="3" spans="1:102">
      <c r="A3" t="s">
        <v>89</v>
      </c>
      <c r="B3">
        <v>4.3412695837086099</v>
      </c>
      <c r="C3">
        <v>4.3412695837086099</v>
      </c>
      <c r="D3">
        <v>4.3412695837086099</v>
      </c>
      <c r="E3">
        <v>4.3412695837086099</v>
      </c>
      <c r="F3">
        <v>4.3412695837086099</v>
      </c>
      <c r="G3">
        <v>4.3412695837086099</v>
      </c>
      <c r="H3">
        <v>4.3412695837086099</v>
      </c>
      <c r="I3">
        <v>4.3412695837086099</v>
      </c>
      <c r="J3">
        <v>4.3412695837086099</v>
      </c>
      <c r="K3">
        <v>4.3412695837086099</v>
      </c>
      <c r="L3">
        <v>4.3412695837086099</v>
      </c>
      <c r="M3">
        <v>4.3412695837086099</v>
      </c>
      <c r="N3">
        <v>4.3412695837086099</v>
      </c>
      <c r="O3">
        <v>4.3412695837086099</v>
      </c>
      <c r="P3">
        <v>4.3412695837086099</v>
      </c>
      <c r="Q3">
        <v>4.3412695837086099</v>
      </c>
      <c r="R3">
        <v>4.3841752730853596</v>
      </c>
      <c r="S3">
        <v>4.3921527862298104</v>
      </c>
      <c r="T3">
        <v>4.3997810250102098</v>
      </c>
      <c r="U3">
        <v>4.4055745888131899</v>
      </c>
      <c r="V3">
        <v>4.4095952676944599</v>
      </c>
      <c r="W3">
        <v>4.41273261663396</v>
      </c>
      <c r="X3">
        <v>4.4163324207675503</v>
      </c>
      <c r="Y3">
        <v>4.4214681979449404</v>
      </c>
      <c r="Z3">
        <v>4.4253518229713897</v>
      </c>
      <c r="AA3">
        <v>4.4272709902875302</v>
      </c>
      <c r="AB3">
        <v>4.4303917598157803</v>
      </c>
      <c r="AC3">
        <v>4.4353470140151501</v>
      </c>
      <c r="AD3">
        <v>4.4389570398759401</v>
      </c>
      <c r="AE3">
        <v>4.4421235612272101</v>
      </c>
      <c r="AF3">
        <v>4.4440232321381004</v>
      </c>
      <c r="AG3">
        <v>4.4455362505706804</v>
      </c>
      <c r="AH3">
        <v>4.4471480876848704</v>
      </c>
      <c r="AI3">
        <v>4.4500670906466002</v>
      </c>
      <c r="AJ3">
        <v>4.4547319231417202</v>
      </c>
      <c r="AK3">
        <v>4.4586750715526602</v>
      </c>
      <c r="AL3">
        <v>4.4639289426594999</v>
      </c>
      <c r="AM3">
        <v>4.59325575182259</v>
      </c>
      <c r="AN3">
        <v>4.5962079868388201</v>
      </c>
      <c r="AO3">
        <v>4.60059826762211</v>
      </c>
      <c r="AP3">
        <v>4.6060056175396902</v>
      </c>
      <c r="AQ3">
        <v>4.7751440584140203</v>
      </c>
      <c r="AR3">
        <v>4.7765083543132496</v>
      </c>
      <c r="AS3">
        <v>4.7831582764453202</v>
      </c>
      <c r="AT3">
        <v>4.98956152121134</v>
      </c>
      <c r="AU3">
        <v>4.99833676697813</v>
      </c>
      <c r="AV3">
        <v>5.0094836667821596</v>
      </c>
      <c r="AW3">
        <v>5.0179878683848997</v>
      </c>
      <c r="AX3">
        <v>4.90724888914459</v>
      </c>
      <c r="AY3">
        <v>4.88882221787392</v>
      </c>
      <c r="AZ3">
        <v>4.9022578408688</v>
      </c>
      <c r="BA3">
        <v>4.9124450262233799</v>
      </c>
      <c r="BB3">
        <v>4.9205185703782703</v>
      </c>
      <c r="BC3">
        <v>4.9870733874153697</v>
      </c>
      <c r="BD3">
        <v>4.9966354692711397</v>
      </c>
      <c r="BE3">
        <v>5.0092862191445997</v>
      </c>
      <c r="BF3">
        <v>5.0176474628781698</v>
      </c>
      <c r="BG3">
        <v>4.8997380217036097</v>
      </c>
      <c r="BH3">
        <v>4.77726124078072</v>
      </c>
      <c r="BI3">
        <v>4.7765100294032603</v>
      </c>
      <c r="BJ3">
        <v>4.9605447799048301</v>
      </c>
      <c r="BK3">
        <v>4.9375537290837599</v>
      </c>
      <c r="BL3">
        <v>4.9587083309912696</v>
      </c>
      <c r="BM3">
        <v>4.9609636003102802</v>
      </c>
      <c r="BN3">
        <v>4.9596319264424702</v>
      </c>
      <c r="BO3">
        <v>4.9589008856104098</v>
      </c>
      <c r="BP3">
        <v>4.9632207023458204</v>
      </c>
      <c r="BQ3">
        <v>4.96212114316618</v>
      </c>
      <c r="BR3">
        <v>4.9628622620731297</v>
      </c>
      <c r="BS3">
        <v>4.9638352053607999</v>
      </c>
      <c r="BT3">
        <v>4.9647147714977597</v>
      </c>
      <c r="BU3">
        <v>4.9638761554884399</v>
      </c>
      <c r="BV3">
        <v>4.9650622771881503</v>
      </c>
      <c r="BW3">
        <v>4.9507154429683196</v>
      </c>
      <c r="BX3">
        <v>4.9517102492669496</v>
      </c>
      <c r="BY3">
        <v>4.9532642711149704</v>
      </c>
      <c r="BZ3">
        <v>4.9553903964256696</v>
      </c>
      <c r="CA3">
        <v>4.9582440855790599</v>
      </c>
      <c r="CB3">
        <v>4.9614825489092196</v>
      </c>
      <c r="CC3">
        <v>4.9645093561716296</v>
      </c>
      <c r="CD3">
        <v>4.9661305757391796</v>
      </c>
      <c r="CE3">
        <v>4.9659356182683201</v>
      </c>
      <c r="CF3">
        <v>4.9647682855981401</v>
      </c>
      <c r="CG3">
        <v>4.96037219531906</v>
      </c>
      <c r="CH3">
        <v>4.9516453247453898</v>
      </c>
      <c r="CI3">
        <v>4.9263601553517997</v>
      </c>
      <c r="CJ3">
        <v>4.9263601553517997</v>
      </c>
      <c r="CK3">
        <v>4.9263601553517997</v>
      </c>
      <c r="CL3">
        <v>4.9263601553517997</v>
      </c>
      <c r="CM3">
        <v>4.9263601553517997</v>
      </c>
      <c r="CN3">
        <v>4.9263601553517997</v>
      </c>
      <c r="CO3">
        <v>4.9263601553517997</v>
      </c>
      <c r="CP3">
        <v>4.9263601553517997</v>
      </c>
      <c r="CQ3">
        <v>4.9263601553517997</v>
      </c>
      <c r="CR3">
        <v>4.9263601553517997</v>
      </c>
      <c r="CS3">
        <v>4.9263601553517997</v>
      </c>
      <c r="CT3">
        <v>4.9263601553517997</v>
      </c>
      <c r="CU3">
        <v>4.9263601553517997</v>
      </c>
      <c r="CV3">
        <v>4.9263601553517997</v>
      </c>
      <c r="CW3">
        <v>4.9263601553517997</v>
      </c>
      <c r="CX3">
        <v>4.9263601553517997</v>
      </c>
    </row>
    <row r="4" spans="1:102">
      <c r="A4" t="s">
        <v>90</v>
      </c>
      <c r="B4">
        <v>4.1000775139999996</v>
      </c>
      <c r="C4">
        <v>4.1000775139999996</v>
      </c>
      <c r="D4">
        <v>4.1000775139999996</v>
      </c>
      <c r="E4">
        <v>4.1000775139999996</v>
      </c>
      <c r="F4">
        <v>4.1000775139999996</v>
      </c>
      <c r="G4">
        <v>4.1000775139999996</v>
      </c>
      <c r="H4">
        <v>4.1000775139999996</v>
      </c>
      <c r="I4">
        <v>4.1000775139999996</v>
      </c>
      <c r="J4">
        <v>4.1000775139999996</v>
      </c>
      <c r="K4">
        <v>4.1000775139999996</v>
      </c>
      <c r="L4">
        <v>4.1000775139999996</v>
      </c>
      <c r="M4">
        <v>4.1000775139999996</v>
      </c>
      <c r="N4">
        <v>4.1000775139999996</v>
      </c>
      <c r="O4">
        <v>4.1000775139999996</v>
      </c>
      <c r="P4">
        <v>4.1000775139999996</v>
      </c>
      <c r="Q4">
        <v>4.1000775139999996</v>
      </c>
      <c r="R4">
        <v>4.1000775139999996</v>
      </c>
      <c r="S4">
        <v>4.1000775139999996</v>
      </c>
      <c r="T4">
        <v>4.1000775139999996</v>
      </c>
      <c r="U4">
        <v>4.1000775139999996</v>
      </c>
      <c r="V4">
        <v>4.1000775139999996</v>
      </c>
      <c r="W4">
        <v>4.1000775139999996</v>
      </c>
      <c r="X4">
        <v>4.1000775139999996</v>
      </c>
      <c r="Y4">
        <v>4.1000775139999996</v>
      </c>
      <c r="Z4">
        <v>4.1000775139999996</v>
      </c>
      <c r="AA4">
        <v>4.1000775139999996</v>
      </c>
      <c r="AB4">
        <v>4.1000775139999996</v>
      </c>
      <c r="AC4">
        <v>4.1000775139999996</v>
      </c>
      <c r="AD4">
        <v>4.1000775139999996</v>
      </c>
      <c r="AE4">
        <v>4.1000775139999996</v>
      </c>
      <c r="AF4">
        <v>4.1000775139999996</v>
      </c>
      <c r="AG4">
        <v>4.1000775139999996</v>
      </c>
      <c r="AH4">
        <v>4.1000775139999996</v>
      </c>
      <c r="AI4">
        <v>4.1000775139999996</v>
      </c>
      <c r="AJ4">
        <v>4.1000775139999996</v>
      </c>
      <c r="AK4">
        <v>4.1000775139999996</v>
      </c>
      <c r="AL4">
        <v>4.1000775139999996</v>
      </c>
      <c r="AM4">
        <v>4.1000775139999996</v>
      </c>
      <c r="AN4">
        <v>4.1000775139999996</v>
      </c>
      <c r="AO4">
        <v>4.1000775139999996</v>
      </c>
      <c r="AP4">
        <v>4.1000775139999996</v>
      </c>
      <c r="AQ4">
        <v>4.1000775139999996</v>
      </c>
      <c r="AR4">
        <v>4.1000775139999996</v>
      </c>
      <c r="AS4">
        <v>4.1000775139999996</v>
      </c>
      <c r="AT4">
        <v>4.1000775139999996</v>
      </c>
      <c r="AU4">
        <v>4.1000775139999996</v>
      </c>
      <c r="AV4">
        <v>4.1000775139999996</v>
      </c>
      <c r="AW4">
        <v>4.1000775139999996</v>
      </c>
      <c r="AX4">
        <v>4.1000775139999996</v>
      </c>
      <c r="AY4">
        <v>4.1000775139999996</v>
      </c>
      <c r="AZ4">
        <v>4.1000775139999996</v>
      </c>
      <c r="BA4">
        <v>4.1000775139999996</v>
      </c>
      <c r="BB4">
        <v>4.1000775139999996</v>
      </c>
      <c r="BC4">
        <v>4.1000775139999996</v>
      </c>
      <c r="BD4">
        <v>4.1000775139999996</v>
      </c>
      <c r="BE4">
        <v>4.1000775139999996</v>
      </c>
      <c r="BF4">
        <v>4.1000775139999996</v>
      </c>
      <c r="BG4">
        <v>4.1000775139999996</v>
      </c>
      <c r="BH4">
        <v>3.997589525</v>
      </c>
      <c r="BI4">
        <v>3.9969609149999998</v>
      </c>
      <c r="BJ4">
        <v>4.1509603200000003</v>
      </c>
      <c r="BK4">
        <v>4.2211220520000001</v>
      </c>
      <c r="BL4">
        <v>4.3251244399999997</v>
      </c>
      <c r="BM4">
        <v>4.4094244580000002</v>
      </c>
      <c r="BN4">
        <v>4.5829607020000003</v>
      </c>
      <c r="BO4">
        <v>4.7564969460000004</v>
      </c>
      <c r="BP4">
        <v>4.8847652310000003</v>
      </c>
      <c r="BQ4">
        <v>5.0130335160000001</v>
      </c>
      <c r="BR4">
        <v>5.141301801</v>
      </c>
      <c r="BS4">
        <v>5.2695700859999999</v>
      </c>
      <c r="BT4">
        <v>5.3978383709999997</v>
      </c>
      <c r="BU4">
        <v>5.5261066550000004</v>
      </c>
      <c r="BV4">
        <v>5.6543749400000003</v>
      </c>
      <c r="BW4">
        <v>5.7826432250000002</v>
      </c>
      <c r="BX4">
        <v>5.91091151</v>
      </c>
      <c r="BY4">
        <v>6.0391797949999999</v>
      </c>
      <c r="BZ4">
        <v>6.0712468660000001</v>
      </c>
      <c r="CA4">
        <v>6.1033139370000002</v>
      </c>
      <c r="CB4">
        <v>6.1353810080000004</v>
      </c>
      <c r="CC4">
        <v>6.1674480799999998</v>
      </c>
      <c r="CD4">
        <v>6.1995151509999999</v>
      </c>
      <c r="CE4">
        <v>6.3377174839999997</v>
      </c>
      <c r="CF4">
        <v>6.4752642629999997</v>
      </c>
      <c r="CG4">
        <v>6.6121676459999996</v>
      </c>
      <c r="CH4">
        <v>6.7484394950000004</v>
      </c>
      <c r="CI4">
        <v>6.8840913779999999</v>
      </c>
      <c r="CJ4">
        <v>7.0620423749999999</v>
      </c>
      <c r="CK4">
        <v>7.2405676909999999</v>
      </c>
      <c r="CL4">
        <v>7.4196621130000002</v>
      </c>
      <c r="CM4">
        <v>7.5993204920000004</v>
      </c>
      <c r="CN4">
        <v>7.7795377370000001</v>
      </c>
      <c r="CO4">
        <v>7.7702021459999999</v>
      </c>
      <c r="CP4">
        <v>7.7609500320000002</v>
      </c>
      <c r="CQ4">
        <v>7.7517802810000003</v>
      </c>
      <c r="CR4">
        <v>7.7426917980000001</v>
      </c>
      <c r="CS4">
        <v>7.7336835080000004</v>
      </c>
      <c r="CT4">
        <v>7.7486194169999996</v>
      </c>
      <c r="CU4">
        <v>7.7634679809999998</v>
      </c>
      <c r="CV4">
        <v>7.7782299650000004</v>
      </c>
      <c r="CW4">
        <v>7.7929061239999999</v>
      </c>
      <c r="CX4">
        <v>7.8074972029999996</v>
      </c>
    </row>
    <row r="5" spans="1:102">
      <c r="A5" t="s">
        <v>32</v>
      </c>
      <c r="B5">
        <v>2.9714582109999998</v>
      </c>
      <c r="C5">
        <v>2.9714582109999998</v>
      </c>
      <c r="D5">
        <v>2.9714582109999998</v>
      </c>
      <c r="E5">
        <v>2.9714582109999998</v>
      </c>
      <c r="F5">
        <v>2.9714582109999998</v>
      </c>
      <c r="G5">
        <v>2.9714582109999998</v>
      </c>
      <c r="H5">
        <v>2.9714582109999998</v>
      </c>
      <c r="I5">
        <v>2.9714582109999998</v>
      </c>
      <c r="J5">
        <v>2.9714582109999998</v>
      </c>
      <c r="K5">
        <v>2.9714582109999998</v>
      </c>
      <c r="L5">
        <v>2.9714582109999998</v>
      </c>
      <c r="M5">
        <v>2.9714582109999998</v>
      </c>
      <c r="N5">
        <v>2.9714582109999998</v>
      </c>
      <c r="O5">
        <v>2.9714582109999998</v>
      </c>
      <c r="P5">
        <v>2.9714582109999998</v>
      </c>
      <c r="Q5">
        <v>2.9714582109999998</v>
      </c>
      <c r="R5">
        <v>2.9714582109999998</v>
      </c>
      <c r="S5">
        <v>2.9714582109999998</v>
      </c>
      <c r="T5">
        <v>2.9714582109999998</v>
      </c>
      <c r="U5">
        <v>2.9714582109999998</v>
      </c>
      <c r="V5">
        <v>2.9714582109999998</v>
      </c>
      <c r="W5">
        <v>2.9714582109999998</v>
      </c>
      <c r="X5">
        <v>2.9714582109999998</v>
      </c>
      <c r="Y5">
        <v>2.9714582109999998</v>
      </c>
      <c r="Z5">
        <v>2.9714582109999998</v>
      </c>
      <c r="AA5">
        <v>2.9714582109999998</v>
      </c>
      <c r="AB5">
        <v>2.9714582109999998</v>
      </c>
      <c r="AC5">
        <v>2.9714582109999998</v>
      </c>
      <c r="AD5">
        <v>2.9714582109999998</v>
      </c>
      <c r="AE5">
        <v>2.9714582109999998</v>
      </c>
      <c r="AF5">
        <v>2.9714582109999998</v>
      </c>
      <c r="AG5">
        <v>2.9714582109999998</v>
      </c>
      <c r="AH5">
        <v>2.9714582109999998</v>
      </c>
      <c r="AI5">
        <v>2.9714582109999998</v>
      </c>
      <c r="AJ5">
        <v>2.9714582109999998</v>
      </c>
      <c r="AK5">
        <v>2.9714582109999998</v>
      </c>
      <c r="AL5">
        <v>2.9714582109999998</v>
      </c>
      <c r="AM5">
        <v>2.9714582109999998</v>
      </c>
      <c r="AN5">
        <v>2.9714582109999998</v>
      </c>
      <c r="AO5">
        <v>2.9714582109999998</v>
      </c>
      <c r="AP5">
        <v>2.9714582109999998</v>
      </c>
      <c r="AQ5">
        <v>2.9714582109999998</v>
      </c>
      <c r="AR5">
        <v>2.9714582109999998</v>
      </c>
      <c r="AS5">
        <v>2.9714582109999998</v>
      </c>
      <c r="AT5">
        <v>2.9714582109999998</v>
      </c>
      <c r="AU5">
        <v>2.9714582109999998</v>
      </c>
      <c r="AV5">
        <v>2.9714582109999998</v>
      </c>
      <c r="AW5">
        <v>2.9714582109999998</v>
      </c>
      <c r="AX5">
        <v>2.9714582109999998</v>
      </c>
      <c r="AY5">
        <v>2.9714582109999998</v>
      </c>
      <c r="AZ5">
        <v>2.9714582109999998</v>
      </c>
      <c r="BA5">
        <v>2.9714582109999998</v>
      </c>
      <c r="BB5">
        <v>2.9714582109999998</v>
      </c>
      <c r="BC5">
        <v>2.9714582109999998</v>
      </c>
      <c r="BD5">
        <v>2.9714582109999998</v>
      </c>
      <c r="BE5">
        <v>2.9714582109999998</v>
      </c>
      <c r="BF5">
        <v>2.9714582109999998</v>
      </c>
      <c r="BG5">
        <v>2.9714582109999998</v>
      </c>
      <c r="BH5">
        <v>2.9714582109999998</v>
      </c>
      <c r="BI5">
        <v>2.9714582109999998</v>
      </c>
      <c r="BJ5">
        <v>2.9714582109999998</v>
      </c>
      <c r="BK5">
        <v>2.985760988</v>
      </c>
      <c r="BL5">
        <v>2.9894135149999999</v>
      </c>
      <c r="BM5">
        <v>2.989448527</v>
      </c>
      <c r="BN5">
        <v>3.4040034870000002</v>
      </c>
      <c r="BO5">
        <v>3.4040034879999999</v>
      </c>
      <c r="BP5">
        <v>3.4040034870000002</v>
      </c>
      <c r="BQ5">
        <v>3.5033279369999999</v>
      </c>
      <c r="BR5">
        <v>3.5033279359999998</v>
      </c>
      <c r="BS5">
        <v>3.5033279359999998</v>
      </c>
      <c r="BT5">
        <v>3.5033279359999998</v>
      </c>
      <c r="BU5">
        <v>3.5033279359999998</v>
      </c>
      <c r="BV5">
        <v>3.5033279369999999</v>
      </c>
      <c r="BW5">
        <v>3.5033279369999999</v>
      </c>
      <c r="BX5">
        <v>3.5033279359999998</v>
      </c>
      <c r="BY5">
        <v>3.5033279359999998</v>
      </c>
      <c r="BZ5">
        <v>3.5033279369999999</v>
      </c>
      <c r="CA5">
        <v>3.5033279350000002</v>
      </c>
      <c r="CB5">
        <v>3.5033279369999999</v>
      </c>
      <c r="CC5">
        <v>3.5033279359999998</v>
      </c>
      <c r="CD5">
        <v>3.5033279369999999</v>
      </c>
      <c r="CE5">
        <v>3.5033279359999998</v>
      </c>
      <c r="CF5">
        <v>3.5033279359999998</v>
      </c>
      <c r="CG5">
        <v>3.5033279359999998</v>
      </c>
      <c r="CH5">
        <v>3.5033279359999998</v>
      </c>
      <c r="CI5">
        <v>3.5033279359999998</v>
      </c>
      <c r="CJ5">
        <v>3.5033279359999998</v>
      </c>
      <c r="CK5">
        <v>3.5033279359999998</v>
      </c>
      <c r="CL5">
        <v>3.5033279369999999</v>
      </c>
      <c r="CM5">
        <v>3.5033279359999998</v>
      </c>
      <c r="CN5">
        <v>3.5033279369999999</v>
      </c>
      <c r="CO5">
        <v>3.5033279359999998</v>
      </c>
      <c r="CP5">
        <v>3.5033279359999998</v>
      </c>
      <c r="CQ5">
        <v>3.5033279359999998</v>
      </c>
      <c r="CR5">
        <v>3.5033279369999999</v>
      </c>
      <c r="CS5">
        <v>3.5033279369999999</v>
      </c>
      <c r="CT5">
        <v>3.5033279359999998</v>
      </c>
      <c r="CU5">
        <v>3.5033279359999998</v>
      </c>
      <c r="CV5">
        <v>3.5033279359999998</v>
      </c>
      <c r="CW5">
        <v>3.5033279359999998</v>
      </c>
      <c r="CX5">
        <v>3.5033279359999998</v>
      </c>
    </row>
    <row r="6" spans="1:102">
      <c r="A6" t="s">
        <v>33</v>
      </c>
      <c r="B6">
        <v>6.846130939</v>
      </c>
      <c r="C6">
        <v>6.846130939</v>
      </c>
      <c r="D6">
        <v>6.846130939</v>
      </c>
      <c r="E6">
        <v>6.846130939</v>
      </c>
      <c r="F6">
        <v>6.846130939</v>
      </c>
      <c r="G6">
        <v>6.846130939</v>
      </c>
      <c r="H6">
        <v>6.846130939</v>
      </c>
      <c r="I6">
        <v>6.846130939</v>
      </c>
      <c r="J6">
        <v>6.846130939</v>
      </c>
      <c r="K6">
        <v>6.846130939</v>
      </c>
      <c r="L6">
        <v>6.846130939</v>
      </c>
      <c r="M6">
        <v>6.846130939</v>
      </c>
      <c r="N6">
        <v>6.846130939</v>
      </c>
      <c r="O6">
        <v>6.846130939</v>
      </c>
      <c r="P6">
        <v>6.846130939</v>
      </c>
      <c r="Q6">
        <v>6.846130939</v>
      </c>
      <c r="R6">
        <v>6.846130939</v>
      </c>
      <c r="S6">
        <v>6.846130939</v>
      </c>
      <c r="T6">
        <v>6.846130939</v>
      </c>
      <c r="U6">
        <v>6.846130939</v>
      </c>
      <c r="V6">
        <v>6.846130939</v>
      </c>
      <c r="W6">
        <v>6.846130939</v>
      </c>
      <c r="X6">
        <v>6.846130939</v>
      </c>
      <c r="Y6">
        <v>6.846130939</v>
      </c>
      <c r="Z6">
        <v>6.846130939</v>
      </c>
      <c r="AA6">
        <v>6.846130939</v>
      </c>
      <c r="AB6">
        <v>6.846130939</v>
      </c>
      <c r="AC6">
        <v>6.846130939</v>
      </c>
      <c r="AD6">
        <v>6.846130939</v>
      </c>
      <c r="AE6">
        <v>6.846130939</v>
      </c>
      <c r="AF6">
        <v>6.846130939</v>
      </c>
      <c r="AG6">
        <v>6.846130939</v>
      </c>
      <c r="AH6">
        <v>6.846130939</v>
      </c>
      <c r="AI6">
        <v>6.846130939</v>
      </c>
      <c r="AJ6">
        <v>6.846130939</v>
      </c>
      <c r="AK6">
        <v>6.846130939</v>
      </c>
      <c r="AL6">
        <v>6.846130939</v>
      </c>
      <c r="AM6">
        <v>6.846130939</v>
      </c>
      <c r="AN6">
        <v>6.846130939</v>
      </c>
      <c r="AO6">
        <v>6.846130939</v>
      </c>
      <c r="AP6">
        <v>6.846130939</v>
      </c>
      <c r="AQ6">
        <v>6.846130939</v>
      </c>
      <c r="AR6">
        <v>6.846130939</v>
      </c>
      <c r="AS6">
        <v>6.846130939</v>
      </c>
      <c r="AT6">
        <v>6.846130939</v>
      </c>
      <c r="AU6">
        <v>6.846130939</v>
      </c>
      <c r="AV6">
        <v>6.846130939</v>
      </c>
      <c r="AW6">
        <v>6.846130939</v>
      </c>
      <c r="AX6">
        <v>6.846130939</v>
      </c>
      <c r="AY6">
        <v>6.846130939</v>
      </c>
      <c r="AZ6">
        <v>6.846130939</v>
      </c>
      <c r="BA6">
        <v>6.846130939</v>
      </c>
      <c r="BB6">
        <v>6.846130939</v>
      </c>
      <c r="BC6">
        <v>6.846130939</v>
      </c>
      <c r="BD6">
        <v>6.846130939</v>
      </c>
      <c r="BE6">
        <v>6.846130939</v>
      </c>
      <c r="BF6">
        <v>6.846130939</v>
      </c>
      <c r="BG6">
        <v>6.846130939</v>
      </c>
      <c r="BH6">
        <v>6.675000957</v>
      </c>
      <c r="BI6">
        <v>6.6739513309999996</v>
      </c>
      <c r="BJ6">
        <v>6.9310928340000002</v>
      </c>
      <c r="BK6">
        <v>6.898968719</v>
      </c>
      <c r="BL6">
        <v>6.9285268660000003</v>
      </c>
      <c r="BM6">
        <v>6.9316780280000003</v>
      </c>
      <c r="BN6">
        <v>7.0777789699999998</v>
      </c>
      <c r="BO6">
        <v>7.2238799120000001</v>
      </c>
      <c r="BP6">
        <v>7.418681168</v>
      </c>
      <c r="BQ6">
        <v>7.6134824239999999</v>
      </c>
      <c r="BR6">
        <v>7.8082836799999997</v>
      </c>
      <c r="BS6">
        <v>8.0030849370000006</v>
      </c>
      <c r="BT6">
        <v>8.1978861930000004</v>
      </c>
      <c r="BU6">
        <v>8.3926874490000003</v>
      </c>
      <c r="BV6">
        <v>8.5874887050000002</v>
      </c>
      <c r="BW6">
        <v>8.782289961</v>
      </c>
      <c r="BX6">
        <v>8.9770912169999999</v>
      </c>
      <c r="BY6">
        <v>9.1718924729999998</v>
      </c>
      <c r="BZ6">
        <v>9.2692931010000006</v>
      </c>
      <c r="CA6">
        <v>9.3666937289999996</v>
      </c>
      <c r="CB6">
        <v>9.4640943570000005</v>
      </c>
      <c r="CC6">
        <v>9.5614949849999995</v>
      </c>
      <c r="CD6">
        <v>9.6588956130000003</v>
      </c>
      <c r="CE6">
        <v>9.8733599069999904</v>
      </c>
      <c r="CF6">
        <v>10.086771669999999</v>
      </c>
      <c r="CG6">
        <v>10.29915044</v>
      </c>
      <c r="CH6">
        <v>10.51051524</v>
      </c>
      <c r="CI6">
        <v>10.72088465</v>
      </c>
      <c r="CJ6">
        <v>10.99663468</v>
      </c>
      <c r="CK6">
        <v>11.273223570000001</v>
      </c>
      <c r="CL6">
        <v>11.55064372</v>
      </c>
      <c r="CM6">
        <v>11.82888758</v>
      </c>
      <c r="CN6">
        <v>12.107947749999999</v>
      </c>
      <c r="CO6">
        <v>12.092453219999999</v>
      </c>
      <c r="CP6">
        <v>12.07709725</v>
      </c>
      <c r="CQ6">
        <v>12.061877969999999</v>
      </c>
      <c r="CR6">
        <v>12.046793579999999</v>
      </c>
      <c r="CS6">
        <v>12.03184229</v>
      </c>
      <c r="CT6">
        <v>12.0346426</v>
      </c>
      <c r="CU6">
        <v>12.03742654</v>
      </c>
      <c r="CV6">
        <v>12.040194250000001</v>
      </c>
      <c r="CW6">
        <v>12.04294587</v>
      </c>
      <c r="CX6">
        <v>12.04568153</v>
      </c>
    </row>
    <row r="7" spans="1:102">
      <c r="A7" t="s">
        <v>34</v>
      </c>
      <c r="B7">
        <v>6.0780821920000001</v>
      </c>
      <c r="C7">
        <v>6.0780821920000001</v>
      </c>
      <c r="D7">
        <v>6.0780821920000001</v>
      </c>
      <c r="E7">
        <v>6.0780821920000001</v>
      </c>
      <c r="F7">
        <v>6.0780821920000001</v>
      </c>
      <c r="G7">
        <v>6.0780821920000001</v>
      </c>
      <c r="H7">
        <v>6.0780821920000001</v>
      </c>
      <c r="I7">
        <v>6.0780821920000001</v>
      </c>
      <c r="J7">
        <v>6.0780821920000001</v>
      </c>
      <c r="K7">
        <v>6.0780821920000001</v>
      </c>
      <c r="L7">
        <v>6.0780821920000001</v>
      </c>
      <c r="M7">
        <v>6.0780821920000001</v>
      </c>
      <c r="N7">
        <v>6.0780821920000001</v>
      </c>
      <c r="O7">
        <v>6.0780821920000001</v>
      </c>
      <c r="P7">
        <v>6.0780821920000001</v>
      </c>
      <c r="Q7">
        <v>6.0780821920000001</v>
      </c>
      <c r="R7">
        <v>6.0780821920000001</v>
      </c>
      <c r="S7">
        <v>6.0780821920000001</v>
      </c>
      <c r="T7">
        <v>6.0780821920000001</v>
      </c>
      <c r="U7">
        <v>6.0780821920000001</v>
      </c>
      <c r="V7">
        <v>6.0780821920000001</v>
      </c>
      <c r="W7">
        <v>6.0780821920000001</v>
      </c>
      <c r="X7">
        <v>6.0780821920000001</v>
      </c>
      <c r="Y7">
        <v>6.0780821920000001</v>
      </c>
      <c r="Z7">
        <v>6.0780821920000001</v>
      </c>
      <c r="AA7">
        <v>6.0780821920000001</v>
      </c>
      <c r="AB7">
        <v>6.0780821920000001</v>
      </c>
      <c r="AC7">
        <v>6.0780821920000001</v>
      </c>
      <c r="AD7">
        <v>6.0780821920000001</v>
      </c>
      <c r="AE7">
        <v>6.0780821920000001</v>
      </c>
      <c r="AF7">
        <v>6.0780821920000001</v>
      </c>
      <c r="AG7">
        <v>6.0780821920000001</v>
      </c>
      <c r="AH7">
        <v>6.0780821920000001</v>
      </c>
      <c r="AI7">
        <v>6.0780821920000001</v>
      </c>
      <c r="AJ7">
        <v>6.0780821920000001</v>
      </c>
      <c r="AK7">
        <v>6.0780821920000001</v>
      </c>
      <c r="AL7">
        <v>6.0780821920000001</v>
      </c>
      <c r="AM7">
        <v>6.0780821920000001</v>
      </c>
      <c r="AN7">
        <v>6.0780821920000001</v>
      </c>
      <c r="AO7">
        <v>6.0780821920000001</v>
      </c>
      <c r="AP7">
        <v>6.0780821920000001</v>
      </c>
      <c r="AQ7">
        <v>6.0780821920000001</v>
      </c>
      <c r="AR7">
        <v>6.0780821920000001</v>
      </c>
      <c r="AS7">
        <v>6.0780821920000001</v>
      </c>
      <c r="AT7">
        <v>6.0780821920000001</v>
      </c>
      <c r="AU7">
        <v>6.0780821920000001</v>
      </c>
      <c r="AV7">
        <v>6.0780821920000001</v>
      </c>
      <c r="AW7">
        <v>6.0780821920000001</v>
      </c>
      <c r="AX7">
        <v>6.0780821920000001</v>
      </c>
      <c r="AY7">
        <v>6.0780821920000001</v>
      </c>
      <c r="AZ7">
        <v>6.0780821920000001</v>
      </c>
      <c r="BA7">
        <v>6.0780821920000001</v>
      </c>
      <c r="BB7">
        <v>6.0780821920000001</v>
      </c>
      <c r="BC7">
        <v>6.0780821920000001</v>
      </c>
      <c r="BD7">
        <v>6.0780821920000001</v>
      </c>
      <c r="BE7">
        <v>6.0780821920000001</v>
      </c>
      <c r="BF7">
        <v>6.0780821920000001</v>
      </c>
      <c r="BG7">
        <v>6.0780821920000001</v>
      </c>
      <c r="BH7">
        <v>6.0780821920000001</v>
      </c>
      <c r="BI7">
        <v>6.0780821920000001</v>
      </c>
      <c r="BJ7">
        <v>6.0780821920000001</v>
      </c>
      <c r="BK7">
        <v>6.0780821920000001</v>
      </c>
      <c r="BL7">
        <v>6.0780821920000001</v>
      </c>
      <c r="BM7">
        <v>6.0780821920000001</v>
      </c>
      <c r="BN7">
        <v>6.0780821920000001</v>
      </c>
      <c r="BO7">
        <v>6.1972602739999996</v>
      </c>
      <c r="BP7">
        <v>6.3164383559999999</v>
      </c>
      <c r="BQ7">
        <v>6.4356164380000003</v>
      </c>
      <c r="BR7">
        <v>6.6739726030000002</v>
      </c>
      <c r="BS7">
        <v>6.7931506849999996</v>
      </c>
      <c r="BT7">
        <v>7.0315068490000003</v>
      </c>
      <c r="BU7">
        <v>7.1506849319999999</v>
      </c>
      <c r="BV7">
        <v>7.2698630140000002</v>
      </c>
      <c r="BW7">
        <v>7.508219178</v>
      </c>
      <c r="BX7">
        <v>7.6273972600000004</v>
      </c>
      <c r="BY7">
        <v>7.8657534250000003</v>
      </c>
      <c r="BZ7">
        <v>7.9849315069999998</v>
      </c>
      <c r="CA7">
        <v>8.2232876709999996</v>
      </c>
      <c r="CB7">
        <v>8.4616438360000004</v>
      </c>
      <c r="CC7">
        <v>8.5808219179999998</v>
      </c>
      <c r="CD7">
        <v>8.8191780820000005</v>
      </c>
      <c r="CE7">
        <v>9.0575342469999995</v>
      </c>
      <c r="CF7">
        <v>9.1767123290000008</v>
      </c>
      <c r="CG7">
        <v>9.4150684929999997</v>
      </c>
      <c r="CH7">
        <v>9.6534246580000005</v>
      </c>
      <c r="CI7">
        <v>9.8917808219999905</v>
      </c>
      <c r="CJ7">
        <v>10.13013699</v>
      </c>
      <c r="CK7">
        <v>10.368493150000001</v>
      </c>
      <c r="CL7">
        <v>10.60684932</v>
      </c>
      <c r="CM7">
        <v>10.845205480000001</v>
      </c>
      <c r="CN7">
        <v>11.083561639999999</v>
      </c>
      <c r="CO7">
        <v>11.083561639999999</v>
      </c>
      <c r="CP7">
        <v>11.083561639999999</v>
      </c>
      <c r="CQ7">
        <v>11.083561639999999</v>
      </c>
      <c r="CR7">
        <v>11.083561639999999</v>
      </c>
      <c r="CS7">
        <v>11.083561639999999</v>
      </c>
      <c r="CT7">
        <v>11.083561639999999</v>
      </c>
      <c r="CU7">
        <v>11.083561639999999</v>
      </c>
      <c r="CV7">
        <v>11.083561639999999</v>
      </c>
      <c r="CW7">
        <v>11.083561639999999</v>
      </c>
      <c r="CX7">
        <v>11.083561639999999</v>
      </c>
    </row>
    <row r="8" spans="1:102">
      <c r="A8" t="s">
        <v>35</v>
      </c>
      <c r="B8">
        <v>6.2489999999999997</v>
      </c>
      <c r="C8">
        <v>6.2489999999999997</v>
      </c>
      <c r="D8">
        <v>6.2489999999999997</v>
      </c>
      <c r="E8">
        <v>6.2489999999999997</v>
      </c>
      <c r="F8">
        <v>6.2489999999999997</v>
      </c>
      <c r="G8">
        <v>6.2489999999999997</v>
      </c>
      <c r="H8">
        <v>6.2489999999999997</v>
      </c>
      <c r="I8">
        <v>6.2489999999999997</v>
      </c>
      <c r="J8">
        <v>6.2489999999999997</v>
      </c>
      <c r="K8">
        <v>6.2489999999999997</v>
      </c>
      <c r="L8">
        <v>6.2489999999999997</v>
      </c>
      <c r="M8">
        <v>6.2489999999999997</v>
      </c>
      <c r="N8">
        <v>6.2489999999999997</v>
      </c>
      <c r="O8">
        <v>6.2389999999999999</v>
      </c>
      <c r="P8">
        <v>6.2279999999999998</v>
      </c>
      <c r="Q8">
        <v>6.2279999999999998</v>
      </c>
      <c r="R8">
        <v>6.2169999999999996</v>
      </c>
      <c r="S8">
        <v>6.2069999999999999</v>
      </c>
      <c r="T8">
        <v>6.1959999999999997</v>
      </c>
      <c r="U8">
        <v>6.1959999999999997</v>
      </c>
      <c r="V8">
        <v>6.1859999999999999</v>
      </c>
      <c r="W8">
        <v>6.1749999999999998</v>
      </c>
      <c r="X8">
        <v>6.165</v>
      </c>
      <c r="Y8">
        <v>6.165</v>
      </c>
      <c r="Z8">
        <v>6.1550000000000002</v>
      </c>
      <c r="AA8">
        <v>6.1440000000000001</v>
      </c>
      <c r="AB8">
        <v>6.1340000000000003</v>
      </c>
      <c r="AC8">
        <v>6.1340000000000003</v>
      </c>
      <c r="AD8">
        <v>6.1239999999999997</v>
      </c>
      <c r="AE8">
        <v>6.1130000000000004</v>
      </c>
      <c r="AF8">
        <v>6.1029999999999998</v>
      </c>
      <c r="AG8">
        <v>6.1029999999999998</v>
      </c>
      <c r="AH8">
        <v>6.093</v>
      </c>
      <c r="AI8">
        <v>6.0830000000000002</v>
      </c>
      <c r="AJ8">
        <v>6.0730000000000004</v>
      </c>
      <c r="AK8">
        <v>6.0730000000000004</v>
      </c>
      <c r="AL8">
        <v>6.0629999999999997</v>
      </c>
      <c r="AM8">
        <v>6.0529999999999999</v>
      </c>
      <c r="AN8">
        <v>6.0430000000000001</v>
      </c>
      <c r="AO8">
        <v>6.0430000000000001</v>
      </c>
      <c r="AP8">
        <v>6.0330000000000004</v>
      </c>
      <c r="AQ8">
        <v>6.0229999999999997</v>
      </c>
      <c r="AR8">
        <v>6.0129999999999999</v>
      </c>
      <c r="AS8">
        <v>6.0129999999999999</v>
      </c>
      <c r="AT8">
        <v>6.0030000000000001</v>
      </c>
      <c r="AU8">
        <v>5.9930000000000003</v>
      </c>
      <c r="AV8">
        <v>6.0220000000000002</v>
      </c>
      <c r="AW8">
        <v>5.7649999999999997</v>
      </c>
      <c r="AX8">
        <v>6.09</v>
      </c>
      <c r="AY8">
        <v>6.0170000000000003</v>
      </c>
      <c r="AZ8">
        <v>5.97</v>
      </c>
      <c r="BA8">
        <v>5.8730000000000002</v>
      </c>
      <c r="BB8">
        <v>6.133</v>
      </c>
      <c r="BC8">
        <v>5.96</v>
      </c>
      <c r="BD8">
        <v>6.1159999999999997</v>
      </c>
      <c r="BE8">
        <v>6.1210000000000004</v>
      </c>
      <c r="BF8">
        <v>5.9420000000000002</v>
      </c>
      <c r="BG8">
        <v>5.9409999999999998</v>
      </c>
      <c r="BH8">
        <v>6.226</v>
      </c>
      <c r="BI8">
        <v>6.399</v>
      </c>
      <c r="BJ8">
        <v>6.2919999999999998</v>
      </c>
      <c r="BK8">
        <v>6.3070000000000004</v>
      </c>
      <c r="BL8">
        <v>6.3780000000000001</v>
      </c>
      <c r="BM8">
        <v>6.4249999999999998</v>
      </c>
      <c r="BN8">
        <v>6.6360000000000001</v>
      </c>
      <c r="BO8">
        <v>6.7910000000000004</v>
      </c>
      <c r="BP8">
        <v>6.9820000000000002</v>
      </c>
      <c r="BQ8">
        <v>7.2320000000000002</v>
      </c>
      <c r="BR8">
        <v>7.4480000000000004</v>
      </c>
      <c r="BS8">
        <v>7.6879999999999997</v>
      </c>
      <c r="BT8">
        <v>7.88</v>
      </c>
      <c r="BU8">
        <v>8.0709999999999997</v>
      </c>
      <c r="BV8">
        <v>8.2750000000000004</v>
      </c>
      <c r="BW8">
        <v>8.4540000000000006</v>
      </c>
      <c r="BX8">
        <v>8.6449999999999996</v>
      </c>
      <c r="BY8">
        <v>8.8350000000000009</v>
      </c>
      <c r="BZ8">
        <v>8.9060000000000006</v>
      </c>
      <c r="CA8">
        <v>8.9890000000000008</v>
      </c>
      <c r="CB8">
        <v>9.0340000000000007</v>
      </c>
      <c r="CC8">
        <v>9.0909999999999993</v>
      </c>
      <c r="CD8">
        <v>9.1470000000000002</v>
      </c>
      <c r="CE8">
        <v>9.3260000000000005</v>
      </c>
      <c r="CF8">
        <v>9.4890000000000008</v>
      </c>
      <c r="CG8">
        <v>9.6639999999999997</v>
      </c>
      <c r="CH8">
        <v>9.8369999999999997</v>
      </c>
      <c r="CI8">
        <v>9.9939999999999998</v>
      </c>
      <c r="CJ8">
        <v>10.24</v>
      </c>
      <c r="CK8">
        <v>10.47</v>
      </c>
      <c r="CL8">
        <v>10.7</v>
      </c>
      <c r="CM8">
        <v>10.93</v>
      </c>
      <c r="CN8">
        <v>11.17</v>
      </c>
      <c r="CO8">
        <v>11.16</v>
      </c>
      <c r="CP8">
        <v>11.14</v>
      </c>
      <c r="CQ8">
        <v>11.13</v>
      </c>
      <c r="CR8">
        <v>11.11</v>
      </c>
      <c r="CS8">
        <v>11.1</v>
      </c>
      <c r="CT8">
        <v>11.1</v>
      </c>
      <c r="CU8">
        <v>11.11</v>
      </c>
      <c r="CV8">
        <v>11.11</v>
      </c>
      <c r="CW8">
        <v>11.11</v>
      </c>
      <c r="CX8">
        <v>11.11</v>
      </c>
    </row>
    <row r="9" spans="1:102">
      <c r="A9" t="s">
        <v>36</v>
      </c>
      <c r="B9">
        <v>4.3412695837086099</v>
      </c>
      <c r="C9">
        <v>4.3412695837086099</v>
      </c>
      <c r="D9">
        <v>4.3412695837086099</v>
      </c>
      <c r="E9">
        <v>4.3412695837086099</v>
      </c>
      <c r="F9">
        <v>4.3412695837086099</v>
      </c>
      <c r="G9">
        <v>4.3412695837086099</v>
      </c>
      <c r="H9">
        <v>4.3412695837086099</v>
      </c>
      <c r="I9">
        <v>4.3412695837086099</v>
      </c>
      <c r="J9">
        <v>4.3412695837086099</v>
      </c>
      <c r="K9">
        <v>4.3412695837086099</v>
      </c>
      <c r="L9">
        <v>4.3412695837086099</v>
      </c>
      <c r="M9">
        <v>4.3412695837086099</v>
      </c>
      <c r="N9">
        <v>4.3412695837086099</v>
      </c>
      <c r="O9">
        <v>4.3412695837086099</v>
      </c>
      <c r="P9">
        <v>4.3412695837086099</v>
      </c>
      <c r="Q9">
        <v>4.3412695837086099</v>
      </c>
      <c r="R9">
        <v>4.3841752730853596</v>
      </c>
      <c r="S9">
        <v>4.3921527862298104</v>
      </c>
      <c r="T9">
        <v>4.3997810250102098</v>
      </c>
      <c r="U9">
        <v>4.4055745888131899</v>
      </c>
      <c r="V9">
        <v>4.4095952676944599</v>
      </c>
      <c r="W9">
        <v>4.41273261663396</v>
      </c>
      <c r="X9">
        <v>4.4163324207675503</v>
      </c>
      <c r="Y9">
        <v>4.4214681979449404</v>
      </c>
      <c r="Z9">
        <v>4.4253518229713897</v>
      </c>
      <c r="AA9">
        <v>4.4272709902875302</v>
      </c>
      <c r="AB9">
        <v>4.4303917598157803</v>
      </c>
      <c r="AC9">
        <v>4.4353470140151501</v>
      </c>
      <c r="AD9">
        <v>4.4389570398759401</v>
      </c>
      <c r="AE9">
        <v>4.4421235612272101</v>
      </c>
      <c r="AF9">
        <v>4.4440232321381004</v>
      </c>
      <c r="AG9">
        <v>4.4455362505706804</v>
      </c>
      <c r="AH9">
        <v>4.4471480876848704</v>
      </c>
      <c r="AI9">
        <v>4.4500670906466002</v>
      </c>
      <c r="AJ9">
        <v>4.4547319231417202</v>
      </c>
      <c r="AK9">
        <v>4.4586750715526602</v>
      </c>
      <c r="AL9">
        <v>4.4639289426594999</v>
      </c>
      <c r="AM9">
        <v>4.59325575182259</v>
      </c>
      <c r="AN9">
        <v>4.5962079868388201</v>
      </c>
      <c r="AO9">
        <v>4.60059826762211</v>
      </c>
      <c r="AP9">
        <v>4.6060056175396902</v>
      </c>
      <c r="AQ9">
        <v>4.6157053369999996</v>
      </c>
      <c r="AR9">
        <v>4.625405056</v>
      </c>
      <c r="AS9">
        <v>4.6351047750000003</v>
      </c>
      <c r="AT9">
        <v>4.6448044939999997</v>
      </c>
      <c r="AU9">
        <v>4.6545042130000001</v>
      </c>
      <c r="AV9">
        <v>4.6642039320000004</v>
      </c>
      <c r="AW9">
        <v>4.6739036509999998</v>
      </c>
      <c r="AX9">
        <v>4.6836033710000002</v>
      </c>
      <c r="AY9">
        <v>4.6933030899999997</v>
      </c>
      <c r="AZ9">
        <v>4.703002809</v>
      </c>
      <c r="BA9">
        <v>4.7127025280000003</v>
      </c>
      <c r="BB9">
        <v>4.7224022469999998</v>
      </c>
      <c r="BC9">
        <v>4.7321019660000001</v>
      </c>
      <c r="BD9">
        <v>4.7418016850000004</v>
      </c>
      <c r="BE9">
        <v>4.7515014039999999</v>
      </c>
      <c r="BF9">
        <v>4.7612011240000003</v>
      </c>
      <c r="BG9">
        <v>4.7709008429999997</v>
      </c>
      <c r="BH9">
        <v>4.7806005620000001</v>
      </c>
      <c r="BI9">
        <v>4.7903002810000004</v>
      </c>
      <c r="BJ9">
        <v>4.8</v>
      </c>
      <c r="BK9">
        <v>5.25</v>
      </c>
      <c r="BL9">
        <v>5.28</v>
      </c>
      <c r="BM9">
        <v>5.22</v>
      </c>
      <c r="BN9">
        <v>5.86</v>
      </c>
      <c r="BO9">
        <v>5.87</v>
      </c>
      <c r="BP9">
        <v>7.3359752690000004</v>
      </c>
      <c r="BQ9">
        <v>7.5595959109999997</v>
      </c>
      <c r="BR9">
        <v>7.5803930739999998</v>
      </c>
      <c r="BS9">
        <v>7.6011815809999996</v>
      </c>
      <c r="BT9">
        <v>7.6264939180000004</v>
      </c>
      <c r="BU9">
        <v>7.6407733320000002</v>
      </c>
      <c r="BV9">
        <v>7.6548904210000002</v>
      </c>
      <c r="BW9">
        <v>7.6480440600000001</v>
      </c>
      <c r="BX9">
        <v>8.08</v>
      </c>
      <c r="BY9">
        <v>8.08</v>
      </c>
      <c r="BZ9">
        <v>8.09</v>
      </c>
      <c r="CA9">
        <v>8.1</v>
      </c>
      <c r="CB9">
        <v>8.11</v>
      </c>
      <c r="CC9">
        <v>8.11</v>
      </c>
      <c r="CD9">
        <v>8.1199999999999992</v>
      </c>
      <c r="CE9">
        <v>8.1199999999999992</v>
      </c>
      <c r="CF9">
        <v>8.1300000000000008</v>
      </c>
      <c r="CG9">
        <v>8.1300000000000008</v>
      </c>
      <c r="CH9">
        <v>8.14</v>
      </c>
      <c r="CI9">
        <v>8.14</v>
      </c>
      <c r="CJ9">
        <v>8.11</v>
      </c>
      <c r="CK9">
        <v>8.11</v>
      </c>
      <c r="CL9">
        <v>8.1199999999999992</v>
      </c>
      <c r="CM9">
        <v>8.1199999999999992</v>
      </c>
      <c r="CN9">
        <v>8.1199999999999992</v>
      </c>
      <c r="CO9">
        <v>8.1199999999999992</v>
      </c>
      <c r="CP9">
        <v>8.1199999999999992</v>
      </c>
      <c r="CQ9">
        <v>8.1199999999999992</v>
      </c>
      <c r="CR9">
        <v>8.1199999999999992</v>
      </c>
      <c r="CS9">
        <v>8.1199999999999992</v>
      </c>
      <c r="CT9">
        <v>8.1199999999999992</v>
      </c>
      <c r="CU9">
        <v>8.1199999999999992</v>
      </c>
      <c r="CV9">
        <v>8.1199999999999992</v>
      </c>
      <c r="CW9">
        <v>8.1199999999999992</v>
      </c>
      <c r="CX9">
        <v>8.1199999999999992</v>
      </c>
    </row>
    <row r="10" spans="1:102">
      <c r="A10" t="s">
        <v>37</v>
      </c>
      <c r="B10">
        <v>2.9714582109999998</v>
      </c>
      <c r="C10">
        <v>2.9714582109999998</v>
      </c>
      <c r="D10">
        <v>2.9714582109999998</v>
      </c>
      <c r="E10">
        <v>2.9714582109999998</v>
      </c>
      <c r="F10">
        <v>2.9714582109999998</v>
      </c>
      <c r="G10">
        <v>2.9714582109999998</v>
      </c>
      <c r="H10">
        <v>2.9714582109999998</v>
      </c>
      <c r="I10">
        <v>2.9714582109999998</v>
      </c>
      <c r="J10">
        <v>2.9714582109999998</v>
      </c>
      <c r="K10">
        <v>2.9714582109999998</v>
      </c>
      <c r="L10">
        <v>2.9714582109999998</v>
      </c>
      <c r="M10">
        <v>2.9714582109999998</v>
      </c>
      <c r="N10">
        <v>2.9714582109999998</v>
      </c>
      <c r="O10">
        <v>2.9714582109999998</v>
      </c>
      <c r="P10">
        <v>2.9714582109999998</v>
      </c>
      <c r="Q10">
        <v>2.9714582109999998</v>
      </c>
      <c r="R10">
        <v>2.9714582109999998</v>
      </c>
      <c r="S10">
        <v>2.9714582109999998</v>
      </c>
      <c r="T10">
        <v>2.9714582109999998</v>
      </c>
      <c r="U10">
        <v>2.9714582109999998</v>
      </c>
      <c r="V10">
        <v>2.9714582109999998</v>
      </c>
      <c r="W10">
        <v>2.9714582109999998</v>
      </c>
      <c r="X10">
        <v>2.9714582109999998</v>
      </c>
      <c r="Y10">
        <v>2.9714582109999998</v>
      </c>
      <c r="Z10">
        <v>2.9714582109999998</v>
      </c>
      <c r="AA10">
        <v>2.9714582109999998</v>
      </c>
      <c r="AB10">
        <v>2.9714582109999998</v>
      </c>
      <c r="AC10">
        <v>2.9714582109999998</v>
      </c>
      <c r="AD10">
        <v>2.9714582109999998</v>
      </c>
      <c r="AE10">
        <v>2.9714582109999998</v>
      </c>
      <c r="AF10">
        <v>2.9714582109999998</v>
      </c>
      <c r="AG10">
        <v>2.9714582109999998</v>
      </c>
      <c r="AH10">
        <v>2.9714582109999998</v>
      </c>
      <c r="AI10">
        <v>2.9714582109999998</v>
      </c>
      <c r="AJ10">
        <v>2.9714582109999998</v>
      </c>
      <c r="AK10">
        <v>2.9714582109999998</v>
      </c>
      <c r="AL10">
        <v>2.9714582109999998</v>
      </c>
      <c r="AM10">
        <v>2.9714582109999998</v>
      </c>
      <c r="AN10">
        <v>2.9714582109999998</v>
      </c>
      <c r="AO10">
        <v>2.9714582109999998</v>
      </c>
      <c r="AP10">
        <v>2.9714582109999998</v>
      </c>
      <c r="AQ10">
        <v>2.9714582109999998</v>
      </c>
      <c r="AR10">
        <v>2.9714582109999998</v>
      </c>
      <c r="AS10">
        <v>2.9714582109999998</v>
      </c>
      <c r="AT10">
        <v>2.9714582109999998</v>
      </c>
      <c r="AU10">
        <v>2.9714582109999998</v>
      </c>
      <c r="AV10">
        <v>2.9714582109999998</v>
      </c>
      <c r="AW10">
        <v>2.9714582109999998</v>
      </c>
      <c r="AX10">
        <v>2.9714582109999998</v>
      </c>
      <c r="AY10">
        <v>2.9714582109999998</v>
      </c>
      <c r="AZ10">
        <v>2.9714582109999998</v>
      </c>
      <c r="BA10">
        <v>2.9714582109999998</v>
      </c>
      <c r="BB10">
        <v>2.9714582109999998</v>
      </c>
      <c r="BC10">
        <v>2.9714582109999998</v>
      </c>
      <c r="BD10">
        <v>2.9714582109999998</v>
      </c>
      <c r="BE10">
        <v>2.9714582109999998</v>
      </c>
      <c r="BF10">
        <v>2.9714582109999998</v>
      </c>
      <c r="BG10">
        <v>2.9714582109999998</v>
      </c>
      <c r="BH10">
        <v>2.9714582109999998</v>
      </c>
      <c r="BI10">
        <v>2.9714582109999998</v>
      </c>
      <c r="BJ10">
        <v>2.9714582109999998</v>
      </c>
      <c r="BK10">
        <v>2.985760988</v>
      </c>
      <c r="BL10">
        <v>2.9894135149999999</v>
      </c>
      <c r="BM10">
        <v>2.989448527</v>
      </c>
      <c r="BN10">
        <v>3.4040034870000002</v>
      </c>
      <c r="BO10">
        <v>3.4040034879999999</v>
      </c>
      <c r="BP10">
        <v>3.4040034870000002</v>
      </c>
      <c r="BQ10">
        <v>3.5033279369999999</v>
      </c>
      <c r="BR10">
        <v>3.5033279359999998</v>
      </c>
      <c r="BS10">
        <v>3.5033279359999998</v>
      </c>
      <c r="BT10">
        <v>3.5033279359999998</v>
      </c>
      <c r="BU10">
        <v>3.5033279359999998</v>
      </c>
      <c r="BV10">
        <v>3.5033279369999999</v>
      </c>
      <c r="BW10">
        <v>3.5033279369999999</v>
      </c>
      <c r="BX10">
        <v>3.5033279359999998</v>
      </c>
      <c r="BY10">
        <v>5.55</v>
      </c>
      <c r="BZ10">
        <v>5.57</v>
      </c>
      <c r="CA10">
        <v>5.6</v>
      </c>
      <c r="CB10">
        <v>5.61</v>
      </c>
      <c r="CC10">
        <v>5.62</v>
      </c>
      <c r="CD10">
        <v>5.65</v>
      </c>
      <c r="CE10">
        <v>5.66</v>
      </c>
      <c r="CF10">
        <v>5.71</v>
      </c>
      <c r="CG10">
        <v>5.73</v>
      </c>
      <c r="CH10">
        <v>5.77</v>
      </c>
      <c r="CI10">
        <v>5.8</v>
      </c>
      <c r="CJ10">
        <v>5.8</v>
      </c>
      <c r="CK10">
        <v>5.8</v>
      </c>
      <c r="CL10">
        <v>5.8</v>
      </c>
      <c r="CM10">
        <v>5.8</v>
      </c>
      <c r="CN10">
        <v>5.8</v>
      </c>
      <c r="CO10">
        <v>5.8</v>
      </c>
      <c r="CP10">
        <v>5.81</v>
      </c>
      <c r="CQ10">
        <v>5.8</v>
      </c>
      <c r="CR10">
        <v>5.79</v>
      </c>
      <c r="CS10">
        <v>5.8</v>
      </c>
      <c r="CT10">
        <v>5.79</v>
      </c>
      <c r="CU10">
        <v>5.8</v>
      </c>
      <c r="CV10">
        <v>5.8</v>
      </c>
      <c r="CW10">
        <v>5.8</v>
      </c>
      <c r="CX10">
        <v>5.8</v>
      </c>
    </row>
    <row r="11" spans="1:102">
      <c r="A11" t="s">
        <v>38</v>
      </c>
      <c r="B11">
        <v>6.0780821920000001</v>
      </c>
      <c r="C11">
        <v>6.0780821920000001</v>
      </c>
      <c r="D11">
        <v>6.0780821920000001</v>
      </c>
      <c r="E11">
        <v>6.0780821920000001</v>
      </c>
      <c r="F11">
        <v>6.0780821920000001</v>
      </c>
      <c r="G11">
        <v>6.0780821920000001</v>
      </c>
      <c r="H11">
        <v>6.0780821920000001</v>
      </c>
      <c r="I11">
        <v>6.0780821920000001</v>
      </c>
      <c r="J11">
        <v>6.0780821920000001</v>
      </c>
      <c r="K11">
        <v>6.0780821920000001</v>
      </c>
      <c r="L11">
        <v>6.0780821920000001</v>
      </c>
      <c r="M11">
        <v>6.0780821920000001</v>
      </c>
      <c r="N11">
        <v>6.0780821920000001</v>
      </c>
      <c r="O11">
        <v>6.0780821920000001</v>
      </c>
      <c r="P11">
        <v>6.0780821920000001</v>
      </c>
      <c r="Q11">
        <v>6.0780821920000001</v>
      </c>
      <c r="R11">
        <v>6.0780821920000001</v>
      </c>
      <c r="S11">
        <v>6.0780821920000001</v>
      </c>
      <c r="T11">
        <v>6.0780821920000001</v>
      </c>
      <c r="U11">
        <v>6.0780821920000001</v>
      </c>
      <c r="V11">
        <v>6.0780821920000001</v>
      </c>
      <c r="W11">
        <v>6.0780821920000001</v>
      </c>
      <c r="X11">
        <v>6.0780821920000001</v>
      </c>
      <c r="Y11">
        <v>6.0780821920000001</v>
      </c>
      <c r="Z11">
        <v>6.0780821920000001</v>
      </c>
      <c r="AA11">
        <v>6.0780821920000001</v>
      </c>
      <c r="AB11">
        <v>6.0780821920000001</v>
      </c>
      <c r="AC11">
        <v>6.0780821920000001</v>
      </c>
      <c r="AD11">
        <v>6.0780821920000001</v>
      </c>
      <c r="AE11">
        <v>6.0780821920000001</v>
      </c>
      <c r="AF11">
        <v>6.0780821920000001</v>
      </c>
      <c r="AG11">
        <v>6.0780821920000001</v>
      </c>
      <c r="AH11">
        <v>6.0780821920000001</v>
      </c>
      <c r="AI11">
        <v>6.0780821920000001</v>
      </c>
      <c r="AJ11">
        <v>6.0780821920000001</v>
      </c>
      <c r="AK11">
        <v>6.0780821920000001</v>
      </c>
      <c r="AL11">
        <v>6.0780821920000001</v>
      </c>
      <c r="AM11">
        <v>6.0780821920000001</v>
      </c>
      <c r="AN11">
        <v>6.0780821920000001</v>
      </c>
      <c r="AO11">
        <v>6.0780821920000001</v>
      </c>
      <c r="AP11">
        <v>6.0780821920000001</v>
      </c>
      <c r="AQ11">
        <v>6.0780821920000001</v>
      </c>
      <c r="AR11">
        <v>6.0780821920000001</v>
      </c>
      <c r="AS11">
        <v>6.0780821920000001</v>
      </c>
      <c r="AT11">
        <v>6.0780821920000001</v>
      </c>
      <c r="AU11">
        <v>6.0780821920000001</v>
      </c>
      <c r="AV11">
        <v>6.0780821920000001</v>
      </c>
      <c r="AW11">
        <v>6.0780821920000001</v>
      </c>
      <c r="AX11">
        <v>6.0780821920000001</v>
      </c>
      <c r="AY11">
        <v>6.0780821920000001</v>
      </c>
      <c r="AZ11">
        <v>6.0780821920000001</v>
      </c>
      <c r="BA11">
        <v>6.0780821920000001</v>
      </c>
      <c r="BB11">
        <v>6.0780821920000001</v>
      </c>
      <c r="BC11">
        <v>6.0780821920000001</v>
      </c>
      <c r="BD11">
        <v>6.0780821920000001</v>
      </c>
      <c r="BE11">
        <v>6.0780821920000001</v>
      </c>
      <c r="BF11">
        <v>6.0780821920000001</v>
      </c>
      <c r="BG11">
        <v>6.0780821920000001</v>
      </c>
      <c r="BH11">
        <v>6.0780821920000001</v>
      </c>
      <c r="BI11">
        <v>6.0780821920000001</v>
      </c>
      <c r="BJ11">
        <v>6.0780821920000001</v>
      </c>
      <c r="BK11">
        <v>6.0780821920000001</v>
      </c>
      <c r="BL11">
        <v>6.0780821920000001</v>
      </c>
      <c r="BM11">
        <v>6.0780821920000001</v>
      </c>
      <c r="BN11">
        <v>6.0780821920000001</v>
      </c>
      <c r="BO11">
        <v>6.1972602739999996</v>
      </c>
      <c r="BP11">
        <v>6.3164383559999999</v>
      </c>
      <c r="BQ11">
        <v>6.4356164380000003</v>
      </c>
      <c r="BR11">
        <v>10.86</v>
      </c>
      <c r="BS11">
        <v>10.87</v>
      </c>
      <c r="BT11">
        <v>10.89</v>
      </c>
      <c r="BU11">
        <v>12.89</v>
      </c>
      <c r="BV11">
        <v>12.91</v>
      </c>
      <c r="BW11">
        <v>12.92</v>
      </c>
      <c r="BX11">
        <v>14.03</v>
      </c>
      <c r="BY11">
        <v>14.05</v>
      </c>
      <c r="BZ11">
        <v>14.06</v>
      </c>
      <c r="CA11">
        <v>14.08</v>
      </c>
      <c r="CB11">
        <v>14.1</v>
      </c>
      <c r="CC11">
        <v>14.12</v>
      </c>
      <c r="CD11">
        <v>13.87</v>
      </c>
      <c r="CE11">
        <v>13.89</v>
      </c>
      <c r="CF11">
        <v>13.94</v>
      </c>
      <c r="CG11">
        <v>13.96</v>
      </c>
      <c r="CH11">
        <v>13.99</v>
      </c>
      <c r="CI11">
        <v>14.01</v>
      </c>
      <c r="CJ11">
        <v>13.99</v>
      </c>
      <c r="CK11">
        <v>14</v>
      </c>
      <c r="CL11">
        <v>14</v>
      </c>
      <c r="CM11">
        <v>14</v>
      </c>
      <c r="CN11">
        <v>14</v>
      </c>
      <c r="CO11">
        <v>14</v>
      </c>
      <c r="CP11">
        <v>14.01</v>
      </c>
      <c r="CQ11">
        <v>14</v>
      </c>
      <c r="CR11">
        <v>13.99</v>
      </c>
      <c r="CS11">
        <v>13.99</v>
      </c>
      <c r="CT11">
        <v>13.99</v>
      </c>
      <c r="CU11">
        <v>13.99</v>
      </c>
      <c r="CV11">
        <v>14</v>
      </c>
      <c r="CW11">
        <v>14</v>
      </c>
      <c r="CX11">
        <v>13.99</v>
      </c>
    </row>
    <row r="12" spans="1:102">
      <c r="A12" t="s">
        <v>39</v>
      </c>
      <c r="B12">
        <v>10.86</v>
      </c>
      <c r="C12">
        <v>10.86</v>
      </c>
      <c r="D12">
        <v>10.86</v>
      </c>
      <c r="E12">
        <v>10.86</v>
      </c>
      <c r="F12">
        <v>10.86</v>
      </c>
      <c r="G12">
        <v>10.86</v>
      </c>
      <c r="H12">
        <v>10.86</v>
      </c>
      <c r="I12">
        <v>10.86</v>
      </c>
      <c r="J12">
        <v>10.86</v>
      </c>
      <c r="K12">
        <v>10.86</v>
      </c>
      <c r="L12">
        <v>10.86</v>
      </c>
      <c r="M12">
        <v>10.86</v>
      </c>
      <c r="N12">
        <v>10.86</v>
      </c>
      <c r="O12">
        <v>10.86</v>
      </c>
      <c r="P12">
        <v>10.86</v>
      </c>
      <c r="Q12">
        <v>10.86</v>
      </c>
      <c r="R12">
        <v>10.86</v>
      </c>
      <c r="S12">
        <v>10.86</v>
      </c>
      <c r="T12">
        <v>10.86</v>
      </c>
      <c r="U12">
        <v>10.86</v>
      </c>
      <c r="V12">
        <v>10.86</v>
      </c>
      <c r="W12">
        <v>10.86</v>
      </c>
      <c r="X12">
        <v>10.86</v>
      </c>
      <c r="Y12">
        <v>10.86</v>
      </c>
      <c r="Z12">
        <v>10.86</v>
      </c>
      <c r="AA12">
        <v>10.86</v>
      </c>
      <c r="AB12">
        <v>10.86</v>
      </c>
      <c r="AC12">
        <v>10.86</v>
      </c>
      <c r="AD12">
        <v>10.86</v>
      </c>
      <c r="AE12">
        <v>10.86</v>
      </c>
      <c r="AF12">
        <v>10.86</v>
      </c>
      <c r="AG12">
        <v>10.86</v>
      </c>
      <c r="AH12">
        <v>10.86</v>
      </c>
      <c r="AI12">
        <v>10.86</v>
      </c>
      <c r="AJ12">
        <v>10.86</v>
      </c>
      <c r="AK12">
        <v>10.86</v>
      </c>
      <c r="AL12">
        <v>10.86</v>
      </c>
      <c r="AM12">
        <v>10.86</v>
      </c>
      <c r="AN12">
        <v>10.86</v>
      </c>
      <c r="AO12">
        <v>10.86</v>
      </c>
      <c r="AP12">
        <v>10.86</v>
      </c>
      <c r="AQ12">
        <v>10.86</v>
      </c>
      <c r="AR12">
        <v>10.86</v>
      </c>
      <c r="AS12">
        <v>10.86</v>
      </c>
      <c r="AT12">
        <v>10.86</v>
      </c>
      <c r="AU12">
        <v>10.86</v>
      </c>
      <c r="AV12">
        <v>10.86</v>
      </c>
      <c r="AW12">
        <v>10.86</v>
      </c>
      <c r="AX12">
        <v>10.86</v>
      </c>
      <c r="AY12">
        <v>10.86</v>
      </c>
      <c r="AZ12">
        <v>10.86</v>
      </c>
      <c r="BA12">
        <v>10.86</v>
      </c>
      <c r="BB12">
        <v>10.86</v>
      </c>
      <c r="BC12">
        <v>10.86</v>
      </c>
      <c r="BD12">
        <v>10.86</v>
      </c>
      <c r="BE12">
        <v>10.86</v>
      </c>
      <c r="BF12">
        <v>10.86</v>
      </c>
      <c r="BG12">
        <v>10.86</v>
      </c>
      <c r="BH12">
        <v>10.86</v>
      </c>
      <c r="BI12">
        <v>10.86</v>
      </c>
      <c r="BJ12">
        <v>10.86</v>
      </c>
      <c r="BK12">
        <v>10.86</v>
      </c>
      <c r="BL12">
        <v>10.86</v>
      </c>
      <c r="BM12">
        <v>10.86</v>
      </c>
      <c r="BN12">
        <v>10.86</v>
      </c>
      <c r="BO12">
        <v>10.86</v>
      </c>
      <c r="BP12">
        <v>10.86</v>
      </c>
      <c r="BQ12">
        <v>10.86</v>
      </c>
      <c r="BR12">
        <v>10.86</v>
      </c>
      <c r="BS12">
        <v>10.87</v>
      </c>
      <c r="BT12">
        <v>10.89</v>
      </c>
      <c r="BU12">
        <v>12.89</v>
      </c>
      <c r="BV12">
        <v>12.91</v>
      </c>
      <c r="BW12">
        <v>12.92</v>
      </c>
      <c r="BX12">
        <v>14.03</v>
      </c>
      <c r="BY12">
        <v>14.05</v>
      </c>
      <c r="BZ12">
        <v>14.06</v>
      </c>
      <c r="CA12">
        <v>14.08</v>
      </c>
      <c r="CB12">
        <v>14.1</v>
      </c>
      <c r="CC12">
        <v>14.12</v>
      </c>
      <c r="CD12">
        <v>13.87</v>
      </c>
      <c r="CE12">
        <v>13.89</v>
      </c>
      <c r="CF12">
        <v>13.94</v>
      </c>
      <c r="CG12">
        <v>13.96</v>
      </c>
      <c r="CH12">
        <v>13.99</v>
      </c>
      <c r="CI12">
        <v>14.01</v>
      </c>
      <c r="CJ12">
        <v>13.99</v>
      </c>
      <c r="CK12">
        <v>14</v>
      </c>
      <c r="CL12">
        <v>14</v>
      </c>
      <c r="CM12">
        <v>14</v>
      </c>
      <c r="CN12">
        <v>14</v>
      </c>
      <c r="CO12">
        <v>14</v>
      </c>
      <c r="CP12">
        <v>14.01</v>
      </c>
      <c r="CQ12">
        <v>14</v>
      </c>
      <c r="CR12">
        <v>13.99</v>
      </c>
      <c r="CS12">
        <v>13.99</v>
      </c>
      <c r="CT12">
        <v>13.99</v>
      </c>
      <c r="CU12">
        <v>13.99</v>
      </c>
      <c r="CV12">
        <v>14</v>
      </c>
      <c r="CW12">
        <v>14</v>
      </c>
      <c r="CX12">
        <v>13.99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8"/>
  <sheetViews>
    <sheetView topLeftCell="A31" workbookViewId="0">
      <selection activeCell="B49" sqref="B49"/>
    </sheetView>
  </sheetViews>
  <sheetFormatPr defaultRowHeight="14.5"/>
  <cols>
    <col min="1" max="1" width="21.26953125" customWidth="1"/>
    <col min="2" max="2" width="15" customWidth="1"/>
  </cols>
  <sheetData>
    <row r="1" spans="1:102">
      <c r="A1" t="s">
        <v>58</v>
      </c>
    </row>
    <row r="2" spans="1:102">
      <c r="A2" t="s">
        <v>68</v>
      </c>
    </row>
    <row r="3" spans="1:102">
      <c r="A3" t="s">
        <v>59</v>
      </c>
    </row>
    <row r="4" spans="1:102">
      <c r="A4" t="s">
        <v>23</v>
      </c>
      <c r="B4">
        <v>1950</v>
      </c>
      <c r="C4">
        <v>1951</v>
      </c>
      <c r="D4">
        <v>1952</v>
      </c>
      <c r="E4">
        <v>1953</v>
      </c>
      <c r="F4">
        <v>1954</v>
      </c>
      <c r="G4">
        <v>1955</v>
      </c>
      <c r="H4">
        <v>1956</v>
      </c>
      <c r="I4">
        <v>1957</v>
      </c>
      <c r="J4">
        <v>1958</v>
      </c>
      <c r="K4">
        <v>1959</v>
      </c>
      <c r="L4">
        <v>1960</v>
      </c>
      <c r="M4">
        <v>1961</v>
      </c>
      <c r="N4">
        <v>1962</v>
      </c>
      <c r="O4">
        <v>1963</v>
      </c>
      <c r="P4">
        <v>1964</v>
      </c>
      <c r="Q4">
        <v>1965</v>
      </c>
      <c r="R4">
        <v>1966</v>
      </c>
      <c r="S4">
        <v>1967</v>
      </c>
      <c r="T4">
        <v>1968</v>
      </c>
      <c r="U4">
        <v>1969</v>
      </c>
      <c r="V4">
        <v>1970</v>
      </c>
      <c r="W4">
        <v>1971</v>
      </c>
      <c r="X4">
        <v>1972</v>
      </c>
      <c r="Y4">
        <v>1973</v>
      </c>
      <c r="Z4">
        <v>1974</v>
      </c>
      <c r="AA4">
        <v>1975</v>
      </c>
      <c r="AB4">
        <v>1976</v>
      </c>
      <c r="AC4">
        <v>1977</v>
      </c>
      <c r="AD4">
        <v>1978</v>
      </c>
      <c r="AE4">
        <v>1979</v>
      </c>
      <c r="AF4">
        <v>1980</v>
      </c>
      <c r="AG4">
        <v>1981</v>
      </c>
      <c r="AH4">
        <v>1982</v>
      </c>
      <c r="AI4">
        <v>1983</v>
      </c>
      <c r="AJ4">
        <v>1984</v>
      </c>
      <c r="AK4">
        <v>1985</v>
      </c>
      <c r="AL4">
        <v>1986</v>
      </c>
      <c r="AM4">
        <v>1987</v>
      </c>
      <c r="AN4">
        <v>1988</v>
      </c>
      <c r="AO4">
        <v>1989</v>
      </c>
      <c r="AP4">
        <v>1990</v>
      </c>
      <c r="AQ4">
        <v>1991</v>
      </c>
      <c r="AR4">
        <v>1992</v>
      </c>
      <c r="AS4">
        <v>1993</v>
      </c>
      <c r="AT4">
        <v>1994</v>
      </c>
      <c r="AU4">
        <v>1995</v>
      </c>
      <c r="AV4">
        <v>1996</v>
      </c>
      <c r="AW4">
        <v>1997</v>
      </c>
      <c r="AX4">
        <v>1998</v>
      </c>
      <c r="AY4">
        <v>1999</v>
      </c>
      <c r="AZ4">
        <v>2000</v>
      </c>
      <c r="BA4">
        <v>2001</v>
      </c>
      <c r="BB4">
        <v>2002</v>
      </c>
      <c r="BC4">
        <v>2003</v>
      </c>
      <c r="BD4">
        <v>2004</v>
      </c>
      <c r="BE4">
        <v>2005</v>
      </c>
      <c r="BF4">
        <v>2006</v>
      </c>
      <c r="BG4">
        <v>2007</v>
      </c>
      <c r="BH4">
        <v>2008</v>
      </c>
      <c r="BI4">
        <v>2009</v>
      </c>
      <c r="BJ4">
        <v>2010</v>
      </c>
      <c r="BK4">
        <v>2011</v>
      </c>
      <c r="BL4">
        <v>2012</v>
      </c>
      <c r="BM4">
        <v>2013</v>
      </c>
      <c r="BN4">
        <v>2014</v>
      </c>
      <c r="BO4">
        <v>2015</v>
      </c>
      <c r="BP4">
        <v>2016</v>
      </c>
      <c r="BQ4">
        <v>2017</v>
      </c>
      <c r="BR4">
        <v>2018</v>
      </c>
      <c r="BS4">
        <v>2019</v>
      </c>
      <c r="BT4">
        <v>2020</v>
      </c>
      <c r="BU4">
        <v>2021</v>
      </c>
      <c r="BV4">
        <v>2022</v>
      </c>
      <c r="BW4">
        <v>2023</v>
      </c>
      <c r="BX4">
        <v>2024</v>
      </c>
      <c r="BY4">
        <v>2025</v>
      </c>
      <c r="BZ4">
        <v>2026</v>
      </c>
      <c r="CA4">
        <v>2027</v>
      </c>
      <c r="CB4">
        <v>2028</v>
      </c>
      <c r="CC4">
        <v>2029</v>
      </c>
      <c r="CD4">
        <v>2030</v>
      </c>
      <c r="CE4">
        <v>2031</v>
      </c>
      <c r="CF4">
        <v>2032</v>
      </c>
      <c r="CG4">
        <v>2033</v>
      </c>
      <c r="CH4">
        <v>2034</v>
      </c>
      <c r="CI4">
        <v>2035</v>
      </c>
      <c r="CJ4">
        <v>2036</v>
      </c>
      <c r="CK4">
        <v>2037</v>
      </c>
      <c r="CL4">
        <v>2038</v>
      </c>
      <c r="CM4">
        <v>2039</v>
      </c>
      <c r="CN4">
        <v>2040</v>
      </c>
      <c r="CO4">
        <v>2041</v>
      </c>
      <c r="CP4">
        <v>2042</v>
      </c>
      <c r="CQ4">
        <v>2043</v>
      </c>
      <c r="CR4">
        <v>2044</v>
      </c>
      <c r="CS4">
        <v>2045</v>
      </c>
      <c r="CT4">
        <v>2046</v>
      </c>
      <c r="CU4">
        <v>2047</v>
      </c>
      <c r="CV4">
        <v>2048</v>
      </c>
      <c r="CW4">
        <v>2049</v>
      </c>
      <c r="CX4">
        <v>2050</v>
      </c>
    </row>
    <row r="5" spans="1:102">
      <c r="A5" t="s">
        <v>20</v>
      </c>
      <c r="B5">
        <v>12.1</v>
      </c>
      <c r="C5">
        <v>12.1</v>
      </c>
      <c r="D5">
        <v>12.1</v>
      </c>
      <c r="E5">
        <v>12.1</v>
      </c>
      <c r="F5">
        <v>12.1</v>
      </c>
      <c r="G5">
        <v>12.1</v>
      </c>
      <c r="H5">
        <v>12.1</v>
      </c>
      <c r="I5">
        <v>12.1</v>
      </c>
      <c r="J5">
        <v>12.1</v>
      </c>
      <c r="K5">
        <v>12.1</v>
      </c>
      <c r="L5">
        <v>12.1</v>
      </c>
      <c r="M5">
        <v>12.1</v>
      </c>
      <c r="N5">
        <v>12.1</v>
      </c>
      <c r="O5">
        <v>12.1</v>
      </c>
      <c r="P5">
        <v>12.1</v>
      </c>
      <c r="Q5">
        <v>12.1</v>
      </c>
      <c r="R5">
        <v>12.4</v>
      </c>
      <c r="S5">
        <v>12.4</v>
      </c>
      <c r="T5">
        <v>12.4</v>
      </c>
      <c r="U5">
        <v>12.3</v>
      </c>
      <c r="V5">
        <v>12.3</v>
      </c>
      <c r="W5">
        <v>12.4</v>
      </c>
      <c r="X5">
        <v>12.4</v>
      </c>
      <c r="Y5">
        <v>12.4</v>
      </c>
      <c r="Z5">
        <v>12.5</v>
      </c>
      <c r="AA5">
        <v>13.2</v>
      </c>
      <c r="AB5">
        <v>13.1</v>
      </c>
      <c r="AC5">
        <v>13.3</v>
      </c>
      <c r="AD5">
        <v>13.3</v>
      </c>
      <c r="AE5">
        <v>13.4</v>
      </c>
      <c r="AF5">
        <v>13.7</v>
      </c>
      <c r="AG5">
        <v>18.600000000000001</v>
      </c>
      <c r="AH5">
        <v>18.600000000000001</v>
      </c>
      <c r="AI5">
        <v>18.8</v>
      </c>
      <c r="AJ5">
        <v>19</v>
      </c>
      <c r="AK5">
        <v>19.8</v>
      </c>
      <c r="AL5">
        <v>21.2</v>
      </c>
      <c r="AM5">
        <v>21.3</v>
      </c>
      <c r="AN5">
        <v>21.3</v>
      </c>
      <c r="AO5">
        <v>21.3</v>
      </c>
      <c r="AP5">
        <v>21.2</v>
      </c>
      <c r="AQ5">
        <v>21.3</v>
      </c>
      <c r="AR5">
        <v>21.3</v>
      </c>
      <c r="AS5">
        <v>23</v>
      </c>
      <c r="AT5">
        <v>23.4</v>
      </c>
      <c r="AU5">
        <v>23.6</v>
      </c>
      <c r="AV5">
        <v>23.7</v>
      </c>
      <c r="AW5">
        <v>23.8</v>
      </c>
      <c r="AX5">
        <v>24</v>
      </c>
      <c r="AY5">
        <v>24.1</v>
      </c>
      <c r="AZ5">
        <v>23.6</v>
      </c>
      <c r="BA5">
        <v>23.8</v>
      </c>
      <c r="BB5">
        <v>23.8</v>
      </c>
      <c r="BC5">
        <v>23.6</v>
      </c>
      <c r="BD5">
        <v>23.2</v>
      </c>
      <c r="BE5">
        <v>23.2</v>
      </c>
      <c r="BF5">
        <v>23.2</v>
      </c>
      <c r="BG5">
        <v>23.2</v>
      </c>
      <c r="BH5">
        <v>23.1</v>
      </c>
      <c r="BI5">
        <v>23</v>
      </c>
      <c r="BJ5">
        <v>21.963378980000002</v>
      </c>
      <c r="BK5">
        <v>21.950633929999999</v>
      </c>
      <c r="BL5">
        <v>24.108313559999999</v>
      </c>
      <c r="BM5">
        <v>24.77851489</v>
      </c>
      <c r="BN5">
        <v>25.58183198</v>
      </c>
      <c r="BO5">
        <v>26.67757795</v>
      </c>
      <c r="BP5">
        <v>27.836828329999999</v>
      </c>
      <c r="BQ5">
        <v>29.539551660000001</v>
      </c>
      <c r="BR5">
        <v>30.55512843</v>
      </c>
      <c r="BS5">
        <v>31.792471249999998</v>
      </c>
      <c r="BT5">
        <v>32.852321680000003</v>
      </c>
      <c r="BU5">
        <v>34.204566069999998</v>
      </c>
      <c r="BV5">
        <v>35.439522840000002</v>
      </c>
      <c r="BW5">
        <v>36.580036</v>
      </c>
      <c r="BX5">
        <v>37.815242900000001</v>
      </c>
      <c r="BY5">
        <v>39.87537657</v>
      </c>
      <c r="BZ5">
        <v>39.846866949999999</v>
      </c>
      <c r="CA5">
        <v>39.842288670000002</v>
      </c>
      <c r="CB5">
        <v>39.829339150000003</v>
      </c>
      <c r="CC5">
        <v>39.816452660000003</v>
      </c>
      <c r="CD5">
        <v>39.804009630000003</v>
      </c>
      <c r="CE5">
        <v>39.781184529999997</v>
      </c>
      <c r="CF5">
        <v>39.894463719999997</v>
      </c>
      <c r="CG5">
        <v>39.874541069999999</v>
      </c>
      <c r="CH5">
        <v>39.862354240000002</v>
      </c>
      <c r="CI5">
        <v>39.85066389</v>
      </c>
      <c r="CJ5">
        <v>39.838320250000002</v>
      </c>
      <c r="CK5">
        <v>39.827845510000003</v>
      </c>
      <c r="CL5">
        <v>39.817637249999997</v>
      </c>
      <c r="CM5">
        <v>39.807684889999997</v>
      </c>
      <c r="CN5">
        <v>39.797903169999998</v>
      </c>
      <c r="CO5">
        <v>39.760693940000003</v>
      </c>
      <c r="CP5">
        <v>39.753528950000003</v>
      </c>
      <c r="CQ5">
        <v>39.746524059999999</v>
      </c>
      <c r="CR5">
        <v>39.739699530000003</v>
      </c>
      <c r="CS5">
        <v>39.733037639999999</v>
      </c>
      <c r="CT5">
        <v>39.726610229999999</v>
      </c>
      <c r="CU5">
        <v>39.72036525</v>
      </c>
      <c r="CV5">
        <v>39.714246260000003</v>
      </c>
      <c r="CW5">
        <v>39.708217939999997</v>
      </c>
      <c r="CX5">
        <v>39.702267450000001</v>
      </c>
    </row>
    <row r="6" spans="1:102">
      <c r="A6" t="s">
        <v>60</v>
      </c>
      <c r="B6">
        <v>12.1</v>
      </c>
      <c r="C6">
        <v>12.1</v>
      </c>
      <c r="D6">
        <v>12.1</v>
      </c>
      <c r="E6">
        <v>12.1</v>
      </c>
      <c r="F6">
        <v>12.1</v>
      </c>
      <c r="G6">
        <v>12.1</v>
      </c>
      <c r="H6">
        <v>12.1</v>
      </c>
      <c r="I6">
        <v>12.1</v>
      </c>
      <c r="J6">
        <v>12.1</v>
      </c>
      <c r="K6">
        <v>12.1</v>
      </c>
      <c r="L6">
        <v>12.1</v>
      </c>
      <c r="M6">
        <v>12.1</v>
      </c>
      <c r="N6">
        <v>12.1</v>
      </c>
      <c r="O6">
        <v>12.1</v>
      </c>
      <c r="P6">
        <v>12.1</v>
      </c>
      <c r="Q6">
        <v>12.1</v>
      </c>
      <c r="R6">
        <v>12.4</v>
      </c>
      <c r="S6">
        <v>12.4</v>
      </c>
      <c r="T6">
        <v>12.4</v>
      </c>
      <c r="U6">
        <v>12.3</v>
      </c>
      <c r="V6">
        <v>12.3</v>
      </c>
      <c r="W6">
        <v>12.4</v>
      </c>
      <c r="X6">
        <v>12.4</v>
      </c>
      <c r="Y6">
        <v>12.4</v>
      </c>
      <c r="Z6">
        <v>12.5</v>
      </c>
      <c r="AA6">
        <v>13.2</v>
      </c>
      <c r="AB6">
        <v>13.1</v>
      </c>
      <c r="AC6">
        <v>13.3</v>
      </c>
      <c r="AD6">
        <v>13.3</v>
      </c>
      <c r="AE6">
        <v>13.4</v>
      </c>
      <c r="AF6">
        <v>13.7</v>
      </c>
      <c r="AG6">
        <v>18.600000000000001</v>
      </c>
      <c r="AH6">
        <v>18.600000000000001</v>
      </c>
      <c r="AI6">
        <v>18.8</v>
      </c>
      <c r="AJ6">
        <v>19</v>
      </c>
      <c r="AK6">
        <v>19.8</v>
      </c>
      <c r="AL6">
        <v>21.2</v>
      </c>
      <c r="AM6">
        <v>21.3</v>
      </c>
      <c r="AN6">
        <v>21.3</v>
      </c>
      <c r="AO6">
        <v>21.3</v>
      </c>
      <c r="AP6">
        <v>21.2</v>
      </c>
      <c r="AQ6">
        <v>21.3</v>
      </c>
      <c r="AR6">
        <v>21.3</v>
      </c>
      <c r="AS6">
        <v>23</v>
      </c>
      <c r="AT6">
        <v>23.4</v>
      </c>
      <c r="AU6">
        <v>23.6</v>
      </c>
      <c r="AV6">
        <v>23.7</v>
      </c>
      <c r="AW6">
        <v>23.8</v>
      </c>
      <c r="AX6">
        <v>24</v>
      </c>
      <c r="AY6">
        <v>24.1</v>
      </c>
      <c r="AZ6">
        <v>23.6</v>
      </c>
      <c r="BA6">
        <v>23.8</v>
      </c>
      <c r="BB6">
        <v>23.8</v>
      </c>
      <c r="BC6">
        <v>23.6</v>
      </c>
      <c r="BD6">
        <v>23.2</v>
      </c>
      <c r="BE6">
        <v>23.2</v>
      </c>
      <c r="BF6">
        <v>23.2</v>
      </c>
      <c r="BG6">
        <v>23.2</v>
      </c>
      <c r="BH6">
        <v>23.1</v>
      </c>
      <c r="BI6">
        <v>23</v>
      </c>
      <c r="BJ6">
        <v>26.1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37.299999999999997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52.8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63.4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70.400000000000006</v>
      </c>
    </row>
    <row r="7" spans="1:10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109.0551114</v>
      </c>
      <c r="BM7">
        <v>110.29920060000001</v>
      </c>
      <c r="BN7">
        <v>112.073339</v>
      </c>
      <c r="BO7">
        <v>115.01703569999999</v>
      </c>
      <c r="BP7">
        <v>118.140287</v>
      </c>
      <c r="BQ7">
        <v>123.414632</v>
      </c>
      <c r="BR7">
        <v>125.68994960000001</v>
      </c>
      <c r="BS7">
        <v>128.76458170000001</v>
      </c>
      <c r="BT7">
        <v>131.00656140000001</v>
      </c>
      <c r="BU7">
        <v>134.30607610000001</v>
      </c>
      <c r="BV7">
        <v>137.03683670000001</v>
      </c>
      <c r="BW7">
        <v>139.28574739999999</v>
      </c>
      <c r="BX7">
        <v>141.782442</v>
      </c>
      <c r="BY7">
        <v>145.4248422</v>
      </c>
      <c r="BZ7">
        <v>147.33967100000001</v>
      </c>
      <c r="CA7">
        <v>149.27971260000001</v>
      </c>
      <c r="CB7">
        <v>151.24529899999999</v>
      </c>
      <c r="CC7">
        <v>153.23676660000001</v>
      </c>
      <c r="CD7">
        <v>155.254456</v>
      </c>
      <c r="CE7">
        <v>157.29871270000001</v>
      </c>
      <c r="CF7">
        <v>159.36988640000001</v>
      </c>
      <c r="CG7">
        <v>161.46833150000001</v>
      </c>
      <c r="CH7">
        <v>163.59440710000001</v>
      </c>
      <c r="CI7">
        <v>165.74847700000001</v>
      </c>
      <c r="CJ7">
        <v>167.93090989999999</v>
      </c>
      <c r="CK7">
        <v>170.14207920000001</v>
      </c>
      <c r="CL7">
        <v>172.38236319999999</v>
      </c>
      <c r="CM7">
        <v>174.65214539999999</v>
      </c>
      <c r="CN7">
        <v>176.95181410000001</v>
      </c>
      <c r="CO7">
        <v>179.2817628</v>
      </c>
      <c r="CP7">
        <v>181.64239029999999</v>
      </c>
      <c r="CQ7">
        <v>184.03410049999999</v>
      </c>
      <c r="CR7">
        <v>186.45730270000001</v>
      </c>
      <c r="CS7">
        <v>188.91241149999999</v>
      </c>
      <c r="CT7">
        <v>191.39984709999999</v>
      </c>
      <c r="CU7">
        <v>193.92003510000001</v>
      </c>
      <c r="CV7">
        <v>196.4734067</v>
      </c>
      <c r="CW7">
        <v>199.0603989</v>
      </c>
      <c r="CX7">
        <v>201.68145440000001</v>
      </c>
    </row>
    <row r="8" spans="1:10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120.7</v>
      </c>
      <c r="BK8">
        <v>0</v>
      </c>
      <c r="BL8">
        <v>0</v>
      </c>
      <c r="BM8">
        <v>0</v>
      </c>
      <c r="BN8">
        <v>0</v>
      </c>
      <c r="BO8">
        <v>115.01703569999999</v>
      </c>
      <c r="BP8">
        <v>118.140287</v>
      </c>
      <c r="BQ8">
        <v>123.414632</v>
      </c>
      <c r="BR8">
        <v>125.68994960000001</v>
      </c>
      <c r="BS8">
        <v>128.76458170000001</v>
      </c>
      <c r="BT8">
        <v>131.00656140000001</v>
      </c>
      <c r="BU8">
        <v>134.30607610000001</v>
      </c>
      <c r="BV8">
        <v>137.03683670000001</v>
      </c>
      <c r="BW8">
        <v>139.28574739999999</v>
      </c>
      <c r="BX8">
        <v>141.782442</v>
      </c>
      <c r="BY8">
        <v>145.4248422</v>
      </c>
      <c r="BZ8">
        <v>147.33967100000001</v>
      </c>
      <c r="CA8">
        <v>149.27971260000001</v>
      </c>
      <c r="CB8">
        <v>151.24529899999999</v>
      </c>
      <c r="CC8">
        <v>153.23676660000001</v>
      </c>
      <c r="CD8">
        <v>155.254456</v>
      </c>
      <c r="CE8">
        <v>157.29871270000001</v>
      </c>
      <c r="CF8">
        <v>159.36988640000001</v>
      </c>
      <c r="CG8">
        <v>161.46833150000001</v>
      </c>
      <c r="CH8">
        <v>163.59440710000001</v>
      </c>
      <c r="CI8">
        <v>165.74847700000001</v>
      </c>
      <c r="CJ8">
        <v>167.93090989999999</v>
      </c>
      <c r="CK8">
        <v>170.14207920000001</v>
      </c>
      <c r="CL8">
        <v>172.38236319999999</v>
      </c>
      <c r="CM8">
        <v>174.65214539999999</v>
      </c>
      <c r="CN8">
        <v>176.95181410000001</v>
      </c>
      <c r="CO8">
        <v>179.2817628</v>
      </c>
      <c r="CP8">
        <v>181.64239029999999</v>
      </c>
      <c r="CQ8">
        <v>184.03410049999999</v>
      </c>
      <c r="CR8">
        <v>186.45730270000001</v>
      </c>
      <c r="CS8">
        <v>188.91241149999999</v>
      </c>
      <c r="CT8">
        <v>191.39984709999999</v>
      </c>
      <c r="CU8">
        <v>193.92003510000001</v>
      </c>
      <c r="CV8">
        <v>196.4734067</v>
      </c>
      <c r="CW8">
        <v>199.0603989</v>
      </c>
      <c r="CX8">
        <v>201.68145440000001</v>
      </c>
    </row>
    <row r="9" spans="1:102">
      <c r="A9" t="s">
        <v>61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74.5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90.5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105.6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126.7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126.7</v>
      </c>
    </row>
    <row r="10" spans="1:102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71.982010500000001</v>
      </c>
      <c r="BP10">
        <v>74.121923539999997</v>
      </c>
      <c r="BQ10">
        <v>77.625099460000001</v>
      </c>
      <c r="BR10">
        <v>79.254316790000004</v>
      </c>
      <c r="BS10">
        <v>81.396485479999996</v>
      </c>
      <c r="BT10">
        <v>83.021225009999995</v>
      </c>
      <c r="BU10">
        <v>85.325454039999997</v>
      </c>
      <c r="BV10">
        <v>87.278471019999998</v>
      </c>
      <c r="BW10">
        <v>88.933081520000002</v>
      </c>
      <c r="BX10">
        <v>90.754040919999895</v>
      </c>
      <c r="BY10">
        <v>93.318764049999999</v>
      </c>
      <c r="BZ10">
        <v>94.784414179999999</v>
      </c>
      <c r="CA10">
        <v>96.273083580000005</v>
      </c>
      <c r="CB10">
        <v>97.785133799999997</v>
      </c>
      <c r="CC10">
        <v>99.320932040000002</v>
      </c>
      <c r="CD10">
        <v>100.8808513</v>
      </c>
      <c r="CE10">
        <v>102.46527039999999</v>
      </c>
      <c r="CF10">
        <v>104.07457410000001</v>
      </c>
      <c r="CG10">
        <v>105.70915340000001</v>
      </c>
      <c r="CH10">
        <v>107.369405</v>
      </c>
      <c r="CI10">
        <v>109.0557324</v>
      </c>
      <c r="CJ10">
        <v>110.76854489999999</v>
      </c>
      <c r="CK10">
        <v>112.5082586</v>
      </c>
      <c r="CL10">
        <v>114.275296</v>
      </c>
      <c r="CM10">
        <v>116.07008620000001</v>
      </c>
      <c r="CN10">
        <v>117.89306500000001</v>
      </c>
      <c r="CO10">
        <v>119.74467540000001</v>
      </c>
      <c r="CP10">
        <v>121.62536679999999</v>
      </c>
      <c r="CQ10">
        <v>123.535596</v>
      </c>
      <c r="CR10">
        <v>125.4758271</v>
      </c>
      <c r="CS10">
        <v>127.4465311</v>
      </c>
      <c r="CT10">
        <v>129.44818670000001</v>
      </c>
      <c r="CU10">
        <v>131.4812799</v>
      </c>
      <c r="CV10">
        <v>133.54630460000001</v>
      </c>
      <c r="CW10">
        <v>135.64376229999999</v>
      </c>
      <c r="CX10">
        <v>137.77416239999999</v>
      </c>
    </row>
    <row r="11" spans="1:102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26.1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37.299999999999997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52.8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63.4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70.400000000000006</v>
      </c>
    </row>
    <row r="12" spans="1:102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121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127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158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158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211</v>
      </c>
    </row>
    <row r="13" spans="1:102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120.7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126.7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158.4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158.4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211.2</v>
      </c>
    </row>
    <row r="15" spans="1:102">
      <c r="A15" t="s">
        <v>67</v>
      </c>
    </row>
    <row r="16" spans="1:102">
      <c r="A16" t="s">
        <v>23</v>
      </c>
      <c r="B16">
        <v>1950</v>
      </c>
      <c r="C16">
        <v>1951</v>
      </c>
      <c r="D16">
        <v>1952</v>
      </c>
      <c r="E16">
        <v>1953</v>
      </c>
      <c r="F16">
        <v>1954</v>
      </c>
      <c r="G16">
        <v>1955</v>
      </c>
      <c r="H16">
        <v>1956</v>
      </c>
      <c r="I16">
        <v>1957</v>
      </c>
      <c r="J16">
        <v>1958</v>
      </c>
      <c r="K16">
        <v>1959</v>
      </c>
      <c r="L16">
        <v>1960</v>
      </c>
      <c r="M16">
        <v>1961</v>
      </c>
      <c r="N16">
        <v>1962</v>
      </c>
      <c r="O16">
        <v>1963</v>
      </c>
      <c r="P16">
        <v>1964</v>
      </c>
      <c r="Q16">
        <v>1965</v>
      </c>
      <c r="R16">
        <v>1966</v>
      </c>
      <c r="S16">
        <v>1967</v>
      </c>
      <c r="T16">
        <v>1968</v>
      </c>
      <c r="U16">
        <v>1969</v>
      </c>
      <c r="V16">
        <v>1970</v>
      </c>
      <c r="W16">
        <v>1971</v>
      </c>
      <c r="X16">
        <v>1972</v>
      </c>
      <c r="Y16">
        <v>1973</v>
      </c>
      <c r="Z16">
        <v>1974</v>
      </c>
      <c r="AA16">
        <v>1975</v>
      </c>
      <c r="AB16">
        <v>1976</v>
      </c>
      <c r="AC16">
        <v>1977</v>
      </c>
      <c r="AD16">
        <v>1978</v>
      </c>
      <c r="AE16">
        <v>1979</v>
      </c>
      <c r="AF16">
        <v>1980</v>
      </c>
      <c r="AG16">
        <v>1981</v>
      </c>
      <c r="AH16">
        <v>1982</v>
      </c>
      <c r="AI16">
        <v>1983</v>
      </c>
      <c r="AJ16">
        <v>1984</v>
      </c>
      <c r="AK16">
        <v>1985</v>
      </c>
      <c r="AL16">
        <v>1986</v>
      </c>
      <c r="AM16">
        <v>1987</v>
      </c>
      <c r="AN16">
        <v>1988</v>
      </c>
      <c r="AO16">
        <v>1989</v>
      </c>
      <c r="AP16">
        <v>1990</v>
      </c>
      <c r="AQ16">
        <v>1991</v>
      </c>
      <c r="AR16">
        <v>1992</v>
      </c>
      <c r="AS16">
        <v>1993</v>
      </c>
      <c r="AT16">
        <v>1994</v>
      </c>
      <c r="AU16">
        <v>1995</v>
      </c>
      <c r="AV16">
        <v>1996</v>
      </c>
      <c r="AW16">
        <v>1997</v>
      </c>
      <c r="AX16">
        <v>1998</v>
      </c>
      <c r="AY16">
        <v>1999</v>
      </c>
      <c r="AZ16">
        <v>2000</v>
      </c>
      <c r="BA16">
        <v>2001</v>
      </c>
      <c r="BB16">
        <v>2002</v>
      </c>
      <c r="BC16">
        <v>2003</v>
      </c>
      <c r="BD16">
        <v>2004</v>
      </c>
      <c r="BE16">
        <v>2005</v>
      </c>
      <c r="BF16">
        <v>2006</v>
      </c>
      <c r="BG16">
        <v>2007</v>
      </c>
      <c r="BH16">
        <v>2008</v>
      </c>
      <c r="BI16">
        <v>2009</v>
      </c>
      <c r="BJ16">
        <v>2010</v>
      </c>
      <c r="BK16">
        <v>2011</v>
      </c>
      <c r="BL16">
        <v>2012</v>
      </c>
      <c r="BM16">
        <v>2013</v>
      </c>
      <c r="BN16">
        <v>2014</v>
      </c>
      <c r="BO16">
        <v>2015</v>
      </c>
      <c r="BP16">
        <v>2016</v>
      </c>
      <c r="BQ16">
        <v>2017</v>
      </c>
      <c r="BR16">
        <v>2018</v>
      </c>
      <c r="BS16">
        <v>2019</v>
      </c>
      <c r="BT16">
        <v>2020</v>
      </c>
      <c r="BU16">
        <v>2021</v>
      </c>
      <c r="BV16">
        <v>2022</v>
      </c>
      <c r="BW16">
        <v>2023</v>
      </c>
      <c r="BX16">
        <v>2024</v>
      </c>
      <c r="BY16">
        <v>2025</v>
      </c>
      <c r="BZ16">
        <v>2026</v>
      </c>
      <c r="CA16">
        <v>2027</v>
      </c>
      <c r="CB16">
        <v>2028</v>
      </c>
      <c r="CC16">
        <v>2029</v>
      </c>
      <c r="CD16">
        <v>2030</v>
      </c>
      <c r="CE16">
        <v>2031</v>
      </c>
      <c r="CF16">
        <v>2032</v>
      </c>
      <c r="CG16">
        <v>2033</v>
      </c>
      <c r="CH16">
        <v>2034</v>
      </c>
      <c r="CI16">
        <v>2035</v>
      </c>
      <c r="CJ16">
        <v>2036</v>
      </c>
      <c r="CK16">
        <v>2037</v>
      </c>
      <c r="CL16">
        <v>2038</v>
      </c>
      <c r="CM16">
        <v>2039</v>
      </c>
      <c r="CN16">
        <v>2040</v>
      </c>
      <c r="CO16">
        <v>2041</v>
      </c>
      <c r="CP16">
        <v>2042</v>
      </c>
      <c r="CQ16">
        <v>2043</v>
      </c>
      <c r="CR16">
        <v>2044</v>
      </c>
      <c r="CS16">
        <v>2045</v>
      </c>
      <c r="CT16">
        <v>2046</v>
      </c>
      <c r="CU16">
        <v>2047</v>
      </c>
      <c r="CV16">
        <v>2048</v>
      </c>
      <c r="CW16">
        <v>2049</v>
      </c>
      <c r="CX16">
        <v>2050</v>
      </c>
    </row>
    <row r="17" spans="1:102">
      <c r="A17" t="s">
        <v>20</v>
      </c>
      <c r="B17">
        <v>12.34315728</v>
      </c>
      <c r="C17">
        <v>12.34315728</v>
      </c>
      <c r="D17">
        <v>12.34315728</v>
      </c>
      <c r="E17">
        <v>12.34315728</v>
      </c>
      <c r="F17">
        <v>12.34315728</v>
      </c>
      <c r="G17">
        <v>12.34315728</v>
      </c>
      <c r="H17">
        <v>12.34315728</v>
      </c>
      <c r="I17">
        <v>12.34315728</v>
      </c>
      <c r="J17">
        <v>12.34315728</v>
      </c>
      <c r="K17">
        <v>12.34315728</v>
      </c>
      <c r="L17">
        <v>12.34315728</v>
      </c>
      <c r="M17">
        <v>12.34315728</v>
      </c>
      <c r="N17">
        <v>12.34315728</v>
      </c>
      <c r="O17">
        <v>12.34315728</v>
      </c>
      <c r="P17">
        <v>12.34315728</v>
      </c>
      <c r="Q17">
        <v>12.34315728</v>
      </c>
      <c r="R17">
        <v>12.635204979999999</v>
      </c>
      <c r="S17">
        <v>12.63685577</v>
      </c>
      <c r="T17">
        <v>12.62534131</v>
      </c>
      <c r="U17">
        <v>12.60729096</v>
      </c>
      <c r="V17">
        <v>12.602047600000001</v>
      </c>
      <c r="W17">
        <v>12.64125237</v>
      </c>
      <c r="X17">
        <v>12.68710585</v>
      </c>
      <c r="Y17">
        <v>12.712856560000001</v>
      </c>
      <c r="Z17">
        <v>12.74653795</v>
      </c>
      <c r="AA17">
        <v>12.36513545</v>
      </c>
      <c r="AB17">
        <v>9.3468605369999995</v>
      </c>
      <c r="AC17">
        <v>9.1348549949999995</v>
      </c>
      <c r="AD17">
        <v>10.80908148</v>
      </c>
      <c r="AE17">
        <v>11.62298434</v>
      </c>
      <c r="AF17">
        <v>12.19386036</v>
      </c>
      <c r="AG17">
        <v>13.48184376</v>
      </c>
      <c r="AH17">
        <v>13.871505669999999</v>
      </c>
      <c r="AI17">
        <v>14.09515684</v>
      </c>
      <c r="AJ17">
        <v>14.186724099999999</v>
      </c>
      <c r="AK17">
        <v>14.97418789</v>
      </c>
      <c r="AL17">
        <v>16.31397711</v>
      </c>
      <c r="AM17">
        <v>16.22372571</v>
      </c>
      <c r="AN17">
        <v>15.88705903</v>
      </c>
      <c r="AO17">
        <v>15.862098899999999</v>
      </c>
      <c r="AP17">
        <v>15.579448230000001</v>
      </c>
      <c r="AQ17">
        <v>15.70864102</v>
      </c>
      <c r="AR17">
        <v>15.406459330000001</v>
      </c>
      <c r="AS17">
        <v>17.245536269999999</v>
      </c>
      <c r="AT17">
        <v>17.206225320000001</v>
      </c>
      <c r="AU17">
        <v>17.093780330000001</v>
      </c>
      <c r="AV17">
        <v>17.217051260000002</v>
      </c>
      <c r="AW17">
        <v>16.945235199999999</v>
      </c>
      <c r="AX17">
        <v>17.023647159999999</v>
      </c>
      <c r="AY17">
        <v>16.600227530000002</v>
      </c>
      <c r="AZ17">
        <v>15.56524572</v>
      </c>
      <c r="BA17">
        <v>15.32198895</v>
      </c>
      <c r="BB17">
        <v>14.995021339999999</v>
      </c>
      <c r="BC17">
        <v>14.881520760000001</v>
      </c>
      <c r="BD17">
        <v>15.00245005</v>
      </c>
      <c r="BE17">
        <v>15.06191872</v>
      </c>
      <c r="BF17">
        <v>14.88495107</v>
      </c>
      <c r="BG17">
        <v>15.217020679999999</v>
      </c>
      <c r="BH17">
        <v>15.753521579999999</v>
      </c>
      <c r="BI17">
        <v>16.59627897</v>
      </c>
      <c r="BJ17">
        <v>15.223991140000001</v>
      </c>
      <c r="BK17">
        <v>15.04437117</v>
      </c>
      <c r="BL17">
        <v>17.709231030000002</v>
      </c>
      <c r="BM17">
        <v>18.30878805</v>
      </c>
      <c r="BN17">
        <v>18.826455209999999</v>
      </c>
      <c r="BO17">
        <v>19.74815005</v>
      </c>
      <c r="BP17">
        <v>20.690359229999999</v>
      </c>
      <c r="BQ17">
        <v>20.83140023</v>
      </c>
      <c r="BR17">
        <v>21.55965273</v>
      </c>
      <c r="BS17">
        <v>22.11811046</v>
      </c>
      <c r="BT17">
        <v>22.851685839999998</v>
      </c>
      <c r="BU17">
        <v>24.56644957</v>
      </c>
      <c r="BV17">
        <v>25.79648474</v>
      </c>
      <c r="BW17">
        <v>27.162111530000001</v>
      </c>
      <c r="BX17">
        <v>28.465116099999999</v>
      </c>
      <c r="BY17">
        <v>30.20055528</v>
      </c>
      <c r="BZ17">
        <v>30.17842057</v>
      </c>
      <c r="CA17">
        <v>30.17577919</v>
      </c>
      <c r="CB17">
        <v>30.16594087</v>
      </c>
      <c r="CC17">
        <v>30.15590954</v>
      </c>
      <c r="CD17">
        <v>30.14618875</v>
      </c>
      <c r="CE17">
        <v>30.128685730000001</v>
      </c>
      <c r="CF17">
        <v>30.21511447</v>
      </c>
      <c r="CG17">
        <v>30.1997657</v>
      </c>
      <c r="CH17">
        <v>30.190202880000001</v>
      </c>
      <c r="CI17">
        <v>30.181074720000002</v>
      </c>
      <c r="CJ17">
        <v>30.171484459999999</v>
      </c>
      <c r="CK17">
        <v>30.163248100000001</v>
      </c>
      <c r="CL17">
        <v>30.15521979</v>
      </c>
      <c r="CM17">
        <v>30.147391729999999</v>
      </c>
      <c r="CN17">
        <v>30.13969861</v>
      </c>
      <c r="CO17">
        <v>30.11162496</v>
      </c>
      <c r="CP17">
        <v>30.106086380000001</v>
      </c>
      <c r="CQ17">
        <v>30.100667560000002</v>
      </c>
      <c r="CR17">
        <v>30.095382950000001</v>
      </c>
      <c r="CS17">
        <v>30.090218839999999</v>
      </c>
      <c r="CT17">
        <v>30.085231449999998</v>
      </c>
      <c r="CU17">
        <v>30.080380900000002</v>
      </c>
      <c r="CV17">
        <v>30.075625550000002</v>
      </c>
      <c r="CW17">
        <v>30.070938099999999</v>
      </c>
      <c r="CX17">
        <v>30.066310349999998</v>
      </c>
    </row>
    <row r="18" spans="1:102">
      <c r="A18" t="s">
        <v>60</v>
      </c>
      <c r="B18">
        <v>12.34315728</v>
      </c>
      <c r="C18">
        <v>12.34315728</v>
      </c>
      <c r="D18">
        <v>12.34315728</v>
      </c>
      <c r="E18">
        <v>12.34315728</v>
      </c>
      <c r="F18">
        <v>12.34315728</v>
      </c>
      <c r="G18">
        <v>12.34315728</v>
      </c>
      <c r="H18">
        <v>12.34315728</v>
      </c>
      <c r="I18">
        <v>12.34315728</v>
      </c>
      <c r="J18">
        <v>12.34315728</v>
      </c>
      <c r="K18">
        <v>12.34315728</v>
      </c>
      <c r="L18">
        <v>12.34315728</v>
      </c>
      <c r="M18">
        <v>12.34315728</v>
      </c>
      <c r="N18">
        <v>12.34315728</v>
      </c>
      <c r="O18">
        <v>12.34315728</v>
      </c>
      <c r="P18">
        <v>12.34315728</v>
      </c>
      <c r="Q18">
        <v>12.34315728</v>
      </c>
      <c r="R18">
        <v>12.635204979999999</v>
      </c>
      <c r="S18">
        <v>12.63685577</v>
      </c>
      <c r="T18">
        <v>12.62534131</v>
      </c>
      <c r="U18">
        <v>12.60729096</v>
      </c>
      <c r="V18">
        <v>12.602047600000001</v>
      </c>
      <c r="W18">
        <v>12.64125237</v>
      </c>
      <c r="X18">
        <v>12.68710585</v>
      </c>
      <c r="Y18">
        <v>12.712856560000001</v>
      </c>
      <c r="Z18">
        <v>12.74653795</v>
      </c>
      <c r="AA18">
        <v>12.36513545</v>
      </c>
      <c r="AB18">
        <v>9.3468605369999995</v>
      </c>
      <c r="AC18">
        <v>9.1348549949999995</v>
      </c>
      <c r="AD18">
        <v>10.80908148</v>
      </c>
      <c r="AE18">
        <v>11.62298434</v>
      </c>
      <c r="AF18">
        <v>12.19386036</v>
      </c>
      <c r="AG18">
        <v>13.48184376</v>
      </c>
      <c r="AH18">
        <v>13.871505669999999</v>
      </c>
      <c r="AI18">
        <v>14.09515684</v>
      </c>
      <c r="AJ18">
        <v>14.186724099999999</v>
      </c>
      <c r="AK18">
        <v>14.97418789</v>
      </c>
      <c r="AL18">
        <v>16.31397711</v>
      </c>
      <c r="AM18">
        <v>16.22372571</v>
      </c>
      <c r="AN18">
        <v>15.88705903</v>
      </c>
      <c r="AO18">
        <v>15.862098899999999</v>
      </c>
      <c r="AP18">
        <v>15.579448230000001</v>
      </c>
      <c r="AQ18">
        <v>15.70864102</v>
      </c>
      <c r="AR18">
        <v>15.406459330000001</v>
      </c>
      <c r="AS18">
        <v>17.245536269999999</v>
      </c>
      <c r="AT18">
        <v>17.206225320000001</v>
      </c>
      <c r="AU18">
        <v>17.093780330000001</v>
      </c>
      <c r="AV18">
        <v>17.217051260000002</v>
      </c>
      <c r="AW18">
        <v>16.945235199999999</v>
      </c>
      <c r="AX18">
        <v>17.023647159999999</v>
      </c>
      <c r="AY18">
        <v>16.600227530000002</v>
      </c>
      <c r="AZ18">
        <v>15.56524572</v>
      </c>
      <c r="BA18">
        <v>15.32198895</v>
      </c>
      <c r="BB18">
        <v>14.995021339999999</v>
      </c>
      <c r="BC18">
        <v>14.881520760000001</v>
      </c>
      <c r="BD18">
        <v>15.00245005</v>
      </c>
      <c r="BE18">
        <v>15.06191872</v>
      </c>
      <c r="BF18">
        <v>14.88495107</v>
      </c>
      <c r="BG18">
        <v>15.217020679999999</v>
      </c>
      <c r="BH18">
        <v>15.753521579999999</v>
      </c>
      <c r="BI18">
        <v>16.59627897</v>
      </c>
      <c r="BJ18">
        <v>19.7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27.6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37.299999999999997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45.3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52.8</v>
      </c>
    </row>
    <row r="19" spans="1:102">
      <c r="A19" t="s">
        <v>21</v>
      </c>
      <c r="B19">
        <v>89.29</v>
      </c>
      <c r="C19">
        <v>89.29</v>
      </c>
      <c r="D19">
        <v>89.29</v>
      </c>
      <c r="E19">
        <v>89.29</v>
      </c>
      <c r="F19">
        <v>89.29</v>
      </c>
      <c r="G19">
        <v>89.29</v>
      </c>
      <c r="H19">
        <v>89.29</v>
      </c>
      <c r="I19">
        <v>89.29</v>
      </c>
      <c r="J19">
        <v>89.29</v>
      </c>
      <c r="K19">
        <v>89.29</v>
      </c>
      <c r="L19">
        <v>89.29</v>
      </c>
      <c r="M19">
        <v>89.29</v>
      </c>
      <c r="N19">
        <v>89.29</v>
      </c>
      <c r="O19">
        <v>89.29</v>
      </c>
      <c r="P19">
        <v>89.29</v>
      </c>
      <c r="Q19">
        <v>89.29</v>
      </c>
      <c r="R19">
        <v>89.29</v>
      </c>
      <c r="S19">
        <v>89.29</v>
      </c>
      <c r="T19">
        <v>89.29</v>
      </c>
      <c r="U19">
        <v>89.29</v>
      </c>
      <c r="V19">
        <v>89.29</v>
      </c>
      <c r="W19">
        <v>89.29</v>
      </c>
      <c r="X19">
        <v>89.29</v>
      </c>
      <c r="Y19">
        <v>89.29</v>
      </c>
      <c r="Z19">
        <v>89.29</v>
      </c>
      <c r="AA19">
        <v>89.29</v>
      </c>
      <c r="AB19">
        <v>89.29</v>
      </c>
      <c r="AC19">
        <v>89.29</v>
      </c>
      <c r="AD19">
        <v>89.29</v>
      </c>
      <c r="AE19">
        <v>89.29</v>
      </c>
      <c r="AF19">
        <v>89.29</v>
      </c>
      <c r="AG19">
        <v>89.29</v>
      </c>
      <c r="AH19">
        <v>89.29</v>
      </c>
      <c r="AI19">
        <v>89.29</v>
      </c>
      <c r="AJ19">
        <v>89.29</v>
      </c>
      <c r="AK19">
        <v>89.29</v>
      </c>
      <c r="AL19">
        <v>89.29</v>
      </c>
      <c r="AM19">
        <v>89.29</v>
      </c>
      <c r="AN19">
        <v>89.29</v>
      </c>
      <c r="AO19">
        <v>89.29</v>
      </c>
      <c r="AP19">
        <v>89.29</v>
      </c>
      <c r="AQ19">
        <v>89.29</v>
      </c>
      <c r="AR19">
        <v>89.29</v>
      </c>
      <c r="AS19">
        <v>89.29</v>
      </c>
      <c r="AT19">
        <v>89.29</v>
      </c>
      <c r="AU19">
        <v>89.29</v>
      </c>
      <c r="AV19">
        <v>89.29</v>
      </c>
      <c r="AW19">
        <v>89.29</v>
      </c>
      <c r="AX19">
        <v>89.29</v>
      </c>
      <c r="AY19">
        <v>89.29</v>
      </c>
      <c r="AZ19">
        <v>89.29</v>
      </c>
      <c r="BA19">
        <v>89.29</v>
      </c>
      <c r="BB19">
        <v>89.29</v>
      </c>
      <c r="BC19">
        <v>89.29</v>
      </c>
      <c r="BD19">
        <v>89.29</v>
      </c>
      <c r="BE19">
        <v>89.29</v>
      </c>
      <c r="BF19">
        <v>89.29</v>
      </c>
      <c r="BG19">
        <v>89.29</v>
      </c>
      <c r="BH19">
        <v>89.29</v>
      </c>
      <c r="BI19">
        <v>89.29</v>
      </c>
      <c r="BJ19">
        <v>89.2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86.226737330000006</v>
      </c>
      <c r="BQ19">
        <v>89.948517710000004</v>
      </c>
      <c r="BR19">
        <v>91.47687852</v>
      </c>
      <c r="BS19">
        <v>93.581635840000004</v>
      </c>
      <c r="BT19">
        <v>95.075952580000006</v>
      </c>
      <c r="BU19">
        <v>97.332241499999995</v>
      </c>
      <c r="BV19">
        <v>99.170343029999998</v>
      </c>
      <c r="BW19">
        <v>100.6548245</v>
      </c>
      <c r="BX19">
        <v>102.3137012</v>
      </c>
      <c r="BY19">
        <v>104.7932648</v>
      </c>
      <c r="BZ19">
        <v>106.0224637</v>
      </c>
      <c r="CA19">
        <v>107.2660808</v>
      </c>
      <c r="CB19">
        <v>108.52428519999999</v>
      </c>
      <c r="CC19">
        <v>109.797248</v>
      </c>
      <c r="CD19">
        <v>111.0851424</v>
      </c>
      <c r="CE19">
        <v>112.3881434</v>
      </c>
      <c r="CF19">
        <v>113.7064283</v>
      </c>
      <c r="CG19">
        <v>115.04017640000001</v>
      </c>
      <c r="CH19">
        <v>116.38956899999999</v>
      </c>
      <c r="CI19">
        <v>117.7547896</v>
      </c>
      <c r="CJ19">
        <v>119.13602400000001</v>
      </c>
      <c r="CK19">
        <v>120.5334598</v>
      </c>
      <c r="CL19">
        <v>121.9472873</v>
      </c>
      <c r="CM19">
        <v>123.3776986</v>
      </c>
      <c r="CN19">
        <v>124.8248882</v>
      </c>
      <c r="CO19">
        <v>126.289053</v>
      </c>
      <c r="CP19">
        <v>127.7703922</v>
      </c>
      <c r="CQ19">
        <v>129.26910699999999</v>
      </c>
      <c r="CR19">
        <v>130.78540140000001</v>
      </c>
      <c r="CS19">
        <v>132.31948159999999</v>
      </c>
      <c r="CT19">
        <v>133.87155609999999</v>
      </c>
      <c r="CU19">
        <v>135.44183609999999</v>
      </c>
      <c r="CV19">
        <v>137.03053510000001</v>
      </c>
      <c r="CW19">
        <v>138.63786909999999</v>
      </c>
      <c r="CX19">
        <v>140.26405679999999</v>
      </c>
    </row>
    <row r="20" spans="1:102">
      <c r="A20" t="s">
        <v>22</v>
      </c>
      <c r="B20">
        <v>89.29</v>
      </c>
      <c r="C20">
        <v>89.29</v>
      </c>
      <c r="D20">
        <v>89.29</v>
      </c>
      <c r="E20">
        <v>89.29</v>
      </c>
      <c r="F20">
        <v>89.29</v>
      </c>
      <c r="G20">
        <v>89.29</v>
      </c>
      <c r="H20">
        <v>89.29</v>
      </c>
      <c r="I20">
        <v>89.29</v>
      </c>
      <c r="J20">
        <v>89.29</v>
      </c>
      <c r="K20">
        <v>89.29</v>
      </c>
      <c r="L20">
        <v>89.29</v>
      </c>
      <c r="M20">
        <v>89.29</v>
      </c>
      <c r="N20">
        <v>89.29</v>
      </c>
      <c r="O20">
        <v>89.29</v>
      </c>
      <c r="P20">
        <v>89.29</v>
      </c>
      <c r="Q20">
        <v>89.29</v>
      </c>
      <c r="R20">
        <v>89.29</v>
      </c>
      <c r="S20">
        <v>89.29</v>
      </c>
      <c r="T20">
        <v>89.29</v>
      </c>
      <c r="U20">
        <v>89.29</v>
      </c>
      <c r="V20">
        <v>89.29</v>
      </c>
      <c r="W20">
        <v>89.29</v>
      </c>
      <c r="X20">
        <v>89.29</v>
      </c>
      <c r="Y20">
        <v>89.29</v>
      </c>
      <c r="Z20">
        <v>89.29</v>
      </c>
      <c r="AA20">
        <v>89.29</v>
      </c>
      <c r="AB20">
        <v>89.29</v>
      </c>
      <c r="AC20">
        <v>89.29</v>
      </c>
      <c r="AD20">
        <v>89.29</v>
      </c>
      <c r="AE20">
        <v>89.29</v>
      </c>
      <c r="AF20">
        <v>89.29</v>
      </c>
      <c r="AG20">
        <v>89.29</v>
      </c>
      <c r="AH20">
        <v>89.29</v>
      </c>
      <c r="AI20">
        <v>89.29</v>
      </c>
      <c r="AJ20">
        <v>89.29</v>
      </c>
      <c r="AK20">
        <v>89.29</v>
      </c>
      <c r="AL20">
        <v>89.29</v>
      </c>
      <c r="AM20">
        <v>89.29</v>
      </c>
      <c r="AN20">
        <v>89.29</v>
      </c>
      <c r="AO20">
        <v>89.29</v>
      </c>
      <c r="AP20">
        <v>89.29</v>
      </c>
      <c r="AQ20">
        <v>89.29</v>
      </c>
      <c r="AR20">
        <v>89.29</v>
      </c>
      <c r="AS20">
        <v>89.29</v>
      </c>
      <c r="AT20">
        <v>89.29</v>
      </c>
      <c r="AU20">
        <v>89.29</v>
      </c>
      <c r="AV20">
        <v>89.29</v>
      </c>
      <c r="AW20">
        <v>89.29</v>
      </c>
      <c r="AX20">
        <v>89.29</v>
      </c>
      <c r="AY20">
        <v>89.29</v>
      </c>
      <c r="AZ20">
        <v>89.29</v>
      </c>
      <c r="BA20">
        <v>89.29</v>
      </c>
      <c r="BB20">
        <v>89.29</v>
      </c>
      <c r="BC20">
        <v>89.29</v>
      </c>
      <c r="BD20">
        <v>89.29</v>
      </c>
      <c r="BE20">
        <v>89.29</v>
      </c>
      <c r="BF20">
        <v>89.29</v>
      </c>
      <c r="BG20">
        <v>89.29</v>
      </c>
      <c r="BH20">
        <v>89.29</v>
      </c>
      <c r="BI20">
        <v>89.29</v>
      </c>
      <c r="BJ20">
        <v>89.2</v>
      </c>
      <c r="BK20">
        <v>0</v>
      </c>
      <c r="BL20">
        <v>0</v>
      </c>
      <c r="BM20">
        <v>0</v>
      </c>
      <c r="BN20">
        <v>0</v>
      </c>
      <c r="BO20">
        <v>98.171491119999999</v>
      </c>
      <c r="BP20">
        <v>89.064920970000003</v>
      </c>
      <c r="BQ20">
        <v>91.514868250000006</v>
      </c>
      <c r="BR20">
        <v>92.023508519999893</v>
      </c>
      <c r="BS20">
        <v>93.792372169999894</v>
      </c>
      <c r="BT20">
        <v>95.195764260000004</v>
      </c>
      <c r="BU20">
        <v>97.411762780000004</v>
      </c>
      <c r="BV20">
        <v>99.229918269999999</v>
      </c>
      <c r="BW20">
        <v>100.7004974</v>
      </c>
      <c r="BX20">
        <v>102.3512831</v>
      </c>
      <c r="BY20">
        <v>104.8263939</v>
      </c>
      <c r="BZ20">
        <v>106.05598190000001</v>
      </c>
      <c r="CA20">
        <v>107.2999926</v>
      </c>
      <c r="CB20">
        <v>108.5585952</v>
      </c>
      <c r="CC20">
        <v>109.8319609</v>
      </c>
      <c r="CD20">
        <v>111.12025939999999</v>
      </c>
      <c r="CE20">
        <v>112.42367539999999</v>
      </c>
      <c r="CF20">
        <v>113.74237410000001</v>
      </c>
      <c r="CG20">
        <v>115.07654410000001</v>
      </c>
      <c r="CH20">
        <v>116.4263636</v>
      </c>
      <c r="CI20">
        <v>117.7920161</v>
      </c>
      <c r="CJ20">
        <v>119.1736871</v>
      </c>
      <c r="CK20">
        <v>120.5715647</v>
      </c>
      <c r="CL20">
        <v>121.98583910000001</v>
      </c>
      <c r="CM20">
        <v>123.41670259999999</v>
      </c>
      <c r="CN20">
        <v>124.8643498</v>
      </c>
      <c r="CO20">
        <v>126.32897749999999</v>
      </c>
      <c r="CP20">
        <v>127.8107849</v>
      </c>
      <c r="CQ20">
        <v>129.30997360000001</v>
      </c>
      <c r="CR20">
        <v>130.82674729999999</v>
      </c>
      <c r="CS20">
        <v>132.3613125</v>
      </c>
      <c r="CT20">
        <v>133.9138777</v>
      </c>
      <c r="CU20">
        <v>135.4846541</v>
      </c>
      <c r="CV20">
        <v>137.07385529999999</v>
      </c>
      <c r="CW20">
        <v>138.68169750000001</v>
      </c>
      <c r="CX20">
        <v>140.3083992</v>
      </c>
    </row>
    <row r="21" spans="1:102">
      <c r="A21" t="s">
        <v>62</v>
      </c>
      <c r="B21">
        <v>12.34315728</v>
      </c>
      <c r="C21">
        <v>12.34315728</v>
      </c>
      <c r="D21">
        <v>12.34315728</v>
      </c>
      <c r="E21">
        <v>12.34315728</v>
      </c>
      <c r="F21">
        <v>12.34315728</v>
      </c>
      <c r="G21">
        <v>12.34315728</v>
      </c>
      <c r="H21">
        <v>12.34315728</v>
      </c>
      <c r="I21">
        <v>12.34315728</v>
      </c>
      <c r="J21">
        <v>12.34315728</v>
      </c>
      <c r="K21">
        <v>12.34315728</v>
      </c>
      <c r="L21">
        <v>12.34315728</v>
      </c>
      <c r="M21">
        <v>12.34315728</v>
      </c>
      <c r="N21">
        <v>12.34315728</v>
      </c>
      <c r="O21">
        <v>12.34315728</v>
      </c>
      <c r="P21">
        <v>12.34315728</v>
      </c>
      <c r="Q21">
        <v>12.34315728</v>
      </c>
      <c r="R21">
        <v>12.635204979999999</v>
      </c>
      <c r="S21">
        <v>12.63685577</v>
      </c>
      <c r="T21">
        <v>12.62534131</v>
      </c>
      <c r="U21">
        <v>12.60729096</v>
      </c>
      <c r="V21">
        <v>12.602047600000001</v>
      </c>
      <c r="W21">
        <v>12.64125237</v>
      </c>
      <c r="X21">
        <v>12.68710585</v>
      </c>
      <c r="Y21">
        <v>12.712856560000001</v>
      </c>
      <c r="Z21">
        <v>12.74653795</v>
      </c>
      <c r="AA21">
        <v>12.36513545</v>
      </c>
      <c r="AB21">
        <v>9.3468605369999995</v>
      </c>
      <c r="AC21">
        <v>9.1348549949999995</v>
      </c>
      <c r="AD21">
        <v>10.80908148</v>
      </c>
      <c r="AE21">
        <v>11.62298434</v>
      </c>
      <c r="AF21">
        <v>12.19386036</v>
      </c>
      <c r="AG21">
        <v>13.48184376</v>
      </c>
      <c r="AH21">
        <v>13.871505669999999</v>
      </c>
      <c r="AI21">
        <v>14.09515684</v>
      </c>
      <c r="AJ21">
        <v>14.186724099999999</v>
      </c>
      <c r="AK21">
        <v>14.97418789</v>
      </c>
      <c r="AL21">
        <v>16.31397711</v>
      </c>
      <c r="AM21">
        <v>16.22372571</v>
      </c>
      <c r="AN21">
        <v>15.88705903</v>
      </c>
      <c r="AO21">
        <v>15.862098899999999</v>
      </c>
      <c r="AP21">
        <v>15.579448230000001</v>
      </c>
      <c r="AQ21">
        <v>15.70864102</v>
      </c>
      <c r="AR21">
        <v>15.406459330000001</v>
      </c>
      <c r="AS21">
        <v>17.245536269999999</v>
      </c>
      <c r="AT21">
        <v>17.206225320000001</v>
      </c>
      <c r="AU21">
        <v>17.093780330000001</v>
      </c>
      <c r="AV21">
        <v>17.217051260000002</v>
      </c>
      <c r="AW21">
        <v>16.945235199999999</v>
      </c>
      <c r="AX21">
        <v>17.023647159999999</v>
      </c>
      <c r="AY21">
        <v>16.600227530000002</v>
      </c>
      <c r="AZ21">
        <v>15.56524572</v>
      </c>
      <c r="BA21">
        <v>15.32198895</v>
      </c>
      <c r="BB21">
        <v>14.995021339999999</v>
      </c>
      <c r="BC21">
        <v>14.881520760000001</v>
      </c>
      <c r="BD21">
        <v>15.00245005</v>
      </c>
      <c r="BE21">
        <v>15.06191872</v>
      </c>
      <c r="BF21">
        <v>14.88495107</v>
      </c>
      <c r="BG21">
        <v>15.217020679999999</v>
      </c>
      <c r="BH21">
        <v>15.753521579999999</v>
      </c>
      <c r="BI21">
        <v>16.59627897</v>
      </c>
      <c r="BJ21">
        <v>19.7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27.6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37.299999999999997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45.3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52.8</v>
      </c>
    </row>
    <row r="22" spans="1:102">
      <c r="A22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89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106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106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127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158</v>
      </c>
    </row>
    <row r="23" spans="1:102">
      <c r="A23" t="s">
        <v>64</v>
      </c>
      <c r="B23">
        <v>89.29</v>
      </c>
      <c r="C23">
        <v>89.29</v>
      </c>
      <c r="D23">
        <v>89.29</v>
      </c>
      <c r="E23">
        <v>89.29</v>
      </c>
      <c r="F23">
        <v>89.29</v>
      </c>
      <c r="G23">
        <v>89.29</v>
      </c>
      <c r="H23">
        <v>89.29</v>
      </c>
      <c r="I23">
        <v>89.29</v>
      </c>
      <c r="J23">
        <v>89.29</v>
      </c>
      <c r="K23">
        <v>89.29</v>
      </c>
      <c r="L23">
        <v>89.29</v>
      </c>
      <c r="M23">
        <v>89.29</v>
      </c>
      <c r="N23">
        <v>89.29</v>
      </c>
      <c r="O23">
        <v>89.29</v>
      </c>
      <c r="P23">
        <v>89.29</v>
      </c>
      <c r="Q23">
        <v>89.29</v>
      </c>
      <c r="R23">
        <v>89.29</v>
      </c>
      <c r="S23">
        <v>89.29</v>
      </c>
      <c r="T23">
        <v>89.29</v>
      </c>
      <c r="U23">
        <v>89.29</v>
      </c>
      <c r="V23">
        <v>89.29</v>
      </c>
      <c r="W23">
        <v>89.29</v>
      </c>
      <c r="X23">
        <v>89.29</v>
      </c>
      <c r="Y23">
        <v>89.29</v>
      </c>
      <c r="Z23">
        <v>89.29</v>
      </c>
      <c r="AA23">
        <v>89.29</v>
      </c>
      <c r="AB23">
        <v>89.29</v>
      </c>
      <c r="AC23">
        <v>89.29</v>
      </c>
      <c r="AD23">
        <v>89.29</v>
      </c>
      <c r="AE23">
        <v>89.29</v>
      </c>
      <c r="AF23">
        <v>89.29</v>
      </c>
      <c r="AG23">
        <v>89.29</v>
      </c>
      <c r="AH23">
        <v>89.29</v>
      </c>
      <c r="AI23">
        <v>89.29</v>
      </c>
      <c r="AJ23">
        <v>89.29</v>
      </c>
      <c r="AK23">
        <v>89.29</v>
      </c>
      <c r="AL23">
        <v>89.29</v>
      </c>
      <c r="AM23">
        <v>89.29</v>
      </c>
      <c r="AN23">
        <v>89.29</v>
      </c>
      <c r="AO23">
        <v>89.29</v>
      </c>
      <c r="AP23">
        <v>89.29</v>
      </c>
      <c r="AQ23">
        <v>89.29</v>
      </c>
      <c r="AR23">
        <v>89.29</v>
      </c>
      <c r="AS23">
        <v>89.29</v>
      </c>
      <c r="AT23">
        <v>89.29</v>
      </c>
      <c r="AU23">
        <v>89.29</v>
      </c>
      <c r="AV23">
        <v>89.29</v>
      </c>
      <c r="AW23">
        <v>89.29</v>
      </c>
      <c r="AX23">
        <v>89.29</v>
      </c>
      <c r="AY23">
        <v>89.29</v>
      </c>
      <c r="AZ23">
        <v>89.29</v>
      </c>
      <c r="BA23">
        <v>89.29</v>
      </c>
      <c r="BB23">
        <v>89.29</v>
      </c>
      <c r="BC23">
        <v>89.29</v>
      </c>
      <c r="BD23">
        <v>89.29</v>
      </c>
      <c r="BE23">
        <v>89.29</v>
      </c>
      <c r="BF23">
        <v>89.29</v>
      </c>
      <c r="BG23">
        <v>89.29</v>
      </c>
      <c r="BH23">
        <v>89.29</v>
      </c>
      <c r="BI23">
        <v>89.29</v>
      </c>
      <c r="BJ23">
        <v>89.2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105.6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105.6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126.7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158.4</v>
      </c>
    </row>
    <row r="25" spans="1:102">
      <c r="A25" t="s">
        <v>69</v>
      </c>
    </row>
    <row r="26" spans="1:102">
      <c r="A26" t="s">
        <v>23</v>
      </c>
      <c r="B26">
        <v>1950</v>
      </c>
      <c r="C26">
        <v>1951</v>
      </c>
      <c r="D26">
        <v>1952</v>
      </c>
      <c r="E26">
        <v>1953</v>
      </c>
      <c r="F26">
        <v>1954</v>
      </c>
      <c r="G26">
        <v>1955</v>
      </c>
      <c r="H26">
        <v>1956</v>
      </c>
      <c r="I26">
        <v>1957</v>
      </c>
      <c r="J26">
        <v>1958</v>
      </c>
      <c r="K26">
        <v>1959</v>
      </c>
      <c r="L26">
        <v>1960</v>
      </c>
      <c r="M26">
        <v>1961</v>
      </c>
      <c r="N26">
        <v>1962</v>
      </c>
      <c r="O26">
        <v>1963</v>
      </c>
      <c r="P26">
        <v>1964</v>
      </c>
      <c r="Q26">
        <v>1965</v>
      </c>
      <c r="R26">
        <v>1966</v>
      </c>
      <c r="S26">
        <v>1967</v>
      </c>
      <c r="T26">
        <v>1968</v>
      </c>
      <c r="U26">
        <v>1969</v>
      </c>
      <c r="V26">
        <v>1970</v>
      </c>
      <c r="W26">
        <v>1971</v>
      </c>
      <c r="X26">
        <v>1972</v>
      </c>
      <c r="Y26">
        <v>1973</v>
      </c>
      <c r="Z26">
        <v>1974</v>
      </c>
      <c r="AA26">
        <v>1975</v>
      </c>
      <c r="AB26">
        <v>1976</v>
      </c>
      <c r="AC26">
        <v>1977</v>
      </c>
      <c r="AD26">
        <v>1978</v>
      </c>
      <c r="AE26">
        <v>1979</v>
      </c>
      <c r="AF26">
        <v>1980</v>
      </c>
      <c r="AG26">
        <v>1981</v>
      </c>
      <c r="AH26">
        <v>1982</v>
      </c>
      <c r="AI26">
        <v>1983</v>
      </c>
      <c r="AJ26">
        <v>1984</v>
      </c>
      <c r="AK26">
        <v>1985</v>
      </c>
      <c r="AL26">
        <v>1986</v>
      </c>
      <c r="AM26">
        <v>1987</v>
      </c>
      <c r="AN26">
        <v>1988</v>
      </c>
      <c r="AO26">
        <v>1989</v>
      </c>
      <c r="AP26">
        <v>1990</v>
      </c>
      <c r="AQ26">
        <v>1991</v>
      </c>
      <c r="AR26">
        <v>1992</v>
      </c>
      <c r="AS26">
        <v>1993</v>
      </c>
      <c r="AT26">
        <v>1994</v>
      </c>
      <c r="AU26">
        <v>1995</v>
      </c>
      <c r="AV26">
        <v>1996</v>
      </c>
      <c r="AW26">
        <v>1997</v>
      </c>
      <c r="AX26">
        <v>1998</v>
      </c>
      <c r="AY26">
        <v>1999</v>
      </c>
      <c r="AZ26">
        <v>2000</v>
      </c>
      <c r="BA26">
        <v>2001</v>
      </c>
      <c r="BB26">
        <v>2002</v>
      </c>
      <c r="BC26">
        <v>2003</v>
      </c>
      <c r="BD26">
        <v>2004</v>
      </c>
      <c r="BE26">
        <v>2005</v>
      </c>
      <c r="BF26">
        <v>2006</v>
      </c>
      <c r="BG26">
        <v>2007</v>
      </c>
      <c r="BH26">
        <v>2008</v>
      </c>
      <c r="BI26">
        <v>2009</v>
      </c>
      <c r="BJ26">
        <v>2010</v>
      </c>
      <c r="BK26">
        <v>2011</v>
      </c>
      <c r="BL26">
        <v>2012</v>
      </c>
      <c r="BM26">
        <v>2013</v>
      </c>
      <c r="BN26">
        <v>2014</v>
      </c>
      <c r="BO26">
        <v>2015</v>
      </c>
      <c r="BP26">
        <v>2016</v>
      </c>
      <c r="BQ26">
        <v>2017</v>
      </c>
      <c r="BR26">
        <v>2018</v>
      </c>
      <c r="BS26">
        <v>2019</v>
      </c>
      <c r="BT26">
        <v>2020</v>
      </c>
      <c r="BU26">
        <v>2021</v>
      </c>
      <c r="BV26">
        <v>2022</v>
      </c>
      <c r="BW26">
        <v>2023</v>
      </c>
      <c r="BX26">
        <v>2024</v>
      </c>
      <c r="BY26">
        <v>2025</v>
      </c>
      <c r="BZ26">
        <v>2026</v>
      </c>
      <c r="CA26">
        <v>2027</v>
      </c>
      <c r="CB26">
        <v>2028</v>
      </c>
      <c r="CC26">
        <v>2029</v>
      </c>
      <c r="CD26">
        <v>2030</v>
      </c>
      <c r="CE26">
        <v>2031</v>
      </c>
      <c r="CF26">
        <v>2032</v>
      </c>
      <c r="CG26">
        <v>2033</v>
      </c>
      <c r="CH26">
        <v>2034</v>
      </c>
      <c r="CI26">
        <v>2035</v>
      </c>
      <c r="CJ26">
        <v>2036</v>
      </c>
      <c r="CK26">
        <v>2037</v>
      </c>
      <c r="CL26">
        <v>2038</v>
      </c>
      <c r="CM26">
        <v>2039</v>
      </c>
      <c r="CN26">
        <v>2040</v>
      </c>
      <c r="CO26">
        <v>2041</v>
      </c>
      <c r="CP26">
        <v>2042</v>
      </c>
      <c r="CQ26">
        <v>2043</v>
      </c>
      <c r="CR26">
        <v>2044</v>
      </c>
      <c r="CS26">
        <v>2045</v>
      </c>
      <c r="CT26">
        <v>2046</v>
      </c>
      <c r="CU26">
        <v>2047</v>
      </c>
      <c r="CV26">
        <v>2048</v>
      </c>
      <c r="CW26">
        <v>2049</v>
      </c>
      <c r="CX26">
        <v>2050</v>
      </c>
    </row>
    <row r="27" spans="1:102">
      <c r="A27" t="s">
        <v>20</v>
      </c>
      <c r="B27">
        <v>25.834531630000001</v>
      </c>
      <c r="C27">
        <v>25.834531630000001</v>
      </c>
      <c r="D27">
        <v>25.834531630000001</v>
      </c>
      <c r="E27">
        <v>25.834531630000001</v>
      </c>
      <c r="F27">
        <v>25.834531630000001</v>
      </c>
      <c r="G27">
        <v>25.834531630000001</v>
      </c>
      <c r="H27">
        <v>25.834531630000001</v>
      </c>
      <c r="I27">
        <v>25.834531630000001</v>
      </c>
      <c r="J27">
        <v>25.834531630000001</v>
      </c>
      <c r="K27">
        <v>25.834531630000001</v>
      </c>
      <c r="L27">
        <v>25.834531630000001</v>
      </c>
      <c r="M27">
        <v>25.834531630000001</v>
      </c>
      <c r="N27">
        <v>25.834531630000001</v>
      </c>
      <c r="O27">
        <v>25.834531630000001</v>
      </c>
      <c r="P27">
        <v>25.834531630000001</v>
      </c>
      <c r="Q27">
        <v>25.834531630000001</v>
      </c>
      <c r="R27">
        <v>26.928684430000001</v>
      </c>
      <c r="S27">
        <v>27.443842679999999</v>
      </c>
      <c r="T27">
        <v>27.814189030000001</v>
      </c>
      <c r="U27">
        <v>28.21370301</v>
      </c>
      <c r="V27">
        <v>28.55822659</v>
      </c>
      <c r="W27">
        <v>30.988620300000001</v>
      </c>
      <c r="X27">
        <v>31.204863450000001</v>
      </c>
      <c r="Y27">
        <v>31.619584289999999</v>
      </c>
      <c r="Z27">
        <v>31.83063851</v>
      </c>
      <c r="AA27">
        <v>32.157144879999997</v>
      </c>
      <c r="AB27">
        <v>32.426817239999998</v>
      </c>
      <c r="AC27">
        <v>32.659182209999997</v>
      </c>
      <c r="AD27">
        <v>31.7323983</v>
      </c>
      <c r="AE27">
        <v>32.044383830000001</v>
      </c>
      <c r="AF27">
        <v>33.984145210000001</v>
      </c>
      <c r="AG27">
        <v>34.234265720000003</v>
      </c>
      <c r="AH27">
        <v>34.74175546</v>
      </c>
      <c r="AI27">
        <v>35.019798680000001</v>
      </c>
      <c r="AJ27">
        <v>35.281710619999998</v>
      </c>
      <c r="AK27">
        <v>34.746870629999997</v>
      </c>
      <c r="AL27">
        <v>34.93690041</v>
      </c>
      <c r="AM27">
        <v>35.293296410000004</v>
      </c>
      <c r="AN27">
        <v>37.883667410000001</v>
      </c>
      <c r="AO27">
        <v>38.049896619999998</v>
      </c>
      <c r="AP27">
        <v>38.259990170000002</v>
      </c>
      <c r="AQ27">
        <v>38.046558259999998</v>
      </c>
      <c r="AR27">
        <v>37.943345010000002</v>
      </c>
      <c r="AS27">
        <v>38.034338030000001</v>
      </c>
      <c r="AT27">
        <v>37.982956770000001</v>
      </c>
      <c r="AU27">
        <v>39.375677549999999</v>
      </c>
      <c r="AV27">
        <v>39.02495055</v>
      </c>
      <c r="AW27">
        <v>38.815273619999999</v>
      </c>
      <c r="AX27">
        <v>38.791405179999998</v>
      </c>
      <c r="AY27">
        <v>38.901268739999999</v>
      </c>
      <c r="AZ27">
        <v>38.920115180000003</v>
      </c>
      <c r="BA27">
        <v>38.976880520000002</v>
      </c>
      <c r="BB27">
        <v>38.996625610000002</v>
      </c>
      <c r="BC27">
        <v>39.088272779999997</v>
      </c>
      <c r="BD27">
        <v>38.4970705</v>
      </c>
      <c r="BE27">
        <v>38.518370109999999</v>
      </c>
      <c r="BF27">
        <v>38.585040290000002</v>
      </c>
      <c r="BG27">
        <v>38.659724539999999</v>
      </c>
      <c r="BH27">
        <v>37.808361689999998</v>
      </c>
      <c r="BI27">
        <v>37.97186877</v>
      </c>
      <c r="BJ27">
        <v>37.852506419999997</v>
      </c>
      <c r="BK27">
        <v>37.908317539999999</v>
      </c>
      <c r="BL27">
        <v>37.923907120000003</v>
      </c>
      <c r="BM27">
        <v>37.936916109999999</v>
      </c>
      <c r="BN27">
        <v>37.97388273</v>
      </c>
      <c r="BO27">
        <v>38.012126360000003</v>
      </c>
      <c r="BP27">
        <v>38.033196439999998</v>
      </c>
      <c r="BQ27">
        <v>38.066464809999999</v>
      </c>
      <c r="BR27">
        <v>38.108671409999999</v>
      </c>
      <c r="BS27">
        <v>38.145379980000001</v>
      </c>
      <c r="BT27">
        <v>38.186089610000003</v>
      </c>
      <c r="BU27">
        <v>38.162582020000002</v>
      </c>
      <c r="BV27">
        <v>38.200337679999997</v>
      </c>
      <c r="BW27">
        <v>38.240985219999999</v>
      </c>
      <c r="BX27">
        <v>38.28266215</v>
      </c>
      <c r="BY27">
        <v>38.325901109999997</v>
      </c>
      <c r="BZ27">
        <v>38.389293770000002</v>
      </c>
      <c r="CA27">
        <v>38.43633286</v>
      </c>
      <c r="CB27">
        <v>38.488200409999997</v>
      </c>
      <c r="CC27">
        <v>38.544207999999998</v>
      </c>
      <c r="CD27">
        <v>38.605745769999999</v>
      </c>
      <c r="CE27">
        <v>38.637064930000001</v>
      </c>
      <c r="CF27">
        <v>38.692052689999997</v>
      </c>
      <c r="CG27">
        <v>38.745332480000002</v>
      </c>
      <c r="CH27">
        <v>38.801460659999996</v>
      </c>
      <c r="CI27">
        <v>38.860258989999998</v>
      </c>
      <c r="CJ27">
        <v>38.860258989999998</v>
      </c>
      <c r="CK27">
        <v>38.860258989999998</v>
      </c>
      <c r="CL27">
        <v>38.860258989999998</v>
      </c>
      <c r="CM27">
        <v>38.860258989999998</v>
      </c>
      <c r="CN27">
        <v>38.860258989999998</v>
      </c>
      <c r="CO27">
        <v>38.860258989999998</v>
      </c>
      <c r="CP27">
        <v>38.860258989999998</v>
      </c>
      <c r="CQ27">
        <v>38.860258989999998</v>
      </c>
      <c r="CR27">
        <v>38.860258989999998</v>
      </c>
      <c r="CS27">
        <v>38.860258989999998</v>
      </c>
      <c r="CT27">
        <v>38.860258989999998</v>
      </c>
      <c r="CU27">
        <v>38.860258989999998</v>
      </c>
      <c r="CV27">
        <v>38.860258989999998</v>
      </c>
      <c r="CW27">
        <v>38.860258989999998</v>
      </c>
      <c r="CX27">
        <v>38.860258989999998</v>
      </c>
    </row>
    <row r="28" spans="1:102">
      <c r="A28" t="s">
        <v>60</v>
      </c>
      <c r="B28">
        <v>25.834531630000001</v>
      </c>
      <c r="C28">
        <v>25.834531630000001</v>
      </c>
      <c r="D28">
        <v>25.834531630000001</v>
      </c>
      <c r="E28">
        <v>25.834531630000001</v>
      </c>
      <c r="F28">
        <v>25.834531630000001</v>
      </c>
      <c r="G28">
        <v>25.834531630000001</v>
      </c>
      <c r="H28">
        <v>25.834531630000001</v>
      </c>
      <c r="I28">
        <v>25.834531630000001</v>
      </c>
      <c r="J28">
        <v>25.834531630000001</v>
      </c>
      <c r="K28">
        <v>25.834531630000001</v>
      </c>
      <c r="L28">
        <v>25.834531630000001</v>
      </c>
      <c r="M28">
        <v>25.834531630000001</v>
      </c>
      <c r="N28">
        <v>25.834531630000001</v>
      </c>
      <c r="O28">
        <v>25.834531630000001</v>
      </c>
      <c r="P28">
        <v>25.834531630000001</v>
      </c>
      <c r="Q28">
        <v>25.834531630000001</v>
      </c>
      <c r="R28">
        <v>26.928684430000001</v>
      </c>
      <c r="S28">
        <v>27.443842679999999</v>
      </c>
      <c r="T28">
        <v>27.814189030000001</v>
      </c>
      <c r="U28">
        <v>28.21370301</v>
      </c>
      <c r="V28">
        <v>28.55822659</v>
      </c>
      <c r="W28">
        <v>30.988620300000001</v>
      </c>
      <c r="X28">
        <v>31.204863450000001</v>
      </c>
      <c r="Y28">
        <v>31.619584289999999</v>
      </c>
      <c r="Z28">
        <v>31.83063851</v>
      </c>
      <c r="AA28">
        <v>32.157144879999997</v>
      </c>
      <c r="AB28">
        <v>32.426817239999998</v>
      </c>
      <c r="AC28">
        <v>32.659182209999997</v>
      </c>
      <c r="AD28">
        <v>31.7323983</v>
      </c>
      <c r="AE28">
        <v>32.044383830000001</v>
      </c>
      <c r="AF28">
        <v>33.984145210000001</v>
      </c>
      <c r="AG28">
        <v>34.234265720000003</v>
      </c>
      <c r="AH28">
        <v>34.74175546</v>
      </c>
      <c r="AI28">
        <v>35.019798680000001</v>
      </c>
      <c r="AJ28">
        <v>35.281710619999998</v>
      </c>
      <c r="AK28">
        <v>34.746870629999997</v>
      </c>
      <c r="AL28">
        <v>34.93690041</v>
      </c>
      <c r="AM28">
        <v>35.293296410000004</v>
      </c>
      <c r="AN28">
        <v>37.883667410000001</v>
      </c>
      <c r="AO28">
        <v>38.049896619999998</v>
      </c>
      <c r="AP28">
        <v>38.259990170000002</v>
      </c>
      <c r="AQ28">
        <v>38.046558259999998</v>
      </c>
      <c r="AR28">
        <v>37.943345010000002</v>
      </c>
      <c r="AS28">
        <v>38.034338030000001</v>
      </c>
      <c r="AT28">
        <v>37.982956770000001</v>
      </c>
      <c r="AU28">
        <v>39.375677549999999</v>
      </c>
      <c r="AV28">
        <v>39.02495055</v>
      </c>
      <c r="AW28">
        <v>38.815273619999999</v>
      </c>
      <c r="AX28">
        <v>38.791405179999998</v>
      </c>
      <c r="AY28">
        <v>38.901268739999999</v>
      </c>
      <c r="AZ28">
        <v>38.920115180000003</v>
      </c>
      <c r="BA28">
        <v>38.976880520000002</v>
      </c>
      <c r="BB28">
        <v>38.996625610000002</v>
      </c>
      <c r="BC28">
        <v>39.088272779999997</v>
      </c>
      <c r="BD28">
        <v>38.4970705</v>
      </c>
      <c r="BE28">
        <v>38.518370109999999</v>
      </c>
      <c r="BF28">
        <v>38.585040290000002</v>
      </c>
      <c r="BG28">
        <v>38.659724539999999</v>
      </c>
      <c r="BH28">
        <v>37.808361689999998</v>
      </c>
      <c r="BI28">
        <v>37.97186877</v>
      </c>
      <c r="BJ28">
        <v>37.852506419999997</v>
      </c>
      <c r="BK28">
        <v>37.908317539999999</v>
      </c>
      <c r="BL28">
        <v>37.923907120000003</v>
      </c>
      <c r="BM28">
        <v>37.936916109999999</v>
      </c>
      <c r="BN28">
        <v>37.936916109999999</v>
      </c>
      <c r="BO28">
        <v>37.936916109999999</v>
      </c>
      <c r="BP28">
        <v>37.936916109999999</v>
      </c>
      <c r="BQ28">
        <v>37.936916109999999</v>
      </c>
      <c r="BR28">
        <v>37.936916109999999</v>
      </c>
      <c r="BS28">
        <v>37.936916109999999</v>
      </c>
      <c r="BT28">
        <v>37.936916109999999</v>
      </c>
      <c r="BU28">
        <v>37.936916109999999</v>
      </c>
      <c r="BV28">
        <v>37.936916109999999</v>
      </c>
      <c r="BW28">
        <v>37.936916109999999</v>
      </c>
      <c r="BX28">
        <v>37.936916109999999</v>
      </c>
      <c r="BY28">
        <v>37.936916109999999</v>
      </c>
      <c r="BZ28">
        <v>37.936916109999999</v>
      </c>
      <c r="CA28">
        <v>37.936916109999999</v>
      </c>
      <c r="CB28">
        <v>37.936916109999999</v>
      </c>
      <c r="CC28">
        <v>37.936916109999999</v>
      </c>
      <c r="CD28">
        <v>37.936916109999999</v>
      </c>
      <c r="CE28">
        <v>37.936916109999999</v>
      </c>
      <c r="CF28">
        <v>37.936916109999999</v>
      </c>
      <c r="CG28">
        <v>37.936916109999999</v>
      </c>
      <c r="CH28">
        <v>37.936916109999999</v>
      </c>
      <c r="CI28">
        <v>37.936916109999999</v>
      </c>
      <c r="CJ28">
        <v>37.936916109999999</v>
      </c>
      <c r="CK28">
        <v>37.936916109999999</v>
      </c>
      <c r="CL28">
        <v>37.936916109999999</v>
      </c>
      <c r="CM28">
        <v>37.936916109999999</v>
      </c>
      <c r="CN28">
        <v>37.936916109999999</v>
      </c>
      <c r="CO28">
        <v>37.936916109999999</v>
      </c>
      <c r="CP28">
        <v>37.936916109999999</v>
      </c>
      <c r="CQ28">
        <v>37.936916109999999</v>
      </c>
      <c r="CR28">
        <v>37.936916109999999</v>
      </c>
      <c r="CS28">
        <v>37.936916109999999</v>
      </c>
      <c r="CT28">
        <v>37.936916109999999</v>
      </c>
      <c r="CU28">
        <v>37.936916109999999</v>
      </c>
      <c r="CV28">
        <v>37.936916109999999</v>
      </c>
      <c r="CW28">
        <v>37.936916109999999</v>
      </c>
      <c r="CX28">
        <v>37.936916109999999</v>
      </c>
    </row>
    <row r="29" spans="1:102">
      <c r="A29" t="s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>
      <c r="A30" t="s">
        <v>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>
      <c r="A31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>
      <c r="A32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>
      <c r="A33" t="s">
        <v>62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>
      <c r="A34" t="s">
        <v>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>
      <c r="A35" t="s">
        <v>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>
      <c r="A36" t="s">
        <v>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>
      <c r="A37" t="s">
        <v>66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41" spans="1:102">
      <c r="B41">
        <v>1998</v>
      </c>
      <c r="C41">
        <f t="shared" ref="C41:AH41" si="0">B41+1</f>
        <v>1999</v>
      </c>
      <c r="D41">
        <f t="shared" si="0"/>
        <v>2000</v>
      </c>
      <c r="E41">
        <f t="shared" si="0"/>
        <v>2001</v>
      </c>
      <c r="F41">
        <f t="shared" si="0"/>
        <v>2002</v>
      </c>
      <c r="G41">
        <f t="shared" si="0"/>
        <v>2003</v>
      </c>
      <c r="H41">
        <f t="shared" si="0"/>
        <v>2004</v>
      </c>
      <c r="I41">
        <f t="shared" si="0"/>
        <v>2005</v>
      </c>
      <c r="J41">
        <f t="shared" si="0"/>
        <v>2006</v>
      </c>
      <c r="K41">
        <f t="shared" si="0"/>
        <v>2007</v>
      </c>
      <c r="L41">
        <f t="shared" si="0"/>
        <v>2008</v>
      </c>
      <c r="M41">
        <f t="shared" si="0"/>
        <v>2009</v>
      </c>
      <c r="N41">
        <f t="shared" si="0"/>
        <v>2010</v>
      </c>
      <c r="O41">
        <f t="shared" si="0"/>
        <v>2011</v>
      </c>
      <c r="P41">
        <f t="shared" si="0"/>
        <v>2012</v>
      </c>
      <c r="Q41">
        <f t="shared" si="0"/>
        <v>2013</v>
      </c>
      <c r="R41">
        <f t="shared" si="0"/>
        <v>2014</v>
      </c>
      <c r="S41">
        <f t="shared" si="0"/>
        <v>2015</v>
      </c>
      <c r="T41">
        <f t="shared" si="0"/>
        <v>2016</v>
      </c>
      <c r="U41">
        <f t="shared" si="0"/>
        <v>2017</v>
      </c>
      <c r="V41">
        <f t="shared" si="0"/>
        <v>2018</v>
      </c>
      <c r="W41">
        <f t="shared" si="0"/>
        <v>2019</v>
      </c>
      <c r="X41">
        <f t="shared" si="0"/>
        <v>2020</v>
      </c>
      <c r="Y41">
        <f t="shared" si="0"/>
        <v>2021</v>
      </c>
      <c r="Z41">
        <f t="shared" si="0"/>
        <v>2022</v>
      </c>
      <c r="AA41">
        <f t="shared" si="0"/>
        <v>2023</v>
      </c>
      <c r="AB41">
        <f t="shared" si="0"/>
        <v>2024</v>
      </c>
      <c r="AC41">
        <f t="shared" si="0"/>
        <v>2025</v>
      </c>
      <c r="AD41">
        <f t="shared" si="0"/>
        <v>2026</v>
      </c>
      <c r="AE41">
        <f t="shared" si="0"/>
        <v>2027</v>
      </c>
      <c r="AF41">
        <f t="shared" si="0"/>
        <v>2028</v>
      </c>
      <c r="AG41">
        <f t="shared" si="0"/>
        <v>2029</v>
      </c>
      <c r="AH41">
        <f t="shared" si="0"/>
        <v>2030</v>
      </c>
      <c r="AI41">
        <f t="shared" ref="AI41:BB41" si="1">AH41+1</f>
        <v>2031</v>
      </c>
      <c r="AJ41">
        <f t="shared" si="1"/>
        <v>2032</v>
      </c>
      <c r="AK41">
        <f t="shared" si="1"/>
        <v>2033</v>
      </c>
      <c r="AL41">
        <f t="shared" si="1"/>
        <v>2034</v>
      </c>
      <c r="AM41">
        <f t="shared" si="1"/>
        <v>2035</v>
      </c>
      <c r="AN41">
        <f t="shared" si="1"/>
        <v>2036</v>
      </c>
      <c r="AO41">
        <f t="shared" si="1"/>
        <v>2037</v>
      </c>
      <c r="AP41">
        <f t="shared" si="1"/>
        <v>2038</v>
      </c>
      <c r="AQ41">
        <f t="shared" si="1"/>
        <v>2039</v>
      </c>
      <c r="AR41">
        <f t="shared" si="1"/>
        <v>2040</v>
      </c>
      <c r="AS41">
        <f t="shared" si="1"/>
        <v>2041</v>
      </c>
      <c r="AT41">
        <f t="shared" si="1"/>
        <v>2042</v>
      </c>
      <c r="AU41">
        <f t="shared" si="1"/>
        <v>2043</v>
      </c>
      <c r="AV41">
        <f t="shared" si="1"/>
        <v>2044</v>
      </c>
      <c r="AW41">
        <f t="shared" si="1"/>
        <v>2045</v>
      </c>
      <c r="AX41">
        <f t="shared" si="1"/>
        <v>2046</v>
      </c>
      <c r="AY41">
        <f t="shared" si="1"/>
        <v>2047</v>
      </c>
      <c r="AZ41">
        <f t="shared" si="1"/>
        <v>2048</v>
      </c>
      <c r="BA41">
        <f t="shared" si="1"/>
        <v>2049</v>
      </c>
      <c r="BB41">
        <f t="shared" si="1"/>
        <v>2050</v>
      </c>
    </row>
    <row r="42" spans="1:102">
      <c r="A42" t="s">
        <v>24</v>
      </c>
      <c r="B42" s="4">
        <v>12432263.169431999</v>
      </c>
      <c r="C42" s="4">
        <v>12634953.2250735</v>
      </c>
      <c r="D42" s="4">
        <v>12839112.135842299</v>
      </c>
      <c r="E42" s="4">
        <v>13158648.376674799</v>
      </c>
      <c r="F42" s="4">
        <v>13181342.284995601</v>
      </c>
      <c r="G42" s="4">
        <v>13135168.667674299</v>
      </c>
      <c r="H42" s="4">
        <v>13451990.243598601</v>
      </c>
      <c r="I42" s="4">
        <v>13223667.396197001</v>
      </c>
      <c r="J42" s="4">
        <v>13337610.3532749</v>
      </c>
      <c r="K42" s="4">
        <v>13343058.219022401</v>
      </c>
      <c r="L42" s="4">
        <v>13116431.708151599</v>
      </c>
      <c r="M42" s="4">
        <v>13007554.625837499</v>
      </c>
      <c r="N42" s="4">
        <v>13671548.9177255</v>
      </c>
      <c r="O42" s="4">
        <v>13758530.3330424</v>
      </c>
      <c r="P42" s="4">
        <v>13990388.4459702</v>
      </c>
      <c r="Q42" s="4">
        <v>14206493.635166001</v>
      </c>
      <c r="R42" s="4">
        <v>14186769.472974099</v>
      </c>
      <c r="S42" s="4">
        <v>14236083.888423201</v>
      </c>
      <c r="T42" s="4">
        <v>14292854.421586299</v>
      </c>
      <c r="U42" s="4">
        <v>14329659.552050401</v>
      </c>
      <c r="V42" s="4">
        <v>14485300.651609199</v>
      </c>
      <c r="W42" s="4">
        <v>14759320.2980741</v>
      </c>
      <c r="X42" s="4">
        <v>14969025.8089246</v>
      </c>
      <c r="Y42" s="4">
        <v>15267169.029187201</v>
      </c>
      <c r="Z42" s="4">
        <v>15615044.735241201</v>
      </c>
      <c r="AA42" s="4">
        <v>15951880.8380157</v>
      </c>
      <c r="AB42" s="4">
        <v>16199512.385280199</v>
      </c>
      <c r="AC42" s="4">
        <v>16457020.9708391</v>
      </c>
      <c r="AD42" s="4">
        <v>16823582.180816401</v>
      </c>
      <c r="AE42" s="4">
        <v>17138070.377117202</v>
      </c>
      <c r="AF42" s="4">
        <v>17445349.978989702</v>
      </c>
      <c r="AG42" s="4">
        <v>17742480.6938757</v>
      </c>
      <c r="AH42" s="4">
        <v>18028178.033640601</v>
      </c>
      <c r="AI42" s="4">
        <v>18305428.2957347</v>
      </c>
      <c r="AJ42" s="4">
        <v>18542539.2524321</v>
      </c>
      <c r="AK42" s="4">
        <v>18766036.117913999</v>
      </c>
      <c r="AL42" s="4">
        <v>18977588.395264801</v>
      </c>
      <c r="AM42" s="4">
        <v>19185080.227409899</v>
      </c>
      <c r="AN42" s="4">
        <v>19374597.192598201</v>
      </c>
      <c r="AO42" s="4">
        <v>19559875.840448398</v>
      </c>
      <c r="AP42" s="4">
        <v>19740100.637946699</v>
      </c>
      <c r="AQ42" s="4">
        <v>19916063.880911</v>
      </c>
      <c r="AR42" s="4">
        <v>20088232.762705199</v>
      </c>
      <c r="AS42" s="4">
        <v>20322949.388914201</v>
      </c>
      <c r="AT42" s="4">
        <v>20552194.384760398</v>
      </c>
      <c r="AU42" s="4">
        <v>20778045.215225</v>
      </c>
      <c r="AV42" s="4">
        <v>21000825.927256402</v>
      </c>
      <c r="AW42" s="4">
        <v>21218845.326561701</v>
      </c>
      <c r="AX42" s="4">
        <v>21433692.367596999</v>
      </c>
      <c r="AY42" s="4">
        <v>21644934.365535699</v>
      </c>
      <c r="AZ42" s="4">
        <v>21852277.6311724</v>
      </c>
      <c r="BA42" s="4">
        <v>22056844.025203899</v>
      </c>
      <c r="BB42" s="4">
        <v>22256347.283033799</v>
      </c>
    </row>
    <row r="43" spans="1:102">
      <c r="A43" t="s">
        <v>25</v>
      </c>
      <c r="B43" s="4">
        <v>7443517.5032834103</v>
      </c>
      <c r="C43" s="4">
        <v>7544683.4034780599</v>
      </c>
      <c r="D43" s="4">
        <v>7645598.5910801003</v>
      </c>
      <c r="E43" s="4">
        <v>8173989.9210460996</v>
      </c>
      <c r="F43" s="4">
        <v>8360766.0197390905</v>
      </c>
      <c r="G43" s="4">
        <v>8977657.6988532599</v>
      </c>
      <c r="H43" s="4">
        <v>9479392.8268665802</v>
      </c>
      <c r="I43" s="4">
        <v>9753780.8846078496</v>
      </c>
      <c r="J43" s="4">
        <v>10021072.1474404</v>
      </c>
      <c r="K43" s="4">
        <v>10158164.0693355</v>
      </c>
      <c r="L43" s="4">
        <v>10121275.7629201</v>
      </c>
      <c r="M43" s="4">
        <v>9934308.3023275994</v>
      </c>
      <c r="N43" s="4">
        <v>10503424.035480401</v>
      </c>
      <c r="O43" s="4">
        <v>10585821.9641139</v>
      </c>
      <c r="P43" s="4">
        <v>10668197.7099797</v>
      </c>
      <c r="Q43" s="4">
        <v>10741067.452900199</v>
      </c>
      <c r="R43" s="4">
        <v>10588083.337958099</v>
      </c>
      <c r="S43" s="4">
        <v>10461305.673490901</v>
      </c>
      <c r="T43" s="4">
        <v>10321020.3381839</v>
      </c>
      <c r="U43" s="4">
        <v>10163934.5352131</v>
      </c>
      <c r="V43" s="4">
        <v>10088380.946840201</v>
      </c>
      <c r="W43" s="4">
        <v>10091801.969596401</v>
      </c>
      <c r="X43" s="4">
        <v>10057770.2680897</v>
      </c>
      <c r="Y43" s="4">
        <v>10089458.2528753</v>
      </c>
      <c r="Z43" s="4">
        <v>10160327.616264099</v>
      </c>
      <c r="AA43" s="4">
        <v>10233853.939944999</v>
      </c>
      <c r="AB43" s="4">
        <v>10261426.089428401</v>
      </c>
      <c r="AC43" s="4">
        <v>10306097.7946134</v>
      </c>
      <c r="AD43" s="4">
        <v>10428864.444236301</v>
      </c>
      <c r="AE43" s="4">
        <v>10529484.683411101</v>
      </c>
      <c r="AF43" s="4">
        <v>10636528.359672301</v>
      </c>
      <c r="AG43" s="4">
        <v>10746230.8611679</v>
      </c>
      <c r="AH43" s="4">
        <v>10857784.8024277</v>
      </c>
      <c r="AI43" s="4">
        <v>10970380.312697601</v>
      </c>
      <c r="AJ43" s="4">
        <v>11068903.423883799</v>
      </c>
      <c r="AK43" s="4">
        <v>11166460.4493756</v>
      </c>
      <c r="AL43" s="4">
        <v>11262953.455523901</v>
      </c>
      <c r="AM43" s="4">
        <v>11365821.7372499</v>
      </c>
      <c r="AN43" s="4">
        <v>11462206.2330736</v>
      </c>
      <c r="AO43" s="4">
        <v>11559254.8512991</v>
      </c>
      <c r="AP43" s="4">
        <v>11654218.244027499</v>
      </c>
      <c r="AQ43" s="4">
        <v>11746032.860760501</v>
      </c>
      <c r="AR43" s="4">
        <v>11837381.0851763</v>
      </c>
      <c r="AS43" s="4">
        <v>11968554.7823133</v>
      </c>
      <c r="AT43" s="4">
        <v>12093108.4717071</v>
      </c>
      <c r="AU43" s="4">
        <v>12215187.5066834</v>
      </c>
      <c r="AV43" s="4">
        <v>12331734.999546099</v>
      </c>
      <c r="AW43" s="4">
        <v>12445479.2296528</v>
      </c>
      <c r="AX43" s="4">
        <v>12554829.476916101</v>
      </c>
      <c r="AY43" s="4">
        <v>12660920.8018988</v>
      </c>
      <c r="AZ43" s="4">
        <v>12767247.907253001</v>
      </c>
      <c r="BA43" s="4">
        <v>12871599.17924</v>
      </c>
      <c r="BB43" s="4">
        <v>12976124.567097301</v>
      </c>
    </row>
    <row r="44" spans="1:102">
      <c r="A44" t="s">
        <v>26</v>
      </c>
      <c r="B44" s="4">
        <f t="shared" ref="B44:AG44" si="2">B42/(B42+B43)</f>
        <v>0.62549810616991053</v>
      </c>
      <c r="C44" s="4">
        <f t="shared" si="2"/>
        <v>0.62612392173586939</v>
      </c>
      <c r="D44" s="4">
        <f t="shared" si="2"/>
        <v>0.6267656061634429</v>
      </c>
      <c r="E44" s="4">
        <f t="shared" si="2"/>
        <v>0.61683173890782284</v>
      </c>
      <c r="F44" s="4">
        <f t="shared" si="2"/>
        <v>0.61188729062783997</v>
      </c>
      <c r="G44" s="4">
        <f t="shared" si="2"/>
        <v>0.59400677461824403</v>
      </c>
      <c r="H44" s="4">
        <f t="shared" si="2"/>
        <v>0.5866192284286722</v>
      </c>
      <c r="I44" s="4">
        <f t="shared" si="2"/>
        <v>0.57550635016525886</v>
      </c>
      <c r="J44" s="4">
        <f t="shared" si="2"/>
        <v>0.57099155112307687</v>
      </c>
      <c r="K44" s="4">
        <f t="shared" si="2"/>
        <v>0.56776018095162317</v>
      </c>
      <c r="L44" s="4">
        <f t="shared" si="2"/>
        <v>0.56444602913088848</v>
      </c>
      <c r="M44" s="4">
        <f t="shared" si="2"/>
        <v>0.56697900543501545</v>
      </c>
      <c r="N44" s="4">
        <f t="shared" si="2"/>
        <v>0.56552488990116878</v>
      </c>
      <c r="O44" s="4">
        <f t="shared" si="2"/>
        <v>0.56516312962861426</v>
      </c>
      <c r="P44" s="4">
        <f t="shared" si="2"/>
        <v>0.56736377168949903</v>
      </c>
      <c r="Q44" s="4">
        <f t="shared" si="2"/>
        <v>0.5694542077687007</v>
      </c>
      <c r="R44" s="4">
        <f t="shared" si="2"/>
        <v>0.57262780050560058</v>
      </c>
      <c r="S44" s="4">
        <f t="shared" si="2"/>
        <v>0.57642059103998167</v>
      </c>
      <c r="T44" s="4">
        <f t="shared" si="2"/>
        <v>0.58068282873312793</v>
      </c>
      <c r="U44" s="4">
        <f t="shared" si="2"/>
        <v>0.58503703053941447</v>
      </c>
      <c r="V44" s="4">
        <f t="shared" si="2"/>
        <v>0.58946400007572419</v>
      </c>
      <c r="W44" s="4">
        <f t="shared" si="2"/>
        <v>0.59390960855216191</v>
      </c>
      <c r="X44" s="4">
        <f t="shared" si="2"/>
        <v>0.59811994163618909</v>
      </c>
      <c r="Y44" s="4">
        <f t="shared" si="2"/>
        <v>0.60209778135546166</v>
      </c>
      <c r="Z44" s="4">
        <f t="shared" si="2"/>
        <v>0.60581257652827936</v>
      </c>
      <c r="AA44" s="4">
        <f t="shared" si="2"/>
        <v>0.60918209755342234</v>
      </c>
      <c r="AB44" s="4">
        <f t="shared" si="2"/>
        <v>0.61220475610733582</v>
      </c>
      <c r="AC44" s="4">
        <f t="shared" si="2"/>
        <v>0.61491417032019624</v>
      </c>
      <c r="AD44" s="4">
        <f t="shared" si="2"/>
        <v>0.6173237365540154</v>
      </c>
      <c r="AE44" s="4">
        <f t="shared" si="2"/>
        <v>0.61942843665167557</v>
      </c>
      <c r="AF44" s="4">
        <f t="shared" si="2"/>
        <v>0.62123159172624309</v>
      </c>
      <c r="AG44" s="4">
        <f t="shared" si="2"/>
        <v>0.62278986045385398</v>
      </c>
      <c r="AH44" s="4">
        <f t="shared" ref="AH44:BB44" si="3">AH42/(AH42+AH43)</f>
        <v>0.62411553099174566</v>
      </c>
      <c r="AI44" s="4">
        <f t="shared" si="3"/>
        <v>0.62527489985237139</v>
      </c>
      <c r="AJ44" s="4">
        <f t="shared" si="3"/>
        <v>0.62619506435810934</v>
      </c>
      <c r="AK44" s="4">
        <f t="shared" si="3"/>
        <v>0.62694523578168981</v>
      </c>
      <c r="AL44" s="4">
        <f t="shared" si="3"/>
        <v>0.62755450907272181</v>
      </c>
      <c r="AM44" s="4">
        <f t="shared" si="3"/>
        <v>0.62797099246374199</v>
      </c>
      <c r="AN44" s="4">
        <f t="shared" si="3"/>
        <v>0.62829460385860703</v>
      </c>
      <c r="AO44" s="4">
        <f t="shared" si="3"/>
        <v>0.6285482725786905</v>
      </c>
      <c r="AP44" s="4">
        <f t="shared" si="3"/>
        <v>0.62877938878555995</v>
      </c>
      <c r="AQ44" s="4">
        <f t="shared" si="3"/>
        <v>0.62901910898082847</v>
      </c>
      <c r="AR44" s="4">
        <f t="shared" si="3"/>
        <v>0.62921993789755126</v>
      </c>
      <c r="AS44" s="4">
        <f t="shared" si="3"/>
        <v>0.62935901905190383</v>
      </c>
      <c r="AT44" s="4">
        <f t="shared" si="3"/>
        <v>0.62956053662981148</v>
      </c>
      <c r="AU44" s="4">
        <f t="shared" si="3"/>
        <v>0.62976687947973697</v>
      </c>
      <c r="AV44" s="4">
        <f t="shared" si="3"/>
        <v>0.63003937721358128</v>
      </c>
      <c r="AW44" s="4">
        <f t="shared" si="3"/>
        <v>0.63030658141170581</v>
      </c>
      <c r="AX44" s="4">
        <f t="shared" si="3"/>
        <v>0.63061560798817506</v>
      </c>
      <c r="AY44" s="4">
        <f t="shared" si="3"/>
        <v>0.63093994479643734</v>
      </c>
      <c r="AZ44" s="4">
        <f t="shared" si="3"/>
        <v>0.6312125106081482</v>
      </c>
      <c r="BA44" s="4">
        <f t="shared" si="3"/>
        <v>0.6314866052317395</v>
      </c>
      <c r="BB44" s="4">
        <f t="shared" si="3"/>
        <v>0.63169985284330776</v>
      </c>
    </row>
    <row r="45" spans="1:102">
      <c r="A45" t="s">
        <v>27</v>
      </c>
      <c r="B45" s="4">
        <f t="shared" ref="B45:AG45" si="4">B43/(B42+B43)</f>
        <v>0.37450189383008942</v>
      </c>
      <c r="C45" s="4">
        <f t="shared" si="4"/>
        <v>0.37387607826413066</v>
      </c>
      <c r="D45" s="4">
        <f t="shared" si="4"/>
        <v>0.37323439383655704</v>
      </c>
      <c r="E45" s="4">
        <f t="shared" si="4"/>
        <v>0.38316826109217722</v>
      </c>
      <c r="F45" s="4">
        <f t="shared" si="4"/>
        <v>0.38811270937216003</v>
      </c>
      <c r="G45" s="4">
        <f t="shared" si="4"/>
        <v>0.40599322538175603</v>
      </c>
      <c r="H45" s="4">
        <f t="shared" si="4"/>
        <v>0.4133807715713278</v>
      </c>
      <c r="I45" s="4">
        <f t="shared" si="4"/>
        <v>0.42449364983474119</v>
      </c>
      <c r="J45" s="4">
        <f t="shared" si="4"/>
        <v>0.42900844887692319</v>
      </c>
      <c r="K45" s="4">
        <f t="shared" si="4"/>
        <v>0.43223981904837688</v>
      </c>
      <c r="L45" s="4">
        <f t="shared" si="4"/>
        <v>0.43555397086911163</v>
      </c>
      <c r="M45" s="4">
        <f t="shared" si="4"/>
        <v>0.4330209945649845</v>
      </c>
      <c r="N45" s="4">
        <f t="shared" si="4"/>
        <v>0.43447511009883127</v>
      </c>
      <c r="O45" s="4">
        <f t="shared" si="4"/>
        <v>0.43483687037138574</v>
      </c>
      <c r="P45" s="4">
        <f t="shared" si="4"/>
        <v>0.43263622831050103</v>
      </c>
      <c r="Q45" s="4">
        <f t="shared" si="4"/>
        <v>0.43054579223129941</v>
      </c>
      <c r="R45" s="4">
        <f t="shared" si="4"/>
        <v>0.42737219949439953</v>
      </c>
      <c r="S45" s="4">
        <f t="shared" si="4"/>
        <v>0.42357940896001833</v>
      </c>
      <c r="T45" s="4">
        <f t="shared" si="4"/>
        <v>0.41931717126687207</v>
      </c>
      <c r="U45" s="4">
        <f t="shared" si="4"/>
        <v>0.41496296946058542</v>
      </c>
      <c r="V45" s="4">
        <f t="shared" si="4"/>
        <v>0.41053599992427575</v>
      </c>
      <c r="W45" s="4">
        <f t="shared" si="4"/>
        <v>0.40609039144783815</v>
      </c>
      <c r="X45" s="4">
        <f t="shared" si="4"/>
        <v>0.40188005836381085</v>
      </c>
      <c r="Y45" s="4">
        <f t="shared" si="4"/>
        <v>0.3979022186445384</v>
      </c>
      <c r="Z45" s="4">
        <f t="shared" si="4"/>
        <v>0.39418742347172059</v>
      </c>
      <c r="AA45" s="4">
        <f t="shared" si="4"/>
        <v>0.3908179024465776</v>
      </c>
      <c r="AB45" s="4">
        <f t="shared" si="4"/>
        <v>0.38779524389266407</v>
      </c>
      <c r="AC45" s="4">
        <f t="shared" si="4"/>
        <v>0.3850858296798037</v>
      </c>
      <c r="AD45" s="4">
        <f t="shared" si="4"/>
        <v>0.3826762634459846</v>
      </c>
      <c r="AE45" s="4">
        <f t="shared" si="4"/>
        <v>0.38057156334832443</v>
      </c>
      <c r="AF45" s="4">
        <f t="shared" si="4"/>
        <v>0.37876840827375696</v>
      </c>
      <c r="AG45" s="4">
        <f t="shared" si="4"/>
        <v>0.37721013954614607</v>
      </c>
      <c r="AH45" s="4">
        <f t="shared" ref="AH45:BB45" si="5">AH43/(AH42+AH43)</f>
        <v>0.37588446900825423</v>
      </c>
      <c r="AI45" s="4">
        <f t="shared" si="5"/>
        <v>0.37472510014762855</v>
      </c>
      <c r="AJ45" s="4">
        <f t="shared" si="5"/>
        <v>0.37380493564189066</v>
      </c>
      <c r="AK45" s="4">
        <f t="shared" si="5"/>
        <v>0.37305476421831019</v>
      </c>
      <c r="AL45" s="4">
        <f t="shared" si="5"/>
        <v>0.37244549092727824</v>
      </c>
      <c r="AM45" s="4">
        <f t="shared" si="5"/>
        <v>0.37202900753625801</v>
      </c>
      <c r="AN45" s="4">
        <f t="shared" si="5"/>
        <v>0.37170539614139292</v>
      </c>
      <c r="AO45" s="4">
        <f t="shared" si="5"/>
        <v>0.37145172742130955</v>
      </c>
      <c r="AP45" s="4">
        <f t="shared" si="5"/>
        <v>0.37122061121444011</v>
      </c>
      <c r="AQ45" s="4">
        <f t="shared" si="5"/>
        <v>0.37098089101917148</v>
      </c>
      <c r="AR45" s="4">
        <f t="shared" si="5"/>
        <v>0.37078006210244874</v>
      </c>
      <c r="AS45" s="4">
        <f t="shared" si="5"/>
        <v>0.37064098094809617</v>
      </c>
      <c r="AT45" s="4">
        <f t="shared" si="5"/>
        <v>0.3704394633701884</v>
      </c>
      <c r="AU45" s="4">
        <f t="shared" si="5"/>
        <v>0.37023312052026308</v>
      </c>
      <c r="AV45" s="4">
        <f t="shared" si="5"/>
        <v>0.36996062278641872</v>
      </c>
      <c r="AW45" s="4">
        <f t="shared" si="5"/>
        <v>0.3696934185882943</v>
      </c>
      <c r="AX45" s="4">
        <f t="shared" si="5"/>
        <v>0.36938439201182488</v>
      </c>
      <c r="AY45" s="4">
        <f t="shared" si="5"/>
        <v>0.36906005520356261</v>
      </c>
      <c r="AZ45" s="4">
        <f t="shared" si="5"/>
        <v>0.36878748939185185</v>
      </c>
      <c r="BA45" s="4">
        <f t="shared" si="5"/>
        <v>0.36851339476826045</v>
      </c>
      <c r="BB45" s="4">
        <f t="shared" si="5"/>
        <v>0.36830014715669224</v>
      </c>
    </row>
    <row r="47" spans="1:102">
      <c r="R47" t="s">
        <v>70</v>
      </c>
      <c r="T47">
        <f>AVERAGE(T44:BB44)</f>
        <v>0.61940293933323609</v>
      </c>
      <c r="U47" t="s">
        <v>71</v>
      </c>
    </row>
    <row r="48" spans="1:102">
      <c r="A48" t="s">
        <v>107</v>
      </c>
      <c r="B48" s="22">
        <f>AVERAGE(J44:R44)</f>
        <v>0.56781228512602078</v>
      </c>
      <c r="T48">
        <f>AVERAGE(T45:BB45)</f>
        <v>0.38059706066676374</v>
      </c>
      <c r="U4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6"/>
  <sheetViews>
    <sheetView workbookViewId="0">
      <selection activeCell="AQ30" sqref="AQ30"/>
    </sheetView>
  </sheetViews>
  <sheetFormatPr defaultRowHeight="14.5"/>
  <cols>
    <col min="1" max="1" width="19.1796875" customWidth="1"/>
  </cols>
  <sheetData>
    <row r="2" spans="1:102">
      <c r="A2" t="s">
        <v>23</v>
      </c>
      <c r="B2">
        <v>1950</v>
      </c>
      <c r="C2">
        <v>1951</v>
      </c>
      <c r="D2">
        <v>1952</v>
      </c>
      <c r="E2">
        <v>1953</v>
      </c>
      <c r="F2">
        <v>1954</v>
      </c>
      <c r="G2">
        <v>1955</v>
      </c>
      <c r="H2">
        <v>1956</v>
      </c>
      <c r="I2">
        <v>1957</v>
      </c>
      <c r="J2">
        <v>1958</v>
      </c>
      <c r="K2">
        <v>1959</v>
      </c>
      <c r="L2">
        <v>1960</v>
      </c>
      <c r="M2">
        <v>1961</v>
      </c>
      <c r="N2">
        <v>1962</v>
      </c>
      <c r="O2">
        <v>1963</v>
      </c>
      <c r="P2">
        <v>1964</v>
      </c>
      <c r="Q2">
        <v>1965</v>
      </c>
      <c r="R2">
        <v>1966</v>
      </c>
      <c r="S2">
        <v>1967</v>
      </c>
      <c r="T2">
        <v>1968</v>
      </c>
      <c r="U2">
        <v>1969</v>
      </c>
      <c r="V2">
        <v>1970</v>
      </c>
      <c r="W2">
        <v>1971</v>
      </c>
      <c r="X2">
        <v>1972</v>
      </c>
      <c r="Y2">
        <v>1973</v>
      </c>
      <c r="Z2">
        <v>1974</v>
      </c>
      <c r="AA2">
        <v>1975</v>
      </c>
      <c r="AB2">
        <v>1976</v>
      </c>
      <c r="AC2">
        <v>1977</v>
      </c>
      <c r="AD2">
        <v>1978</v>
      </c>
      <c r="AE2">
        <v>1979</v>
      </c>
      <c r="AF2">
        <v>1980</v>
      </c>
      <c r="AG2">
        <v>1981</v>
      </c>
      <c r="AH2">
        <v>1982</v>
      </c>
      <c r="AI2">
        <v>1983</v>
      </c>
      <c r="AJ2">
        <v>1984</v>
      </c>
      <c r="AK2">
        <v>1985</v>
      </c>
      <c r="AL2">
        <v>1986</v>
      </c>
      <c r="AM2">
        <v>1987</v>
      </c>
      <c r="AN2">
        <v>1988</v>
      </c>
      <c r="AO2">
        <v>1989</v>
      </c>
      <c r="AP2">
        <v>1990</v>
      </c>
      <c r="AQ2">
        <v>1991</v>
      </c>
      <c r="AR2">
        <v>1992</v>
      </c>
      <c r="AS2">
        <v>1993</v>
      </c>
      <c r="AT2">
        <v>1994</v>
      </c>
      <c r="AU2">
        <v>1995</v>
      </c>
      <c r="AV2">
        <v>1996</v>
      </c>
      <c r="AW2">
        <v>1997</v>
      </c>
      <c r="AX2">
        <v>1998</v>
      </c>
      <c r="AY2">
        <v>1999</v>
      </c>
      <c r="AZ2">
        <v>2000</v>
      </c>
      <c r="BA2">
        <v>2001</v>
      </c>
      <c r="BB2">
        <v>2002</v>
      </c>
      <c r="BC2">
        <v>2003</v>
      </c>
      <c r="BD2">
        <v>2004</v>
      </c>
      <c r="BE2">
        <v>2005</v>
      </c>
      <c r="BF2">
        <v>2006</v>
      </c>
      <c r="BG2">
        <v>2007</v>
      </c>
      <c r="BH2">
        <v>2008</v>
      </c>
      <c r="BI2">
        <v>2009</v>
      </c>
      <c r="BJ2">
        <v>2010</v>
      </c>
      <c r="BK2">
        <v>2011</v>
      </c>
      <c r="BL2">
        <v>2012</v>
      </c>
      <c r="BM2">
        <v>2013</v>
      </c>
      <c r="BN2">
        <v>2014</v>
      </c>
      <c r="BO2">
        <v>2015</v>
      </c>
      <c r="BP2">
        <v>2016</v>
      </c>
      <c r="BQ2">
        <v>2017</v>
      </c>
      <c r="BR2">
        <v>2018</v>
      </c>
      <c r="BS2">
        <v>2019</v>
      </c>
      <c r="BT2">
        <v>2020</v>
      </c>
      <c r="BU2">
        <v>2021</v>
      </c>
      <c r="BV2">
        <v>2022</v>
      </c>
      <c r="BW2">
        <v>2023</v>
      </c>
      <c r="BX2">
        <v>2024</v>
      </c>
      <c r="BY2">
        <v>2025</v>
      </c>
      <c r="BZ2">
        <v>2026</v>
      </c>
      <c r="CA2">
        <v>2027</v>
      </c>
      <c r="CB2">
        <v>2028</v>
      </c>
      <c r="CC2">
        <v>2029</v>
      </c>
      <c r="CD2">
        <v>2030</v>
      </c>
      <c r="CE2">
        <v>2031</v>
      </c>
      <c r="CF2">
        <v>2032</v>
      </c>
      <c r="CG2">
        <v>2033</v>
      </c>
      <c r="CH2">
        <v>2034</v>
      </c>
      <c r="CI2">
        <v>2035</v>
      </c>
      <c r="CJ2">
        <v>2036</v>
      </c>
      <c r="CK2">
        <v>2037</v>
      </c>
      <c r="CL2">
        <v>2038</v>
      </c>
      <c r="CM2">
        <v>2039</v>
      </c>
      <c r="CN2">
        <v>2040</v>
      </c>
      <c r="CO2">
        <v>2041</v>
      </c>
      <c r="CP2">
        <v>2042</v>
      </c>
      <c r="CQ2">
        <v>2043</v>
      </c>
      <c r="CR2">
        <v>2044</v>
      </c>
      <c r="CS2">
        <v>2045</v>
      </c>
      <c r="CT2">
        <v>2046</v>
      </c>
      <c r="CU2">
        <v>2047</v>
      </c>
      <c r="CV2">
        <v>2048</v>
      </c>
      <c r="CW2">
        <v>2049</v>
      </c>
      <c r="CX2">
        <v>2050</v>
      </c>
    </row>
    <row r="3" spans="1:102">
      <c r="A3" t="s">
        <v>76</v>
      </c>
      <c r="B3">
        <v>6.0736988096446698</v>
      </c>
      <c r="C3">
        <v>6.0736988096446698</v>
      </c>
      <c r="D3">
        <v>6.0736988096446698</v>
      </c>
      <c r="E3">
        <v>6.0736988096446698</v>
      </c>
      <c r="F3">
        <v>6.0736988096446698</v>
      </c>
      <c r="G3">
        <v>6.0736988096446698</v>
      </c>
      <c r="H3">
        <v>6.0736988096446698</v>
      </c>
      <c r="I3">
        <v>6.0736988096446698</v>
      </c>
      <c r="J3">
        <v>6.0736988096446698</v>
      </c>
      <c r="K3">
        <v>6.0736988096446698</v>
      </c>
      <c r="L3">
        <v>6.0736988096446698</v>
      </c>
      <c r="M3">
        <v>6.0736988096446698</v>
      </c>
      <c r="N3">
        <v>6.0736988096446698</v>
      </c>
      <c r="O3">
        <v>6.0736988096446698</v>
      </c>
      <c r="P3">
        <v>6.0736988096446698</v>
      </c>
      <c r="Q3">
        <v>6.0736988096446698</v>
      </c>
      <c r="R3">
        <v>6.0255139382141998</v>
      </c>
      <c r="S3">
        <v>6.0965976109541096</v>
      </c>
      <c r="T3">
        <v>6.0944187775189604</v>
      </c>
      <c r="U3">
        <v>6.1544585450008702</v>
      </c>
      <c r="V3">
        <v>6.1421218729583602</v>
      </c>
      <c r="W3">
        <v>6.2058130099460804</v>
      </c>
      <c r="X3">
        <v>6.2260885772690902</v>
      </c>
      <c r="Y3">
        <v>6.2453737489864496</v>
      </c>
      <c r="Z3">
        <v>6.4114717946875803</v>
      </c>
      <c r="AA3">
        <v>6.49481441705906</v>
      </c>
      <c r="AB3">
        <v>6.5798565377219296</v>
      </c>
      <c r="AC3">
        <v>7.7832362329064502</v>
      </c>
      <c r="AD3">
        <v>7.8498258426552496</v>
      </c>
      <c r="AE3">
        <v>7.8959097702707197</v>
      </c>
      <c r="AF3">
        <v>7.9457872228077502</v>
      </c>
      <c r="AG3">
        <v>7.9863819231392403</v>
      </c>
      <c r="AH3">
        <v>8.0334376520351896</v>
      </c>
      <c r="AI3">
        <v>8.0572830881935094</v>
      </c>
      <c r="AJ3">
        <v>8.1806963049706205</v>
      </c>
      <c r="AK3">
        <v>8.2129959399775405</v>
      </c>
      <c r="AL3">
        <v>8.2440484493981998</v>
      </c>
      <c r="AM3">
        <v>8.2997835060086906</v>
      </c>
      <c r="AN3">
        <v>9.2065775870855209</v>
      </c>
      <c r="AO3">
        <v>9.25603540562234</v>
      </c>
      <c r="AP3">
        <v>9.2373570722394707</v>
      </c>
      <c r="AQ3">
        <v>9.2987573078711403</v>
      </c>
      <c r="AR3">
        <v>9.4228703062749002</v>
      </c>
      <c r="AS3">
        <v>9.5629368113974405</v>
      </c>
      <c r="AT3">
        <v>9.6860226860423904</v>
      </c>
      <c r="AU3">
        <v>9.9925051456598499</v>
      </c>
      <c r="AV3">
        <v>10.255381986142</v>
      </c>
      <c r="AW3">
        <v>10.4511087695181</v>
      </c>
      <c r="AX3">
        <v>10.6268486049035</v>
      </c>
      <c r="AY3">
        <v>10.8041071210823</v>
      </c>
      <c r="AZ3">
        <v>11.065727215011901</v>
      </c>
      <c r="BA3">
        <v>11.007518859292199</v>
      </c>
      <c r="BB3">
        <v>11.0753298928931</v>
      </c>
      <c r="BC3">
        <v>11.1337990983954</v>
      </c>
      <c r="BD3">
        <v>11.1048731924389</v>
      </c>
      <c r="BE3">
        <v>11.2347243367528</v>
      </c>
      <c r="BF3">
        <v>10.9551449653615</v>
      </c>
      <c r="BG3">
        <v>10.8853977725568</v>
      </c>
      <c r="BH3">
        <v>10.918694274595801</v>
      </c>
      <c r="BI3">
        <v>10.9151873177812</v>
      </c>
      <c r="BJ3">
        <v>11.1831941836463</v>
      </c>
      <c r="BK3">
        <v>11.001586889182899</v>
      </c>
      <c r="BL3">
        <v>11.007872533760001</v>
      </c>
      <c r="BM3">
        <v>11.0303487668149</v>
      </c>
      <c r="BN3">
        <v>11.0303487668149</v>
      </c>
      <c r="BO3">
        <v>11.0303487668149</v>
      </c>
      <c r="BP3">
        <v>11.0303487668149</v>
      </c>
      <c r="BQ3">
        <v>11.0303487668149</v>
      </c>
      <c r="BR3">
        <v>11.0303487668149</v>
      </c>
      <c r="BS3">
        <v>11.0303487668149</v>
      </c>
      <c r="BT3">
        <v>11.0303487668149</v>
      </c>
      <c r="BU3">
        <v>11.0303487668149</v>
      </c>
      <c r="BV3">
        <v>11.0303487668149</v>
      </c>
      <c r="BW3">
        <v>11.0303487668149</v>
      </c>
      <c r="BX3">
        <v>11.0303487668149</v>
      </c>
      <c r="BY3">
        <v>11.0303487668149</v>
      </c>
      <c r="BZ3">
        <v>11.0303487668149</v>
      </c>
      <c r="CA3">
        <v>11.0303487668149</v>
      </c>
      <c r="CB3">
        <v>11.0303487668149</v>
      </c>
      <c r="CC3">
        <v>11.0303487668149</v>
      </c>
      <c r="CD3">
        <v>11.0303487668149</v>
      </c>
      <c r="CE3">
        <v>11.0303487668149</v>
      </c>
      <c r="CF3">
        <v>11.0303487668149</v>
      </c>
      <c r="CG3">
        <v>11.0303487668149</v>
      </c>
      <c r="CH3">
        <v>11.0303487668149</v>
      </c>
      <c r="CI3">
        <v>11.0303487668149</v>
      </c>
      <c r="CJ3">
        <v>11.0303487668149</v>
      </c>
      <c r="CK3">
        <v>11.0303487668149</v>
      </c>
      <c r="CL3">
        <v>11.0303487668149</v>
      </c>
      <c r="CM3">
        <v>11.0303487668149</v>
      </c>
      <c r="CN3">
        <v>11.0303487668149</v>
      </c>
      <c r="CO3">
        <v>11.0303487668149</v>
      </c>
      <c r="CP3">
        <v>11.0303487668149</v>
      </c>
      <c r="CQ3">
        <v>11.0303487668149</v>
      </c>
      <c r="CR3">
        <v>11.0303487668149</v>
      </c>
      <c r="CS3">
        <v>11.0303487668149</v>
      </c>
      <c r="CT3">
        <v>11.0303487668149</v>
      </c>
      <c r="CU3">
        <v>11.0303487668149</v>
      </c>
      <c r="CV3">
        <v>11.0303487668149</v>
      </c>
      <c r="CW3">
        <v>11.0303487668149</v>
      </c>
      <c r="CX3">
        <v>11.0303487668149</v>
      </c>
    </row>
    <row r="4" spans="1:102">
      <c r="A4" t="s">
        <v>77</v>
      </c>
      <c r="B4">
        <v>6.8241915568939602</v>
      </c>
      <c r="C4">
        <v>6.8241915568939602</v>
      </c>
      <c r="D4">
        <v>6.8241915568939602</v>
      </c>
      <c r="E4">
        <v>6.8241915568939602</v>
      </c>
      <c r="F4">
        <v>6.8241915568939602</v>
      </c>
      <c r="G4">
        <v>6.8241915568939602</v>
      </c>
      <c r="H4">
        <v>6.8241915568939602</v>
      </c>
      <c r="I4">
        <v>6.8241915568939602</v>
      </c>
      <c r="J4">
        <v>6.8241915568939602</v>
      </c>
      <c r="K4">
        <v>6.8241915568939602</v>
      </c>
      <c r="L4">
        <v>6.8241915568939602</v>
      </c>
      <c r="M4">
        <v>6.8241915568939602</v>
      </c>
      <c r="N4">
        <v>6.8241915568939602</v>
      </c>
      <c r="O4">
        <v>6.8241915568939602</v>
      </c>
      <c r="P4">
        <v>6.8241915568939602</v>
      </c>
      <c r="Q4">
        <v>6.8241915568939602</v>
      </c>
      <c r="R4">
        <v>6.9234892588342296</v>
      </c>
      <c r="S4">
        <v>6.9161815957165196</v>
      </c>
      <c r="T4">
        <v>7.4090924918122498</v>
      </c>
      <c r="U4">
        <v>6.9944201240739696</v>
      </c>
      <c r="V4">
        <v>6.9521381525078896</v>
      </c>
      <c r="W4">
        <v>6.8694812961527898</v>
      </c>
      <c r="X4">
        <v>6.7894990067954399</v>
      </c>
      <c r="Y4">
        <v>6.9180515488368197</v>
      </c>
      <c r="Z4">
        <v>6.9736292719368702</v>
      </c>
      <c r="AA4">
        <v>6.8903539469875499</v>
      </c>
      <c r="AB4">
        <v>6.85210981925169</v>
      </c>
      <c r="AC4">
        <v>6.8590263187886</v>
      </c>
      <c r="AD4">
        <v>6.8535694240516696</v>
      </c>
      <c r="AE4">
        <v>6.9263444409771102</v>
      </c>
      <c r="AF4">
        <v>6.9683395998740103</v>
      </c>
      <c r="AG4">
        <v>6.8293723966230697</v>
      </c>
      <c r="AH4">
        <v>7.8655113820870204</v>
      </c>
      <c r="AI4">
        <v>8.1368173254624008</v>
      </c>
      <c r="AJ4">
        <v>8.7838329654203005</v>
      </c>
      <c r="AK4">
        <v>8.7629300692559795</v>
      </c>
      <c r="AL4">
        <v>8.9324313578293602</v>
      </c>
      <c r="AM4">
        <v>8.6078609037161993</v>
      </c>
      <c r="AN4">
        <v>8.2769643596836406</v>
      </c>
      <c r="AO4">
        <v>8.9872703510253</v>
      </c>
      <c r="AP4">
        <v>9.2820113709538603</v>
      </c>
      <c r="AQ4">
        <v>9.3115197259543692</v>
      </c>
      <c r="AR4">
        <v>9.1827206908508003</v>
      </c>
      <c r="AS4">
        <v>9.3055369386388804</v>
      </c>
      <c r="AT4">
        <v>9.7869626674442607</v>
      </c>
      <c r="AU4">
        <v>10.0178825988959</v>
      </c>
      <c r="AV4">
        <v>10.0619901228412</v>
      </c>
      <c r="AW4">
        <v>10.4620920470217</v>
      </c>
      <c r="AX4">
        <v>8.9525320746642105</v>
      </c>
      <c r="AY4">
        <v>10.859855610214201</v>
      </c>
      <c r="AZ4">
        <v>10.8131013815592</v>
      </c>
      <c r="BA4">
        <v>11.986921981262199</v>
      </c>
      <c r="BB4">
        <v>12.501945903145099</v>
      </c>
      <c r="BC4">
        <v>12.9098319846644</v>
      </c>
      <c r="BD4">
        <v>12.8816942210603</v>
      </c>
      <c r="BE4">
        <v>12.7453297300383</v>
      </c>
      <c r="BF4">
        <v>13.037288369030399</v>
      </c>
      <c r="BG4">
        <v>11.743820648149599</v>
      </c>
      <c r="BH4">
        <v>12.1705935591164</v>
      </c>
      <c r="BI4">
        <v>9.2671276073855697</v>
      </c>
      <c r="BJ4">
        <v>10.9985085945431</v>
      </c>
      <c r="BK4">
        <v>11.149407708471299</v>
      </c>
      <c r="BL4">
        <v>10.9237416521635</v>
      </c>
      <c r="BM4">
        <v>11.009252020883199</v>
      </c>
      <c r="BN4">
        <v>11.009252020883199</v>
      </c>
      <c r="BO4">
        <v>11.009252020883199</v>
      </c>
      <c r="BP4">
        <v>11.009252020883199</v>
      </c>
      <c r="BQ4">
        <v>11.009252020883199</v>
      </c>
      <c r="BR4">
        <v>11.009252020883199</v>
      </c>
      <c r="BS4">
        <v>11.009252020883199</v>
      </c>
      <c r="BT4">
        <v>11.009252020883199</v>
      </c>
      <c r="BU4">
        <v>11.009252020883199</v>
      </c>
      <c r="BV4">
        <v>11.009252020883199</v>
      </c>
      <c r="BW4">
        <v>11.009252020883199</v>
      </c>
      <c r="BX4">
        <v>11.009252020883199</v>
      </c>
      <c r="BY4">
        <v>11.009252020883199</v>
      </c>
      <c r="BZ4">
        <v>11.009252020883199</v>
      </c>
      <c r="CA4">
        <v>11.009252020883199</v>
      </c>
      <c r="CB4">
        <v>11.009252020883199</v>
      </c>
      <c r="CC4">
        <v>11.009252020883199</v>
      </c>
      <c r="CD4">
        <v>11.009252020883199</v>
      </c>
      <c r="CE4">
        <v>11.009252020883199</v>
      </c>
      <c r="CF4">
        <v>11.009252020883199</v>
      </c>
      <c r="CG4">
        <v>11.009252020883199</v>
      </c>
      <c r="CH4">
        <v>11.009252020883199</v>
      </c>
      <c r="CI4">
        <v>11.009252020883199</v>
      </c>
      <c r="CJ4">
        <v>11.009252020883199</v>
      </c>
      <c r="CK4">
        <v>11.009252020883199</v>
      </c>
      <c r="CL4">
        <v>11.009252020883199</v>
      </c>
      <c r="CM4">
        <v>11.009252020883199</v>
      </c>
      <c r="CN4">
        <v>11.009252020883199</v>
      </c>
      <c r="CO4">
        <v>11.009252020883199</v>
      </c>
      <c r="CP4">
        <v>11.009252020883199</v>
      </c>
      <c r="CQ4">
        <v>11.009252020883199</v>
      </c>
      <c r="CR4">
        <v>11.009252020883199</v>
      </c>
      <c r="CS4">
        <v>11.009252020883199</v>
      </c>
      <c r="CT4">
        <v>11.009252020883199</v>
      </c>
      <c r="CU4">
        <v>11.009252020883199</v>
      </c>
      <c r="CV4">
        <v>11.009252020883199</v>
      </c>
      <c r="CW4">
        <v>11.009252020883199</v>
      </c>
      <c r="CX4">
        <v>11.009252020883199</v>
      </c>
    </row>
    <row r="5" spans="1:102">
      <c r="A5" t="s">
        <v>55</v>
      </c>
      <c r="B5">
        <v>6.0736988096446698</v>
      </c>
      <c r="C5">
        <v>6.0736988096446698</v>
      </c>
      <c r="D5">
        <v>6.0736988096446698</v>
      </c>
      <c r="E5">
        <v>6.0736988096446698</v>
      </c>
      <c r="F5">
        <v>6.0736988096446698</v>
      </c>
      <c r="G5">
        <v>6.0736988096446698</v>
      </c>
      <c r="H5">
        <v>6.0736988096446698</v>
      </c>
      <c r="I5">
        <v>6.0736988096446698</v>
      </c>
      <c r="J5">
        <v>6.0736988096446698</v>
      </c>
      <c r="K5">
        <v>6.0736988096446698</v>
      </c>
      <c r="L5">
        <v>6.0736988096446698</v>
      </c>
      <c r="M5">
        <v>6.0736988096446698</v>
      </c>
      <c r="N5">
        <v>6.0736988096446698</v>
      </c>
      <c r="O5">
        <v>6.0736988096446698</v>
      </c>
      <c r="P5">
        <v>6.0736988096446698</v>
      </c>
      <c r="Q5">
        <v>6.0736988096446698</v>
      </c>
      <c r="R5">
        <v>6.0255139382141998</v>
      </c>
      <c r="S5">
        <v>6.0965976109541096</v>
      </c>
      <c r="T5">
        <v>6.0944187775189604</v>
      </c>
      <c r="U5">
        <v>6.1544585450008702</v>
      </c>
      <c r="V5">
        <v>6.1421218729583602</v>
      </c>
      <c r="W5">
        <v>6.2058130099460804</v>
      </c>
      <c r="X5">
        <v>6.2260885772690902</v>
      </c>
      <c r="Y5">
        <v>6.2453737489864496</v>
      </c>
      <c r="Z5">
        <v>6.4114717946875803</v>
      </c>
      <c r="AA5">
        <v>6.49481441705906</v>
      </c>
      <c r="AB5">
        <v>6.5798565377219296</v>
      </c>
      <c r="AC5">
        <v>7.7832362329064502</v>
      </c>
      <c r="AD5">
        <v>7.8498258426552496</v>
      </c>
      <c r="AE5">
        <v>7.8959097702707197</v>
      </c>
      <c r="AF5">
        <v>7.9457872228077502</v>
      </c>
      <c r="AG5">
        <v>7.9863819231392403</v>
      </c>
      <c r="AH5">
        <v>8.0334376520351896</v>
      </c>
      <c r="AI5">
        <v>8.0572830881935094</v>
      </c>
      <c r="AJ5">
        <v>8.1806963049706205</v>
      </c>
      <c r="AK5">
        <v>8.2129959399775405</v>
      </c>
      <c r="AL5">
        <v>8.2440484493981998</v>
      </c>
      <c r="AM5">
        <v>8.2997835060086906</v>
      </c>
      <c r="AN5">
        <v>9.2065775870855209</v>
      </c>
      <c r="AO5">
        <v>9.25603540562234</v>
      </c>
      <c r="AP5">
        <v>9.2373570722394707</v>
      </c>
      <c r="AQ5">
        <v>9.2987573078711403</v>
      </c>
      <c r="AR5">
        <v>9.4228703062749002</v>
      </c>
      <c r="AS5">
        <v>9.5629368113974405</v>
      </c>
      <c r="AT5">
        <v>9.6860226860423904</v>
      </c>
      <c r="AU5">
        <v>9.9925051456598499</v>
      </c>
      <c r="AV5">
        <v>10.255381986142</v>
      </c>
      <c r="AW5">
        <v>10.4511087695181</v>
      </c>
      <c r="AX5">
        <v>10.6268486049035</v>
      </c>
      <c r="AY5">
        <v>10.8041071210823</v>
      </c>
      <c r="AZ5">
        <v>11.065727215011901</v>
      </c>
      <c r="BA5">
        <v>11.007518859292199</v>
      </c>
      <c r="BB5">
        <v>11.0753298928931</v>
      </c>
      <c r="BC5">
        <v>11.1337990983954</v>
      </c>
      <c r="BD5">
        <v>11.1048731924389</v>
      </c>
      <c r="BE5">
        <v>11.2347243367528</v>
      </c>
      <c r="BF5">
        <v>10.9551449653615</v>
      </c>
      <c r="BG5">
        <v>10.8853977725568</v>
      </c>
      <c r="BH5">
        <v>10.918694274595801</v>
      </c>
      <c r="BI5">
        <v>10.9151873177812</v>
      </c>
      <c r="BJ5">
        <v>8.99</v>
      </c>
      <c r="BK5">
        <v>8.7200000000000006</v>
      </c>
      <c r="BL5">
        <v>8.9</v>
      </c>
      <c r="BM5">
        <v>8.83</v>
      </c>
      <c r="BN5">
        <v>8.99</v>
      </c>
      <c r="BO5">
        <v>9.0299999999999994</v>
      </c>
      <c r="BP5">
        <v>9.14</v>
      </c>
      <c r="BQ5">
        <v>9.41</v>
      </c>
      <c r="BR5">
        <v>9.67</v>
      </c>
      <c r="BS5">
        <v>9.67</v>
      </c>
      <c r="BT5">
        <v>9.69</v>
      </c>
      <c r="BU5">
        <v>9.8431704379999996</v>
      </c>
      <c r="BV5">
        <v>9.8431740590000008</v>
      </c>
      <c r="BW5">
        <v>9.8424379729999902</v>
      </c>
      <c r="BX5">
        <v>9.8525791080000005</v>
      </c>
      <c r="BY5">
        <v>9.8526769309999995</v>
      </c>
      <c r="BZ5">
        <v>9.8544947870000001</v>
      </c>
      <c r="CA5">
        <v>9.8639619150000009</v>
      </c>
      <c r="CB5">
        <v>9.8671994890000008</v>
      </c>
      <c r="CC5">
        <v>9.8689047359999904</v>
      </c>
      <c r="CD5">
        <v>9.8692921249999905</v>
      </c>
      <c r="CE5">
        <v>9.8680683620000007</v>
      </c>
      <c r="CF5">
        <v>9.8834889070000003</v>
      </c>
      <c r="CG5">
        <v>9.886544657</v>
      </c>
      <c r="CH5">
        <v>9.8889858650000004</v>
      </c>
      <c r="CI5">
        <v>9.8904264029999904</v>
      </c>
      <c r="CJ5">
        <v>9.8920508219999999</v>
      </c>
      <c r="CK5">
        <v>9.8932771979999998</v>
      </c>
      <c r="CL5">
        <v>9.8942221979999996</v>
      </c>
      <c r="CM5">
        <v>9.8948534469999903</v>
      </c>
      <c r="CN5">
        <v>9.8952153349999996</v>
      </c>
      <c r="CO5">
        <v>9.8927087950000008</v>
      </c>
      <c r="CP5">
        <v>9.8902182920000001</v>
      </c>
      <c r="CQ5">
        <v>9.8877088860000004</v>
      </c>
      <c r="CR5">
        <v>9.8851906639999996</v>
      </c>
      <c r="CS5">
        <v>9.8826573789999905</v>
      </c>
      <c r="CT5">
        <v>9.8801205799999998</v>
      </c>
      <c r="CU5">
        <v>9.8775869759999999</v>
      </c>
      <c r="CV5">
        <v>9.8750385600000001</v>
      </c>
      <c r="CW5">
        <v>9.872468843</v>
      </c>
      <c r="CX5">
        <v>9.8698690469999999</v>
      </c>
    </row>
    <row r="6" spans="1:102">
      <c r="A6" t="s">
        <v>56</v>
      </c>
      <c r="B6">
        <v>6.8241915568939602</v>
      </c>
      <c r="C6">
        <v>6.8241915568939602</v>
      </c>
      <c r="D6">
        <v>6.8241915568939602</v>
      </c>
      <c r="E6">
        <v>6.8241915568939602</v>
      </c>
      <c r="F6">
        <v>6.8241915568939602</v>
      </c>
      <c r="G6">
        <v>6.8241915568939602</v>
      </c>
      <c r="H6">
        <v>6.8241915568939602</v>
      </c>
      <c r="I6">
        <v>6.8241915568939602</v>
      </c>
      <c r="J6">
        <v>6.8241915568939602</v>
      </c>
      <c r="K6">
        <v>6.8241915568939602</v>
      </c>
      <c r="L6">
        <v>6.8241915568939602</v>
      </c>
      <c r="M6">
        <v>6.8241915568939602</v>
      </c>
      <c r="N6">
        <v>6.8241915568939602</v>
      </c>
      <c r="O6">
        <v>6.8241915568939602</v>
      </c>
      <c r="P6">
        <v>6.8241915568939602</v>
      </c>
      <c r="Q6">
        <v>6.8241915568939602</v>
      </c>
      <c r="R6">
        <v>6.9234892588342296</v>
      </c>
      <c r="S6">
        <v>6.9161815957165196</v>
      </c>
      <c r="T6">
        <v>7.4090924918122498</v>
      </c>
      <c r="U6">
        <v>6.9944201240739696</v>
      </c>
      <c r="V6">
        <v>6.9521381525078896</v>
      </c>
      <c r="W6">
        <v>6.8694812961527898</v>
      </c>
      <c r="X6">
        <v>6.7894990067954399</v>
      </c>
      <c r="Y6">
        <v>6.9180515488368197</v>
      </c>
      <c r="Z6">
        <v>6.9736292719368702</v>
      </c>
      <c r="AA6">
        <v>6.8903539469875499</v>
      </c>
      <c r="AB6">
        <v>6.85210981925169</v>
      </c>
      <c r="AC6">
        <v>6.8590263187886</v>
      </c>
      <c r="AD6">
        <v>6.8535694240516696</v>
      </c>
      <c r="AE6">
        <v>6.9263444409771102</v>
      </c>
      <c r="AF6">
        <v>6.9683395998740103</v>
      </c>
      <c r="AG6">
        <v>6.8293723966230697</v>
      </c>
      <c r="AH6">
        <v>7.8655113820870204</v>
      </c>
      <c r="AI6">
        <v>8.1368173254624008</v>
      </c>
      <c r="AJ6">
        <v>8.7838329654203005</v>
      </c>
      <c r="AK6">
        <v>8.7629300692559795</v>
      </c>
      <c r="AL6">
        <v>8.9324313578293602</v>
      </c>
      <c r="AM6">
        <v>8.6078609037161993</v>
      </c>
      <c r="AN6">
        <v>8.2769643596836406</v>
      </c>
      <c r="AO6">
        <v>8.9872703510253</v>
      </c>
      <c r="AP6">
        <v>9.2820113709538603</v>
      </c>
      <c r="AQ6">
        <v>9.345410802</v>
      </c>
      <c r="AR6">
        <v>9.4088102340000006</v>
      </c>
      <c r="AS6">
        <v>9.4722096649999905</v>
      </c>
      <c r="AT6">
        <v>9.535609097</v>
      </c>
      <c r="AU6">
        <v>9.5990085280000006</v>
      </c>
      <c r="AV6">
        <v>9.6624079599999995</v>
      </c>
      <c r="AW6">
        <v>9.725807391</v>
      </c>
      <c r="AX6">
        <v>9.7892068230000007</v>
      </c>
      <c r="AY6">
        <v>9.8526062539999995</v>
      </c>
      <c r="AZ6">
        <v>9.916005685</v>
      </c>
      <c r="BA6">
        <v>9.9794051170000007</v>
      </c>
      <c r="BB6">
        <v>10.04280455</v>
      </c>
      <c r="BC6">
        <v>10.10620398</v>
      </c>
      <c r="BD6">
        <v>10.169603410000001</v>
      </c>
      <c r="BE6">
        <v>10.233002839999999</v>
      </c>
      <c r="BF6">
        <v>10.29640227</v>
      </c>
      <c r="BG6">
        <v>10.359801709999999</v>
      </c>
      <c r="BH6">
        <v>10.42320114</v>
      </c>
      <c r="BI6">
        <v>10.48660057</v>
      </c>
      <c r="BJ6">
        <v>10.55</v>
      </c>
      <c r="BK6">
        <v>11.3</v>
      </c>
      <c r="BL6">
        <v>9.58</v>
      </c>
      <c r="BM6">
        <v>9.9700000000000006</v>
      </c>
      <c r="BN6">
        <v>10.45</v>
      </c>
      <c r="BO6">
        <v>10.55</v>
      </c>
      <c r="BP6">
        <v>13.136881669999999</v>
      </c>
      <c r="BQ6">
        <v>13.74161211</v>
      </c>
      <c r="BR6">
        <v>14.053387369999999</v>
      </c>
      <c r="BS6">
        <v>13.94499939</v>
      </c>
      <c r="BT6">
        <v>13.95188696</v>
      </c>
      <c r="BU6">
        <v>14.036745489999999</v>
      </c>
      <c r="BV6">
        <v>13.87695074</v>
      </c>
      <c r="BW6">
        <v>13.770966080000001</v>
      </c>
      <c r="BX6">
        <v>13.76169997</v>
      </c>
      <c r="BY6">
        <v>13.730158919999999</v>
      </c>
      <c r="BZ6">
        <v>13.689931680000001</v>
      </c>
      <c r="CA6">
        <v>13.651630409999999</v>
      </c>
      <c r="CB6">
        <v>13.6100713</v>
      </c>
      <c r="CC6">
        <v>13.56001255</v>
      </c>
      <c r="CD6">
        <v>13.507395300000001</v>
      </c>
      <c r="CE6">
        <v>13.460049700000001</v>
      </c>
      <c r="CF6">
        <v>13.43942618</v>
      </c>
      <c r="CG6">
        <v>13.404500430000001</v>
      </c>
      <c r="CH6">
        <v>13.345029970000001</v>
      </c>
      <c r="CI6">
        <v>13.31464557</v>
      </c>
      <c r="CJ6">
        <v>13.30991957</v>
      </c>
      <c r="CK6">
        <v>13.30757302</v>
      </c>
      <c r="CL6">
        <v>13.30566116</v>
      </c>
      <c r="CM6">
        <v>13.30264302</v>
      </c>
      <c r="CN6">
        <v>13.300414740000001</v>
      </c>
      <c r="CO6">
        <v>13.29115636</v>
      </c>
      <c r="CP6">
        <v>13.281587890000001</v>
      </c>
      <c r="CQ6">
        <v>13.27250302</v>
      </c>
      <c r="CR6">
        <v>13.263091129999999</v>
      </c>
      <c r="CS6">
        <v>13.253075219999999</v>
      </c>
      <c r="CT6">
        <v>13.241388710000001</v>
      </c>
      <c r="CU6">
        <v>13.22964807</v>
      </c>
      <c r="CV6">
        <v>13.218342850000001</v>
      </c>
      <c r="CW6">
        <v>13.207332259999999</v>
      </c>
      <c r="CX6">
        <v>13.195744400000001</v>
      </c>
    </row>
    <row r="7" spans="1:102">
      <c r="A7" t="s">
        <v>78</v>
      </c>
      <c r="B7">
        <v>11.503746700000001</v>
      </c>
      <c r="C7">
        <v>11.503746700000001</v>
      </c>
      <c r="D7">
        <v>11.503746700000001</v>
      </c>
      <c r="E7">
        <v>11.503746700000001</v>
      </c>
      <c r="F7">
        <v>11.503746700000001</v>
      </c>
      <c r="G7">
        <v>11.503746700000001</v>
      </c>
      <c r="H7">
        <v>11.503746700000001</v>
      </c>
      <c r="I7">
        <v>11.503746700000001</v>
      </c>
      <c r="J7">
        <v>11.503746700000001</v>
      </c>
      <c r="K7">
        <v>11.503746700000001</v>
      </c>
      <c r="L7">
        <v>11.503746700000001</v>
      </c>
      <c r="M7">
        <v>11.503746700000001</v>
      </c>
      <c r="N7">
        <v>11.503746700000001</v>
      </c>
      <c r="O7">
        <v>11.503746700000001</v>
      </c>
      <c r="P7">
        <v>11.503746700000001</v>
      </c>
      <c r="Q7">
        <v>11.503746700000001</v>
      </c>
      <c r="R7">
        <v>11.503746700000001</v>
      </c>
      <c r="S7">
        <v>11.503746700000001</v>
      </c>
      <c r="T7">
        <v>11.503746700000001</v>
      </c>
      <c r="U7">
        <v>11.503746700000001</v>
      </c>
      <c r="V7">
        <v>11.503746700000001</v>
      </c>
      <c r="W7">
        <v>11.503746700000001</v>
      </c>
      <c r="X7">
        <v>11.503746700000001</v>
      </c>
      <c r="Y7">
        <v>11.503746700000001</v>
      </c>
      <c r="Z7">
        <v>11.503746700000001</v>
      </c>
      <c r="AA7">
        <v>11.503746700000001</v>
      </c>
      <c r="AB7">
        <v>11.503746700000001</v>
      </c>
      <c r="AC7">
        <v>11.503746700000001</v>
      </c>
      <c r="AD7">
        <v>11.503746700000001</v>
      </c>
      <c r="AE7">
        <v>11.503746700000001</v>
      </c>
      <c r="AF7">
        <v>11.503746700000001</v>
      </c>
      <c r="AG7">
        <v>11.503746700000001</v>
      </c>
      <c r="AH7">
        <v>11.503746700000001</v>
      </c>
      <c r="AI7">
        <v>11.503746700000001</v>
      </c>
      <c r="AJ7">
        <v>11.503746700000001</v>
      </c>
      <c r="AK7">
        <v>11.503746700000001</v>
      </c>
      <c r="AL7">
        <v>11.503746700000001</v>
      </c>
      <c r="AM7">
        <v>11.503746700000001</v>
      </c>
      <c r="AN7">
        <v>11.503746700000001</v>
      </c>
      <c r="AO7">
        <v>11.503746700000001</v>
      </c>
      <c r="AP7">
        <v>11.503746700000001</v>
      </c>
      <c r="AQ7">
        <v>11.503746700000001</v>
      </c>
      <c r="AR7">
        <v>11.503746700000001</v>
      </c>
      <c r="AS7">
        <v>11.503746700000001</v>
      </c>
      <c r="AT7">
        <v>11.503746700000001</v>
      </c>
      <c r="AU7">
        <v>11.503746700000001</v>
      </c>
      <c r="AV7">
        <v>11.503746700000001</v>
      </c>
      <c r="AW7">
        <v>11.503746700000001</v>
      </c>
      <c r="AX7">
        <v>11.503746700000001</v>
      </c>
      <c r="AY7">
        <v>11.503746700000001</v>
      </c>
      <c r="AZ7">
        <v>11.503746700000001</v>
      </c>
      <c r="BA7">
        <v>11.503746700000001</v>
      </c>
      <c r="BB7">
        <v>11.503746700000001</v>
      </c>
      <c r="BC7">
        <v>11.503746700000001</v>
      </c>
      <c r="BD7">
        <v>11.503746700000001</v>
      </c>
      <c r="BE7">
        <v>11.503746700000001</v>
      </c>
      <c r="BF7">
        <v>11.503746700000001</v>
      </c>
      <c r="BG7">
        <v>11.503746700000001</v>
      </c>
      <c r="BH7">
        <v>11.503746700000001</v>
      </c>
      <c r="BI7">
        <v>11.503746700000001</v>
      </c>
      <c r="BJ7">
        <v>11.503746700000001</v>
      </c>
      <c r="BK7">
        <v>11.503746700000001</v>
      </c>
      <c r="BL7">
        <v>11.503746700000001</v>
      </c>
      <c r="BM7">
        <v>11.503746700000001</v>
      </c>
      <c r="BN7">
        <v>11.503746700000001</v>
      </c>
      <c r="BO7">
        <v>11.739008869999999</v>
      </c>
      <c r="BP7">
        <v>12.00002518</v>
      </c>
      <c r="BQ7">
        <v>12.1807447</v>
      </c>
      <c r="BR7">
        <v>12.361624430000001</v>
      </c>
      <c r="BS7">
        <v>12.542652609999999</v>
      </c>
      <c r="BT7">
        <v>12.723818639999999</v>
      </c>
      <c r="BU7">
        <v>12.92960074</v>
      </c>
      <c r="BV7">
        <v>13.002525009999999</v>
      </c>
      <c r="BW7">
        <v>13.0757327</v>
      </c>
      <c r="BX7">
        <v>13.14920386</v>
      </c>
      <c r="BY7">
        <v>13.22292036</v>
      </c>
      <c r="BZ7">
        <v>13.050212220000001</v>
      </c>
      <c r="CA7">
        <v>13.10278639</v>
      </c>
      <c r="CB7">
        <v>13.15536039</v>
      </c>
      <c r="CC7">
        <v>13.2079342</v>
      </c>
      <c r="CD7">
        <v>13.260507840000001</v>
      </c>
      <c r="CE7">
        <v>13.335569619999999</v>
      </c>
      <c r="CF7">
        <v>13.38804186</v>
      </c>
      <c r="CG7">
        <v>13.440514869999999</v>
      </c>
      <c r="CH7">
        <v>13.49298862</v>
      </c>
      <c r="CI7">
        <v>13.54546311</v>
      </c>
      <c r="CJ7">
        <v>13.575573289999999</v>
      </c>
      <c r="CK7">
        <v>13.65450719</v>
      </c>
      <c r="CL7">
        <v>13.73344034</v>
      </c>
      <c r="CM7">
        <v>13.81237277</v>
      </c>
      <c r="CN7">
        <v>13.89130447</v>
      </c>
      <c r="CO7">
        <v>13.97023546</v>
      </c>
      <c r="CP7">
        <v>14.04916573</v>
      </c>
      <c r="CQ7">
        <v>14.128095310000001</v>
      </c>
      <c r="CR7">
        <v>14.20702419</v>
      </c>
      <c r="CS7">
        <v>14.28595237</v>
      </c>
      <c r="CT7">
        <v>14.38779038</v>
      </c>
      <c r="CU7">
        <v>14.46666014</v>
      </c>
      <c r="CV7">
        <v>14.54552945</v>
      </c>
      <c r="CW7">
        <v>14.62439831</v>
      </c>
      <c r="CX7">
        <v>14.70326672</v>
      </c>
    </row>
    <row r="8" spans="1:102">
      <c r="A8" t="s">
        <v>40</v>
      </c>
      <c r="B8">
        <v>11.503746700000001</v>
      </c>
      <c r="C8">
        <v>11.503746700000001</v>
      </c>
      <c r="D8">
        <v>11.503746700000001</v>
      </c>
      <c r="E8">
        <v>11.503746700000001</v>
      </c>
      <c r="F8">
        <v>11.503746700000001</v>
      </c>
      <c r="G8">
        <v>11.503746700000001</v>
      </c>
      <c r="H8">
        <v>11.503746700000001</v>
      </c>
      <c r="I8">
        <v>11.503746700000001</v>
      </c>
      <c r="J8">
        <v>11.503746700000001</v>
      </c>
      <c r="K8">
        <v>11.503746700000001</v>
      </c>
      <c r="L8">
        <v>11.503746700000001</v>
      </c>
      <c r="M8">
        <v>11.503746700000001</v>
      </c>
      <c r="N8">
        <v>11.503746700000001</v>
      </c>
      <c r="O8">
        <v>11.503746700000001</v>
      </c>
      <c r="P8">
        <v>11.503746700000001</v>
      </c>
      <c r="Q8">
        <v>11.503746700000001</v>
      </c>
      <c r="R8">
        <v>11.503746700000001</v>
      </c>
      <c r="S8">
        <v>11.503746700000001</v>
      </c>
      <c r="T8">
        <v>11.503746700000001</v>
      </c>
      <c r="U8">
        <v>11.503746700000001</v>
      </c>
      <c r="V8">
        <v>11.503746700000001</v>
      </c>
      <c r="W8">
        <v>11.503746700000001</v>
      </c>
      <c r="X8">
        <v>11.503746700000001</v>
      </c>
      <c r="Y8">
        <v>11.503746700000001</v>
      </c>
      <c r="Z8">
        <v>11.503746700000001</v>
      </c>
      <c r="AA8">
        <v>11.503746700000001</v>
      </c>
      <c r="AB8">
        <v>11.503746700000001</v>
      </c>
      <c r="AC8">
        <v>11.503746700000001</v>
      </c>
      <c r="AD8">
        <v>11.503746700000001</v>
      </c>
      <c r="AE8">
        <v>11.503746700000001</v>
      </c>
      <c r="AF8">
        <v>11.503746700000001</v>
      </c>
      <c r="AG8">
        <v>11.503746700000001</v>
      </c>
      <c r="AH8">
        <v>11.503746700000001</v>
      </c>
      <c r="AI8">
        <v>11.503746700000001</v>
      </c>
      <c r="AJ8">
        <v>11.503746700000001</v>
      </c>
      <c r="AK8">
        <v>11.503746700000001</v>
      </c>
      <c r="AL8">
        <v>11.503746700000001</v>
      </c>
      <c r="AM8">
        <v>11.503746700000001</v>
      </c>
      <c r="AN8">
        <v>11.503746700000001</v>
      </c>
      <c r="AO8">
        <v>11.503746700000001</v>
      </c>
      <c r="AP8">
        <v>11.503746700000001</v>
      </c>
      <c r="AQ8">
        <v>11.503746700000001</v>
      </c>
      <c r="AR8">
        <v>11.503746700000001</v>
      </c>
      <c r="AS8">
        <v>11.503746700000001</v>
      </c>
      <c r="AT8">
        <v>11.503746700000001</v>
      </c>
      <c r="AU8">
        <v>11.503746700000001</v>
      </c>
      <c r="AV8">
        <v>11.503746700000001</v>
      </c>
      <c r="AW8">
        <v>11.503746700000001</v>
      </c>
      <c r="AX8">
        <v>11.503746700000001</v>
      </c>
      <c r="AY8">
        <v>11.503746700000001</v>
      </c>
      <c r="AZ8">
        <v>11.503746700000001</v>
      </c>
      <c r="BA8">
        <v>11.503746700000001</v>
      </c>
      <c r="BB8">
        <v>11.503746700000001</v>
      </c>
      <c r="BC8">
        <v>11.503746700000001</v>
      </c>
      <c r="BD8">
        <v>11.503746700000001</v>
      </c>
      <c r="BE8">
        <v>11.503746700000001</v>
      </c>
      <c r="BF8">
        <v>11.503746700000001</v>
      </c>
      <c r="BG8">
        <v>11.503746700000001</v>
      </c>
      <c r="BH8">
        <v>11.503746700000001</v>
      </c>
      <c r="BI8">
        <v>11.503746700000001</v>
      </c>
      <c r="BJ8">
        <v>11.503746700000001</v>
      </c>
      <c r="BK8">
        <v>11.503746700000001</v>
      </c>
      <c r="BL8">
        <v>11.503746700000001</v>
      </c>
      <c r="BM8">
        <v>11.503746700000001</v>
      </c>
      <c r="BN8">
        <v>11.503746700000001</v>
      </c>
      <c r="BO8">
        <v>11.739008869999999</v>
      </c>
      <c r="BP8">
        <v>12.00002518</v>
      </c>
      <c r="BQ8">
        <v>12.1807447</v>
      </c>
      <c r="BR8">
        <v>12.361624430000001</v>
      </c>
      <c r="BS8">
        <v>12.542652609999999</v>
      </c>
      <c r="BT8">
        <v>12.723818639999999</v>
      </c>
      <c r="BU8">
        <v>12.92960074</v>
      </c>
      <c r="BV8">
        <v>13.002525009999999</v>
      </c>
      <c r="BW8">
        <v>13.0757327</v>
      </c>
      <c r="BX8">
        <v>13.14920386</v>
      </c>
      <c r="BY8">
        <v>13.22292036</v>
      </c>
      <c r="BZ8">
        <v>13.050212220000001</v>
      </c>
      <c r="CA8">
        <v>13.10278639</v>
      </c>
      <c r="CB8">
        <v>13.15536039</v>
      </c>
      <c r="CC8">
        <v>13.2079342</v>
      </c>
      <c r="CD8">
        <v>13.260507840000001</v>
      </c>
      <c r="CE8">
        <v>13.335569619999999</v>
      </c>
      <c r="CF8">
        <v>13.38804186</v>
      </c>
      <c r="CG8">
        <v>13.440514869999999</v>
      </c>
      <c r="CH8">
        <v>13.49298862</v>
      </c>
      <c r="CI8">
        <v>13.54546311</v>
      </c>
      <c r="CJ8">
        <v>13.575573289999999</v>
      </c>
      <c r="CK8">
        <v>13.65450719</v>
      </c>
      <c r="CL8">
        <v>13.73344034</v>
      </c>
      <c r="CM8">
        <v>13.81237277</v>
      </c>
      <c r="CN8">
        <v>13.89130447</v>
      </c>
      <c r="CO8">
        <v>13.97023546</v>
      </c>
      <c r="CP8">
        <v>14.04916573</v>
      </c>
      <c r="CQ8">
        <v>14.128095310000001</v>
      </c>
      <c r="CR8">
        <v>14.20702419</v>
      </c>
      <c r="CS8">
        <v>14.28595237</v>
      </c>
      <c r="CT8">
        <v>14.38779038</v>
      </c>
      <c r="CU8">
        <v>14.46666014</v>
      </c>
      <c r="CV8">
        <v>14.54552945</v>
      </c>
      <c r="CW8">
        <v>14.62439831</v>
      </c>
      <c r="CX8">
        <v>14.70326672</v>
      </c>
    </row>
    <row r="9" spans="1:102">
      <c r="A9" t="s">
        <v>41</v>
      </c>
      <c r="B9">
        <v>16.142131030000002</v>
      </c>
      <c r="C9">
        <v>16.142131030000002</v>
      </c>
      <c r="D9">
        <v>16.142131030000002</v>
      </c>
      <c r="E9">
        <v>16.142131030000002</v>
      </c>
      <c r="F9">
        <v>16.142131030000002</v>
      </c>
      <c r="G9">
        <v>16.142131030000002</v>
      </c>
      <c r="H9">
        <v>16.142131030000002</v>
      </c>
      <c r="I9">
        <v>16.142131030000002</v>
      </c>
      <c r="J9">
        <v>16.142131030000002</v>
      </c>
      <c r="K9">
        <v>16.142131030000002</v>
      </c>
      <c r="L9">
        <v>16.142131030000002</v>
      </c>
      <c r="M9">
        <v>16.142131030000002</v>
      </c>
      <c r="N9">
        <v>16.142131030000002</v>
      </c>
      <c r="O9">
        <v>16.142131030000002</v>
      </c>
      <c r="P9">
        <v>16.142131030000002</v>
      </c>
      <c r="Q9">
        <v>16.142131030000002</v>
      </c>
      <c r="R9">
        <v>16.142131030000002</v>
      </c>
      <c r="S9">
        <v>16.142131030000002</v>
      </c>
      <c r="T9">
        <v>16.142131030000002</v>
      </c>
      <c r="U9">
        <v>16.142131030000002</v>
      </c>
      <c r="V9">
        <v>16.142131030000002</v>
      </c>
      <c r="W9">
        <v>16.142131030000002</v>
      </c>
      <c r="X9">
        <v>16.142131030000002</v>
      </c>
      <c r="Y9">
        <v>16.142131030000002</v>
      </c>
      <c r="Z9">
        <v>16.142131030000002</v>
      </c>
      <c r="AA9">
        <v>16.142131030000002</v>
      </c>
      <c r="AB9">
        <v>16.142131030000002</v>
      </c>
      <c r="AC9">
        <v>16.142131030000002</v>
      </c>
      <c r="AD9">
        <v>16.142131030000002</v>
      </c>
      <c r="AE9">
        <v>16.142131030000002</v>
      </c>
      <c r="AF9">
        <v>16.142131030000002</v>
      </c>
      <c r="AG9">
        <v>16.142131030000002</v>
      </c>
      <c r="AH9">
        <v>16.142131030000002</v>
      </c>
      <c r="AI9">
        <v>16.142131030000002</v>
      </c>
      <c r="AJ9">
        <v>16.142131030000002</v>
      </c>
      <c r="AK9">
        <v>16.142131030000002</v>
      </c>
      <c r="AL9">
        <v>16.142131030000002</v>
      </c>
      <c r="AM9">
        <v>16.142131030000002</v>
      </c>
      <c r="AN9">
        <v>16.142131030000002</v>
      </c>
      <c r="AO9">
        <v>16.142131030000002</v>
      </c>
      <c r="AP9">
        <v>16.142131030000002</v>
      </c>
      <c r="AQ9">
        <v>16.142131030000002</v>
      </c>
      <c r="AR9">
        <v>16.142131030000002</v>
      </c>
      <c r="AS9">
        <v>16.142131030000002</v>
      </c>
      <c r="AT9">
        <v>16.142131030000002</v>
      </c>
      <c r="AU9">
        <v>16.142131030000002</v>
      </c>
      <c r="AV9">
        <v>16.142131030000002</v>
      </c>
      <c r="AW9">
        <v>16.142131030000002</v>
      </c>
      <c r="AX9">
        <v>16.142131030000002</v>
      </c>
      <c r="AY9">
        <v>16.142131030000002</v>
      </c>
      <c r="AZ9">
        <v>16.142131030000002</v>
      </c>
      <c r="BA9">
        <v>16.142131030000002</v>
      </c>
      <c r="BB9">
        <v>16.142131030000002</v>
      </c>
      <c r="BC9">
        <v>16.142131030000002</v>
      </c>
      <c r="BD9">
        <v>16.142131030000002</v>
      </c>
      <c r="BE9">
        <v>16.142131030000002</v>
      </c>
      <c r="BF9">
        <v>16.142131030000002</v>
      </c>
      <c r="BG9">
        <v>16.142131030000002</v>
      </c>
      <c r="BH9">
        <v>16.142131030000002</v>
      </c>
      <c r="BI9">
        <v>16.142131030000002</v>
      </c>
      <c r="BJ9">
        <v>16.142131030000002</v>
      </c>
      <c r="BK9">
        <v>16.142131030000002</v>
      </c>
      <c r="BL9">
        <v>16.142131030000002</v>
      </c>
      <c r="BM9">
        <v>16.142131030000002</v>
      </c>
      <c r="BN9">
        <v>16.142131030000002</v>
      </c>
      <c r="BO9">
        <v>16.472246599999998</v>
      </c>
      <c r="BP9">
        <v>16.838500509999999</v>
      </c>
      <c r="BQ9">
        <v>17.24334013</v>
      </c>
      <c r="BR9">
        <v>17.648214710000001</v>
      </c>
      <c r="BS9">
        <v>18.053121669999999</v>
      </c>
      <c r="BT9">
        <v>18.458058690000001</v>
      </c>
      <c r="BU9">
        <v>18.75564404</v>
      </c>
      <c r="BV9">
        <v>18.900112010000001</v>
      </c>
      <c r="BW9">
        <v>19.04468129</v>
      </c>
      <c r="BX9">
        <v>19.18934685</v>
      </c>
      <c r="BY9">
        <v>19.334103949999999</v>
      </c>
      <c r="BZ9">
        <v>19.239312630000001</v>
      </c>
      <c r="CA9">
        <v>19.350063599999999</v>
      </c>
      <c r="CB9">
        <v>19.460813510000001</v>
      </c>
      <c r="CC9">
        <v>19.571562360000001</v>
      </c>
      <c r="CD9">
        <v>19.682310180000002</v>
      </c>
      <c r="CE9">
        <v>19.827660210000001</v>
      </c>
      <c r="CF9">
        <v>19.901236770000001</v>
      </c>
      <c r="CG9">
        <v>19.974814970000001</v>
      </c>
      <c r="CH9">
        <v>20.048394779999999</v>
      </c>
      <c r="CI9">
        <v>20.121976180000001</v>
      </c>
      <c r="CJ9">
        <v>20.161212949999999</v>
      </c>
      <c r="CK9">
        <v>20.23496415</v>
      </c>
      <c r="CL9">
        <v>20.308715230000001</v>
      </c>
      <c r="CM9">
        <v>20.3824662</v>
      </c>
      <c r="CN9">
        <v>20.456217049999999</v>
      </c>
      <c r="CO9">
        <v>20.529967790000001</v>
      </c>
      <c r="CP9">
        <v>20.60371842</v>
      </c>
      <c r="CQ9">
        <v>20.67746893</v>
      </c>
      <c r="CR9">
        <v>20.751219339999999</v>
      </c>
      <c r="CS9">
        <v>20.824969639999999</v>
      </c>
      <c r="CT9">
        <v>20.933149350000001</v>
      </c>
      <c r="CU9">
        <v>21.00673754</v>
      </c>
      <c r="CV9">
        <v>21.08032716</v>
      </c>
      <c r="CW9">
        <v>21.1539182</v>
      </c>
      <c r="CX9">
        <v>21.22751062</v>
      </c>
    </row>
    <row r="10" spans="1:102">
      <c r="A10" t="s">
        <v>42</v>
      </c>
      <c r="B10">
        <v>20.20718969</v>
      </c>
      <c r="C10">
        <v>20.20718969</v>
      </c>
      <c r="D10">
        <v>20.20718969</v>
      </c>
      <c r="E10">
        <v>20.20718969</v>
      </c>
      <c r="F10">
        <v>20.20718969</v>
      </c>
      <c r="G10">
        <v>20.20718969</v>
      </c>
      <c r="H10">
        <v>20.20718969</v>
      </c>
      <c r="I10">
        <v>20.20718969</v>
      </c>
      <c r="J10">
        <v>20.20718969</v>
      </c>
      <c r="K10">
        <v>20.20718969</v>
      </c>
      <c r="L10">
        <v>20.20718969</v>
      </c>
      <c r="M10">
        <v>20.20718969</v>
      </c>
      <c r="N10">
        <v>20.20718969</v>
      </c>
      <c r="O10">
        <v>20.20718969</v>
      </c>
      <c r="P10">
        <v>20.20718969</v>
      </c>
      <c r="Q10">
        <v>20.20718969</v>
      </c>
      <c r="R10">
        <v>20.20718969</v>
      </c>
      <c r="S10">
        <v>20.20718969</v>
      </c>
      <c r="T10">
        <v>20.20718969</v>
      </c>
      <c r="U10">
        <v>20.20718969</v>
      </c>
      <c r="V10">
        <v>20.20718969</v>
      </c>
      <c r="W10">
        <v>20.20718969</v>
      </c>
      <c r="X10">
        <v>20.20718969</v>
      </c>
      <c r="Y10">
        <v>20.20718969</v>
      </c>
      <c r="Z10">
        <v>20.20718969</v>
      </c>
      <c r="AA10">
        <v>20.20718969</v>
      </c>
      <c r="AB10">
        <v>20.20718969</v>
      </c>
      <c r="AC10">
        <v>20.20718969</v>
      </c>
      <c r="AD10">
        <v>20.20718969</v>
      </c>
      <c r="AE10">
        <v>20.20718969</v>
      </c>
      <c r="AF10">
        <v>20.20718969</v>
      </c>
      <c r="AG10">
        <v>20.20718969</v>
      </c>
      <c r="AH10">
        <v>20.20718969</v>
      </c>
      <c r="AI10">
        <v>20.20718969</v>
      </c>
      <c r="AJ10">
        <v>20.20718969</v>
      </c>
      <c r="AK10">
        <v>20.20718969</v>
      </c>
      <c r="AL10">
        <v>20.20718969</v>
      </c>
      <c r="AM10">
        <v>20.20718969</v>
      </c>
      <c r="AN10">
        <v>20.20718969</v>
      </c>
      <c r="AO10">
        <v>20.20718969</v>
      </c>
      <c r="AP10">
        <v>20.20718969</v>
      </c>
      <c r="AQ10">
        <v>20.20718969</v>
      </c>
      <c r="AR10">
        <v>20.20718969</v>
      </c>
      <c r="AS10">
        <v>20.20718969</v>
      </c>
      <c r="AT10">
        <v>20.20718969</v>
      </c>
      <c r="AU10">
        <v>20.20718969</v>
      </c>
      <c r="AV10">
        <v>20.20718969</v>
      </c>
      <c r="AW10">
        <v>20.20718969</v>
      </c>
      <c r="AX10">
        <v>20.20718969</v>
      </c>
      <c r="AY10">
        <v>20.20718969</v>
      </c>
      <c r="AZ10">
        <v>20.20718969</v>
      </c>
      <c r="BA10">
        <v>20.20718969</v>
      </c>
      <c r="BB10">
        <v>20.20718969</v>
      </c>
      <c r="BC10">
        <v>20.20718969</v>
      </c>
      <c r="BD10">
        <v>20.20718969</v>
      </c>
      <c r="BE10">
        <v>20.20718969</v>
      </c>
      <c r="BF10">
        <v>20.20718969</v>
      </c>
      <c r="BG10">
        <v>20.20718969</v>
      </c>
      <c r="BH10">
        <v>20.20718969</v>
      </c>
      <c r="BI10">
        <v>20.20718969</v>
      </c>
      <c r="BJ10">
        <v>20.20718969</v>
      </c>
      <c r="BK10">
        <v>20.20718969</v>
      </c>
      <c r="BL10">
        <v>20.20718969</v>
      </c>
      <c r="BM10">
        <v>20.20718969</v>
      </c>
      <c r="BN10">
        <v>20.20718969</v>
      </c>
      <c r="BO10">
        <v>20.707818270000001</v>
      </c>
      <c r="BP10">
        <v>21.253958529999998</v>
      </c>
      <c r="BQ10">
        <v>21.80009879</v>
      </c>
      <c r="BR10">
        <v>22.346239050000001</v>
      </c>
      <c r="BS10">
        <v>22.892379309999999</v>
      </c>
      <c r="BT10">
        <v>23.43851957</v>
      </c>
      <c r="BU10">
        <v>23.848124769999998</v>
      </c>
      <c r="BV10">
        <v>24.25772997</v>
      </c>
      <c r="BW10">
        <v>24.66733516</v>
      </c>
      <c r="BX10">
        <v>25.076940359999998</v>
      </c>
      <c r="BY10">
        <v>25.48654556</v>
      </c>
      <c r="BZ10">
        <v>25.577568939999999</v>
      </c>
      <c r="CA10">
        <v>25.6685923</v>
      </c>
      <c r="CB10">
        <v>25.75961568</v>
      </c>
      <c r="CC10">
        <v>25.850639059999999</v>
      </c>
      <c r="CD10">
        <v>25.941662440000002</v>
      </c>
      <c r="CE10">
        <v>26.078197500000002</v>
      </c>
      <c r="CF10">
        <v>26.21473258</v>
      </c>
      <c r="CG10">
        <v>26.35126764</v>
      </c>
      <c r="CH10">
        <v>26.4878027</v>
      </c>
      <c r="CI10">
        <v>26.62433776</v>
      </c>
      <c r="CJ10">
        <v>26.715361139999999</v>
      </c>
      <c r="CK10">
        <v>26.806384520000002</v>
      </c>
      <c r="CL10">
        <v>26.897407900000001</v>
      </c>
      <c r="CM10">
        <v>26.98843128</v>
      </c>
      <c r="CN10">
        <v>27.07945466</v>
      </c>
      <c r="CO10">
        <v>27.170478039999999</v>
      </c>
      <c r="CP10">
        <v>27.2615014</v>
      </c>
      <c r="CQ10">
        <v>27.35252478</v>
      </c>
      <c r="CR10">
        <v>27.443548159999999</v>
      </c>
      <c r="CS10">
        <v>27.534571540000002</v>
      </c>
      <c r="CT10">
        <v>27.671106600000002</v>
      </c>
      <c r="CU10">
        <v>27.80764168</v>
      </c>
      <c r="CV10">
        <v>27.94417674</v>
      </c>
      <c r="CW10">
        <v>28.0807118</v>
      </c>
      <c r="CX10">
        <v>28.217246859999999</v>
      </c>
    </row>
    <row r="11" spans="1:102">
      <c r="A11" t="s">
        <v>79</v>
      </c>
      <c r="B11">
        <v>13.84054089</v>
      </c>
      <c r="C11">
        <v>13.84054089</v>
      </c>
      <c r="D11">
        <v>13.84054089</v>
      </c>
      <c r="E11">
        <v>13.84054089</v>
      </c>
      <c r="F11">
        <v>13.84054089</v>
      </c>
      <c r="G11">
        <v>13.84054089</v>
      </c>
      <c r="H11">
        <v>13.84054089</v>
      </c>
      <c r="I11">
        <v>13.84054089</v>
      </c>
      <c r="J11">
        <v>13.84054089</v>
      </c>
      <c r="K11">
        <v>13.84054089</v>
      </c>
      <c r="L11">
        <v>13.84054089</v>
      </c>
      <c r="M11">
        <v>13.84054089</v>
      </c>
      <c r="N11">
        <v>13.84054089</v>
      </c>
      <c r="O11">
        <v>13.84054089</v>
      </c>
      <c r="P11">
        <v>13.84054089</v>
      </c>
      <c r="Q11">
        <v>13.84054089</v>
      </c>
      <c r="R11">
        <v>13.84054089</v>
      </c>
      <c r="S11">
        <v>13.84054089</v>
      </c>
      <c r="T11">
        <v>13.84054089</v>
      </c>
      <c r="U11">
        <v>13.84054089</v>
      </c>
      <c r="V11">
        <v>13.84054089</v>
      </c>
      <c r="W11">
        <v>13.84054089</v>
      </c>
      <c r="X11">
        <v>13.84054089</v>
      </c>
      <c r="Y11">
        <v>13.84054089</v>
      </c>
      <c r="Z11">
        <v>13.84054089</v>
      </c>
      <c r="AA11">
        <v>13.84054089</v>
      </c>
      <c r="AB11">
        <v>13.84054089</v>
      </c>
      <c r="AC11">
        <v>13.84054089</v>
      </c>
      <c r="AD11">
        <v>13.84054089</v>
      </c>
      <c r="AE11">
        <v>13.84054089</v>
      </c>
      <c r="AF11">
        <v>13.84054089</v>
      </c>
      <c r="AG11">
        <v>13.84054089</v>
      </c>
      <c r="AH11">
        <v>13.84054089</v>
      </c>
      <c r="AI11">
        <v>13.84054089</v>
      </c>
      <c r="AJ11">
        <v>13.84054089</v>
      </c>
      <c r="AK11">
        <v>13.84054089</v>
      </c>
      <c r="AL11">
        <v>13.84054089</v>
      </c>
      <c r="AM11">
        <v>13.84054089</v>
      </c>
      <c r="AN11">
        <v>13.84054089</v>
      </c>
      <c r="AO11">
        <v>13.84054089</v>
      </c>
      <c r="AP11">
        <v>13.84054089</v>
      </c>
      <c r="AQ11">
        <v>13.84054089</v>
      </c>
      <c r="AR11">
        <v>13.84054089</v>
      </c>
      <c r="AS11">
        <v>13.84054089</v>
      </c>
      <c r="AT11">
        <v>13.84054089</v>
      </c>
      <c r="AU11">
        <v>13.84054089</v>
      </c>
      <c r="AV11">
        <v>13.84054089</v>
      </c>
      <c r="AW11">
        <v>13.84054089</v>
      </c>
      <c r="AX11">
        <v>13.84054089</v>
      </c>
      <c r="AY11">
        <v>13.84054089</v>
      </c>
      <c r="AZ11">
        <v>13.84054089</v>
      </c>
      <c r="BA11">
        <v>13.84054089</v>
      </c>
      <c r="BB11">
        <v>13.84054089</v>
      </c>
      <c r="BC11">
        <v>13.84054089</v>
      </c>
      <c r="BD11">
        <v>13.84054089</v>
      </c>
      <c r="BE11">
        <v>13.84054089</v>
      </c>
      <c r="BF11">
        <v>13.84054089</v>
      </c>
      <c r="BG11">
        <v>13.84054089</v>
      </c>
      <c r="BH11">
        <v>13.84054089</v>
      </c>
      <c r="BI11">
        <v>13.84054089</v>
      </c>
      <c r="BJ11">
        <v>13.84054089</v>
      </c>
      <c r="BK11">
        <v>13.84054089</v>
      </c>
      <c r="BL11">
        <v>13.84054089</v>
      </c>
      <c r="BM11">
        <v>13.84054089</v>
      </c>
      <c r="BN11">
        <v>13.84054089</v>
      </c>
      <c r="BO11">
        <v>14.183437169999999</v>
      </c>
      <c r="BP11">
        <v>14.557505839999999</v>
      </c>
      <c r="BQ11">
        <v>14.931574510000001</v>
      </c>
      <c r="BR11">
        <v>15.305643180000001</v>
      </c>
      <c r="BS11">
        <v>15.679711859999999</v>
      </c>
      <c r="BT11">
        <v>16.053780530000001</v>
      </c>
      <c r="BU11">
        <v>16.334332029999999</v>
      </c>
      <c r="BV11">
        <v>16.614883540000001</v>
      </c>
      <c r="BW11">
        <v>16.895435039999999</v>
      </c>
      <c r="BX11">
        <v>17.175986550000001</v>
      </c>
      <c r="BY11">
        <v>17.45653806</v>
      </c>
      <c r="BZ11">
        <v>17.51888284</v>
      </c>
      <c r="CA11">
        <v>17.581227599999998</v>
      </c>
      <c r="CB11">
        <v>17.643572389999999</v>
      </c>
      <c r="CC11">
        <v>17.705917169999999</v>
      </c>
      <c r="CD11">
        <v>17.768261949999999</v>
      </c>
      <c r="CE11">
        <v>17.861779110000001</v>
      </c>
      <c r="CF11">
        <v>17.95529629</v>
      </c>
      <c r="CG11">
        <v>18.048813450000001</v>
      </c>
      <c r="CH11">
        <v>18.142330619999999</v>
      </c>
      <c r="CI11">
        <v>18.23584778</v>
      </c>
      <c r="CJ11">
        <v>18.29819256</v>
      </c>
      <c r="CK11">
        <v>18.36053734</v>
      </c>
      <c r="CL11">
        <v>18.422882120000001</v>
      </c>
      <c r="CM11">
        <v>18.485226900000001</v>
      </c>
      <c r="CN11">
        <v>18.547571680000001</v>
      </c>
      <c r="CO11">
        <v>18.609916460000001</v>
      </c>
      <c r="CP11">
        <v>18.67226123</v>
      </c>
      <c r="CQ11">
        <v>18.73460601</v>
      </c>
      <c r="CR11">
        <v>18.79695079</v>
      </c>
      <c r="CS11">
        <v>18.85929557</v>
      </c>
      <c r="CT11">
        <v>18.952812739999999</v>
      </c>
      <c r="CU11">
        <v>19.046329920000002</v>
      </c>
      <c r="CV11">
        <v>19.139847079999999</v>
      </c>
      <c r="CW11">
        <v>19.23336424</v>
      </c>
      <c r="CX11">
        <v>19.326881409999999</v>
      </c>
    </row>
    <row r="12" spans="1:102">
      <c r="A12" t="s">
        <v>80</v>
      </c>
      <c r="B12">
        <v>6.0736988096446698</v>
      </c>
      <c r="C12">
        <v>6.0736988096446698</v>
      </c>
      <c r="D12">
        <v>6.0736988096446698</v>
      </c>
      <c r="E12">
        <v>6.0736988096446698</v>
      </c>
      <c r="F12">
        <v>6.0736988096446698</v>
      </c>
      <c r="G12">
        <v>6.0736988096446698</v>
      </c>
      <c r="H12">
        <v>6.0736988096446698</v>
      </c>
      <c r="I12">
        <v>6.0736988096446698</v>
      </c>
      <c r="J12">
        <v>6.0736988096446698</v>
      </c>
      <c r="K12">
        <v>6.0736988096446698</v>
      </c>
      <c r="L12">
        <v>6.0736988096446698</v>
      </c>
      <c r="M12">
        <v>6.0736988096446698</v>
      </c>
      <c r="N12">
        <v>6.0736988096446698</v>
      </c>
      <c r="O12">
        <v>6.0736988096446698</v>
      </c>
      <c r="P12">
        <v>6.0736988096446698</v>
      </c>
      <c r="Q12">
        <v>6.0736988096446698</v>
      </c>
      <c r="R12">
        <v>6.0255139382141998</v>
      </c>
      <c r="S12">
        <v>6.0965976109541096</v>
      </c>
      <c r="T12">
        <v>6.0944187775189604</v>
      </c>
      <c r="U12">
        <v>6.1544585450008702</v>
      </c>
      <c r="V12">
        <v>6.1421218729583602</v>
      </c>
      <c r="W12">
        <v>6.2058130099460804</v>
      </c>
      <c r="X12">
        <v>6.2260885772690902</v>
      </c>
      <c r="Y12">
        <v>6.2453737489864496</v>
      </c>
      <c r="Z12">
        <v>6.4114717946875803</v>
      </c>
      <c r="AA12">
        <v>6.49481441705906</v>
      </c>
      <c r="AB12">
        <v>6.5798565377219296</v>
      </c>
      <c r="AC12">
        <v>7.7832362329064502</v>
      </c>
      <c r="AD12">
        <v>7.8498258426552496</v>
      </c>
      <c r="AE12">
        <v>7.8959097702707197</v>
      </c>
      <c r="AF12">
        <v>7.9457872228077502</v>
      </c>
      <c r="AG12">
        <v>7.9863819231392403</v>
      </c>
      <c r="AH12">
        <v>8.0334376520351896</v>
      </c>
      <c r="AI12">
        <v>8.0572830881935094</v>
      </c>
      <c r="AJ12">
        <v>8.1806963049706205</v>
      </c>
      <c r="AK12">
        <v>8.2129959399775405</v>
      </c>
      <c r="AL12">
        <v>8.2440484493981998</v>
      </c>
      <c r="AM12">
        <v>8.2997835060086906</v>
      </c>
      <c r="AN12">
        <v>9.2065775870855209</v>
      </c>
      <c r="AO12">
        <v>9.25603540562234</v>
      </c>
      <c r="AP12">
        <v>9.2373570722394707</v>
      </c>
      <c r="AQ12">
        <v>9.2987573078711403</v>
      </c>
      <c r="AR12">
        <v>9.4228703062749002</v>
      </c>
      <c r="AS12">
        <v>9.5629368113974405</v>
      </c>
      <c r="AT12">
        <v>9.6860226860423904</v>
      </c>
      <c r="AU12">
        <v>9.9925051456598499</v>
      </c>
      <c r="AV12">
        <v>10.255381986142</v>
      </c>
      <c r="AW12">
        <v>10.4511087695181</v>
      </c>
      <c r="AX12">
        <v>10.6268486049035</v>
      </c>
      <c r="AY12">
        <v>10.8041071210823</v>
      </c>
      <c r="AZ12">
        <v>11.065727215011901</v>
      </c>
      <c r="BA12">
        <v>11.007518859292199</v>
      </c>
      <c r="BB12">
        <v>11.0753298928931</v>
      </c>
      <c r="BC12">
        <v>11.1337990983954</v>
      </c>
      <c r="BD12">
        <v>11.1048731924389</v>
      </c>
      <c r="BE12">
        <v>11.2347243367528</v>
      </c>
      <c r="BF12">
        <v>10.9551449653615</v>
      </c>
      <c r="BG12">
        <v>10.8853977725568</v>
      </c>
      <c r="BH12">
        <v>10.918694274595801</v>
      </c>
      <c r="BI12">
        <v>10.9151873177812</v>
      </c>
      <c r="BJ12">
        <v>8.99</v>
      </c>
      <c r="BK12">
        <v>8.7200000000000006</v>
      </c>
      <c r="BL12">
        <v>8.9</v>
      </c>
      <c r="BM12">
        <v>8.83</v>
      </c>
      <c r="BN12">
        <v>8.99</v>
      </c>
      <c r="BO12">
        <v>9.0299999999999994</v>
      </c>
      <c r="BP12">
        <v>9.14</v>
      </c>
      <c r="BQ12">
        <v>9.41</v>
      </c>
      <c r="BR12">
        <v>9.67</v>
      </c>
      <c r="BS12">
        <v>9.67</v>
      </c>
      <c r="BT12">
        <v>9.69</v>
      </c>
      <c r="BU12">
        <v>10.06</v>
      </c>
      <c r="BV12">
        <v>10.24</v>
      </c>
      <c r="BW12">
        <v>10.39</v>
      </c>
      <c r="BX12">
        <v>10.72</v>
      </c>
      <c r="BY12">
        <v>10.86</v>
      </c>
      <c r="BZ12">
        <v>11.02</v>
      </c>
      <c r="CA12">
        <v>11.39</v>
      </c>
      <c r="CB12">
        <v>11.39</v>
      </c>
      <c r="CC12">
        <v>11.39</v>
      </c>
      <c r="CD12">
        <v>11.39</v>
      </c>
      <c r="CE12">
        <v>11.39</v>
      </c>
      <c r="CF12">
        <v>11.41</v>
      </c>
      <c r="CG12">
        <v>11.41</v>
      </c>
      <c r="CH12">
        <v>11.41</v>
      </c>
      <c r="CI12">
        <v>11.41</v>
      </c>
      <c r="CJ12">
        <v>11.41</v>
      </c>
      <c r="CK12">
        <v>11.41</v>
      </c>
      <c r="CL12">
        <v>11.41</v>
      </c>
      <c r="CM12">
        <v>11.41</v>
      </c>
      <c r="CN12">
        <v>11.41</v>
      </c>
      <c r="CO12">
        <v>11.4</v>
      </c>
      <c r="CP12">
        <v>11.39</v>
      </c>
      <c r="CQ12">
        <v>11.39</v>
      </c>
      <c r="CR12">
        <v>11.38</v>
      </c>
      <c r="CS12">
        <v>11.37</v>
      </c>
      <c r="CT12">
        <v>11.36</v>
      </c>
      <c r="CU12">
        <v>11.35</v>
      </c>
      <c r="CV12">
        <v>11.35</v>
      </c>
      <c r="CW12">
        <v>11.34</v>
      </c>
      <c r="CX12">
        <v>11.33</v>
      </c>
    </row>
    <row r="13" spans="1:102">
      <c r="A13" t="s">
        <v>81</v>
      </c>
      <c r="B13">
        <v>6.8241915568939602</v>
      </c>
      <c r="C13">
        <v>6.8241915568939602</v>
      </c>
      <c r="D13">
        <v>6.8241915568939602</v>
      </c>
      <c r="E13">
        <v>6.8241915568939602</v>
      </c>
      <c r="F13">
        <v>6.8241915568939602</v>
      </c>
      <c r="G13">
        <v>6.8241915568939602</v>
      </c>
      <c r="H13">
        <v>6.8241915568939602</v>
      </c>
      <c r="I13">
        <v>6.8241915568939602</v>
      </c>
      <c r="J13">
        <v>6.8241915568939602</v>
      </c>
      <c r="K13">
        <v>6.8241915568939602</v>
      </c>
      <c r="L13">
        <v>6.8241915568939602</v>
      </c>
      <c r="M13">
        <v>6.8241915568939602</v>
      </c>
      <c r="N13">
        <v>6.8241915568939602</v>
      </c>
      <c r="O13">
        <v>6.8241915568939602</v>
      </c>
      <c r="P13">
        <v>6.8241915568939602</v>
      </c>
      <c r="Q13">
        <v>6.8241915568939602</v>
      </c>
      <c r="R13">
        <v>6.9234892588342296</v>
      </c>
      <c r="S13">
        <v>6.9161815957165196</v>
      </c>
      <c r="T13">
        <v>7.4090924918122498</v>
      </c>
      <c r="U13">
        <v>6.9944201240739696</v>
      </c>
      <c r="V13">
        <v>6.9521381525078896</v>
      </c>
      <c r="W13">
        <v>6.8694812961527898</v>
      </c>
      <c r="X13">
        <v>6.7894990067954399</v>
      </c>
      <c r="Y13">
        <v>6.9180515488368197</v>
      </c>
      <c r="Z13">
        <v>6.9736292719368702</v>
      </c>
      <c r="AA13">
        <v>6.8903539469875499</v>
      </c>
      <c r="AB13">
        <v>6.85210981925169</v>
      </c>
      <c r="AC13">
        <v>6.8590263187886</v>
      </c>
      <c r="AD13">
        <v>6.8535694240516696</v>
      </c>
      <c r="AE13">
        <v>6.9263444409771102</v>
      </c>
      <c r="AF13">
        <v>6.9683395998740103</v>
      </c>
      <c r="AG13">
        <v>6.8293723966230697</v>
      </c>
      <c r="AH13">
        <v>7.8655113820870204</v>
      </c>
      <c r="AI13">
        <v>8.1368173254624008</v>
      </c>
      <c r="AJ13">
        <v>8.7838329654203005</v>
      </c>
      <c r="AK13">
        <v>8.7629300692559795</v>
      </c>
      <c r="AL13">
        <v>8.9324313578293602</v>
      </c>
      <c r="AM13">
        <v>8.6078609037161993</v>
      </c>
      <c r="AN13">
        <v>8.2769643596836406</v>
      </c>
      <c r="AO13">
        <v>8.9872703510253</v>
      </c>
      <c r="AP13">
        <v>9.2820113709538603</v>
      </c>
      <c r="AQ13">
        <v>9.345410802</v>
      </c>
      <c r="AR13">
        <v>9.4088102340000006</v>
      </c>
      <c r="AS13">
        <v>9.4722096649999905</v>
      </c>
      <c r="AT13">
        <v>9.535609097</v>
      </c>
      <c r="AU13">
        <v>9.5990085280000006</v>
      </c>
      <c r="AV13">
        <v>9.6624079599999995</v>
      </c>
      <c r="AW13">
        <v>9.725807391</v>
      </c>
      <c r="AX13">
        <v>9.7892068230000007</v>
      </c>
      <c r="AY13">
        <v>9.8526062539999995</v>
      </c>
      <c r="AZ13">
        <v>9.916005685</v>
      </c>
      <c r="BA13">
        <v>9.9794051170000007</v>
      </c>
      <c r="BB13">
        <v>10.04280455</v>
      </c>
      <c r="BC13">
        <v>10.10620398</v>
      </c>
      <c r="BD13">
        <v>10.169603410000001</v>
      </c>
      <c r="BE13">
        <v>10.233002839999999</v>
      </c>
      <c r="BF13">
        <v>10.29640227</v>
      </c>
      <c r="BG13">
        <v>10.359801709999999</v>
      </c>
      <c r="BH13">
        <v>10.42320114</v>
      </c>
      <c r="BI13">
        <v>10.48660057</v>
      </c>
      <c r="BJ13">
        <v>10.55</v>
      </c>
      <c r="BK13">
        <v>11.3</v>
      </c>
      <c r="BL13">
        <v>9.58</v>
      </c>
      <c r="BM13">
        <v>9.9700000000000006</v>
      </c>
      <c r="BN13">
        <v>10.45</v>
      </c>
      <c r="BO13">
        <v>10.55</v>
      </c>
      <c r="BP13">
        <v>13.136881669999999</v>
      </c>
      <c r="BQ13">
        <v>13.74161211</v>
      </c>
      <c r="BR13">
        <v>14.053387369999999</v>
      </c>
      <c r="BS13">
        <v>13.94499939</v>
      </c>
      <c r="BT13">
        <v>13.95188696</v>
      </c>
      <c r="BU13">
        <v>14.036745489999999</v>
      </c>
      <c r="BV13">
        <v>13.87695074</v>
      </c>
      <c r="BW13">
        <v>13.770966080000001</v>
      </c>
      <c r="BX13">
        <v>13.76169997</v>
      </c>
      <c r="BY13">
        <v>13.730158919999999</v>
      </c>
      <c r="BZ13">
        <v>13.689931680000001</v>
      </c>
      <c r="CA13">
        <v>13.651630409999999</v>
      </c>
      <c r="CB13">
        <v>13.6100713</v>
      </c>
      <c r="CC13">
        <v>13.56001255</v>
      </c>
      <c r="CD13">
        <v>13.507395300000001</v>
      </c>
      <c r="CE13">
        <v>13.460049700000001</v>
      </c>
      <c r="CF13">
        <v>13.43942618</v>
      </c>
      <c r="CG13">
        <v>13.404500430000001</v>
      </c>
      <c r="CH13">
        <v>13.345029970000001</v>
      </c>
      <c r="CI13">
        <v>13.31464557</v>
      </c>
      <c r="CJ13">
        <v>13.30991957</v>
      </c>
      <c r="CK13">
        <v>13.30757302</v>
      </c>
      <c r="CL13">
        <v>13.30566116</v>
      </c>
      <c r="CM13">
        <v>13.30264302</v>
      </c>
      <c r="CN13">
        <v>13.300414740000001</v>
      </c>
      <c r="CO13">
        <v>13.29115636</v>
      </c>
      <c r="CP13">
        <v>13.281587890000001</v>
      </c>
      <c r="CQ13">
        <v>13.27250302</v>
      </c>
      <c r="CR13">
        <v>13.263091129999999</v>
      </c>
      <c r="CS13">
        <v>13.253075219999999</v>
      </c>
      <c r="CT13">
        <v>13.241388710000001</v>
      </c>
      <c r="CU13">
        <v>13.22964807</v>
      </c>
      <c r="CV13">
        <v>13.218342850000001</v>
      </c>
      <c r="CW13">
        <v>13.207332259999999</v>
      </c>
      <c r="CX13">
        <v>13.195744400000001</v>
      </c>
    </row>
    <row r="14" spans="1:102">
      <c r="A14" t="s">
        <v>82</v>
      </c>
      <c r="B14">
        <v>11.503746700000001</v>
      </c>
      <c r="C14">
        <v>11.503746700000001</v>
      </c>
      <c r="D14">
        <v>11.503746700000001</v>
      </c>
      <c r="E14">
        <v>11.503746700000001</v>
      </c>
      <c r="F14">
        <v>11.503746700000001</v>
      </c>
      <c r="G14">
        <v>11.503746700000001</v>
      </c>
      <c r="H14">
        <v>11.503746700000001</v>
      </c>
      <c r="I14">
        <v>11.503746700000001</v>
      </c>
      <c r="J14">
        <v>11.503746700000001</v>
      </c>
      <c r="K14">
        <v>11.503746700000001</v>
      </c>
      <c r="L14">
        <v>11.503746700000001</v>
      </c>
      <c r="M14">
        <v>11.503746700000001</v>
      </c>
      <c r="N14">
        <v>11.503746700000001</v>
      </c>
      <c r="O14">
        <v>11.503746700000001</v>
      </c>
      <c r="P14">
        <v>11.503746700000001</v>
      </c>
      <c r="Q14">
        <v>11.503746700000001</v>
      </c>
      <c r="R14">
        <v>11.503746700000001</v>
      </c>
      <c r="S14">
        <v>11.503746700000001</v>
      </c>
      <c r="T14">
        <v>11.503746700000001</v>
      </c>
      <c r="U14">
        <v>11.503746700000001</v>
      </c>
      <c r="V14">
        <v>11.503746700000001</v>
      </c>
      <c r="W14">
        <v>11.503746700000001</v>
      </c>
      <c r="X14">
        <v>11.503746700000001</v>
      </c>
      <c r="Y14">
        <v>11.503746700000001</v>
      </c>
      <c r="Z14">
        <v>11.503746700000001</v>
      </c>
      <c r="AA14">
        <v>11.503746700000001</v>
      </c>
      <c r="AB14">
        <v>11.503746700000001</v>
      </c>
      <c r="AC14">
        <v>11.503746700000001</v>
      </c>
      <c r="AD14">
        <v>11.503746700000001</v>
      </c>
      <c r="AE14">
        <v>11.503746700000001</v>
      </c>
      <c r="AF14">
        <v>11.503746700000001</v>
      </c>
      <c r="AG14">
        <v>11.503746700000001</v>
      </c>
      <c r="AH14">
        <v>11.503746700000001</v>
      </c>
      <c r="AI14">
        <v>11.503746700000001</v>
      </c>
      <c r="AJ14">
        <v>11.503746700000001</v>
      </c>
      <c r="AK14">
        <v>11.503746700000001</v>
      </c>
      <c r="AL14">
        <v>11.503746700000001</v>
      </c>
      <c r="AM14">
        <v>11.503746700000001</v>
      </c>
      <c r="AN14">
        <v>11.503746700000001</v>
      </c>
      <c r="AO14">
        <v>11.503746700000001</v>
      </c>
      <c r="AP14">
        <v>11.503746700000001</v>
      </c>
      <c r="AQ14">
        <v>11.503746700000001</v>
      </c>
      <c r="AR14">
        <v>11.503746700000001</v>
      </c>
      <c r="AS14">
        <v>11.503746700000001</v>
      </c>
      <c r="AT14">
        <v>11.503746700000001</v>
      </c>
      <c r="AU14">
        <v>11.503746700000001</v>
      </c>
      <c r="AV14">
        <v>11.503746700000001</v>
      </c>
      <c r="AW14">
        <v>11.503746700000001</v>
      </c>
      <c r="AX14">
        <v>11.503746700000001</v>
      </c>
      <c r="AY14">
        <v>11.503746700000001</v>
      </c>
      <c r="AZ14">
        <v>11.503746700000001</v>
      </c>
      <c r="BA14">
        <v>11.503746700000001</v>
      </c>
      <c r="BB14">
        <v>11.503746700000001</v>
      </c>
      <c r="BC14">
        <v>11.503746700000001</v>
      </c>
      <c r="BD14">
        <v>11.503746700000001</v>
      </c>
      <c r="BE14">
        <v>11.503746700000001</v>
      </c>
      <c r="BF14">
        <v>11.503746700000001</v>
      </c>
      <c r="BG14">
        <v>11.503746700000001</v>
      </c>
      <c r="BH14">
        <v>11.503746700000001</v>
      </c>
      <c r="BI14">
        <v>11.503746700000001</v>
      </c>
      <c r="BJ14">
        <v>11.503746700000001</v>
      </c>
      <c r="BK14">
        <v>11.503746700000001</v>
      </c>
      <c r="BL14">
        <v>11.503746700000001</v>
      </c>
      <c r="BM14">
        <v>11.503746700000001</v>
      </c>
      <c r="BN14">
        <v>11.503746700000001</v>
      </c>
      <c r="BO14">
        <v>11.739008869999999</v>
      </c>
      <c r="BP14">
        <v>12.00002518</v>
      </c>
      <c r="BQ14">
        <v>12.1807447</v>
      </c>
      <c r="BR14">
        <v>12.361624430000001</v>
      </c>
      <c r="BS14">
        <v>12.542652609999999</v>
      </c>
      <c r="BT14">
        <v>12.723818639999999</v>
      </c>
      <c r="BU14">
        <v>12.92960074</v>
      </c>
      <c r="BV14">
        <v>13.002525009999999</v>
      </c>
      <c r="BW14">
        <v>13.0757327</v>
      </c>
      <c r="BX14">
        <v>13.15</v>
      </c>
      <c r="BY14">
        <v>13.15</v>
      </c>
      <c r="BZ14">
        <v>13.19</v>
      </c>
      <c r="CA14">
        <v>13.79</v>
      </c>
      <c r="CB14">
        <v>13.74</v>
      </c>
      <c r="CC14">
        <v>13.67</v>
      </c>
      <c r="CD14">
        <v>13.62</v>
      </c>
      <c r="CE14">
        <v>13.56</v>
      </c>
      <c r="CF14">
        <v>13.54</v>
      </c>
      <c r="CG14">
        <v>13.5</v>
      </c>
      <c r="CH14">
        <v>13.43</v>
      </c>
      <c r="CI14">
        <v>13.39</v>
      </c>
      <c r="CJ14">
        <v>13.38</v>
      </c>
      <c r="CK14">
        <v>13.37</v>
      </c>
      <c r="CL14">
        <v>13.36</v>
      </c>
      <c r="CM14">
        <v>13.35</v>
      </c>
      <c r="CN14">
        <v>13.34</v>
      </c>
      <c r="CO14">
        <v>13.32</v>
      </c>
      <c r="CP14">
        <v>13.31</v>
      </c>
      <c r="CQ14">
        <v>13.29</v>
      </c>
      <c r="CR14">
        <v>13.28</v>
      </c>
      <c r="CS14">
        <v>13.26</v>
      </c>
      <c r="CT14">
        <v>13.25</v>
      </c>
      <c r="CU14">
        <v>13.23</v>
      </c>
      <c r="CV14">
        <v>13.21</v>
      </c>
      <c r="CW14">
        <v>13.19</v>
      </c>
      <c r="CX14">
        <v>13.17</v>
      </c>
    </row>
    <row r="15" spans="1:102">
      <c r="A15" t="s">
        <v>83</v>
      </c>
      <c r="B15">
        <v>13.84054089</v>
      </c>
      <c r="C15">
        <v>13.84054089</v>
      </c>
      <c r="D15">
        <v>13.84054089</v>
      </c>
      <c r="E15">
        <v>13.84054089</v>
      </c>
      <c r="F15">
        <v>13.84054089</v>
      </c>
      <c r="G15">
        <v>13.84054089</v>
      </c>
      <c r="H15">
        <v>13.84054089</v>
      </c>
      <c r="I15">
        <v>13.84054089</v>
      </c>
      <c r="J15">
        <v>13.84054089</v>
      </c>
      <c r="K15">
        <v>13.84054089</v>
      </c>
      <c r="L15">
        <v>13.84054089</v>
      </c>
      <c r="M15">
        <v>13.84054089</v>
      </c>
      <c r="N15">
        <v>13.84054089</v>
      </c>
      <c r="O15">
        <v>13.84054089</v>
      </c>
      <c r="P15">
        <v>13.84054089</v>
      </c>
      <c r="Q15">
        <v>13.84054089</v>
      </c>
      <c r="R15">
        <v>13.84054089</v>
      </c>
      <c r="S15">
        <v>13.84054089</v>
      </c>
      <c r="T15">
        <v>13.84054089</v>
      </c>
      <c r="U15">
        <v>13.84054089</v>
      </c>
      <c r="V15">
        <v>13.84054089</v>
      </c>
      <c r="W15">
        <v>13.84054089</v>
      </c>
      <c r="X15">
        <v>13.84054089</v>
      </c>
      <c r="Y15">
        <v>13.84054089</v>
      </c>
      <c r="Z15">
        <v>13.84054089</v>
      </c>
      <c r="AA15">
        <v>13.84054089</v>
      </c>
      <c r="AB15">
        <v>13.84054089</v>
      </c>
      <c r="AC15">
        <v>13.84054089</v>
      </c>
      <c r="AD15">
        <v>13.84054089</v>
      </c>
      <c r="AE15">
        <v>13.84054089</v>
      </c>
      <c r="AF15">
        <v>13.84054089</v>
      </c>
      <c r="AG15">
        <v>13.84054089</v>
      </c>
      <c r="AH15">
        <v>13.84054089</v>
      </c>
      <c r="AI15">
        <v>13.84054089</v>
      </c>
      <c r="AJ15">
        <v>13.84054089</v>
      </c>
      <c r="AK15">
        <v>13.84054089</v>
      </c>
      <c r="AL15">
        <v>13.84054089</v>
      </c>
      <c r="AM15">
        <v>13.84054089</v>
      </c>
      <c r="AN15">
        <v>13.84054089</v>
      </c>
      <c r="AO15">
        <v>13.84054089</v>
      </c>
      <c r="AP15">
        <v>13.84054089</v>
      </c>
      <c r="AQ15">
        <v>13.84054089</v>
      </c>
      <c r="AR15">
        <v>13.84054089</v>
      </c>
      <c r="AS15">
        <v>13.84054089</v>
      </c>
      <c r="AT15">
        <v>13.84054089</v>
      </c>
      <c r="AU15">
        <v>13.84054089</v>
      </c>
      <c r="AV15">
        <v>13.84054089</v>
      </c>
      <c r="AW15">
        <v>13.84054089</v>
      </c>
      <c r="AX15">
        <v>13.84054089</v>
      </c>
      <c r="AY15">
        <v>13.84054089</v>
      </c>
      <c r="AZ15">
        <v>13.84054089</v>
      </c>
      <c r="BA15">
        <v>13.84054089</v>
      </c>
      <c r="BB15">
        <v>13.84054089</v>
      </c>
      <c r="BC15">
        <v>13.84054089</v>
      </c>
      <c r="BD15">
        <v>13.84054089</v>
      </c>
      <c r="BE15">
        <v>13.84054089</v>
      </c>
      <c r="BF15">
        <v>13.84054089</v>
      </c>
      <c r="BG15">
        <v>13.84054089</v>
      </c>
      <c r="BH15">
        <v>13.84054089</v>
      </c>
      <c r="BI15">
        <v>13.84054089</v>
      </c>
      <c r="BJ15">
        <v>13.84054089</v>
      </c>
      <c r="BK15">
        <v>13.84054089</v>
      </c>
      <c r="BL15">
        <v>13.84054089</v>
      </c>
      <c r="BM15">
        <v>13.84054089</v>
      </c>
      <c r="BN15">
        <v>13.84054089</v>
      </c>
      <c r="BO15">
        <v>14.183437169999999</v>
      </c>
      <c r="BP15">
        <v>14.557505839999999</v>
      </c>
      <c r="BQ15">
        <v>14.931574510000001</v>
      </c>
      <c r="BR15">
        <v>15.305643180000001</v>
      </c>
      <c r="BS15">
        <v>15.679711859999999</v>
      </c>
      <c r="BT15">
        <v>22.47</v>
      </c>
      <c r="BU15">
        <v>22.56</v>
      </c>
      <c r="BV15">
        <v>22.44</v>
      </c>
      <c r="BW15">
        <v>23.94</v>
      </c>
      <c r="BX15">
        <v>23.87</v>
      </c>
      <c r="BY15">
        <v>25.59</v>
      </c>
      <c r="BZ15">
        <v>25.8</v>
      </c>
      <c r="CA15">
        <v>25.69</v>
      </c>
      <c r="CB15">
        <v>25.71</v>
      </c>
      <c r="CC15">
        <v>25.71</v>
      </c>
      <c r="CD15">
        <v>25.59</v>
      </c>
      <c r="CE15">
        <v>25.57</v>
      </c>
      <c r="CF15">
        <v>25.6</v>
      </c>
      <c r="CG15">
        <v>25.59</v>
      </c>
      <c r="CH15">
        <v>25.54</v>
      </c>
      <c r="CI15">
        <v>25.53</v>
      </c>
      <c r="CJ15">
        <v>25.55</v>
      </c>
      <c r="CK15">
        <v>25.58</v>
      </c>
      <c r="CL15">
        <v>25.59</v>
      </c>
      <c r="CM15">
        <v>25.61</v>
      </c>
      <c r="CN15">
        <v>25.62</v>
      </c>
      <c r="CO15">
        <v>25.61</v>
      </c>
      <c r="CP15">
        <v>25.6</v>
      </c>
      <c r="CQ15">
        <v>25.59</v>
      </c>
      <c r="CR15">
        <v>25.58</v>
      </c>
      <c r="CS15">
        <v>25.57</v>
      </c>
      <c r="CT15">
        <v>25.55</v>
      </c>
      <c r="CU15">
        <v>25.54</v>
      </c>
      <c r="CV15">
        <v>25.52</v>
      </c>
      <c r="CW15">
        <v>25.51</v>
      </c>
      <c r="CX15">
        <v>25.49</v>
      </c>
    </row>
    <row r="16" spans="1:102">
      <c r="A16" t="s">
        <v>84</v>
      </c>
      <c r="B16">
        <v>20.20718969</v>
      </c>
      <c r="C16">
        <v>20.20718969</v>
      </c>
      <c r="D16">
        <v>20.20718969</v>
      </c>
      <c r="E16">
        <v>20.20718969</v>
      </c>
      <c r="F16">
        <v>20.20718969</v>
      </c>
      <c r="G16">
        <v>20.20718969</v>
      </c>
      <c r="H16">
        <v>20.20718969</v>
      </c>
      <c r="I16">
        <v>20.20718969</v>
      </c>
      <c r="J16">
        <v>20.20718969</v>
      </c>
      <c r="K16">
        <v>20.20718969</v>
      </c>
      <c r="L16">
        <v>20.20718969</v>
      </c>
      <c r="M16">
        <v>20.20718969</v>
      </c>
      <c r="N16">
        <v>20.20718969</v>
      </c>
      <c r="O16">
        <v>20.20718969</v>
      </c>
      <c r="P16">
        <v>20.20718969</v>
      </c>
      <c r="Q16">
        <v>20.20718969</v>
      </c>
      <c r="R16">
        <v>20.20718969</v>
      </c>
      <c r="S16">
        <v>20.20718969</v>
      </c>
      <c r="T16">
        <v>20.20718969</v>
      </c>
      <c r="U16">
        <v>20.20718969</v>
      </c>
      <c r="V16">
        <v>20.20718969</v>
      </c>
      <c r="W16">
        <v>20.20718969</v>
      </c>
      <c r="X16">
        <v>20.20718969</v>
      </c>
      <c r="Y16">
        <v>20.20718969</v>
      </c>
      <c r="Z16">
        <v>20.20718969</v>
      </c>
      <c r="AA16">
        <v>20.20718969</v>
      </c>
      <c r="AB16">
        <v>20.20718969</v>
      </c>
      <c r="AC16">
        <v>20.20718969</v>
      </c>
      <c r="AD16">
        <v>20.20718969</v>
      </c>
      <c r="AE16">
        <v>20.20718969</v>
      </c>
      <c r="AF16">
        <v>20.20718969</v>
      </c>
      <c r="AG16">
        <v>20.20718969</v>
      </c>
      <c r="AH16">
        <v>20.20718969</v>
      </c>
      <c r="AI16">
        <v>20.20718969</v>
      </c>
      <c r="AJ16">
        <v>20.20718969</v>
      </c>
      <c r="AK16">
        <v>20.20718969</v>
      </c>
      <c r="AL16">
        <v>20.20718969</v>
      </c>
      <c r="AM16">
        <v>20.20718969</v>
      </c>
      <c r="AN16">
        <v>20.20718969</v>
      </c>
      <c r="AO16">
        <v>20.20718969</v>
      </c>
      <c r="AP16">
        <v>20.20718969</v>
      </c>
      <c r="AQ16">
        <v>20.20718969</v>
      </c>
      <c r="AR16">
        <v>20.20718969</v>
      </c>
      <c r="AS16">
        <v>20.20718969</v>
      </c>
      <c r="AT16">
        <v>20.20718969</v>
      </c>
      <c r="AU16">
        <v>20.20718969</v>
      </c>
      <c r="AV16">
        <v>20.20718969</v>
      </c>
      <c r="AW16">
        <v>20.20718969</v>
      </c>
      <c r="AX16">
        <v>20.20718969</v>
      </c>
      <c r="AY16">
        <v>20.20718969</v>
      </c>
      <c r="AZ16">
        <v>20.20718969</v>
      </c>
      <c r="BA16">
        <v>20.20718969</v>
      </c>
      <c r="BB16">
        <v>20.20718969</v>
      </c>
      <c r="BC16">
        <v>20.20718969</v>
      </c>
      <c r="BD16">
        <v>20.20718969</v>
      </c>
      <c r="BE16">
        <v>20.20718969</v>
      </c>
      <c r="BF16">
        <v>20.20718969</v>
      </c>
      <c r="BG16">
        <v>20.20718969</v>
      </c>
      <c r="BH16">
        <v>20.20718969</v>
      </c>
      <c r="BI16">
        <v>20.20718969</v>
      </c>
      <c r="BJ16">
        <v>20.20718969</v>
      </c>
      <c r="BK16">
        <v>20.20718969</v>
      </c>
      <c r="BL16">
        <v>20.20718969</v>
      </c>
      <c r="BM16">
        <v>20.20718969</v>
      </c>
      <c r="BN16">
        <v>20.20718969</v>
      </c>
      <c r="BO16">
        <v>20.707818270000001</v>
      </c>
      <c r="BP16">
        <v>21.253958529999998</v>
      </c>
      <c r="BQ16">
        <v>21.80009879</v>
      </c>
      <c r="BR16">
        <v>22.346239050000001</v>
      </c>
      <c r="BS16">
        <v>22.892379309999999</v>
      </c>
      <c r="BT16">
        <v>22.47</v>
      </c>
      <c r="BU16">
        <v>22.56</v>
      </c>
      <c r="BV16">
        <v>22.44</v>
      </c>
      <c r="BW16">
        <v>23.94</v>
      </c>
      <c r="BX16">
        <v>23.87</v>
      </c>
      <c r="BY16">
        <v>25.59</v>
      </c>
      <c r="BZ16">
        <v>25.8</v>
      </c>
      <c r="CA16">
        <v>25.69</v>
      </c>
      <c r="CB16">
        <v>25.71</v>
      </c>
      <c r="CC16">
        <v>25.71</v>
      </c>
      <c r="CD16">
        <v>25.59</v>
      </c>
      <c r="CE16">
        <v>25.57</v>
      </c>
      <c r="CF16">
        <v>25.6</v>
      </c>
      <c r="CG16">
        <v>25.59</v>
      </c>
      <c r="CH16">
        <v>25.54</v>
      </c>
      <c r="CI16">
        <v>25.53</v>
      </c>
      <c r="CJ16">
        <v>25.55</v>
      </c>
      <c r="CK16">
        <v>25.58</v>
      </c>
      <c r="CL16">
        <v>25.59</v>
      </c>
      <c r="CM16">
        <v>25.61</v>
      </c>
      <c r="CN16">
        <v>25.62</v>
      </c>
      <c r="CO16">
        <v>25.61</v>
      </c>
      <c r="CP16">
        <v>25.6</v>
      </c>
      <c r="CQ16">
        <v>25.59</v>
      </c>
      <c r="CR16">
        <v>25.58</v>
      </c>
      <c r="CS16">
        <v>25.57</v>
      </c>
      <c r="CT16">
        <v>25.55</v>
      </c>
      <c r="CU16">
        <v>25.54</v>
      </c>
      <c r="CV16">
        <v>25.52</v>
      </c>
      <c r="CW16">
        <v>25.51</v>
      </c>
      <c r="CX16">
        <v>25.49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"/>
  <sheetViews>
    <sheetView workbookViewId="0">
      <selection activeCell="A20" sqref="A20"/>
    </sheetView>
  </sheetViews>
  <sheetFormatPr defaultRowHeight="14.5"/>
  <cols>
    <col min="1" max="1" width="22.7265625" customWidth="1"/>
  </cols>
  <sheetData>
    <row r="1" spans="1:52">
      <c r="A1" t="s">
        <v>23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5.704285542</v>
      </c>
      <c r="Q2">
        <v>6.7157807790000001</v>
      </c>
      <c r="R2">
        <v>6.7188921720000003</v>
      </c>
      <c r="S2">
        <v>6.9888336600000001</v>
      </c>
      <c r="T2">
        <v>6.9871639339999998</v>
      </c>
      <c r="U2">
        <v>6.9825914190000002</v>
      </c>
      <c r="V2">
        <v>6.981102366</v>
      </c>
      <c r="W2">
        <v>6.973835158</v>
      </c>
      <c r="X2">
        <v>6.9721546410000004</v>
      </c>
      <c r="Y2">
        <v>6.9706554289999998</v>
      </c>
      <c r="Z2">
        <v>6.9589604359999999</v>
      </c>
      <c r="AA2">
        <v>6.9571971149999996</v>
      </c>
      <c r="AB2">
        <v>6.9550359640000003</v>
      </c>
      <c r="AC2">
        <v>6.9463051589999996</v>
      </c>
      <c r="AD2">
        <v>6.9445338879999996</v>
      </c>
      <c r="AE2">
        <v>6.9427916449999998</v>
      </c>
      <c r="AF2">
        <v>6.9410689269999999</v>
      </c>
      <c r="AG2">
        <v>6.9393168909999998</v>
      </c>
      <c r="AH2">
        <v>6.9375795350000002</v>
      </c>
      <c r="AI2">
        <v>6.9359136760000002</v>
      </c>
      <c r="AJ2">
        <v>6.9342649070000002</v>
      </c>
      <c r="AK2">
        <v>6.9324823240000004</v>
      </c>
      <c r="AL2">
        <v>6.9309049949999997</v>
      </c>
      <c r="AM2">
        <v>6.9293277929999997</v>
      </c>
      <c r="AN2">
        <v>6.9277533360000003</v>
      </c>
      <c r="AO2">
        <v>6.9261890700000004</v>
      </c>
      <c r="AP2">
        <v>6.9246178360000004</v>
      </c>
      <c r="AQ2">
        <v>6.9230441169999999</v>
      </c>
      <c r="AR2">
        <v>6.9214980260000001</v>
      </c>
      <c r="AS2">
        <v>6.9199532079999999</v>
      </c>
      <c r="AT2">
        <v>6.9184182520000004</v>
      </c>
      <c r="AU2">
        <v>6.9168862200000003</v>
      </c>
      <c r="AV2">
        <v>6.9153628469999999</v>
      </c>
      <c r="AW2">
        <v>6.9138530920000001</v>
      </c>
      <c r="AX2">
        <v>6.9123379619999996</v>
      </c>
      <c r="AY2">
        <v>6.9108145829999996</v>
      </c>
      <c r="AZ2">
        <v>6.9092735269999999</v>
      </c>
    </row>
    <row r="3" spans="1:52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5.916360987</v>
      </c>
      <c r="Q3">
        <v>8.4844987580000009</v>
      </c>
      <c r="R3">
        <v>8.4844987580000009</v>
      </c>
      <c r="S3">
        <v>8.4844987580000009</v>
      </c>
      <c r="T3">
        <v>8.4844987580000009</v>
      </c>
      <c r="U3">
        <v>8.4844987580000009</v>
      </c>
      <c r="V3">
        <v>8.4844987580000009</v>
      </c>
      <c r="W3">
        <v>8.4844987580000009</v>
      </c>
      <c r="X3">
        <v>8.4844987580000009</v>
      </c>
      <c r="Y3">
        <v>8.4844987580000009</v>
      </c>
      <c r="Z3">
        <v>8.4844987580000009</v>
      </c>
      <c r="AA3">
        <v>8.4844987580000009</v>
      </c>
      <c r="AB3">
        <v>8.4844987580000009</v>
      </c>
      <c r="AC3">
        <v>8.4844987580000009</v>
      </c>
      <c r="AD3">
        <v>8.4844987580000009</v>
      </c>
      <c r="AE3">
        <v>8.4844987580000009</v>
      </c>
      <c r="AF3">
        <v>8.4844987580000009</v>
      </c>
      <c r="AG3">
        <v>8.4844987580000009</v>
      </c>
      <c r="AH3">
        <v>8.4844987580000009</v>
      </c>
      <c r="AI3">
        <v>8.4844987580000009</v>
      </c>
      <c r="AJ3">
        <v>8.4844987580000009</v>
      </c>
      <c r="AK3">
        <v>8.4844987580000009</v>
      </c>
      <c r="AL3">
        <v>8.4844987580000009</v>
      </c>
      <c r="AM3">
        <v>8.4844987580000009</v>
      </c>
      <c r="AN3">
        <v>8.4844987580000009</v>
      </c>
      <c r="AO3">
        <v>8.4844987580000009</v>
      </c>
      <c r="AP3">
        <v>8.4844987580000009</v>
      </c>
      <c r="AQ3">
        <v>8.4844987580000009</v>
      </c>
      <c r="AR3">
        <v>8.4844987580000009</v>
      </c>
      <c r="AS3">
        <v>8.4844987580000009</v>
      </c>
      <c r="AT3">
        <v>8.4844987580000009</v>
      </c>
      <c r="AU3">
        <v>8.4844987580000009</v>
      </c>
      <c r="AV3">
        <v>8.4844987580000009</v>
      </c>
      <c r="AW3">
        <v>8.4844987580000009</v>
      </c>
      <c r="AX3">
        <v>8.4844987580000009</v>
      </c>
      <c r="AY3">
        <v>8.484</v>
      </c>
      <c r="AZ3">
        <v>8.484</v>
      </c>
    </row>
    <row r="4" spans="1:52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4.3648019360000001</v>
      </c>
      <c r="Q4">
        <v>6.0836681170000002</v>
      </c>
      <c r="R4">
        <v>6.0838507220000002</v>
      </c>
      <c r="S4">
        <v>6.3273237160000004</v>
      </c>
      <c r="T4">
        <v>6.3272935490000002</v>
      </c>
      <c r="U4">
        <v>6.3269657009999998</v>
      </c>
      <c r="V4">
        <v>6.3269498500000001</v>
      </c>
      <c r="W4">
        <v>6.3262329839999998</v>
      </c>
      <c r="X4">
        <v>6.326186882</v>
      </c>
      <c r="Y4">
        <v>6.3261560660000002</v>
      </c>
      <c r="Z4">
        <v>6.3249817139999998</v>
      </c>
      <c r="AA4">
        <v>6.3249279009999997</v>
      </c>
      <c r="AB4">
        <v>6.3248395909999999</v>
      </c>
      <c r="AC4">
        <v>6.3240661820000001</v>
      </c>
      <c r="AD4">
        <v>6.3239995369999997</v>
      </c>
      <c r="AE4">
        <v>6.3239288570000003</v>
      </c>
      <c r="AF4">
        <v>6.3238533219999997</v>
      </c>
      <c r="AG4">
        <v>6.3237725459999998</v>
      </c>
      <c r="AH4">
        <v>6.3236879970000004</v>
      </c>
      <c r="AI4">
        <v>6.3236063260000002</v>
      </c>
      <c r="AJ4">
        <v>6.3235216750000003</v>
      </c>
      <c r="AK4">
        <v>6.3234214949999998</v>
      </c>
      <c r="AL4">
        <v>6.3233402090000004</v>
      </c>
      <c r="AM4">
        <v>6.3232558110000001</v>
      </c>
      <c r="AN4">
        <v>6.3231685850000003</v>
      </c>
      <c r="AO4">
        <v>6.3230790880000001</v>
      </c>
      <c r="AP4">
        <v>6.322987178</v>
      </c>
      <c r="AQ4">
        <v>6.3228919430000001</v>
      </c>
      <c r="AR4">
        <v>6.3227949710000004</v>
      </c>
      <c r="AS4">
        <v>6.3226955909999996</v>
      </c>
      <c r="AT4">
        <v>6.3225940129999998</v>
      </c>
      <c r="AU4">
        <v>6.3224899670000001</v>
      </c>
      <c r="AV4">
        <v>6.3223828400000004</v>
      </c>
      <c r="AW4">
        <v>6.3222730739999999</v>
      </c>
      <c r="AX4">
        <v>6.322160105</v>
      </c>
      <c r="AY4">
        <v>6.3220435300000002</v>
      </c>
      <c r="AZ4">
        <v>6.3219229329999997</v>
      </c>
    </row>
    <row r="5" spans="1:52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2.4678737019999999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4.2240000000000002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20.714061829999999</v>
      </c>
      <c r="U7">
        <v>20.571793329999998</v>
      </c>
      <c r="V7">
        <v>20.2124387</v>
      </c>
      <c r="W7">
        <v>19.20528521</v>
      </c>
      <c r="X7">
        <v>18.61145638</v>
      </c>
      <c r="Y7">
        <v>17.91552488</v>
      </c>
      <c r="Z7">
        <v>17.301635189999999</v>
      </c>
      <c r="AA7">
        <v>16.867911029999998</v>
      </c>
      <c r="AB7">
        <v>17.065341419999999</v>
      </c>
      <c r="AC7">
        <v>17.265066000000001</v>
      </c>
      <c r="AD7">
        <v>17.467107819999999</v>
      </c>
      <c r="AE7">
        <v>17.671496099999999</v>
      </c>
      <c r="AF7">
        <v>17.878257290000001</v>
      </c>
      <c r="AG7">
        <v>18.087418</v>
      </c>
      <c r="AH7">
        <v>18.299008409999999</v>
      </c>
      <c r="AI7">
        <v>18.513051149999999</v>
      </c>
      <c r="AJ7">
        <v>18.729576099999999</v>
      </c>
      <c r="AK7">
        <v>18.94861298</v>
      </c>
      <c r="AL7">
        <v>19.190390579999999</v>
      </c>
      <c r="AM7">
        <v>19.41486914</v>
      </c>
      <c r="AN7">
        <v>19.641966020000002</v>
      </c>
      <c r="AO7">
        <v>19.8717091</v>
      </c>
      <c r="AP7">
        <v>20.10413187</v>
      </c>
      <c r="AQ7">
        <v>20.339265600000001</v>
      </c>
      <c r="AR7">
        <v>20.577143509999999</v>
      </c>
      <c r="AS7">
        <v>20.81780066</v>
      </c>
      <c r="AT7">
        <v>21.061273660000001</v>
      </c>
      <c r="AU7">
        <v>21.30759656</v>
      </c>
      <c r="AV7">
        <v>21.556805820000001</v>
      </c>
      <c r="AW7">
        <v>21.808941050000001</v>
      </c>
      <c r="AX7">
        <v>22.06403753</v>
      </c>
      <c r="AY7">
        <v>22.32213883</v>
      </c>
      <c r="AZ7">
        <v>22.583290049999999</v>
      </c>
    </row>
    <row r="8" spans="1:52">
      <c r="A8" t="s">
        <v>91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>
      <c r="A9" t="s">
        <v>92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>
      <c r="A10" t="s">
        <v>93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2" spans="1:52">
      <c r="A12" t="s">
        <v>122</v>
      </c>
    </row>
    <row r="13" spans="1:52">
      <c r="A13" t="s">
        <v>23</v>
      </c>
      <c r="B13">
        <v>2000</v>
      </c>
      <c r="C13">
        <v>2001</v>
      </c>
      <c r="D13">
        <v>2002</v>
      </c>
      <c r="E13">
        <v>2003</v>
      </c>
      <c r="F13">
        <v>2004</v>
      </c>
      <c r="G13">
        <v>2005</v>
      </c>
      <c r="H13">
        <v>2006</v>
      </c>
      <c r="I13">
        <v>2007</v>
      </c>
      <c r="J13">
        <v>2008</v>
      </c>
      <c r="K13">
        <v>2009</v>
      </c>
      <c r="L13">
        <v>2010</v>
      </c>
      <c r="M13">
        <v>2011</v>
      </c>
      <c r="N13">
        <v>2012</v>
      </c>
      <c r="O13">
        <v>2013</v>
      </c>
      <c r="P13">
        <v>2014</v>
      </c>
      <c r="Q13">
        <v>2015</v>
      </c>
      <c r="R13">
        <v>2016</v>
      </c>
      <c r="S13">
        <v>2017</v>
      </c>
      <c r="T13">
        <v>2018</v>
      </c>
      <c r="U13">
        <v>2019</v>
      </c>
      <c r="V13">
        <v>2020</v>
      </c>
      <c r="W13">
        <v>2021</v>
      </c>
      <c r="X13">
        <v>2022</v>
      </c>
      <c r="Y13">
        <v>2023</v>
      </c>
      <c r="Z13">
        <v>2024</v>
      </c>
      <c r="AA13">
        <v>2025</v>
      </c>
      <c r="AB13">
        <v>2026</v>
      </c>
      <c r="AC13">
        <v>2027</v>
      </c>
      <c r="AD13">
        <v>2028</v>
      </c>
      <c r="AE13">
        <v>2029</v>
      </c>
      <c r="AF13">
        <v>2030</v>
      </c>
      <c r="AG13">
        <v>2031</v>
      </c>
      <c r="AH13">
        <v>2032</v>
      </c>
      <c r="AI13">
        <v>2033</v>
      </c>
      <c r="AJ13">
        <v>2034</v>
      </c>
      <c r="AK13">
        <v>2035</v>
      </c>
      <c r="AL13">
        <v>2036</v>
      </c>
      <c r="AM13">
        <v>2037</v>
      </c>
      <c r="AN13">
        <v>2038</v>
      </c>
      <c r="AO13">
        <v>2039</v>
      </c>
      <c r="AP13">
        <v>2040</v>
      </c>
      <c r="AQ13">
        <v>2041</v>
      </c>
      <c r="AR13">
        <v>2042</v>
      </c>
      <c r="AS13">
        <v>2043</v>
      </c>
      <c r="AT13">
        <v>2044</v>
      </c>
      <c r="AU13">
        <v>2045</v>
      </c>
      <c r="AV13">
        <v>2046</v>
      </c>
      <c r="AW13">
        <v>2047</v>
      </c>
      <c r="AX13">
        <v>2048</v>
      </c>
      <c r="AY13">
        <v>2049</v>
      </c>
      <c r="AZ13">
        <v>2050</v>
      </c>
    </row>
    <row r="14" spans="1:52">
      <c r="A14" t="s">
        <v>47</v>
      </c>
      <c r="B14">
        <v>5.704285542</v>
      </c>
      <c r="C14">
        <v>5.704285542</v>
      </c>
      <c r="D14">
        <v>5.704285542</v>
      </c>
      <c r="E14">
        <v>5.704285542</v>
      </c>
      <c r="F14">
        <v>5.704285542</v>
      </c>
      <c r="G14">
        <v>5.704285542</v>
      </c>
      <c r="H14">
        <v>5.704285542</v>
      </c>
      <c r="I14">
        <v>5.704285542</v>
      </c>
      <c r="J14">
        <v>5.704285542</v>
      </c>
      <c r="K14">
        <v>5.704285542</v>
      </c>
      <c r="L14">
        <v>5.704285542</v>
      </c>
      <c r="M14">
        <v>5.704285542</v>
      </c>
      <c r="N14">
        <v>5.704285542</v>
      </c>
      <c r="O14">
        <v>5.704285542</v>
      </c>
      <c r="P14">
        <v>5.704285542</v>
      </c>
      <c r="Q14">
        <v>6.7157807790000001</v>
      </c>
      <c r="R14">
        <v>6.7188921720000003</v>
      </c>
      <c r="S14">
        <v>6.9888336600000001</v>
      </c>
      <c r="T14">
        <v>6.9871639339999998</v>
      </c>
      <c r="U14">
        <v>6.9825914190000002</v>
      </c>
      <c r="V14">
        <v>6.981102366</v>
      </c>
      <c r="W14">
        <v>6.973835158</v>
      </c>
      <c r="X14">
        <v>6.9721546410000004</v>
      </c>
      <c r="Y14">
        <v>6.9706554289999998</v>
      </c>
      <c r="Z14">
        <v>6.9589604359999999</v>
      </c>
      <c r="AA14">
        <v>6.9571971149999996</v>
      </c>
      <c r="AB14">
        <v>6.9550359640000003</v>
      </c>
      <c r="AC14">
        <v>6.9463051589999996</v>
      </c>
      <c r="AD14">
        <v>6.9445338879999996</v>
      </c>
      <c r="AE14">
        <v>6.9427916449999998</v>
      </c>
      <c r="AF14">
        <v>6.9410689269999999</v>
      </c>
      <c r="AG14">
        <v>6.9393168909999998</v>
      </c>
      <c r="AH14">
        <v>6.9375795350000002</v>
      </c>
      <c r="AI14">
        <v>6.9359136760000002</v>
      </c>
      <c r="AJ14">
        <v>6.9342649070000002</v>
      </c>
      <c r="AK14">
        <v>6.9324823240000004</v>
      </c>
      <c r="AL14">
        <v>6.9309049949999997</v>
      </c>
      <c r="AM14">
        <v>6.9293277929999997</v>
      </c>
      <c r="AN14">
        <v>6.9277533360000003</v>
      </c>
      <c r="AO14">
        <v>6.9261890700000004</v>
      </c>
      <c r="AP14">
        <v>6.9246178360000004</v>
      </c>
      <c r="AQ14">
        <v>6.9230441169999999</v>
      </c>
      <c r="AR14">
        <v>6.9214980260000001</v>
      </c>
      <c r="AS14">
        <v>6.9199532079999999</v>
      </c>
      <c r="AT14">
        <v>6.9184182520000004</v>
      </c>
      <c r="AU14">
        <v>6.9168862200000003</v>
      </c>
      <c r="AV14">
        <v>6.9153628469999999</v>
      </c>
      <c r="AW14">
        <v>6.9138530920000001</v>
      </c>
      <c r="AX14">
        <v>6.9123379619999996</v>
      </c>
      <c r="AY14">
        <v>6.9108145829999996</v>
      </c>
      <c r="AZ14">
        <v>6.9092735269999999</v>
      </c>
    </row>
    <row r="15" spans="1:52">
      <c r="A15" t="s">
        <v>48</v>
      </c>
      <c r="B15">
        <v>5.916360987</v>
      </c>
      <c r="C15">
        <v>5.916360987</v>
      </c>
      <c r="D15">
        <v>5.916360987</v>
      </c>
      <c r="E15">
        <v>5.916360987</v>
      </c>
      <c r="F15">
        <v>5.916360987</v>
      </c>
      <c r="G15">
        <v>5.916360987</v>
      </c>
      <c r="H15">
        <v>5.916360987</v>
      </c>
      <c r="I15">
        <v>5.916360987</v>
      </c>
      <c r="J15">
        <v>5.916360987</v>
      </c>
      <c r="K15">
        <v>5.916360987</v>
      </c>
      <c r="L15">
        <v>5.916360987</v>
      </c>
      <c r="M15">
        <v>5.916360987</v>
      </c>
      <c r="N15">
        <v>5.916360987</v>
      </c>
      <c r="O15">
        <v>5.916360987</v>
      </c>
      <c r="P15">
        <v>5.916360987</v>
      </c>
      <c r="Q15">
        <v>8.4844987580000009</v>
      </c>
      <c r="R15">
        <v>8.4844987580000009</v>
      </c>
      <c r="S15">
        <v>8.4844987580000009</v>
      </c>
      <c r="T15">
        <v>8.4844987580000009</v>
      </c>
      <c r="U15">
        <v>8.4844987580000009</v>
      </c>
      <c r="V15">
        <v>8.4844987580000009</v>
      </c>
      <c r="W15">
        <v>8.4844987580000009</v>
      </c>
      <c r="X15">
        <v>8.4844987580000009</v>
      </c>
      <c r="Y15">
        <v>8.4844987580000009</v>
      </c>
      <c r="Z15">
        <v>8.4844987580000009</v>
      </c>
      <c r="AA15">
        <v>8.4844987580000009</v>
      </c>
      <c r="AB15">
        <v>8.4844987580000009</v>
      </c>
      <c r="AC15">
        <v>8.4844987580000009</v>
      </c>
      <c r="AD15">
        <v>8.4844987580000009</v>
      </c>
      <c r="AE15">
        <v>8.4844987580000009</v>
      </c>
      <c r="AF15">
        <v>8.4844987580000009</v>
      </c>
      <c r="AG15">
        <v>8.4844987580000009</v>
      </c>
      <c r="AH15">
        <v>8.4844987580000009</v>
      </c>
      <c r="AI15">
        <v>8.4844987580000009</v>
      </c>
      <c r="AJ15">
        <v>8.4844987580000009</v>
      </c>
      <c r="AK15">
        <v>8.4844987580000009</v>
      </c>
      <c r="AL15">
        <v>8.4844987580000009</v>
      </c>
      <c r="AM15">
        <v>8.4844987580000009</v>
      </c>
      <c r="AN15">
        <v>8.4844987580000009</v>
      </c>
      <c r="AO15">
        <v>8.4844987580000009</v>
      </c>
      <c r="AP15">
        <v>8.4844987580000009</v>
      </c>
      <c r="AQ15">
        <v>8.4844987580000009</v>
      </c>
      <c r="AR15">
        <v>8.4844987580000009</v>
      </c>
      <c r="AS15">
        <v>8.4844987580000009</v>
      </c>
      <c r="AT15">
        <v>8.4844987580000009</v>
      </c>
      <c r="AU15">
        <v>8.4844987580000009</v>
      </c>
      <c r="AV15">
        <v>8.4844987580000009</v>
      </c>
      <c r="AW15">
        <v>8.4844987580000009</v>
      </c>
      <c r="AX15">
        <v>8.4844987580000009</v>
      </c>
      <c r="AY15">
        <v>8.484</v>
      </c>
      <c r="AZ15">
        <v>8.484</v>
      </c>
    </row>
    <row r="16" spans="1:52">
      <c r="A16" t="s">
        <v>49</v>
      </c>
      <c r="B16">
        <v>4.3648019360000001</v>
      </c>
      <c r="C16">
        <v>4.3648019360000001</v>
      </c>
      <c r="D16">
        <v>4.3648019360000001</v>
      </c>
      <c r="E16">
        <v>4.3648019360000001</v>
      </c>
      <c r="F16">
        <v>4.3648019360000001</v>
      </c>
      <c r="G16">
        <v>4.3648019360000001</v>
      </c>
      <c r="H16">
        <v>4.3648019360000001</v>
      </c>
      <c r="I16">
        <v>4.3648019360000001</v>
      </c>
      <c r="J16">
        <v>4.3648019360000001</v>
      </c>
      <c r="K16">
        <v>4.3648019360000001</v>
      </c>
      <c r="L16">
        <v>4.3648019360000001</v>
      </c>
      <c r="M16">
        <v>4.3648019360000001</v>
      </c>
      <c r="N16">
        <v>4.3648019360000001</v>
      </c>
      <c r="O16">
        <v>4.3648019360000001</v>
      </c>
      <c r="P16">
        <v>4.3648019360000001</v>
      </c>
      <c r="Q16">
        <v>6.0836681170000002</v>
      </c>
      <c r="R16">
        <v>6.0838507220000002</v>
      </c>
      <c r="S16">
        <v>6.3273237160000004</v>
      </c>
      <c r="T16">
        <v>6.3272935490000002</v>
      </c>
      <c r="U16">
        <v>6.3269657009999998</v>
      </c>
      <c r="V16">
        <v>6.3269498500000001</v>
      </c>
      <c r="W16">
        <v>6.3262329839999998</v>
      </c>
      <c r="X16">
        <v>6.326186882</v>
      </c>
      <c r="Y16">
        <v>6.3261560660000002</v>
      </c>
      <c r="Z16">
        <v>6.3249817139999998</v>
      </c>
      <c r="AA16">
        <v>6.3249279009999997</v>
      </c>
      <c r="AB16">
        <v>6.3248395909999999</v>
      </c>
      <c r="AC16">
        <v>6.3240661820000001</v>
      </c>
      <c r="AD16">
        <v>6.3239995369999997</v>
      </c>
      <c r="AE16">
        <v>6.3239288570000003</v>
      </c>
      <c r="AF16">
        <v>6.3238533219999997</v>
      </c>
      <c r="AG16">
        <v>6.3237725459999998</v>
      </c>
      <c r="AH16">
        <v>6.3236879970000004</v>
      </c>
      <c r="AI16">
        <v>6.3236063260000002</v>
      </c>
      <c r="AJ16">
        <v>6.3235216750000003</v>
      </c>
      <c r="AK16">
        <v>6.3234214949999998</v>
      </c>
      <c r="AL16">
        <v>6.3233402090000004</v>
      </c>
      <c r="AM16">
        <v>6.3232558110000001</v>
      </c>
      <c r="AN16">
        <v>6.3231685850000003</v>
      </c>
      <c r="AO16">
        <v>6.3230790880000001</v>
      </c>
      <c r="AP16">
        <v>6.322987178</v>
      </c>
      <c r="AQ16">
        <v>6.3228919430000001</v>
      </c>
      <c r="AR16">
        <v>6.3227949710000004</v>
      </c>
      <c r="AS16">
        <v>6.3226955909999996</v>
      </c>
      <c r="AT16">
        <v>6.3225940129999998</v>
      </c>
      <c r="AU16">
        <v>6.3224899670000001</v>
      </c>
      <c r="AV16">
        <v>6.3223828400000004</v>
      </c>
      <c r="AW16">
        <v>6.3222730739999999</v>
      </c>
      <c r="AX16">
        <v>6.322160105</v>
      </c>
      <c r="AY16">
        <v>6.3220435300000002</v>
      </c>
      <c r="AZ16">
        <v>6.3219229329999997</v>
      </c>
    </row>
    <row r="17" spans="1:52">
      <c r="A17" t="s">
        <v>50</v>
      </c>
      <c r="B17">
        <v>2.4678737019999999</v>
      </c>
      <c r="C17">
        <v>2.4678737019999999</v>
      </c>
      <c r="D17">
        <v>2.4678737019999999</v>
      </c>
      <c r="E17">
        <v>2.4678737019999999</v>
      </c>
      <c r="F17">
        <v>2.4678737019999999</v>
      </c>
      <c r="G17">
        <v>2.4678737019999999</v>
      </c>
      <c r="H17">
        <v>2.4678737019999999</v>
      </c>
      <c r="I17">
        <v>2.4678737019999999</v>
      </c>
      <c r="J17">
        <v>2.4678737019999999</v>
      </c>
      <c r="K17">
        <v>2.4678737019999999</v>
      </c>
      <c r="L17">
        <v>2.4678737019999999</v>
      </c>
      <c r="M17">
        <v>2.4678737019999999</v>
      </c>
      <c r="N17">
        <v>2.4678737019999999</v>
      </c>
      <c r="O17">
        <v>2.4678737019999999</v>
      </c>
      <c r="P17">
        <v>2.4678737019999999</v>
      </c>
      <c r="Q17">
        <v>2.4678737019999999</v>
      </c>
      <c r="R17">
        <v>2.4678737019999999</v>
      </c>
      <c r="S17">
        <v>2.4678737019999999</v>
      </c>
      <c r="T17">
        <v>2.4678737019999999</v>
      </c>
      <c r="U17">
        <v>2.4678737019999999</v>
      </c>
      <c r="V17">
        <v>2.4678737019999999</v>
      </c>
      <c r="W17">
        <v>2.4678737019999999</v>
      </c>
      <c r="X17">
        <v>2.4678737019999999</v>
      </c>
      <c r="Y17">
        <v>2.4678737019999999</v>
      </c>
      <c r="Z17">
        <v>2.4678737019999999</v>
      </c>
      <c r="AA17">
        <v>2.4678737019999999</v>
      </c>
      <c r="AB17">
        <v>2.4678737019999999</v>
      </c>
      <c r="AC17">
        <v>2.4678737019999999</v>
      </c>
      <c r="AD17">
        <v>2.4678737019999999</v>
      </c>
      <c r="AE17">
        <v>2.4678737019999999</v>
      </c>
      <c r="AF17">
        <v>2.4678737019999999</v>
      </c>
      <c r="AG17">
        <v>2.4678737019999999</v>
      </c>
      <c r="AH17">
        <v>2.4678737019999999</v>
      </c>
      <c r="AI17">
        <v>2.4678737019999999</v>
      </c>
      <c r="AJ17">
        <v>2.4678737019999999</v>
      </c>
      <c r="AK17">
        <v>2.4678737019999999</v>
      </c>
      <c r="AL17">
        <v>2.4678737019999999</v>
      </c>
      <c r="AM17">
        <v>2.4678737019999999</v>
      </c>
      <c r="AN17">
        <v>2.4678737019999999</v>
      </c>
      <c r="AO17">
        <v>2.4678737019999999</v>
      </c>
      <c r="AP17">
        <v>2.4678737019999999</v>
      </c>
      <c r="AQ17">
        <v>2.4678737019999999</v>
      </c>
      <c r="AR17">
        <v>2.4678737019999999</v>
      </c>
      <c r="AS17">
        <v>2.4678737019999999</v>
      </c>
      <c r="AT17">
        <v>2.4678737019999999</v>
      </c>
      <c r="AU17">
        <v>2.4678737019999999</v>
      </c>
      <c r="AV17">
        <v>2.4678737019999999</v>
      </c>
      <c r="AW17">
        <v>2.4678737019999999</v>
      </c>
      <c r="AX17">
        <v>2.4678737019999999</v>
      </c>
      <c r="AY17">
        <v>2.4678737019999999</v>
      </c>
      <c r="AZ17">
        <v>2.4678737019999999</v>
      </c>
    </row>
    <row r="18" spans="1:52">
      <c r="A18" t="s">
        <v>52</v>
      </c>
      <c r="B18">
        <v>20.714061829999999</v>
      </c>
      <c r="C18">
        <v>20.714061829999999</v>
      </c>
      <c r="D18">
        <v>20.714061829999999</v>
      </c>
      <c r="E18">
        <v>20.714061829999999</v>
      </c>
      <c r="F18">
        <v>20.714061829999999</v>
      </c>
      <c r="G18">
        <v>20.714061829999999</v>
      </c>
      <c r="H18">
        <v>20.714061829999999</v>
      </c>
      <c r="I18">
        <v>20.714061829999999</v>
      </c>
      <c r="J18">
        <v>20.714061829999999</v>
      </c>
      <c r="K18">
        <v>20.714061829999999</v>
      </c>
      <c r="L18">
        <v>20.714061829999999</v>
      </c>
      <c r="M18">
        <v>20.714061829999999</v>
      </c>
      <c r="N18">
        <v>20.714061829999999</v>
      </c>
      <c r="O18">
        <v>20.714061829999999</v>
      </c>
      <c r="P18">
        <v>20.714061829999999</v>
      </c>
      <c r="Q18">
        <v>20.714061829999999</v>
      </c>
      <c r="R18">
        <v>20.714061829999999</v>
      </c>
      <c r="S18">
        <v>20.714061829999999</v>
      </c>
      <c r="T18">
        <v>20.714061829999999</v>
      </c>
      <c r="U18">
        <v>20.571793329999998</v>
      </c>
      <c r="V18">
        <v>20.2124387</v>
      </c>
      <c r="W18">
        <v>19.20528521</v>
      </c>
      <c r="X18">
        <v>18.61145638</v>
      </c>
      <c r="Y18">
        <v>17.91552488</v>
      </c>
      <c r="Z18">
        <v>17.301635189999999</v>
      </c>
      <c r="AA18">
        <v>16.867911029999998</v>
      </c>
      <c r="AB18">
        <v>17.065341419999999</v>
      </c>
      <c r="AC18">
        <v>17.265066000000001</v>
      </c>
      <c r="AD18">
        <v>17.467107819999999</v>
      </c>
      <c r="AE18">
        <v>17.671496099999999</v>
      </c>
      <c r="AF18">
        <v>17.878257290000001</v>
      </c>
      <c r="AG18">
        <v>18.087418</v>
      </c>
      <c r="AH18">
        <v>18.299008409999999</v>
      </c>
      <c r="AI18">
        <v>18.513051149999999</v>
      </c>
      <c r="AJ18">
        <v>18.729576099999999</v>
      </c>
      <c r="AK18">
        <v>18.94861298</v>
      </c>
      <c r="AL18">
        <v>19.190390579999999</v>
      </c>
      <c r="AM18">
        <v>19.41486914</v>
      </c>
      <c r="AN18">
        <v>19.641966020000002</v>
      </c>
      <c r="AO18">
        <v>19.8717091</v>
      </c>
      <c r="AP18">
        <v>20.10413187</v>
      </c>
      <c r="AQ18">
        <v>20.339265600000001</v>
      </c>
      <c r="AR18">
        <v>20.577143509999999</v>
      </c>
      <c r="AS18">
        <v>20.81780066</v>
      </c>
      <c r="AT18">
        <v>21.061273660000001</v>
      </c>
      <c r="AU18">
        <v>21.30759656</v>
      </c>
      <c r="AV18">
        <v>21.556805820000001</v>
      </c>
      <c r="AW18">
        <v>21.808941050000001</v>
      </c>
      <c r="AX18">
        <v>22.06403753</v>
      </c>
      <c r="AY18">
        <v>22.32213883</v>
      </c>
      <c r="AZ18">
        <v>22.583290049999999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topLeftCell="B28" workbookViewId="0">
      <selection activeCell="AA44" sqref="AA44"/>
    </sheetView>
  </sheetViews>
  <sheetFormatPr defaultRowHeight="14.5"/>
  <cols>
    <col min="1" max="1" width="27.36328125" customWidth="1"/>
    <col min="2" max="2" width="16" customWidth="1"/>
  </cols>
  <sheetData>
    <row r="1" spans="1:48">
      <c r="A1" t="str">
        <f>'HDV psg time series'!A1</f>
        <v xml:space="preserve"> </v>
      </c>
      <c r="B1">
        <f>'HDV psg time series'!P1</f>
        <v>2014</v>
      </c>
      <c r="C1">
        <f>'HDV psg time series'!Q1</f>
        <v>2015</v>
      </c>
      <c r="D1">
        <f>'HDV psg time series'!R1</f>
        <v>2016</v>
      </c>
      <c r="E1">
        <f>'HDV psg time series'!S1</f>
        <v>2017</v>
      </c>
      <c r="F1">
        <f>'HDV psg time series'!T1</f>
        <v>2018</v>
      </c>
      <c r="G1">
        <f>'HDV psg time series'!U1</f>
        <v>2019</v>
      </c>
      <c r="H1">
        <f>'HDV psg time series'!V1</f>
        <v>2020</v>
      </c>
      <c r="I1">
        <f>'HDV psg time series'!W1</f>
        <v>2021</v>
      </c>
      <c r="J1">
        <f>'HDV psg time series'!X1</f>
        <v>2022</v>
      </c>
      <c r="K1">
        <f>'HDV psg time series'!Y1</f>
        <v>2023</v>
      </c>
      <c r="L1">
        <f>'HDV psg time series'!Z1</f>
        <v>2024</v>
      </c>
      <c r="M1">
        <f>'HDV psg time series'!AA1</f>
        <v>2025</v>
      </c>
      <c r="N1">
        <f>'HDV psg time series'!AB1</f>
        <v>2026</v>
      </c>
      <c r="O1">
        <f>'HDV psg time series'!AC1</f>
        <v>2027</v>
      </c>
      <c r="P1">
        <f>'HDV psg time series'!AD1</f>
        <v>2028</v>
      </c>
      <c r="Q1">
        <f>'HDV psg time series'!AE1</f>
        <v>2029</v>
      </c>
      <c r="R1">
        <f>'HDV psg time series'!AF1</f>
        <v>2030</v>
      </c>
      <c r="S1">
        <f>'HDV psg time series'!AG1</f>
        <v>2031</v>
      </c>
      <c r="T1">
        <f>'HDV psg time series'!AH1</f>
        <v>2032</v>
      </c>
      <c r="U1">
        <f>'HDV psg time series'!AI1</f>
        <v>2033</v>
      </c>
      <c r="V1">
        <f>'HDV psg time series'!AJ1</f>
        <v>2034</v>
      </c>
      <c r="W1">
        <f>'HDV psg time series'!AK1</f>
        <v>2035</v>
      </c>
      <c r="X1">
        <f>'HDV psg time series'!AL1</f>
        <v>2036</v>
      </c>
      <c r="Y1">
        <f>'HDV psg time series'!AM1</f>
        <v>2037</v>
      </c>
      <c r="Z1">
        <f>'HDV psg time series'!AN1</f>
        <v>2038</v>
      </c>
      <c r="AA1">
        <f>'HDV psg time series'!AO1</f>
        <v>2039</v>
      </c>
      <c r="AB1">
        <f>'HDV psg time series'!AP1</f>
        <v>2040</v>
      </c>
      <c r="AC1">
        <f>'HDV psg time series'!AQ1</f>
        <v>2041</v>
      </c>
      <c r="AD1">
        <f>'HDV psg time series'!AR1</f>
        <v>2042</v>
      </c>
      <c r="AE1">
        <f>'HDV psg time series'!AS1</f>
        <v>2043</v>
      </c>
      <c r="AF1">
        <f>'HDV psg time series'!AT1</f>
        <v>2044</v>
      </c>
      <c r="AG1">
        <f>'HDV psg time series'!AU1</f>
        <v>2045</v>
      </c>
      <c r="AH1">
        <f>'HDV psg time series'!AV1</f>
        <v>2046</v>
      </c>
      <c r="AI1">
        <f>'HDV psg time series'!AW1</f>
        <v>2047</v>
      </c>
      <c r="AJ1">
        <f>'HDV psg time series'!AX1</f>
        <v>2048</v>
      </c>
      <c r="AK1">
        <f>'HDV psg time series'!AY1</f>
        <v>2049</v>
      </c>
      <c r="AL1">
        <f>'HDV psg time series'!AZ1</f>
        <v>2050</v>
      </c>
    </row>
    <row r="2" spans="1:48">
      <c r="A2" t="str">
        <f>'HDV psg time series'!A2</f>
        <v>Gasoline Bus</v>
      </c>
      <c r="B2">
        <f>'HDV psg time series'!P2</f>
        <v>5.704285542</v>
      </c>
      <c r="C2">
        <f>'HDV psg time series'!Q2</f>
        <v>6.7157807790000001</v>
      </c>
      <c r="D2">
        <f>'HDV psg time series'!R2</f>
        <v>6.7188921720000003</v>
      </c>
      <c r="E2">
        <f>'HDV psg time series'!S2</f>
        <v>6.9888336600000001</v>
      </c>
      <c r="F2">
        <f>'HDV psg time series'!T2</f>
        <v>6.9871639339999998</v>
      </c>
      <c r="G2">
        <f>'HDV psg time series'!U2</f>
        <v>6.9825914190000002</v>
      </c>
      <c r="H2">
        <f>'HDV psg time series'!V2</f>
        <v>6.981102366</v>
      </c>
      <c r="I2">
        <f>'HDV psg time series'!W2</f>
        <v>6.973835158</v>
      </c>
      <c r="J2">
        <f>'HDV psg time series'!X2</f>
        <v>6.9721546410000004</v>
      </c>
      <c r="K2">
        <f>'HDV psg time series'!Y2</f>
        <v>6.9706554289999998</v>
      </c>
      <c r="L2">
        <f>'HDV psg time series'!Z2</f>
        <v>6.9589604359999999</v>
      </c>
      <c r="M2">
        <f>'HDV psg time series'!AA2</f>
        <v>6.9571971149999996</v>
      </c>
      <c r="N2">
        <f>'HDV psg time series'!AB2</f>
        <v>6.9550359640000003</v>
      </c>
      <c r="O2">
        <f>'HDV psg time series'!AC2</f>
        <v>6.9463051589999996</v>
      </c>
      <c r="P2">
        <f>'HDV psg time series'!AD2</f>
        <v>6.9445338879999996</v>
      </c>
      <c r="Q2">
        <f>'HDV psg time series'!AE2</f>
        <v>6.9427916449999998</v>
      </c>
      <c r="R2">
        <f>'HDV psg time series'!AF2</f>
        <v>6.9410689269999999</v>
      </c>
      <c r="S2">
        <f>'HDV psg time series'!AG2</f>
        <v>6.9393168909999998</v>
      </c>
      <c r="T2">
        <f>'HDV psg time series'!AH2</f>
        <v>6.9375795350000002</v>
      </c>
      <c r="U2">
        <f>'HDV psg time series'!AI2</f>
        <v>6.9359136760000002</v>
      </c>
      <c r="V2">
        <f>'HDV psg time series'!AJ2</f>
        <v>6.9342649070000002</v>
      </c>
      <c r="W2">
        <f>'HDV psg time series'!AK2</f>
        <v>6.9324823240000004</v>
      </c>
      <c r="X2">
        <f>'HDV psg time series'!AL2</f>
        <v>6.9309049949999997</v>
      </c>
      <c r="Y2">
        <f>'HDV psg time series'!AM2</f>
        <v>6.9293277929999997</v>
      </c>
      <c r="Z2">
        <f>'HDV psg time series'!AN2</f>
        <v>6.9277533360000003</v>
      </c>
      <c r="AA2">
        <f>'HDV psg time series'!AO2</f>
        <v>6.9261890700000004</v>
      </c>
      <c r="AB2">
        <f>'HDV psg time series'!AP2</f>
        <v>6.9246178360000004</v>
      </c>
      <c r="AC2">
        <f>'HDV psg time series'!AQ2</f>
        <v>6.9230441169999999</v>
      </c>
      <c r="AD2">
        <f>'HDV psg time series'!AR2</f>
        <v>6.9214980260000001</v>
      </c>
      <c r="AE2">
        <f>'HDV psg time series'!AS2</f>
        <v>6.9199532079999999</v>
      </c>
      <c r="AF2">
        <f>'HDV psg time series'!AT2</f>
        <v>6.9184182520000004</v>
      </c>
      <c r="AG2">
        <f>'HDV psg time series'!AU2</f>
        <v>6.9168862200000003</v>
      </c>
      <c r="AH2">
        <f>'HDV psg time series'!AV2</f>
        <v>6.9153628469999999</v>
      </c>
      <c r="AI2">
        <f>'HDV psg time series'!AW2</f>
        <v>6.9138530920000001</v>
      </c>
      <c r="AJ2">
        <f>'HDV psg time series'!AX2</f>
        <v>6.9123379619999996</v>
      </c>
      <c r="AK2">
        <f>'HDV psg time series'!AY2</f>
        <v>6.9108145829999996</v>
      </c>
      <c r="AL2">
        <f>'HDV psg time series'!AZ2</f>
        <v>6.9092735269999999</v>
      </c>
    </row>
    <row r="3" spans="1:48">
      <c r="A3" t="str">
        <f>'HDV psg time series'!A3</f>
        <v>Diesel Bus</v>
      </c>
      <c r="B3">
        <f>'HDV psg time series'!P3</f>
        <v>5.916360987</v>
      </c>
      <c r="C3">
        <f>'HDV psg time series'!Q3</f>
        <v>8.4844987580000009</v>
      </c>
      <c r="D3">
        <f>'HDV psg time series'!R3</f>
        <v>8.4844987580000009</v>
      </c>
      <c r="E3">
        <f>'HDV psg time series'!S3</f>
        <v>8.4844987580000009</v>
      </c>
      <c r="F3">
        <f>'HDV psg time series'!T3</f>
        <v>8.4844987580000009</v>
      </c>
      <c r="G3">
        <f>'HDV psg time series'!U3</f>
        <v>8.4844987580000009</v>
      </c>
      <c r="H3">
        <f>'HDV psg time series'!V3</f>
        <v>8.4844987580000009</v>
      </c>
      <c r="I3">
        <f>'HDV psg time series'!W3</f>
        <v>8.4844987580000009</v>
      </c>
      <c r="J3">
        <f>'HDV psg time series'!X3</f>
        <v>8.4844987580000009</v>
      </c>
      <c r="K3">
        <f>'HDV psg time series'!Y3</f>
        <v>8.4844987580000009</v>
      </c>
      <c r="L3">
        <f>'HDV psg time series'!Z3</f>
        <v>8.4844987580000009</v>
      </c>
      <c r="M3">
        <f>'HDV psg time series'!AA3</f>
        <v>8.4844987580000009</v>
      </c>
      <c r="N3">
        <f>'HDV psg time series'!AB3</f>
        <v>8.4844987580000009</v>
      </c>
      <c r="O3">
        <f>'HDV psg time series'!AC3</f>
        <v>8.4844987580000009</v>
      </c>
      <c r="P3">
        <f>'HDV psg time series'!AD3</f>
        <v>8.4844987580000009</v>
      </c>
      <c r="Q3">
        <f>'HDV psg time series'!AE3</f>
        <v>8.4844987580000009</v>
      </c>
      <c r="R3">
        <f>'HDV psg time series'!AF3</f>
        <v>8.4844987580000009</v>
      </c>
      <c r="S3">
        <f>'HDV psg time series'!AG3</f>
        <v>8.4844987580000009</v>
      </c>
      <c r="T3">
        <f>'HDV psg time series'!AH3</f>
        <v>8.4844987580000009</v>
      </c>
      <c r="U3">
        <f>'HDV psg time series'!AI3</f>
        <v>8.4844987580000009</v>
      </c>
      <c r="V3">
        <f>'HDV psg time series'!AJ3</f>
        <v>8.4844987580000009</v>
      </c>
      <c r="W3">
        <f>'HDV psg time series'!AK3</f>
        <v>8.4844987580000009</v>
      </c>
      <c r="X3">
        <f>'HDV psg time series'!AL3</f>
        <v>8.4844987580000009</v>
      </c>
      <c r="Y3">
        <f>'HDV psg time series'!AM3</f>
        <v>8.4844987580000009</v>
      </c>
      <c r="Z3">
        <f>'HDV psg time series'!AN3</f>
        <v>8.4844987580000009</v>
      </c>
      <c r="AA3">
        <f>'HDV psg time series'!AO3</f>
        <v>8.4844987580000009</v>
      </c>
      <c r="AB3">
        <f>'HDV psg time series'!AP3</f>
        <v>8.4844987580000009</v>
      </c>
      <c r="AC3">
        <f>'HDV psg time series'!AQ3</f>
        <v>8.4844987580000009</v>
      </c>
      <c r="AD3">
        <f>'HDV psg time series'!AR3</f>
        <v>8.4844987580000009</v>
      </c>
      <c r="AE3">
        <f>'HDV psg time series'!AS3</f>
        <v>8.4844987580000009</v>
      </c>
      <c r="AF3">
        <f>'HDV psg time series'!AT3</f>
        <v>8.4844987580000009</v>
      </c>
      <c r="AG3">
        <f>'HDV psg time series'!AU3</f>
        <v>8.4844987580000009</v>
      </c>
      <c r="AH3">
        <f>'HDV psg time series'!AV3</f>
        <v>8.4844987580000009</v>
      </c>
      <c r="AI3">
        <f>'HDV psg time series'!AW3</f>
        <v>8.4844987580000009</v>
      </c>
      <c r="AJ3">
        <f>'HDV psg time series'!AX3</f>
        <v>8.4844987580000009</v>
      </c>
      <c r="AK3">
        <f>'HDV psg time series'!AY3</f>
        <v>8.484</v>
      </c>
      <c r="AL3">
        <f>'HDV psg time series'!AZ3</f>
        <v>8.484</v>
      </c>
    </row>
    <row r="4" spans="1:48">
      <c r="A4" t="str">
        <f>'HDV psg time series'!A4</f>
        <v>CNG Bus</v>
      </c>
      <c r="B4">
        <f>'HDV psg time series'!P4</f>
        <v>4.3648019360000001</v>
      </c>
      <c r="C4">
        <f>'HDV psg time series'!Q4</f>
        <v>6.0836681170000002</v>
      </c>
      <c r="D4">
        <f>'HDV psg time series'!R4</f>
        <v>6.0838507220000002</v>
      </c>
      <c r="E4">
        <f>'HDV psg time series'!S4</f>
        <v>6.3273237160000004</v>
      </c>
      <c r="F4">
        <f>'HDV psg time series'!T4</f>
        <v>6.3272935490000002</v>
      </c>
      <c r="G4">
        <f>'HDV psg time series'!U4</f>
        <v>6.3269657009999998</v>
      </c>
      <c r="H4">
        <f>'HDV psg time series'!V4</f>
        <v>6.3269498500000001</v>
      </c>
      <c r="I4">
        <f>'HDV psg time series'!W4</f>
        <v>6.3262329839999998</v>
      </c>
      <c r="J4">
        <f>'HDV psg time series'!X4</f>
        <v>6.326186882</v>
      </c>
      <c r="K4">
        <f>'HDV psg time series'!Y4</f>
        <v>6.3261560660000002</v>
      </c>
      <c r="L4">
        <f>'HDV psg time series'!Z4</f>
        <v>6.3249817139999998</v>
      </c>
      <c r="M4">
        <f>'HDV psg time series'!AA4</f>
        <v>6.3249279009999997</v>
      </c>
      <c r="N4">
        <f>'HDV psg time series'!AB4</f>
        <v>6.3248395909999999</v>
      </c>
      <c r="O4">
        <f>'HDV psg time series'!AC4</f>
        <v>6.3240661820000001</v>
      </c>
      <c r="P4">
        <f>'HDV psg time series'!AD4</f>
        <v>6.3239995369999997</v>
      </c>
      <c r="Q4">
        <f>'HDV psg time series'!AE4</f>
        <v>6.3239288570000003</v>
      </c>
      <c r="R4">
        <f>'HDV psg time series'!AF4</f>
        <v>6.3238533219999997</v>
      </c>
      <c r="S4">
        <f>'HDV psg time series'!AG4</f>
        <v>6.3237725459999998</v>
      </c>
      <c r="T4">
        <f>'HDV psg time series'!AH4</f>
        <v>6.3236879970000004</v>
      </c>
      <c r="U4">
        <f>'HDV psg time series'!AI4</f>
        <v>6.3236063260000002</v>
      </c>
      <c r="V4">
        <f>'HDV psg time series'!AJ4</f>
        <v>6.3235216750000003</v>
      </c>
      <c r="W4">
        <f>'HDV psg time series'!AK4</f>
        <v>6.3234214949999998</v>
      </c>
      <c r="X4">
        <f>'HDV psg time series'!AL4</f>
        <v>6.3233402090000004</v>
      </c>
      <c r="Y4">
        <f>'HDV psg time series'!AM4</f>
        <v>6.3232558110000001</v>
      </c>
      <c r="Z4">
        <f>'HDV psg time series'!AN4</f>
        <v>6.3231685850000003</v>
      </c>
      <c r="AA4">
        <f>'HDV psg time series'!AO4</f>
        <v>6.3230790880000001</v>
      </c>
      <c r="AB4">
        <f>'HDV psg time series'!AP4</f>
        <v>6.322987178</v>
      </c>
      <c r="AC4">
        <f>'HDV psg time series'!AQ4</f>
        <v>6.3228919430000001</v>
      </c>
      <c r="AD4">
        <f>'HDV psg time series'!AR4</f>
        <v>6.3227949710000004</v>
      </c>
      <c r="AE4">
        <f>'HDV psg time series'!AS4</f>
        <v>6.3226955909999996</v>
      </c>
      <c r="AF4">
        <f>'HDV psg time series'!AT4</f>
        <v>6.3225940129999998</v>
      </c>
      <c r="AG4">
        <f>'HDV psg time series'!AU4</f>
        <v>6.3224899670000001</v>
      </c>
      <c r="AH4">
        <f>'HDV psg time series'!AV4</f>
        <v>6.3223828400000004</v>
      </c>
      <c r="AI4">
        <f>'HDV psg time series'!AW4</f>
        <v>6.3222730739999999</v>
      </c>
      <c r="AJ4">
        <f>'HDV psg time series'!AX4</f>
        <v>6.322160105</v>
      </c>
      <c r="AK4">
        <f>'HDV psg time series'!AY4</f>
        <v>6.3220435300000002</v>
      </c>
      <c r="AL4">
        <f>'HDV psg time series'!AZ4</f>
        <v>6.3219229329999997</v>
      </c>
    </row>
    <row r="5" spans="1:48">
      <c r="A5" t="str">
        <f>'HDV psg time series'!A5</f>
        <v>LNG Bus</v>
      </c>
      <c r="B5">
        <f>'HDV psg time series'!P5</f>
        <v>0</v>
      </c>
      <c r="C5">
        <f>'HDV psg time series'!Q5</f>
        <v>0</v>
      </c>
      <c r="D5">
        <f>'HDV psg time series'!R5</f>
        <v>0</v>
      </c>
      <c r="E5">
        <f>'HDV psg time series'!S5</f>
        <v>0</v>
      </c>
      <c r="F5">
        <f>'HDV psg time series'!T5</f>
        <v>0</v>
      </c>
      <c r="G5">
        <f>'HDV psg time series'!U5</f>
        <v>0</v>
      </c>
      <c r="H5">
        <f>'HDV psg time series'!V5</f>
        <v>0</v>
      </c>
      <c r="I5">
        <f>'HDV psg time series'!W5</f>
        <v>0</v>
      </c>
      <c r="J5">
        <f>'HDV psg time series'!X5</f>
        <v>0</v>
      </c>
      <c r="K5">
        <f>'HDV psg time series'!Y5</f>
        <v>0</v>
      </c>
      <c r="L5">
        <f>'HDV psg time series'!Z5</f>
        <v>0</v>
      </c>
      <c r="M5">
        <f>'HDV psg time series'!AA5</f>
        <v>0</v>
      </c>
      <c r="N5">
        <f>'HDV psg time series'!AB5</f>
        <v>0</v>
      </c>
      <c r="O5">
        <f>'HDV psg time series'!AC5</f>
        <v>0</v>
      </c>
      <c r="P5">
        <f>'HDV psg time series'!AD5</f>
        <v>0</v>
      </c>
      <c r="Q5">
        <f>'HDV psg time series'!AE5</f>
        <v>0</v>
      </c>
      <c r="R5">
        <f>'HDV psg time series'!AF5</f>
        <v>0</v>
      </c>
      <c r="S5">
        <f>'HDV psg time series'!AG5</f>
        <v>0</v>
      </c>
      <c r="T5">
        <f>'HDV psg time series'!AH5</f>
        <v>0</v>
      </c>
      <c r="U5">
        <f>'HDV psg time series'!AI5</f>
        <v>0</v>
      </c>
      <c r="V5">
        <f>'HDV psg time series'!AJ5</f>
        <v>0</v>
      </c>
      <c r="W5">
        <f>'HDV psg time series'!AK5</f>
        <v>0</v>
      </c>
      <c r="X5">
        <f>'HDV psg time series'!AL5</f>
        <v>0</v>
      </c>
      <c r="Y5">
        <f>'HDV psg time series'!AM5</f>
        <v>0</v>
      </c>
      <c r="Z5">
        <f>'HDV psg time series'!AN5</f>
        <v>0</v>
      </c>
      <c r="AA5">
        <f>'HDV psg time series'!AO5</f>
        <v>0</v>
      </c>
      <c r="AB5">
        <f>'HDV psg time series'!AP5</f>
        <v>0</v>
      </c>
      <c r="AC5">
        <f>'HDV psg time series'!AQ5</f>
        <v>0</v>
      </c>
      <c r="AD5">
        <f>'HDV psg time series'!AR5</f>
        <v>0</v>
      </c>
      <c r="AE5">
        <f>'HDV psg time series'!AS5</f>
        <v>0</v>
      </c>
      <c r="AF5">
        <f>'HDV psg time series'!AT5</f>
        <v>0</v>
      </c>
      <c r="AG5">
        <f>'HDV psg time series'!AU5</f>
        <v>0</v>
      </c>
      <c r="AH5">
        <f>'HDV psg time series'!AV5</f>
        <v>0</v>
      </c>
      <c r="AI5">
        <f>'HDV psg time series'!AW5</f>
        <v>0</v>
      </c>
      <c r="AJ5">
        <f>'HDV psg time series'!AX5</f>
        <v>0</v>
      </c>
      <c r="AK5">
        <f>'HDV psg time series'!AY5</f>
        <v>0</v>
      </c>
      <c r="AL5">
        <f>'HDV psg time series'!AZ5</f>
        <v>0</v>
      </c>
    </row>
    <row r="6" spans="1:48">
      <c r="A6" t="str">
        <f>'HDV psg time series'!A6</f>
        <v>Diesel Hybrid Bus</v>
      </c>
      <c r="B6">
        <f>'HDV psg time series'!P6</f>
        <v>0</v>
      </c>
      <c r="C6">
        <f>'HDV psg time series'!Q6</f>
        <v>0</v>
      </c>
      <c r="D6">
        <f>'HDV psg time series'!R6</f>
        <v>0</v>
      </c>
      <c r="E6">
        <f>'HDV psg time series'!S6</f>
        <v>0</v>
      </c>
      <c r="F6">
        <f>'HDV psg time series'!T6</f>
        <v>0</v>
      </c>
      <c r="G6">
        <f>'HDV psg time series'!U6</f>
        <v>0</v>
      </c>
      <c r="H6">
        <f>'HDV psg time series'!V6</f>
        <v>0</v>
      </c>
      <c r="I6">
        <f>'HDV psg time series'!W6</f>
        <v>0</v>
      </c>
      <c r="J6">
        <f>'HDV psg time series'!X6</f>
        <v>0</v>
      </c>
      <c r="K6">
        <f>'HDV psg time series'!Y6</f>
        <v>0</v>
      </c>
      <c r="L6">
        <f>'HDV psg time series'!Z6</f>
        <v>0</v>
      </c>
      <c r="M6">
        <f>'HDV psg time series'!AA6</f>
        <v>0</v>
      </c>
      <c r="N6">
        <f>'HDV psg time series'!AB6</f>
        <v>0</v>
      </c>
      <c r="O6">
        <f>'HDV psg time series'!AC6</f>
        <v>0</v>
      </c>
      <c r="P6">
        <f>'HDV psg time series'!AD6</f>
        <v>0</v>
      </c>
      <c r="Q6">
        <f>'HDV psg time series'!AE6</f>
        <v>0</v>
      </c>
      <c r="R6">
        <f>'HDV psg time series'!AF6</f>
        <v>0</v>
      </c>
      <c r="S6">
        <f>'HDV psg time series'!AG6</f>
        <v>0</v>
      </c>
      <c r="T6">
        <f>'HDV psg time series'!AH6</f>
        <v>0</v>
      </c>
      <c r="U6">
        <f>'HDV psg time series'!AI6</f>
        <v>0</v>
      </c>
      <c r="V6">
        <f>'HDV psg time series'!AJ6</f>
        <v>0</v>
      </c>
      <c r="W6">
        <f>'HDV psg time series'!AK6</f>
        <v>0</v>
      </c>
      <c r="X6">
        <f>'HDV psg time series'!AL6</f>
        <v>0</v>
      </c>
      <c r="Y6">
        <f>'HDV psg time series'!AM6</f>
        <v>0</v>
      </c>
      <c r="Z6">
        <f>'HDV psg time series'!AN6</f>
        <v>0</v>
      </c>
      <c r="AA6">
        <f>'HDV psg time series'!AO6</f>
        <v>0</v>
      </c>
      <c r="AB6">
        <f>'HDV psg time series'!AP6</f>
        <v>0</v>
      </c>
      <c r="AC6">
        <f>'HDV psg time series'!AQ6</f>
        <v>0</v>
      </c>
      <c r="AD6">
        <f>'HDV psg time series'!AR6</f>
        <v>0</v>
      </c>
      <c r="AE6">
        <f>'HDV psg time series'!AS6</f>
        <v>0</v>
      </c>
      <c r="AF6">
        <f>'HDV psg time series'!AT6</f>
        <v>0</v>
      </c>
      <c r="AG6">
        <f>'HDV psg time series'!AU6</f>
        <v>0</v>
      </c>
      <c r="AH6">
        <f>'HDV psg time series'!AV6</f>
        <v>0</v>
      </c>
      <c r="AI6">
        <f>'HDV psg time series'!AW6</f>
        <v>0</v>
      </c>
      <c r="AJ6">
        <f>'HDV psg time series'!AX6</f>
        <v>0</v>
      </c>
      <c r="AK6">
        <f>'HDV psg time series'!AY6</f>
        <v>0</v>
      </c>
      <c r="AL6">
        <f>'HDV psg time series'!AZ6</f>
        <v>0</v>
      </c>
    </row>
    <row r="7" spans="1:48">
      <c r="A7" t="str">
        <f>'HDV psg time series'!A7</f>
        <v>BEV Bus</v>
      </c>
      <c r="B7">
        <f>'HDV psg time series'!P7</f>
        <v>0</v>
      </c>
      <c r="C7">
        <f>'HDV psg time series'!Q7</f>
        <v>0</v>
      </c>
      <c r="D7">
        <f>'HDV psg time series'!R7</f>
        <v>0</v>
      </c>
      <c r="E7">
        <f>'HDV psg time series'!S7</f>
        <v>0</v>
      </c>
      <c r="F7">
        <f>'HDV psg time series'!T7</f>
        <v>20.714061829999999</v>
      </c>
      <c r="G7">
        <f>'HDV psg time series'!U7</f>
        <v>20.571793329999998</v>
      </c>
      <c r="H7">
        <f>'HDV psg time series'!V7</f>
        <v>20.2124387</v>
      </c>
      <c r="I7">
        <f>'HDV psg time series'!W7</f>
        <v>19.20528521</v>
      </c>
      <c r="J7">
        <f>'HDV psg time series'!X7</f>
        <v>18.61145638</v>
      </c>
      <c r="K7">
        <f>'HDV psg time series'!Y7</f>
        <v>17.91552488</v>
      </c>
      <c r="L7">
        <f>'HDV psg time series'!Z7</f>
        <v>17.301635189999999</v>
      </c>
      <c r="M7">
        <f>'HDV psg time series'!AA7</f>
        <v>16.867911029999998</v>
      </c>
      <c r="N7">
        <f>'HDV psg time series'!AB7</f>
        <v>17.065341419999999</v>
      </c>
      <c r="O7">
        <f>'HDV psg time series'!AC7</f>
        <v>17.265066000000001</v>
      </c>
      <c r="P7">
        <f>'HDV psg time series'!AD7</f>
        <v>17.467107819999999</v>
      </c>
      <c r="Q7">
        <f>'HDV psg time series'!AE7</f>
        <v>17.671496099999999</v>
      </c>
      <c r="R7">
        <f>'HDV psg time series'!AF7</f>
        <v>17.878257290000001</v>
      </c>
      <c r="S7">
        <f>'HDV psg time series'!AG7</f>
        <v>18.087418</v>
      </c>
      <c r="T7">
        <f>'HDV psg time series'!AH7</f>
        <v>18.299008409999999</v>
      </c>
      <c r="U7">
        <f>'HDV psg time series'!AI7</f>
        <v>18.513051149999999</v>
      </c>
      <c r="V7">
        <f>'HDV psg time series'!AJ7</f>
        <v>18.729576099999999</v>
      </c>
      <c r="W7">
        <f>'HDV psg time series'!AK7</f>
        <v>18.94861298</v>
      </c>
      <c r="X7">
        <f>'HDV psg time series'!AL7</f>
        <v>19.190390579999999</v>
      </c>
      <c r="Y7">
        <f>'HDV psg time series'!AM7</f>
        <v>19.41486914</v>
      </c>
      <c r="Z7">
        <f>'HDV psg time series'!AN7</f>
        <v>19.641966020000002</v>
      </c>
      <c r="AA7">
        <f>'HDV psg time series'!AO7</f>
        <v>19.8717091</v>
      </c>
      <c r="AB7">
        <f>'HDV psg time series'!AP7</f>
        <v>20.10413187</v>
      </c>
      <c r="AC7">
        <f>'HDV psg time series'!AQ7</f>
        <v>20.339265600000001</v>
      </c>
      <c r="AD7">
        <f>'HDV psg time series'!AR7</f>
        <v>20.577143509999999</v>
      </c>
      <c r="AE7">
        <f>'HDV psg time series'!AS7</f>
        <v>20.81780066</v>
      </c>
      <c r="AF7">
        <f>'HDV psg time series'!AT7</f>
        <v>21.061273660000001</v>
      </c>
      <c r="AG7">
        <f>'HDV psg time series'!AU7</f>
        <v>21.30759656</v>
      </c>
      <c r="AH7">
        <f>'HDV psg time series'!AV7</f>
        <v>21.556805820000001</v>
      </c>
      <c r="AI7">
        <f>'HDV psg time series'!AW7</f>
        <v>21.808941050000001</v>
      </c>
      <c r="AJ7">
        <f>'HDV psg time series'!AX7</f>
        <v>22.06403753</v>
      </c>
      <c r="AK7">
        <f>'HDV psg time series'!AY7</f>
        <v>22.32213883</v>
      </c>
      <c r="AL7">
        <f>'HDV psg time series'!AZ7</f>
        <v>22.583290049999999</v>
      </c>
    </row>
    <row r="8" spans="1:48">
      <c r="A8" t="str">
        <f>'HDV psg time series'!A8</f>
        <v>Tech Placeholder 2</v>
      </c>
      <c r="B8">
        <f>'HDV psg time series'!P8</f>
        <v>0</v>
      </c>
      <c r="C8">
        <f>'HDV psg time series'!Q8</f>
        <v>0</v>
      </c>
      <c r="D8">
        <f>'HDV psg time series'!R8</f>
        <v>0</v>
      </c>
      <c r="E8">
        <f>'HDV psg time series'!S8</f>
        <v>0</v>
      </c>
      <c r="F8">
        <f>'HDV psg time series'!T8</f>
        <v>0</v>
      </c>
      <c r="G8">
        <f>'HDV psg time series'!U8</f>
        <v>0</v>
      </c>
      <c r="H8">
        <f>'HDV psg time series'!V8</f>
        <v>0</v>
      </c>
      <c r="I8">
        <f>'HDV psg time series'!W8</f>
        <v>0</v>
      </c>
      <c r="J8">
        <f>'HDV psg time series'!X8</f>
        <v>0</v>
      </c>
      <c r="K8">
        <f>'HDV psg time series'!Y8</f>
        <v>0</v>
      </c>
      <c r="L8">
        <f>'HDV psg time series'!Z8</f>
        <v>0</v>
      </c>
      <c r="M8">
        <f>'HDV psg time series'!AA8</f>
        <v>0</v>
      </c>
      <c r="N8">
        <f>'HDV psg time series'!AB8</f>
        <v>0</v>
      </c>
      <c r="O8">
        <f>'HDV psg time series'!AC8</f>
        <v>0</v>
      </c>
      <c r="P8">
        <f>'HDV psg time series'!AD8</f>
        <v>0</v>
      </c>
      <c r="Q8">
        <f>'HDV psg time series'!AE8</f>
        <v>0</v>
      </c>
      <c r="R8">
        <f>'HDV psg time series'!AF8</f>
        <v>0</v>
      </c>
      <c r="S8">
        <f>'HDV psg time series'!AG8</f>
        <v>0</v>
      </c>
      <c r="T8">
        <f>'HDV psg time series'!AH8</f>
        <v>0</v>
      </c>
      <c r="U8">
        <f>'HDV psg time series'!AI8</f>
        <v>0</v>
      </c>
      <c r="V8">
        <f>'HDV psg time series'!AJ8</f>
        <v>0</v>
      </c>
      <c r="W8">
        <f>'HDV psg time series'!AK8</f>
        <v>0</v>
      </c>
      <c r="X8">
        <f>'HDV psg time series'!AL8</f>
        <v>0</v>
      </c>
      <c r="Y8">
        <f>'HDV psg time series'!AM8</f>
        <v>0</v>
      </c>
      <c r="Z8">
        <f>'HDV psg time series'!AN8</f>
        <v>0</v>
      </c>
      <c r="AA8">
        <f>'HDV psg time series'!AO8</f>
        <v>0</v>
      </c>
      <c r="AB8">
        <f>'HDV psg time series'!AP8</f>
        <v>0</v>
      </c>
      <c r="AC8">
        <f>'HDV psg time series'!AQ8</f>
        <v>0</v>
      </c>
      <c r="AD8">
        <f>'HDV psg time series'!AR8</f>
        <v>0</v>
      </c>
      <c r="AE8">
        <f>'HDV psg time series'!AS8</f>
        <v>0</v>
      </c>
      <c r="AF8">
        <f>'HDV psg time series'!AT8</f>
        <v>0</v>
      </c>
      <c r="AG8">
        <f>'HDV psg time series'!AU8</f>
        <v>0</v>
      </c>
      <c r="AH8">
        <f>'HDV psg time series'!AV8</f>
        <v>0</v>
      </c>
      <c r="AI8">
        <f>'HDV psg time series'!AW8</f>
        <v>0</v>
      </c>
      <c r="AJ8">
        <f>'HDV psg time series'!AX8</f>
        <v>0</v>
      </c>
      <c r="AK8">
        <f>'HDV psg time series'!AY8</f>
        <v>0</v>
      </c>
      <c r="AL8">
        <f>'HDV psg time series'!AZ8</f>
        <v>0</v>
      </c>
    </row>
    <row r="9" spans="1:48">
      <c r="A9" t="str">
        <f>'HDV psg time series'!A9</f>
        <v>Tech Placeholder 3</v>
      </c>
      <c r="B9">
        <f>'HDV psg time series'!P9</f>
        <v>0</v>
      </c>
      <c r="C9">
        <f>'HDV psg time series'!Q9</f>
        <v>0</v>
      </c>
      <c r="D9">
        <f>'HDV psg time series'!R9</f>
        <v>0</v>
      </c>
      <c r="E9">
        <f>'HDV psg time series'!S9</f>
        <v>0</v>
      </c>
      <c r="F9">
        <f>'HDV psg time series'!T9</f>
        <v>0</v>
      </c>
      <c r="G9">
        <f>'HDV psg time series'!U9</f>
        <v>0</v>
      </c>
      <c r="H9">
        <f>'HDV psg time series'!V9</f>
        <v>0</v>
      </c>
      <c r="I9">
        <f>'HDV psg time series'!W9</f>
        <v>0</v>
      </c>
      <c r="J9">
        <f>'HDV psg time series'!X9</f>
        <v>0</v>
      </c>
      <c r="K9">
        <f>'HDV psg time series'!Y9</f>
        <v>0</v>
      </c>
      <c r="L9">
        <f>'HDV psg time series'!Z9</f>
        <v>0</v>
      </c>
      <c r="M9">
        <f>'HDV psg time series'!AA9</f>
        <v>0</v>
      </c>
      <c r="N9">
        <f>'HDV psg time series'!AB9</f>
        <v>0</v>
      </c>
      <c r="O9">
        <f>'HDV psg time series'!AC9</f>
        <v>0</v>
      </c>
      <c r="P9">
        <f>'HDV psg time series'!AD9</f>
        <v>0</v>
      </c>
      <c r="Q9">
        <f>'HDV psg time series'!AE9</f>
        <v>0</v>
      </c>
      <c r="R9">
        <f>'HDV psg time series'!AF9</f>
        <v>0</v>
      </c>
      <c r="S9">
        <f>'HDV psg time series'!AG9</f>
        <v>0</v>
      </c>
      <c r="T9">
        <f>'HDV psg time series'!AH9</f>
        <v>0</v>
      </c>
      <c r="U9">
        <f>'HDV psg time series'!AI9</f>
        <v>0</v>
      </c>
      <c r="V9">
        <f>'HDV psg time series'!AJ9</f>
        <v>0</v>
      </c>
      <c r="W9">
        <f>'HDV psg time series'!AK9</f>
        <v>0</v>
      </c>
      <c r="X9">
        <f>'HDV psg time series'!AL9</f>
        <v>0</v>
      </c>
      <c r="Y9">
        <f>'HDV psg time series'!AM9</f>
        <v>0</v>
      </c>
      <c r="Z9">
        <f>'HDV psg time series'!AN9</f>
        <v>0</v>
      </c>
      <c r="AA9">
        <f>'HDV psg time series'!AO9</f>
        <v>0</v>
      </c>
      <c r="AB9">
        <f>'HDV psg time series'!AP9</f>
        <v>0</v>
      </c>
      <c r="AC9">
        <f>'HDV psg time series'!AQ9</f>
        <v>0</v>
      </c>
      <c r="AD9">
        <f>'HDV psg time series'!AR9</f>
        <v>0</v>
      </c>
      <c r="AE9">
        <f>'HDV psg time series'!AS9</f>
        <v>0</v>
      </c>
      <c r="AF9">
        <f>'HDV psg time series'!AT9</f>
        <v>0</v>
      </c>
      <c r="AG9">
        <f>'HDV psg time series'!AU9</f>
        <v>0</v>
      </c>
      <c r="AH9">
        <f>'HDV psg time series'!AV9</f>
        <v>0</v>
      </c>
      <c r="AI9">
        <f>'HDV psg time series'!AW9</f>
        <v>0</v>
      </c>
      <c r="AJ9">
        <f>'HDV psg time series'!AX9</f>
        <v>0</v>
      </c>
      <c r="AK9">
        <f>'HDV psg time series'!AY9</f>
        <v>0</v>
      </c>
      <c r="AL9">
        <f>'HDV psg time series'!AZ9</f>
        <v>0</v>
      </c>
    </row>
    <row r="10" spans="1:48">
      <c r="A10" t="str">
        <f>'HDV psg time series'!A10</f>
        <v>Tech Placeholder 4</v>
      </c>
      <c r="B10">
        <f>'HDV psg time series'!P10</f>
        <v>0</v>
      </c>
      <c r="C10">
        <f>'HDV psg time series'!Q10</f>
        <v>0</v>
      </c>
      <c r="D10">
        <f>'HDV psg time series'!R10</f>
        <v>0</v>
      </c>
      <c r="E10">
        <f>'HDV psg time series'!S10</f>
        <v>0</v>
      </c>
      <c r="F10">
        <f>'HDV psg time series'!T10</f>
        <v>0</v>
      </c>
      <c r="G10">
        <f>'HDV psg time series'!U10</f>
        <v>0</v>
      </c>
      <c r="H10">
        <f>'HDV psg time series'!V10</f>
        <v>0</v>
      </c>
      <c r="I10">
        <f>'HDV psg time series'!W10</f>
        <v>0</v>
      </c>
      <c r="J10">
        <f>'HDV psg time series'!X10</f>
        <v>0</v>
      </c>
      <c r="K10">
        <f>'HDV psg time series'!Y10</f>
        <v>0</v>
      </c>
      <c r="L10">
        <f>'HDV psg time series'!Z10</f>
        <v>0</v>
      </c>
      <c r="M10">
        <f>'HDV psg time series'!AA10</f>
        <v>0</v>
      </c>
      <c r="N10">
        <f>'HDV psg time series'!AB10</f>
        <v>0</v>
      </c>
      <c r="O10">
        <f>'HDV psg time series'!AC10</f>
        <v>0</v>
      </c>
      <c r="P10">
        <f>'HDV psg time series'!AD10</f>
        <v>0</v>
      </c>
      <c r="Q10">
        <f>'HDV psg time series'!AE10</f>
        <v>0</v>
      </c>
      <c r="R10">
        <f>'HDV psg time series'!AF10</f>
        <v>0</v>
      </c>
      <c r="S10">
        <f>'HDV psg time series'!AG10</f>
        <v>0</v>
      </c>
      <c r="T10">
        <f>'HDV psg time series'!AH10</f>
        <v>0</v>
      </c>
      <c r="U10">
        <f>'HDV psg time series'!AI10</f>
        <v>0</v>
      </c>
      <c r="V10">
        <f>'HDV psg time series'!AJ10</f>
        <v>0</v>
      </c>
      <c r="W10">
        <f>'HDV psg time series'!AK10</f>
        <v>0</v>
      </c>
      <c r="X10">
        <f>'HDV psg time series'!AL10</f>
        <v>0</v>
      </c>
      <c r="Y10">
        <f>'HDV psg time series'!AM10</f>
        <v>0</v>
      </c>
      <c r="Z10">
        <f>'HDV psg time series'!AN10</f>
        <v>0</v>
      </c>
      <c r="AA10">
        <f>'HDV psg time series'!AO10</f>
        <v>0</v>
      </c>
      <c r="AB10">
        <f>'HDV psg time series'!AP10</f>
        <v>0</v>
      </c>
      <c r="AC10">
        <f>'HDV psg time series'!AQ10</f>
        <v>0</v>
      </c>
      <c r="AD10">
        <f>'HDV psg time series'!AR10</f>
        <v>0</v>
      </c>
      <c r="AE10">
        <f>'HDV psg time series'!AS10</f>
        <v>0</v>
      </c>
      <c r="AF10">
        <f>'HDV psg time series'!AT10</f>
        <v>0</v>
      </c>
      <c r="AG10">
        <f>'HDV psg time series'!AU10</f>
        <v>0</v>
      </c>
      <c r="AH10">
        <f>'HDV psg time series'!AV10</f>
        <v>0</v>
      </c>
      <c r="AI10">
        <f>'HDV psg time series'!AW10</f>
        <v>0</v>
      </c>
      <c r="AJ10">
        <f>'HDV psg time series'!AX10</f>
        <v>0</v>
      </c>
      <c r="AK10">
        <f>'HDV psg time series'!AY10</f>
        <v>0</v>
      </c>
      <c r="AL10">
        <f>'HDV psg time series'!AZ10</f>
        <v>0</v>
      </c>
    </row>
    <row r="12" spans="1:48">
      <c r="A12" t="s">
        <v>149</v>
      </c>
    </row>
    <row r="13" spans="1:48">
      <c r="A13" t="s">
        <v>97</v>
      </c>
    </row>
    <row r="15" spans="1:48">
      <c r="A15" t="s">
        <v>47</v>
      </c>
      <c r="B15">
        <f>B2</f>
        <v>5.704285542</v>
      </c>
      <c r="C15">
        <f>B15+($C$2-$B$2)/11</f>
        <v>5.7962396544545456</v>
      </c>
      <c r="D15">
        <f t="shared" ref="D15:M15" si="0">C15+($C$2-$B$2)/11</f>
        <v>5.8881937669090911</v>
      </c>
      <c r="E15">
        <f t="shared" si="0"/>
        <v>5.9801478793636367</v>
      </c>
      <c r="F15">
        <f t="shared" si="0"/>
        <v>6.0721019918181822</v>
      </c>
      <c r="G15">
        <f t="shared" si="0"/>
        <v>6.1640561042727278</v>
      </c>
      <c r="H15">
        <f t="shared" si="0"/>
        <v>6.2560102167272733</v>
      </c>
      <c r="I15">
        <f t="shared" si="0"/>
        <v>6.3479643291818189</v>
      </c>
      <c r="J15">
        <f t="shared" si="0"/>
        <v>6.4399184416363644</v>
      </c>
      <c r="K15">
        <f t="shared" si="0"/>
        <v>6.5318725540909099</v>
      </c>
      <c r="L15">
        <f t="shared" si="0"/>
        <v>6.6238266665454555</v>
      </c>
      <c r="M15">
        <f t="shared" si="0"/>
        <v>6.715780779000001</v>
      </c>
      <c r="N15">
        <f t="shared" ref="N15:W17" si="1">D2</f>
        <v>6.7188921720000003</v>
      </c>
      <c r="O15">
        <f t="shared" si="1"/>
        <v>6.9888336600000001</v>
      </c>
      <c r="P15">
        <f t="shared" si="1"/>
        <v>6.9871639339999998</v>
      </c>
      <c r="Q15">
        <f t="shared" si="1"/>
        <v>6.9825914190000002</v>
      </c>
      <c r="R15">
        <f t="shared" si="1"/>
        <v>6.981102366</v>
      </c>
      <c r="S15">
        <f t="shared" si="1"/>
        <v>6.973835158</v>
      </c>
      <c r="T15">
        <f t="shared" si="1"/>
        <v>6.9721546410000004</v>
      </c>
      <c r="U15">
        <f t="shared" si="1"/>
        <v>6.9706554289999998</v>
      </c>
      <c r="V15">
        <f t="shared" si="1"/>
        <v>6.9589604359999999</v>
      </c>
      <c r="W15">
        <f t="shared" si="1"/>
        <v>6.9571971149999996</v>
      </c>
      <c r="X15">
        <f t="shared" ref="X15:AG17" si="2">N2</f>
        <v>6.9550359640000003</v>
      </c>
      <c r="Y15">
        <f t="shared" si="2"/>
        <v>6.9463051589999996</v>
      </c>
      <c r="Z15">
        <f t="shared" si="2"/>
        <v>6.9445338879999996</v>
      </c>
      <c r="AA15">
        <f t="shared" si="2"/>
        <v>6.9427916449999998</v>
      </c>
      <c r="AB15">
        <f t="shared" si="2"/>
        <v>6.9410689269999999</v>
      </c>
      <c r="AC15">
        <f t="shared" si="2"/>
        <v>6.9393168909999998</v>
      </c>
      <c r="AD15">
        <f t="shared" si="2"/>
        <v>6.9375795350000002</v>
      </c>
      <c r="AE15">
        <f t="shared" si="2"/>
        <v>6.9359136760000002</v>
      </c>
      <c r="AF15">
        <f t="shared" si="2"/>
        <v>6.9342649070000002</v>
      </c>
      <c r="AG15">
        <f t="shared" si="2"/>
        <v>6.9324823240000004</v>
      </c>
      <c r="AH15">
        <f t="shared" ref="AH15:AQ17" si="3">X2</f>
        <v>6.9309049949999997</v>
      </c>
      <c r="AI15">
        <f t="shared" si="3"/>
        <v>6.9293277929999997</v>
      </c>
      <c r="AJ15">
        <f t="shared" si="3"/>
        <v>6.9277533360000003</v>
      </c>
      <c r="AK15">
        <f t="shared" si="3"/>
        <v>6.9261890700000004</v>
      </c>
      <c r="AL15">
        <f t="shared" si="3"/>
        <v>6.9246178360000004</v>
      </c>
      <c r="AM15">
        <f t="shared" si="3"/>
        <v>6.9230441169999999</v>
      </c>
      <c r="AN15">
        <f t="shared" si="3"/>
        <v>6.9214980260000001</v>
      </c>
      <c r="AO15">
        <f t="shared" si="3"/>
        <v>6.9199532079999999</v>
      </c>
      <c r="AP15">
        <f t="shared" si="3"/>
        <v>6.9184182520000004</v>
      </c>
      <c r="AQ15">
        <f t="shared" si="3"/>
        <v>6.9168862200000003</v>
      </c>
      <c r="AR15">
        <f t="shared" ref="AR15:AV17" si="4">AH2</f>
        <v>6.9153628469999999</v>
      </c>
      <c r="AS15">
        <f t="shared" si="4"/>
        <v>6.9138530920000001</v>
      </c>
      <c r="AT15">
        <f t="shared" si="4"/>
        <v>6.9123379619999996</v>
      </c>
      <c r="AU15">
        <f t="shared" si="4"/>
        <v>6.9108145829999996</v>
      </c>
      <c r="AV15">
        <f t="shared" si="4"/>
        <v>6.9092735269999999</v>
      </c>
    </row>
    <row r="16" spans="1:48">
      <c r="A16" t="s">
        <v>48</v>
      </c>
      <c r="B16">
        <f>B3</f>
        <v>5.916360987</v>
      </c>
      <c r="C16">
        <f>B16+($C$3-$B$3)/11</f>
        <v>6.1498280570909092</v>
      </c>
      <c r="D16">
        <f t="shared" ref="D16:M16" si="5">C16+($C$3-$B$3)/11</f>
        <v>6.3832951271818184</v>
      </c>
      <c r="E16">
        <f t="shared" si="5"/>
        <v>6.6167621972727275</v>
      </c>
      <c r="F16">
        <f t="shared" si="5"/>
        <v>6.8502292673636367</v>
      </c>
      <c r="G16">
        <f t="shared" si="5"/>
        <v>7.0836963374545459</v>
      </c>
      <c r="H16">
        <f t="shared" si="5"/>
        <v>7.317163407545455</v>
      </c>
      <c r="I16">
        <f t="shared" si="5"/>
        <v>7.5506304776363642</v>
      </c>
      <c r="J16">
        <f t="shared" si="5"/>
        <v>7.7840975477272734</v>
      </c>
      <c r="K16">
        <f t="shared" si="5"/>
        <v>8.0175646178181825</v>
      </c>
      <c r="L16">
        <f t="shared" si="5"/>
        <v>8.2510316879090908</v>
      </c>
      <c r="M16">
        <f t="shared" si="5"/>
        <v>8.4844987580000009</v>
      </c>
      <c r="N16">
        <f t="shared" si="1"/>
        <v>8.4844987580000009</v>
      </c>
      <c r="O16">
        <f t="shared" si="1"/>
        <v>8.4844987580000009</v>
      </c>
      <c r="P16">
        <f t="shared" si="1"/>
        <v>8.4844987580000009</v>
      </c>
      <c r="Q16">
        <f t="shared" si="1"/>
        <v>8.4844987580000009</v>
      </c>
      <c r="R16">
        <f t="shared" si="1"/>
        <v>8.4844987580000009</v>
      </c>
      <c r="S16">
        <f t="shared" si="1"/>
        <v>8.4844987580000009</v>
      </c>
      <c r="T16">
        <f t="shared" si="1"/>
        <v>8.4844987580000009</v>
      </c>
      <c r="U16">
        <f t="shared" si="1"/>
        <v>8.4844987580000009</v>
      </c>
      <c r="V16">
        <f t="shared" si="1"/>
        <v>8.4844987580000009</v>
      </c>
      <c r="W16">
        <f t="shared" si="1"/>
        <v>8.4844987580000009</v>
      </c>
      <c r="X16">
        <f t="shared" si="2"/>
        <v>8.4844987580000009</v>
      </c>
      <c r="Y16">
        <f t="shared" si="2"/>
        <v>8.4844987580000009</v>
      </c>
      <c r="Z16">
        <f t="shared" si="2"/>
        <v>8.4844987580000009</v>
      </c>
      <c r="AA16">
        <f t="shared" si="2"/>
        <v>8.4844987580000009</v>
      </c>
      <c r="AB16">
        <f t="shared" si="2"/>
        <v>8.4844987580000009</v>
      </c>
      <c r="AC16">
        <f t="shared" si="2"/>
        <v>8.4844987580000009</v>
      </c>
      <c r="AD16">
        <f t="shared" si="2"/>
        <v>8.4844987580000009</v>
      </c>
      <c r="AE16">
        <f t="shared" si="2"/>
        <v>8.4844987580000009</v>
      </c>
      <c r="AF16">
        <f t="shared" si="2"/>
        <v>8.4844987580000009</v>
      </c>
      <c r="AG16">
        <f t="shared" si="2"/>
        <v>8.4844987580000009</v>
      </c>
      <c r="AH16">
        <f t="shared" si="3"/>
        <v>8.4844987580000009</v>
      </c>
      <c r="AI16">
        <f t="shared" si="3"/>
        <v>8.4844987580000009</v>
      </c>
      <c r="AJ16">
        <f t="shared" si="3"/>
        <v>8.4844987580000009</v>
      </c>
      <c r="AK16">
        <f t="shared" si="3"/>
        <v>8.4844987580000009</v>
      </c>
      <c r="AL16">
        <f t="shared" si="3"/>
        <v>8.4844987580000009</v>
      </c>
      <c r="AM16">
        <f t="shared" si="3"/>
        <v>8.4844987580000009</v>
      </c>
      <c r="AN16">
        <f t="shared" si="3"/>
        <v>8.4844987580000009</v>
      </c>
      <c r="AO16">
        <f t="shared" si="3"/>
        <v>8.4844987580000009</v>
      </c>
      <c r="AP16">
        <f t="shared" si="3"/>
        <v>8.4844987580000009</v>
      </c>
      <c r="AQ16">
        <f t="shared" si="3"/>
        <v>8.4844987580000009</v>
      </c>
      <c r="AR16">
        <f t="shared" si="4"/>
        <v>8.4844987580000009</v>
      </c>
      <c r="AS16">
        <f t="shared" si="4"/>
        <v>8.4844987580000009</v>
      </c>
      <c r="AT16">
        <f t="shared" si="4"/>
        <v>8.4844987580000009</v>
      </c>
      <c r="AU16">
        <f t="shared" si="4"/>
        <v>8.484</v>
      </c>
      <c r="AV16">
        <f t="shared" si="4"/>
        <v>8.484</v>
      </c>
    </row>
    <row r="17" spans="1:48">
      <c r="A17" t="s">
        <v>49</v>
      </c>
      <c r="B17">
        <f>B4</f>
        <v>4.3648019360000001</v>
      </c>
      <c r="C17">
        <f>B17+($C$4-$B$4)/11</f>
        <v>4.5210624979090914</v>
      </c>
      <c r="D17">
        <f t="shared" ref="D17:M17" si="6">C17+($C$4-$B$4)/11</f>
        <v>4.6773230598181827</v>
      </c>
      <c r="E17">
        <f t="shared" si="6"/>
        <v>4.8335836217272741</v>
      </c>
      <c r="F17">
        <f t="shared" si="6"/>
        <v>4.9898441836363654</v>
      </c>
      <c r="G17">
        <f t="shared" si="6"/>
        <v>5.1461047455454567</v>
      </c>
      <c r="H17">
        <f t="shared" si="6"/>
        <v>5.302365307454548</v>
      </c>
      <c r="I17">
        <f t="shared" si="6"/>
        <v>5.4586258693636394</v>
      </c>
      <c r="J17">
        <f t="shared" si="6"/>
        <v>5.6148864312727307</v>
      </c>
      <c r="K17">
        <f t="shared" si="6"/>
        <v>5.771146993181822</v>
      </c>
      <c r="L17">
        <f t="shared" si="6"/>
        <v>5.9274075550909133</v>
      </c>
      <c r="M17">
        <f t="shared" si="6"/>
        <v>6.0836681170000046</v>
      </c>
      <c r="N17">
        <f t="shared" si="1"/>
        <v>6.0838507220000002</v>
      </c>
      <c r="O17">
        <f t="shared" si="1"/>
        <v>6.3273237160000004</v>
      </c>
      <c r="P17">
        <f t="shared" si="1"/>
        <v>6.3272935490000002</v>
      </c>
      <c r="Q17">
        <f t="shared" si="1"/>
        <v>6.3269657009999998</v>
      </c>
      <c r="R17">
        <f t="shared" si="1"/>
        <v>6.3269498500000001</v>
      </c>
      <c r="S17">
        <f t="shared" si="1"/>
        <v>6.3262329839999998</v>
      </c>
      <c r="T17">
        <f t="shared" si="1"/>
        <v>6.326186882</v>
      </c>
      <c r="U17">
        <f t="shared" si="1"/>
        <v>6.3261560660000002</v>
      </c>
      <c r="V17">
        <f t="shared" si="1"/>
        <v>6.3249817139999998</v>
      </c>
      <c r="W17">
        <f t="shared" si="1"/>
        <v>6.3249279009999997</v>
      </c>
      <c r="X17">
        <f t="shared" si="2"/>
        <v>6.3248395909999999</v>
      </c>
      <c r="Y17">
        <f t="shared" si="2"/>
        <v>6.3240661820000001</v>
      </c>
      <c r="Z17">
        <f t="shared" si="2"/>
        <v>6.3239995369999997</v>
      </c>
      <c r="AA17">
        <f t="shared" si="2"/>
        <v>6.3239288570000003</v>
      </c>
      <c r="AB17">
        <f t="shared" si="2"/>
        <v>6.3238533219999997</v>
      </c>
      <c r="AC17">
        <f t="shared" si="2"/>
        <v>6.3237725459999998</v>
      </c>
      <c r="AD17">
        <f t="shared" si="2"/>
        <v>6.3236879970000004</v>
      </c>
      <c r="AE17">
        <f t="shared" si="2"/>
        <v>6.3236063260000002</v>
      </c>
      <c r="AF17">
        <f t="shared" si="2"/>
        <v>6.3235216750000003</v>
      </c>
      <c r="AG17">
        <f t="shared" si="2"/>
        <v>6.3234214949999998</v>
      </c>
      <c r="AH17">
        <f t="shared" si="3"/>
        <v>6.3233402090000004</v>
      </c>
      <c r="AI17">
        <f t="shared" si="3"/>
        <v>6.3232558110000001</v>
      </c>
      <c r="AJ17">
        <f t="shared" si="3"/>
        <v>6.3231685850000003</v>
      </c>
      <c r="AK17">
        <f t="shared" si="3"/>
        <v>6.3230790880000001</v>
      </c>
      <c r="AL17">
        <f t="shared" si="3"/>
        <v>6.322987178</v>
      </c>
      <c r="AM17">
        <f t="shared" si="3"/>
        <v>6.3228919430000001</v>
      </c>
      <c r="AN17">
        <f t="shared" si="3"/>
        <v>6.3227949710000004</v>
      </c>
      <c r="AO17">
        <f t="shared" si="3"/>
        <v>6.3226955909999996</v>
      </c>
      <c r="AP17">
        <f t="shared" si="3"/>
        <v>6.3225940129999998</v>
      </c>
      <c r="AQ17">
        <f t="shared" si="3"/>
        <v>6.3224899670000001</v>
      </c>
      <c r="AR17">
        <f t="shared" si="4"/>
        <v>6.3223828400000004</v>
      </c>
      <c r="AS17">
        <f t="shared" si="4"/>
        <v>6.3222730739999999</v>
      </c>
      <c r="AT17">
        <f t="shared" si="4"/>
        <v>6.322160105</v>
      </c>
      <c r="AU17">
        <f t="shared" si="4"/>
        <v>6.3220435300000002</v>
      </c>
      <c r="AV17">
        <f t="shared" si="4"/>
        <v>6.3219229329999997</v>
      </c>
    </row>
    <row r="18" spans="1:48">
      <c r="A18" t="s">
        <v>52</v>
      </c>
      <c r="B18">
        <f>$F$7</f>
        <v>20.714061829999999</v>
      </c>
      <c r="C18">
        <f t="shared" ref="C18:O18" si="7">$F$7</f>
        <v>20.714061829999999</v>
      </c>
      <c r="D18">
        <f t="shared" si="7"/>
        <v>20.714061829999999</v>
      </c>
      <c r="E18">
        <f t="shared" si="7"/>
        <v>20.714061829999999</v>
      </c>
      <c r="F18">
        <f t="shared" si="7"/>
        <v>20.714061829999999</v>
      </c>
      <c r="G18">
        <f t="shared" si="7"/>
        <v>20.714061829999999</v>
      </c>
      <c r="H18">
        <f t="shared" si="7"/>
        <v>20.714061829999999</v>
      </c>
      <c r="I18">
        <f t="shared" si="7"/>
        <v>20.714061829999999</v>
      </c>
      <c r="J18">
        <f t="shared" si="7"/>
        <v>20.714061829999999</v>
      </c>
      <c r="K18">
        <f t="shared" si="7"/>
        <v>20.714061829999999</v>
      </c>
      <c r="L18">
        <f t="shared" si="7"/>
        <v>20.714061829999999</v>
      </c>
      <c r="M18">
        <f t="shared" si="7"/>
        <v>20.714061829999999</v>
      </c>
      <c r="N18">
        <f t="shared" si="7"/>
        <v>20.714061829999999</v>
      </c>
      <c r="O18">
        <f t="shared" si="7"/>
        <v>20.714061829999999</v>
      </c>
      <c r="P18">
        <f>$F$7</f>
        <v>20.714061829999999</v>
      </c>
      <c r="Q18">
        <f t="shared" ref="Q18:AV18" si="8">G7</f>
        <v>20.571793329999998</v>
      </c>
      <c r="R18">
        <f t="shared" si="8"/>
        <v>20.2124387</v>
      </c>
      <c r="S18">
        <f t="shared" si="8"/>
        <v>19.20528521</v>
      </c>
      <c r="T18">
        <f t="shared" si="8"/>
        <v>18.61145638</v>
      </c>
      <c r="U18">
        <f t="shared" si="8"/>
        <v>17.91552488</v>
      </c>
      <c r="V18">
        <f t="shared" si="8"/>
        <v>17.301635189999999</v>
      </c>
      <c r="W18">
        <f t="shared" si="8"/>
        <v>16.867911029999998</v>
      </c>
      <c r="X18">
        <f t="shared" si="8"/>
        <v>17.065341419999999</v>
      </c>
      <c r="Y18">
        <f t="shared" si="8"/>
        <v>17.265066000000001</v>
      </c>
      <c r="Z18">
        <f t="shared" si="8"/>
        <v>17.467107819999999</v>
      </c>
      <c r="AA18">
        <f t="shared" si="8"/>
        <v>17.671496099999999</v>
      </c>
      <c r="AB18">
        <f t="shared" si="8"/>
        <v>17.878257290000001</v>
      </c>
      <c r="AC18">
        <f t="shared" si="8"/>
        <v>18.087418</v>
      </c>
      <c r="AD18">
        <f t="shared" si="8"/>
        <v>18.299008409999999</v>
      </c>
      <c r="AE18">
        <f t="shared" si="8"/>
        <v>18.513051149999999</v>
      </c>
      <c r="AF18">
        <f t="shared" si="8"/>
        <v>18.729576099999999</v>
      </c>
      <c r="AG18">
        <f t="shared" si="8"/>
        <v>18.94861298</v>
      </c>
      <c r="AH18">
        <f t="shared" si="8"/>
        <v>19.190390579999999</v>
      </c>
      <c r="AI18">
        <f t="shared" si="8"/>
        <v>19.41486914</v>
      </c>
      <c r="AJ18">
        <f t="shared" si="8"/>
        <v>19.641966020000002</v>
      </c>
      <c r="AK18">
        <f t="shared" si="8"/>
        <v>19.8717091</v>
      </c>
      <c r="AL18">
        <f t="shared" si="8"/>
        <v>20.10413187</v>
      </c>
      <c r="AM18">
        <f t="shared" si="8"/>
        <v>20.339265600000001</v>
      </c>
      <c r="AN18">
        <f t="shared" si="8"/>
        <v>20.577143509999999</v>
      </c>
      <c r="AO18">
        <f t="shared" si="8"/>
        <v>20.81780066</v>
      </c>
      <c r="AP18">
        <f t="shared" si="8"/>
        <v>21.061273660000001</v>
      </c>
      <c r="AQ18">
        <f t="shared" si="8"/>
        <v>21.30759656</v>
      </c>
      <c r="AR18">
        <f t="shared" si="8"/>
        <v>21.556805820000001</v>
      </c>
      <c r="AS18">
        <f t="shared" si="8"/>
        <v>21.808941050000001</v>
      </c>
      <c r="AT18">
        <f t="shared" si="8"/>
        <v>22.06403753</v>
      </c>
      <c r="AU18">
        <f t="shared" si="8"/>
        <v>22.32213883</v>
      </c>
      <c r="AV18">
        <f t="shared" si="8"/>
        <v>22.583290049999999</v>
      </c>
    </row>
    <row r="20" spans="1:48">
      <c r="A20" t="s">
        <v>98</v>
      </c>
      <c r="B20">
        <f>D1</f>
        <v>2016</v>
      </c>
      <c r="C20">
        <f t="shared" ref="C20:AJ20" si="9">E1</f>
        <v>2017</v>
      </c>
      <c r="D20">
        <f t="shared" si="9"/>
        <v>2018</v>
      </c>
      <c r="E20">
        <f t="shared" si="9"/>
        <v>2019</v>
      </c>
      <c r="F20">
        <f t="shared" si="9"/>
        <v>2020</v>
      </c>
      <c r="G20">
        <f t="shared" si="9"/>
        <v>2021</v>
      </c>
      <c r="H20">
        <f t="shared" si="9"/>
        <v>2022</v>
      </c>
      <c r="I20">
        <f t="shared" si="9"/>
        <v>2023</v>
      </c>
      <c r="J20">
        <f t="shared" si="9"/>
        <v>2024</v>
      </c>
      <c r="K20">
        <f t="shared" si="9"/>
        <v>2025</v>
      </c>
      <c r="L20">
        <f t="shared" si="9"/>
        <v>2026</v>
      </c>
      <c r="M20">
        <f t="shared" si="9"/>
        <v>2027</v>
      </c>
      <c r="N20">
        <f t="shared" si="9"/>
        <v>2028</v>
      </c>
      <c r="O20">
        <f t="shared" si="9"/>
        <v>2029</v>
      </c>
      <c r="P20">
        <f t="shared" si="9"/>
        <v>2030</v>
      </c>
      <c r="Q20">
        <f t="shared" si="9"/>
        <v>2031</v>
      </c>
      <c r="R20">
        <f t="shared" si="9"/>
        <v>2032</v>
      </c>
      <c r="S20">
        <f t="shared" si="9"/>
        <v>2033</v>
      </c>
      <c r="T20">
        <f t="shared" si="9"/>
        <v>2034</v>
      </c>
      <c r="U20">
        <f t="shared" si="9"/>
        <v>2035</v>
      </c>
      <c r="V20">
        <f t="shared" si="9"/>
        <v>2036</v>
      </c>
      <c r="W20">
        <f t="shared" si="9"/>
        <v>2037</v>
      </c>
      <c r="X20">
        <f t="shared" si="9"/>
        <v>2038</v>
      </c>
      <c r="Y20">
        <f t="shared" si="9"/>
        <v>2039</v>
      </c>
      <c r="Z20">
        <f t="shared" si="9"/>
        <v>2040</v>
      </c>
      <c r="AA20">
        <f t="shared" si="9"/>
        <v>2041</v>
      </c>
      <c r="AB20">
        <f t="shared" si="9"/>
        <v>2042</v>
      </c>
      <c r="AC20">
        <f t="shared" si="9"/>
        <v>2043</v>
      </c>
      <c r="AD20">
        <f t="shared" si="9"/>
        <v>2044</v>
      </c>
      <c r="AE20">
        <f t="shared" si="9"/>
        <v>2045</v>
      </c>
      <c r="AF20">
        <f t="shared" si="9"/>
        <v>2046</v>
      </c>
      <c r="AG20">
        <f t="shared" si="9"/>
        <v>2047</v>
      </c>
      <c r="AH20">
        <f t="shared" si="9"/>
        <v>2048</v>
      </c>
      <c r="AI20">
        <f t="shared" si="9"/>
        <v>2049</v>
      </c>
      <c r="AJ20">
        <f t="shared" si="9"/>
        <v>2050</v>
      </c>
    </row>
    <row r="21" spans="1:48">
      <c r="A21" t="s">
        <v>47</v>
      </c>
      <c r="B21">
        <f>B15*'Vehicle Loading'!B6/About!$B$42</f>
        <v>5.3629535822850578E-4</v>
      </c>
      <c r="C21" s="4">
        <f>C15*'Vehicle Loading'!C6/About!$B$42</f>
        <v>5.449405361944925E-4</v>
      </c>
      <c r="D21" s="4">
        <f>D15*'Vehicle Loading'!D6/About!$B$42</f>
        <v>5.5358571416047923E-4</v>
      </c>
      <c r="E21" s="4">
        <f>E15*'Vehicle Loading'!E6/About!$B$42</f>
        <v>5.6223089212646584E-4</v>
      </c>
      <c r="F21" s="4">
        <f>F15*'Vehicle Loading'!F6/About!$B$42</f>
        <v>5.7087607009245257E-4</v>
      </c>
      <c r="G21" s="4">
        <f>G15*'Vehicle Loading'!G6/About!$B$42</f>
        <v>5.7952124805843918E-4</v>
      </c>
      <c r="H21" s="4">
        <f>H15*'Vehicle Loading'!H6/About!$B$42</f>
        <v>5.8816642602442591E-4</v>
      </c>
      <c r="I21" s="4">
        <f>I15*'Vehicle Loading'!I6/About!$B$42</f>
        <v>5.9681160399041252E-4</v>
      </c>
      <c r="J21" s="4">
        <f>J15*'Vehicle Loading'!J6/About!$B$42</f>
        <v>6.0545678195639925E-4</v>
      </c>
      <c r="K21" s="4">
        <f>K15*'Vehicle Loading'!K6/About!$B$42</f>
        <v>6.1410195992238586E-4</v>
      </c>
      <c r="L21" s="4">
        <f>L15*'Vehicle Loading'!L6/About!$B$42</f>
        <v>6.2274713788837259E-4</v>
      </c>
      <c r="M21" s="4">
        <f>M15*'Vehicle Loading'!M6/About!$B$42</f>
        <v>6.313923158543592E-4</v>
      </c>
      <c r="N21" s="4">
        <f>N15*'Vehicle Loading'!N6/About!$B$42</f>
        <v>6.3168483725975499E-4</v>
      </c>
      <c r="O21" s="4">
        <f>O15*'Vehicle Loading'!O6/About!$B$42</f>
        <v>6.5706371528782403E-4</v>
      </c>
      <c r="P21" s="4">
        <f>P15*'Vehicle Loading'!P6/About!$B$42</f>
        <v>6.5690673396269223E-4</v>
      </c>
      <c r="Q21" s="4">
        <f>Q15*'Vehicle Loading'!Q6/About!$B$42</f>
        <v>6.5647684339149371E-4</v>
      </c>
      <c r="R21" s="4">
        <f>R15*'Vehicle Loading'!R6/About!$B$42</f>
        <v>6.5633684825868051E-4</v>
      </c>
      <c r="S21" s="4">
        <f>S15*'Vehicle Loading'!S6/About!$B$42</f>
        <v>6.5565361284050498E-4</v>
      </c>
      <c r="T21" s="4">
        <f>T15*'Vehicle Loading'!T6/About!$B$42</f>
        <v>6.5549561698635488E-4</v>
      </c>
      <c r="U21" s="4">
        <f>U15*'Vehicle Loading'!U6/About!$B$42</f>
        <v>6.5535466674277387E-4</v>
      </c>
      <c r="V21" s="4">
        <f>V15*'Vehicle Loading'!V6/About!$B$42</f>
        <v>6.5425514772076234E-4</v>
      </c>
      <c r="W21" s="4">
        <f>W15*'Vehicle Loading'!W6/About!$B$42</f>
        <v>6.5408936694762176E-4</v>
      </c>
      <c r="X21" s="4">
        <f>X15*'Vehicle Loading'!X6/About!$B$42</f>
        <v>6.5388618370211332E-4</v>
      </c>
      <c r="Y21" s="4">
        <f>Y15*'Vehicle Loading'!Y6/About!$B$42</f>
        <v>6.5306534642799315E-4</v>
      </c>
      <c r="Z21" s="4">
        <f>Z15*'Vehicle Loading'!Z6/About!$B$42</f>
        <v>6.5289881822591233E-4</v>
      </c>
      <c r="AA21" s="4">
        <f>AA15*'Vehicle Loading'!AA6/About!$B$42</f>
        <v>6.5273501912663397E-4</v>
      </c>
      <c r="AB21" s="4">
        <f>AB15*'Vehicle Loading'!AB6/About!$B$42</f>
        <v>6.5257305569402983E-4</v>
      </c>
      <c r="AC21" s="4">
        <f>AC15*'Vehicle Loading'!AC6/About!$B$42</f>
        <v>6.5240833589391971E-4</v>
      </c>
      <c r="AD21" s="4">
        <f>AD15*'Vehicle Loading'!AD6/About!$B$42</f>
        <v>6.522449962519032E-4</v>
      </c>
      <c r="AE21" s="4">
        <f>AE15*'Vehicle Loading'!AE6/About!$B$42</f>
        <v>6.5208837848748993E-4</v>
      </c>
      <c r="AF21" s="4">
        <f>AF15*'Vehicle Loading'!AF6/About!$B$42</f>
        <v>6.519333674602578E-4</v>
      </c>
      <c r="AG21" s="4">
        <f>AG15*'Vehicle Loading'!AG6/About!$B$42</f>
        <v>6.5176577574670874E-4</v>
      </c>
      <c r="AH21" s="4">
        <f>AH15*'Vehicle Loading'!AH6/About!$B$42</f>
        <v>6.5161748123815518E-4</v>
      </c>
      <c r="AI21" s="4">
        <f>AI15*'Vehicle Loading'!AI6/About!$B$42</f>
        <v>6.5146919866966157E-4</v>
      </c>
      <c r="AJ21" s="4">
        <f>AJ15*'Vehicle Loading'!AJ6/About!$B$42</f>
        <v>6.5132117417568902E-4</v>
      </c>
    </row>
    <row r="22" spans="1:48">
      <c r="A22" t="s">
        <v>48</v>
      </c>
      <c r="B22">
        <f>B16*'Vehicle Loading'!B7/About!$B$42</f>
        <v>5.5921668420669153E-3</v>
      </c>
      <c r="C22" s="4">
        <f>C16*'Vehicle Loading'!C6/About!$B$42</f>
        <v>5.7818358085996475E-4</v>
      </c>
      <c r="D22" s="4">
        <f>D16*'Vehicle Loading'!D6/About!$B$42</f>
        <v>6.0013327202936299E-4</v>
      </c>
      <c r="E22" s="4">
        <f>E16*'Vehicle Loading'!E6/About!$B$42</f>
        <v>6.2208296319876124E-4</v>
      </c>
      <c r="F22" s="4">
        <f>F16*'Vehicle Loading'!F6/About!$B$42</f>
        <v>6.440326543681597E-4</v>
      </c>
      <c r="G22" s="4">
        <f>G16*'Vehicle Loading'!G6/About!$B$42</f>
        <v>6.6598234553755795E-4</v>
      </c>
      <c r="H22" s="4">
        <f>H16*'Vehicle Loading'!H6/About!$B$42</f>
        <v>6.879320367069562E-4</v>
      </c>
      <c r="I22" s="4">
        <f>I16*'Vehicle Loading'!I6/About!$B$42</f>
        <v>7.0988172787635456E-4</v>
      </c>
      <c r="J22" s="4">
        <f>J16*'Vehicle Loading'!J6/About!$B$42</f>
        <v>7.318314190457528E-4</v>
      </c>
      <c r="K22" s="4">
        <f>K16*'Vehicle Loading'!K6/About!$B$42</f>
        <v>7.5378111021515105E-4</v>
      </c>
      <c r="L22" s="4">
        <f>L16*'Vehicle Loading'!L6/About!$B$42</f>
        <v>7.7573080138454941E-4</v>
      </c>
      <c r="M22" s="4">
        <f>M16*'Vehicle Loading'!M6/About!$B$42</f>
        <v>7.9768049255394776E-4</v>
      </c>
      <c r="N22" s="4">
        <f>N16*'Vehicle Loading'!N6/About!$B$42</f>
        <v>7.9768049255394776E-4</v>
      </c>
      <c r="O22" s="4">
        <f>O16*'Vehicle Loading'!O6/About!$B$42</f>
        <v>7.9768049255394776E-4</v>
      </c>
      <c r="P22" s="4">
        <f>P16*'Vehicle Loading'!P6/About!$B$42</f>
        <v>7.9768049255394776E-4</v>
      </c>
      <c r="Q22" s="4">
        <f>Q16*'Vehicle Loading'!Q6/About!$B$42</f>
        <v>7.9768049255394776E-4</v>
      </c>
      <c r="R22" s="4">
        <f>R16*'Vehicle Loading'!R6/About!$B$42</f>
        <v>7.9768049255394776E-4</v>
      </c>
      <c r="S22" s="4">
        <f>S16*'Vehicle Loading'!S6/About!$B$42</f>
        <v>7.9768049255394776E-4</v>
      </c>
      <c r="T22" s="4">
        <f>T16*'Vehicle Loading'!T6/About!$B$42</f>
        <v>7.9768049255394776E-4</v>
      </c>
      <c r="U22" s="4">
        <f>U16*'Vehicle Loading'!U6/About!$B$42</f>
        <v>7.9768049255394776E-4</v>
      </c>
      <c r="V22" s="4">
        <f>V16*'Vehicle Loading'!V6/About!$B$42</f>
        <v>7.9768049255394776E-4</v>
      </c>
      <c r="W22" s="4">
        <f>W16*'Vehicle Loading'!W6/About!$B$42</f>
        <v>7.9768049255394776E-4</v>
      </c>
      <c r="X22" s="4">
        <f>X16*'Vehicle Loading'!X6/About!$B$42</f>
        <v>7.9768049255394776E-4</v>
      </c>
      <c r="Y22" s="4">
        <f>Y16*'Vehicle Loading'!Y6/About!$B$42</f>
        <v>7.9768049255394776E-4</v>
      </c>
      <c r="Z22" s="4">
        <f>Z16*'Vehicle Loading'!Z6/About!$B$42</f>
        <v>7.9768049255394776E-4</v>
      </c>
      <c r="AA22" s="4">
        <f>AA16*'Vehicle Loading'!AA6/About!$B$42</f>
        <v>7.9768049255394776E-4</v>
      </c>
      <c r="AB22" s="4">
        <f>AB16*'Vehicle Loading'!AB6/About!$B$42</f>
        <v>7.9768049255394776E-4</v>
      </c>
      <c r="AC22" s="4">
        <f>AC16*'Vehicle Loading'!AC6/About!$B$42</f>
        <v>7.9768049255394776E-4</v>
      </c>
      <c r="AD22" s="4">
        <f>AD16*'Vehicle Loading'!AD6/About!$B$42</f>
        <v>7.9768049255394776E-4</v>
      </c>
      <c r="AE22" s="4">
        <f>AE16*'Vehicle Loading'!AE6/About!$B$42</f>
        <v>7.9768049255394776E-4</v>
      </c>
      <c r="AF22" s="4">
        <f>AF16*'Vehicle Loading'!AF6/About!$B$42</f>
        <v>7.9768049255394776E-4</v>
      </c>
      <c r="AG22" s="4">
        <f>AG16*'Vehicle Loading'!AG6/About!$B$42</f>
        <v>7.9768049255394776E-4</v>
      </c>
      <c r="AH22" s="4">
        <f>AH16*'Vehicle Loading'!AH6/About!$B$42</f>
        <v>7.9768049255394776E-4</v>
      </c>
      <c r="AI22" s="4">
        <f>AI16*'Vehicle Loading'!AI6/About!$B$42</f>
        <v>7.9768049255394776E-4</v>
      </c>
      <c r="AJ22" s="4">
        <f>AJ16*'Vehicle Loading'!AJ6/About!$B$42</f>
        <v>7.9768049255394776E-4</v>
      </c>
    </row>
    <row r="23" spans="1:48">
      <c r="A23" t="s">
        <v>49</v>
      </c>
      <c r="B23">
        <f>B17*'Vehicle Loading'!B8/About!$B$42</f>
        <v>9.8331369384115986E-4</v>
      </c>
      <c r="C23">
        <f>C17*'Vehicle Loading'!C6/About!$B$42</f>
        <v>4.2505320149866004E-4</v>
      </c>
      <c r="D23">
        <f>D17*'Vehicle Loading'!D6/About!$B$42</f>
        <v>4.3974422869374005E-4</v>
      </c>
      <c r="E23">
        <f>E17*'Vehicle Loading'!E6/About!$B$42</f>
        <v>4.5443525588882011E-4</v>
      </c>
      <c r="F23">
        <f>F17*'Vehicle Loading'!F6/About!$B$42</f>
        <v>4.6912628308390007E-4</v>
      </c>
      <c r="G23">
        <f>G17*'Vehicle Loading'!G6/About!$B$42</f>
        <v>4.8381731027898013E-4</v>
      </c>
      <c r="H23">
        <f>H17*'Vehicle Loading'!H6/About!$B$42</f>
        <v>4.9850833747406014E-4</v>
      </c>
      <c r="I23">
        <f>I17*'Vehicle Loading'!I6/About!$B$42</f>
        <v>5.1319936466914014E-4</v>
      </c>
      <c r="J23">
        <f>J17*'Vehicle Loading'!J6/About!$B$42</f>
        <v>5.2789039186422015E-4</v>
      </c>
      <c r="K23">
        <f>K17*'Vehicle Loading'!K6/About!$B$42</f>
        <v>5.4258141905930016E-4</v>
      </c>
      <c r="L23">
        <f>L17*'Vehicle Loading'!L6/About!$B$42</f>
        <v>5.5727244625438017E-4</v>
      </c>
      <c r="M23">
        <f>M17*'Vehicle Loading'!M6/About!$B$42</f>
        <v>5.7196347344946018E-4</v>
      </c>
      <c r="N23">
        <f>N17*'Vehicle Loading'!N6/About!$B$42</f>
        <v>5.7198064128111343E-4</v>
      </c>
      <c r="O23">
        <f>O17*'Vehicle Loading'!O6/About!$B$42</f>
        <v>5.9487105158312229E-4</v>
      </c>
      <c r="P23">
        <f>P17*'Vehicle Loading'!P6/About!$B$42</f>
        <v>5.9486821539584637E-4</v>
      </c>
      <c r="Q23">
        <f>Q17*'Vehicle Loading'!Q6/About!$B$42</f>
        <v>5.9483739236650991E-4</v>
      </c>
      <c r="R23">
        <f>R17*'Vehicle Loading'!R6/About!$B$42</f>
        <v>5.9483590211542418E-4</v>
      </c>
      <c r="S23">
        <f>S17*'Vehicle Loading'!S6/About!$B$42</f>
        <v>5.9476850508464064E-4</v>
      </c>
      <c r="T23">
        <f>T17*'Vehicle Loading'!T6/About!$B$42</f>
        <v>5.9476417074891654E-4</v>
      </c>
      <c r="U23">
        <f>U17*'Vehicle Loading'!U6/About!$B$42</f>
        <v>5.9476127354511469E-4</v>
      </c>
      <c r="V23">
        <f>V17*'Vehicle Loading'!V6/About!$B$42</f>
        <v>5.94650865410408E-4</v>
      </c>
      <c r="W23">
        <f>W17*'Vehicle Loading'!W6/About!$B$42</f>
        <v>5.9464580611561998E-4</v>
      </c>
      <c r="X23">
        <f>X17*'Vehicle Loading'!X6/About!$B$42</f>
        <v>5.946375035433282E-4</v>
      </c>
      <c r="Y23">
        <f>Y17*'Vehicle Loading'!Y6/About!$B$42</f>
        <v>5.9456479055347902E-4</v>
      </c>
      <c r="Z23">
        <f>Z17*'Vehicle Loading'!Z6/About!$B$42</f>
        <v>5.9455852484256993E-4</v>
      </c>
      <c r="AA23">
        <f>AA17*'Vehicle Loading'!AA6/About!$B$42</f>
        <v>5.9455187977621761E-4</v>
      </c>
      <c r="AB23">
        <f>AB17*'Vehicle Loading'!AB6/About!$B$42</f>
        <v>5.9454477826112234E-4</v>
      </c>
      <c r="AC23">
        <f>AC17*'Vehicle Loading'!AC6/About!$B$42</f>
        <v>5.9453718400702383E-4</v>
      </c>
      <c r="AD23">
        <f>AD17*'Vehicle Loading'!AD6/About!$B$42</f>
        <v>5.9452923502973146E-4</v>
      </c>
      <c r="AE23">
        <f>AE17*'Vehicle Loading'!AE6/About!$B$42</f>
        <v>5.9452155663111705E-4</v>
      </c>
      <c r="AF23">
        <f>AF17*'Vehicle Loading'!AF6/About!$B$42</f>
        <v>5.9451359806417031E-4</v>
      </c>
      <c r="AG23">
        <f>AG17*'Vehicle Loading'!AG6/About!$B$42</f>
        <v>5.9450417951936014E-4</v>
      </c>
      <c r="AH23">
        <f>AH17*'Vehicle Loading'!AH6/About!$B$42</f>
        <v>5.9449653731698997E-4</v>
      </c>
      <c r="AI23">
        <f>AI17*'Vehicle Loading'!AI6/About!$B$42</f>
        <v>5.9448860253614663E-4</v>
      </c>
      <c r="AJ23">
        <f>AJ17*'Vehicle Loading'!AJ6/About!$B$42</f>
        <v>5.9448040187743616E-4</v>
      </c>
    </row>
    <row r="24" spans="1:48">
      <c r="A24" t="s">
        <v>52</v>
      </c>
      <c r="B24">
        <f>B18*'Vehicle Loading'!B9/About!$B$42</f>
        <v>5.1557245454243749E-4</v>
      </c>
      <c r="C24">
        <f>C18*'Vehicle Loading'!C6/About!$B$42</f>
        <v>1.9474577714762068E-3</v>
      </c>
      <c r="D24">
        <f>D18*'Vehicle Loading'!D6/About!$B$42</f>
        <v>1.9474577714762068E-3</v>
      </c>
      <c r="E24">
        <f>E18*'Vehicle Loading'!E6/About!$B$42</f>
        <v>1.9474577714762068E-3</v>
      </c>
      <c r="F24">
        <f>F18*'Vehicle Loading'!F6/About!$B$42</f>
        <v>1.9474577714762068E-3</v>
      </c>
      <c r="G24">
        <f>G18*'Vehicle Loading'!G6/About!$B$42</f>
        <v>1.9474577714762068E-3</v>
      </c>
      <c r="H24">
        <f>H18*'Vehicle Loading'!H6/About!$B$42</f>
        <v>1.9474577714762068E-3</v>
      </c>
      <c r="I24">
        <f>I18*'Vehicle Loading'!I6/About!$B$42</f>
        <v>1.9474577714762068E-3</v>
      </c>
      <c r="J24">
        <f>J18*'Vehicle Loading'!J6/About!$B$42</f>
        <v>1.9474577714762068E-3</v>
      </c>
      <c r="K24">
        <f>K18*'Vehicle Loading'!K6/About!$B$42</f>
        <v>1.9474577714762068E-3</v>
      </c>
      <c r="L24">
        <f>L18*'Vehicle Loading'!L6/About!$B$42</f>
        <v>1.9474577714762068E-3</v>
      </c>
      <c r="M24">
        <f>M18*'Vehicle Loading'!M6/About!$B$42</f>
        <v>1.9474577714762068E-3</v>
      </c>
      <c r="N24">
        <f>N18*'Vehicle Loading'!N6/About!$B$42</f>
        <v>1.9474577714762068E-3</v>
      </c>
      <c r="O24">
        <f>O18*'Vehicle Loading'!O6/About!$B$42</f>
        <v>1.9474577714762068E-3</v>
      </c>
      <c r="P24">
        <f>P18*'Vehicle Loading'!P6/About!$B$42</f>
        <v>1.9474577714762068E-3</v>
      </c>
      <c r="Q24">
        <f>Q18*'Vehicle Loading'!Q6/About!$B$42</f>
        <v>1.9340822250365416E-3</v>
      </c>
      <c r="R24">
        <f>R18*'Vehicle Loading'!R6/About!$B$42</f>
        <v>1.9002970614769785E-3</v>
      </c>
      <c r="S24">
        <f>S18*'Vehicle Loading'!S6/About!$B$42</f>
        <v>1.8056082984875188E-3</v>
      </c>
      <c r="T24">
        <f>T18*'Vehicle Loading'!T6/About!$B$42</f>
        <v>1.7497787572125557E-3</v>
      </c>
      <c r="U24">
        <f>U18*'Vehicle Loading'!U6/About!$B$42</f>
        <v>1.6843499089638154E-3</v>
      </c>
      <c r="V24">
        <f>V18*'Vehicle Loading'!V6/About!$B$42</f>
        <v>1.6266343214836161E-3</v>
      </c>
      <c r="W24">
        <f>W18*'Vehicle Loading'!W6/About!$B$42</f>
        <v>1.5858572159115124E-3</v>
      </c>
      <c r="X24">
        <f>X18*'Vehicle Loading'!X6/About!$B$42</f>
        <v>1.6044188746767785E-3</v>
      </c>
      <c r="Y24">
        <f>Y18*'Vehicle Loading'!Y6/About!$B$42</f>
        <v>1.6231962245113003E-3</v>
      </c>
      <c r="Z24">
        <f>Z18*'Vehicle Loading'!Z6/About!$B$42</f>
        <v>1.6421914324889232E-3</v>
      </c>
      <c r="AA24">
        <f>AA18*'Vehicle Loading'!AA6/About!$B$42</f>
        <v>1.6614072457635646E-3</v>
      </c>
      <c r="AB24">
        <f>AB18*'Vehicle Loading'!AB6/About!$B$42</f>
        <v>1.680846151064214E-3</v>
      </c>
      <c r="AC24">
        <f>AC18*'Vehicle Loading'!AC6/About!$B$42</f>
        <v>1.700510650162457E-3</v>
      </c>
      <c r="AD24">
        <f>AD18*'Vehicle Loading'!AD6/About!$B$42</f>
        <v>1.7204035804677799E-3</v>
      </c>
      <c r="AE24">
        <f>AE18*'Vehicle Loading'!AE6/About!$B$42</f>
        <v>1.7405270695672163E-3</v>
      </c>
      <c r="AF24">
        <f>AF18*'Vehicle Loading'!AF6/About!$B$42</f>
        <v>1.7608839266653876E-3</v>
      </c>
      <c r="AG24">
        <f>AG18*'Vehicle Loading'!AG6/About!$B$42</f>
        <v>1.7814769459243201E-3</v>
      </c>
      <c r="AH24">
        <f>AH18*'Vehicle Loading'!AH6/About!$B$42</f>
        <v>1.8042079616928898E-3</v>
      </c>
      <c r="AI24">
        <f>AI18*'Vehicle Loading'!AI6/About!$B$42</f>
        <v>1.8253125871299277E-3</v>
      </c>
      <c r="AJ24">
        <f>AJ18*'Vehicle Loading'!AJ6/About!$B$42</f>
        <v>1.8466633771132559E-3</v>
      </c>
    </row>
    <row r="26" spans="1:48">
      <c r="A26" s="26" t="s">
        <v>164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8" spans="1:48">
      <c r="A28" t="str">
        <f t="shared" ref="A28:AJ28" si="10">A20</f>
        <v>in psg miles per BTU</v>
      </c>
      <c r="B28">
        <f t="shared" si="10"/>
        <v>2016</v>
      </c>
      <c r="C28">
        <f t="shared" si="10"/>
        <v>2017</v>
      </c>
      <c r="D28">
        <f t="shared" si="10"/>
        <v>2018</v>
      </c>
      <c r="E28">
        <f t="shared" si="10"/>
        <v>2019</v>
      </c>
      <c r="F28">
        <f t="shared" si="10"/>
        <v>2020</v>
      </c>
      <c r="G28">
        <f t="shared" si="10"/>
        <v>2021</v>
      </c>
      <c r="H28">
        <f t="shared" si="10"/>
        <v>2022</v>
      </c>
      <c r="I28">
        <f t="shared" si="10"/>
        <v>2023</v>
      </c>
      <c r="J28">
        <f t="shared" si="10"/>
        <v>2024</v>
      </c>
      <c r="K28">
        <f t="shared" si="10"/>
        <v>2025</v>
      </c>
      <c r="L28">
        <f t="shared" si="10"/>
        <v>2026</v>
      </c>
      <c r="M28">
        <f t="shared" si="10"/>
        <v>2027</v>
      </c>
      <c r="N28">
        <f t="shared" si="10"/>
        <v>2028</v>
      </c>
      <c r="O28">
        <f t="shared" si="10"/>
        <v>2029</v>
      </c>
      <c r="P28">
        <f t="shared" si="10"/>
        <v>2030</v>
      </c>
      <c r="Q28">
        <f t="shared" si="10"/>
        <v>2031</v>
      </c>
      <c r="R28">
        <f t="shared" si="10"/>
        <v>2032</v>
      </c>
      <c r="S28">
        <f t="shared" si="10"/>
        <v>2033</v>
      </c>
      <c r="T28">
        <f t="shared" si="10"/>
        <v>2034</v>
      </c>
      <c r="U28">
        <f t="shared" si="10"/>
        <v>2035</v>
      </c>
      <c r="V28">
        <f t="shared" si="10"/>
        <v>2036</v>
      </c>
      <c r="W28">
        <f t="shared" si="10"/>
        <v>2037</v>
      </c>
      <c r="X28">
        <f t="shared" si="10"/>
        <v>2038</v>
      </c>
      <c r="Y28">
        <f t="shared" si="10"/>
        <v>2039</v>
      </c>
      <c r="Z28">
        <f t="shared" si="10"/>
        <v>2040</v>
      </c>
      <c r="AA28">
        <f t="shared" si="10"/>
        <v>2041</v>
      </c>
      <c r="AB28">
        <f t="shared" si="10"/>
        <v>2042</v>
      </c>
      <c r="AC28">
        <f t="shared" si="10"/>
        <v>2043</v>
      </c>
      <c r="AD28">
        <f t="shared" si="10"/>
        <v>2044</v>
      </c>
      <c r="AE28">
        <f t="shared" si="10"/>
        <v>2045</v>
      </c>
      <c r="AF28">
        <f t="shared" si="10"/>
        <v>2046</v>
      </c>
      <c r="AG28">
        <f t="shared" si="10"/>
        <v>2047</v>
      </c>
      <c r="AH28">
        <f t="shared" si="10"/>
        <v>2048</v>
      </c>
      <c r="AI28">
        <f t="shared" si="10"/>
        <v>2049</v>
      </c>
      <c r="AJ28">
        <f t="shared" si="10"/>
        <v>2050</v>
      </c>
    </row>
    <row r="29" spans="1:48">
      <c r="A29" t="str">
        <f t="shared" ref="A29:B32" si="11">A21</f>
        <v>Gasoline Bus</v>
      </c>
      <c r="B29">
        <f t="shared" si="11"/>
        <v>5.3629535822850578E-4</v>
      </c>
      <c r="C29">
        <f>B29</f>
        <v>5.3629535822850578E-4</v>
      </c>
      <c r="D29">
        <f t="shared" ref="D29:I32" si="12">D21</f>
        <v>5.5358571416047923E-4</v>
      </c>
      <c r="E29">
        <f t="shared" si="12"/>
        <v>5.6223089212646584E-4</v>
      </c>
      <c r="F29">
        <f t="shared" si="12"/>
        <v>5.7087607009245257E-4</v>
      </c>
      <c r="G29">
        <f t="shared" si="12"/>
        <v>5.7952124805843918E-4</v>
      </c>
      <c r="H29">
        <f t="shared" si="12"/>
        <v>5.8816642602442591E-4</v>
      </c>
      <c r="I29">
        <f t="shared" si="12"/>
        <v>5.9681160399041252E-4</v>
      </c>
      <c r="J29">
        <f>I29</f>
        <v>5.9681160399041252E-4</v>
      </c>
      <c r="K29">
        <f t="shared" ref="K29:AJ29" si="13">J29</f>
        <v>5.9681160399041252E-4</v>
      </c>
      <c r="L29">
        <f t="shared" si="13"/>
        <v>5.9681160399041252E-4</v>
      </c>
      <c r="M29">
        <f t="shared" si="13"/>
        <v>5.9681160399041252E-4</v>
      </c>
      <c r="N29">
        <f t="shared" si="13"/>
        <v>5.9681160399041252E-4</v>
      </c>
      <c r="O29">
        <f t="shared" si="13"/>
        <v>5.9681160399041252E-4</v>
      </c>
      <c r="P29">
        <f t="shared" si="13"/>
        <v>5.9681160399041252E-4</v>
      </c>
      <c r="Q29">
        <f t="shared" si="13"/>
        <v>5.9681160399041252E-4</v>
      </c>
      <c r="R29">
        <f t="shared" si="13"/>
        <v>5.9681160399041252E-4</v>
      </c>
      <c r="S29">
        <f t="shared" si="13"/>
        <v>5.9681160399041252E-4</v>
      </c>
      <c r="T29">
        <f t="shared" si="13"/>
        <v>5.9681160399041252E-4</v>
      </c>
      <c r="U29">
        <f t="shared" si="13"/>
        <v>5.9681160399041252E-4</v>
      </c>
      <c r="V29">
        <f t="shared" si="13"/>
        <v>5.9681160399041252E-4</v>
      </c>
      <c r="W29">
        <f t="shared" si="13"/>
        <v>5.9681160399041252E-4</v>
      </c>
      <c r="X29">
        <f t="shared" si="13"/>
        <v>5.9681160399041252E-4</v>
      </c>
      <c r="Y29">
        <f t="shared" si="13"/>
        <v>5.9681160399041252E-4</v>
      </c>
      <c r="Z29">
        <f t="shared" si="13"/>
        <v>5.9681160399041252E-4</v>
      </c>
      <c r="AA29">
        <f t="shared" si="13"/>
        <v>5.9681160399041252E-4</v>
      </c>
      <c r="AB29">
        <f t="shared" si="13"/>
        <v>5.9681160399041252E-4</v>
      </c>
      <c r="AC29">
        <f t="shared" si="13"/>
        <v>5.9681160399041252E-4</v>
      </c>
      <c r="AD29">
        <f t="shared" si="13"/>
        <v>5.9681160399041252E-4</v>
      </c>
      <c r="AE29">
        <f t="shared" si="13"/>
        <v>5.9681160399041252E-4</v>
      </c>
      <c r="AF29">
        <f t="shared" si="13"/>
        <v>5.9681160399041252E-4</v>
      </c>
      <c r="AG29">
        <f t="shared" si="13"/>
        <v>5.9681160399041252E-4</v>
      </c>
      <c r="AH29">
        <f t="shared" si="13"/>
        <v>5.9681160399041252E-4</v>
      </c>
      <c r="AI29">
        <f t="shared" si="13"/>
        <v>5.9681160399041252E-4</v>
      </c>
      <c r="AJ29">
        <f t="shared" si="13"/>
        <v>5.9681160399041252E-4</v>
      </c>
    </row>
    <row r="30" spans="1:48">
      <c r="A30" t="str">
        <f t="shared" si="11"/>
        <v>Diesel Bus</v>
      </c>
      <c r="B30">
        <f t="shared" si="11"/>
        <v>5.5921668420669153E-3</v>
      </c>
      <c r="C30">
        <f>C22</f>
        <v>5.7818358085996475E-4</v>
      </c>
      <c r="D30">
        <f t="shared" si="12"/>
        <v>6.0013327202936299E-4</v>
      </c>
      <c r="E30">
        <f t="shared" si="12"/>
        <v>6.2208296319876124E-4</v>
      </c>
      <c r="F30">
        <f t="shared" si="12"/>
        <v>6.440326543681597E-4</v>
      </c>
      <c r="G30">
        <f t="shared" si="12"/>
        <v>6.6598234553755795E-4</v>
      </c>
      <c r="H30">
        <f t="shared" si="12"/>
        <v>6.879320367069562E-4</v>
      </c>
      <c r="I30">
        <f t="shared" si="12"/>
        <v>7.0988172787635456E-4</v>
      </c>
      <c r="J30">
        <f>I30</f>
        <v>7.0988172787635456E-4</v>
      </c>
      <c r="K30">
        <f t="shared" ref="K30:AJ30" si="14">J30</f>
        <v>7.0988172787635456E-4</v>
      </c>
      <c r="L30">
        <f t="shared" si="14"/>
        <v>7.0988172787635456E-4</v>
      </c>
      <c r="M30">
        <f t="shared" si="14"/>
        <v>7.0988172787635456E-4</v>
      </c>
      <c r="N30">
        <f t="shared" si="14"/>
        <v>7.0988172787635456E-4</v>
      </c>
      <c r="O30">
        <f t="shared" si="14"/>
        <v>7.0988172787635456E-4</v>
      </c>
      <c r="P30">
        <f t="shared" si="14"/>
        <v>7.0988172787635456E-4</v>
      </c>
      <c r="Q30">
        <f t="shared" si="14"/>
        <v>7.0988172787635456E-4</v>
      </c>
      <c r="R30">
        <f t="shared" si="14"/>
        <v>7.0988172787635456E-4</v>
      </c>
      <c r="S30">
        <f t="shared" si="14"/>
        <v>7.0988172787635456E-4</v>
      </c>
      <c r="T30">
        <f t="shared" si="14"/>
        <v>7.0988172787635456E-4</v>
      </c>
      <c r="U30">
        <f t="shared" si="14"/>
        <v>7.0988172787635456E-4</v>
      </c>
      <c r="V30">
        <f t="shared" si="14"/>
        <v>7.0988172787635456E-4</v>
      </c>
      <c r="W30">
        <f t="shared" si="14"/>
        <v>7.0988172787635456E-4</v>
      </c>
      <c r="X30">
        <f t="shared" si="14"/>
        <v>7.0988172787635456E-4</v>
      </c>
      <c r="Y30">
        <f t="shared" si="14"/>
        <v>7.0988172787635456E-4</v>
      </c>
      <c r="Z30">
        <f t="shared" si="14"/>
        <v>7.0988172787635456E-4</v>
      </c>
      <c r="AA30">
        <f t="shared" si="14"/>
        <v>7.0988172787635456E-4</v>
      </c>
      <c r="AB30">
        <f t="shared" si="14"/>
        <v>7.0988172787635456E-4</v>
      </c>
      <c r="AC30">
        <f t="shared" si="14"/>
        <v>7.0988172787635456E-4</v>
      </c>
      <c r="AD30">
        <f t="shared" si="14"/>
        <v>7.0988172787635456E-4</v>
      </c>
      <c r="AE30">
        <f t="shared" si="14"/>
        <v>7.0988172787635456E-4</v>
      </c>
      <c r="AF30">
        <f t="shared" si="14"/>
        <v>7.0988172787635456E-4</v>
      </c>
      <c r="AG30">
        <f t="shared" si="14"/>
        <v>7.0988172787635456E-4</v>
      </c>
      <c r="AH30">
        <f t="shared" si="14"/>
        <v>7.0988172787635456E-4</v>
      </c>
      <c r="AI30">
        <f t="shared" si="14"/>
        <v>7.0988172787635456E-4</v>
      </c>
      <c r="AJ30">
        <f t="shared" si="14"/>
        <v>7.0988172787635456E-4</v>
      </c>
    </row>
    <row r="31" spans="1:48">
      <c r="A31" t="str">
        <f t="shared" si="11"/>
        <v>CNG Bus</v>
      </c>
      <c r="B31">
        <f t="shared" si="11"/>
        <v>9.8331369384115986E-4</v>
      </c>
      <c r="C31">
        <f>C23</f>
        <v>4.2505320149866004E-4</v>
      </c>
      <c r="D31">
        <f t="shared" si="12"/>
        <v>4.3974422869374005E-4</v>
      </c>
      <c r="E31">
        <f t="shared" si="12"/>
        <v>4.5443525588882011E-4</v>
      </c>
      <c r="F31">
        <f t="shared" si="12"/>
        <v>4.6912628308390007E-4</v>
      </c>
      <c r="G31">
        <f t="shared" si="12"/>
        <v>4.8381731027898013E-4</v>
      </c>
      <c r="H31">
        <f t="shared" si="12"/>
        <v>4.9850833747406014E-4</v>
      </c>
      <c r="I31">
        <f t="shared" si="12"/>
        <v>5.1319936466914014E-4</v>
      </c>
      <c r="J31">
        <f t="shared" ref="J31:AJ31" si="15">J23</f>
        <v>5.2789039186422015E-4</v>
      </c>
      <c r="K31">
        <f t="shared" si="15"/>
        <v>5.4258141905930016E-4</v>
      </c>
      <c r="L31">
        <f t="shared" si="15"/>
        <v>5.5727244625438017E-4</v>
      </c>
      <c r="M31">
        <f t="shared" si="15"/>
        <v>5.7196347344946018E-4</v>
      </c>
      <c r="N31">
        <f t="shared" si="15"/>
        <v>5.7198064128111343E-4</v>
      </c>
      <c r="O31">
        <f t="shared" si="15"/>
        <v>5.9487105158312229E-4</v>
      </c>
      <c r="P31">
        <f t="shared" si="15"/>
        <v>5.9486821539584637E-4</v>
      </c>
      <c r="Q31">
        <f t="shared" si="15"/>
        <v>5.9483739236650991E-4</v>
      </c>
      <c r="R31">
        <f t="shared" si="15"/>
        <v>5.9483590211542418E-4</v>
      </c>
      <c r="S31">
        <f t="shared" si="15"/>
        <v>5.9476850508464064E-4</v>
      </c>
      <c r="T31">
        <f t="shared" si="15"/>
        <v>5.9476417074891654E-4</v>
      </c>
      <c r="U31">
        <f t="shared" si="15"/>
        <v>5.9476127354511469E-4</v>
      </c>
      <c r="V31">
        <f t="shared" si="15"/>
        <v>5.94650865410408E-4</v>
      </c>
      <c r="W31">
        <f t="shared" si="15"/>
        <v>5.9464580611561998E-4</v>
      </c>
      <c r="X31">
        <f t="shared" si="15"/>
        <v>5.946375035433282E-4</v>
      </c>
      <c r="Y31">
        <f t="shared" si="15"/>
        <v>5.9456479055347902E-4</v>
      </c>
      <c r="Z31">
        <f t="shared" si="15"/>
        <v>5.9455852484256993E-4</v>
      </c>
      <c r="AA31">
        <f t="shared" si="15"/>
        <v>5.9455187977621761E-4</v>
      </c>
      <c r="AB31">
        <f t="shared" si="15"/>
        <v>5.9454477826112234E-4</v>
      </c>
      <c r="AC31">
        <f t="shared" si="15"/>
        <v>5.9453718400702383E-4</v>
      </c>
      <c r="AD31">
        <f t="shared" si="15"/>
        <v>5.9452923502973146E-4</v>
      </c>
      <c r="AE31">
        <f t="shared" si="15"/>
        <v>5.9452155663111705E-4</v>
      </c>
      <c r="AF31">
        <f t="shared" si="15"/>
        <v>5.9451359806417031E-4</v>
      </c>
      <c r="AG31">
        <f t="shared" si="15"/>
        <v>5.9450417951936014E-4</v>
      </c>
      <c r="AH31">
        <f t="shared" si="15"/>
        <v>5.9449653731698997E-4</v>
      </c>
      <c r="AI31">
        <f t="shared" si="15"/>
        <v>5.9448860253614663E-4</v>
      </c>
      <c r="AJ31">
        <f t="shared" si="15"/>
        <v>5.9448040187743616E-4</v>
      </c>
    </row>
    <row r="32" spans="1:48">
      <c r="A32" t="str">
        <f t="shared" si="11"/>
        <v>BEV Bus</v>
      </c>
      <c r="B32">
        <f t="shared" si="11"/>
        <v>5.1557245454243749E-4</v>
      </c>
      <c r="C32">
        <f>C24</f>
        <v>1.9474577714762068E-3</v>
      </c>
      <c r="D32">
        <f t="shared" si="12"/>
        <v>1.9474577714762068E-3</v>
      </c>
      <c r="E32">
        <f t="shared" si="12"/>
        <v>1.9474577714762068E-3</v>
      </c>
      <c r="F32">
        <f t="shared" si="12"/>
        <v>1.9474577714762068E-3</v>
      </c>
      <c r="G32">
        <f t="shared" si="12"/>
        <v>1.9474577714762068E-3</v>
      </c>
      <c r="H32">
        <f t="shared" si="12"/>
        <v>1.9474577714762068E-3</v>
      </c>
      <c r="I32">
        <f t="shared" si="12"/>
        <v>1.9474577714762068E-3</v>
      </c>
      <c r="J32">
        <f t="shared" ref="J32:AJ32" si="16">J24</f>
        <v>1.9474577714762068E-3</v>
      </c>
      <c r="K32">
        <f t="shared" si="16"/>
        <v>1.9474577714762068E-3</v>
      </c>
      <c r="L32">
        <f t="shared" si="16"/>
        <v>1.9474577714762068E-3</v>
      </c>
      <c r="M32">
        <f t="shared" si="16"/>
        <v>1.9474577714762068E-3</v>
      </c>
      <c r="N32">
        <f t="shared" si="16"/>
        <v>1.9474577714762068E-3</v>
      </c>
      <c r="O32">
        <f t="shared" si="16"/>
        <v>1.9474577714762068E-3</v>
      </c>
      <c r="P32">
        <f t="shared" si="16"/>
        <v>1.9474577714762068E-3</v>
      </c>
      <c r="Q32">
        <f t="shared" si="16"/>
        <v>1.9340822250365416E-3</v>
      </c>
      <c r="R32">
        <f t="shared" si="16"/>
        <v>1.9002970614769785E-3</v>
      </c>
      <c r="S32">
        <f t="shared" si="16"/>
        <v>1.8056082984875188E-3</v>
      </c>
      <c r="T32">
        <f t="shared" si="16"/>
        <v>1.7497787572125557E-3</v>
      </c>
      <c r="U32">
        <f t="shared" si="16"/>
        <v>1.6843499089638154E-3</v>
      </c>
      <c r="V32">
        <f t="shared" si="16"/>
        <v>1.6266343214836161E-3</v>
      </c>
      <c r="W32">
        <f t="shared" si="16"/>
        <v>1.5858572159115124E-3</v>
      </c>
      <c r="X32">
        <f t="shared" si="16"/>
        <v>1.6044188746767785E-3</v>
      </c>
      <c r="Y32">
        <f t="shared" si="16"/>
        <v>1.6231962245113003E-3</v>
      </c>
      <c r="Z32">
        <f t="shared" si="16"/>
        <v>1.6421914324889232E-3</v>
      </c>
      <c r="AA32">
        <f t="shared" si="16"/>
        <v>1.6614072457635646E-3</v>
      </c>
      <c r="AB32">
        <f t="shared" si="16"/>
        <v>1.680846151064214E-3</v>
      </c>
      <c r="AC32">
        <f t="shared" si="16"/>
        <v>1.700510650162457E-3</v>
      </c>
      <c r="AD32">
        <f t="shared" si="16"/>
        <v>1.7204035804677799E-3</v>
      </c>
      <c r="AE32">
        <f t="shared" si="16"/>
        <v>1.7405270695672163E-3</v>
      </c>
      <c r="AF32">
        <f t="shared" si="16"/>
        <v>1.7608839266653876E-3</v>
      </c>
      <c r="AG32">
        <f t="shared" si="16"/>
        <v>1.7814769459243201E-3</v>
      </c>
      <c r="AH32">
        <f t="shared" si="16"/>
        <v>1.8042079616928898E-3</v>
      </c>
      <c r="AI32">
        <f t="shared" si="16"/>
        <v>1.8253125871299277E-3</v>
      </c>
      <c r="AJ32">
        <f t="shared" si="16"/>
        <v>1.8466633771132559E-3</v>
      </c>
    </row>
    <row r="34" spans="1:52">
      <c r="A34" t="s">
        <v>162</v>
      </c>
      <c r="B34" t="s">
        <v>163</v>
      </c>
    </row>
    <row r="35" spans="1:52">
      <c r="A35" t="s">
        <v>47</v>
      </c>
      <c r="B35">
        <f>C21</f>
        <v>5.449405361944925E-4</v>
      </c>
    </row>
    <row r="36" spans="1:52">
      <c r="A36" t="s">
        <v>48</v>
      </c>
      <c r="B36">
        <f>C22</f>
        <v>5.7818358085996475E-4</v>
      </c>
    </row>
    <row r="37" spans="1:52">
      <c r="A37" t="s">
        <v>49</v>
      </c>
      <c r="B37">
        <f>C23</f>
        <v>4.2505320149866004E-4</v>
      </c>
    </row>
    <row r="38" spans="1:52">
      <c r="A38" t="s">
        <v>52</v>
      </c>
      <c r="B38">
        <f>C24</f>
        <v>1.9474577714762068E-3</v>
      </c>
    </row>
    <row r="40" spans="1:52">
      <c r="A40" t="s">
        <v>208</v>
      </c>
    </row>
    <row r="42" spans="1:52">
      <c r="A42" t="s">
        <v>122</v>
      </c>
    </row>
    <row r="43" spans="1:52">
      <c r="A43" t="s">
        <v>23</v>
      </c>
      <c r="B43">
        <v>2000</v>
      </c>
      <c r="C43">
        <v>2001</v>
      </c>
      <c r="D43">
        <v>2002</v>
      </c>
      <c r="E43">
        <v>2003</v>
      </c>
      <c r="F43">
        <v>2004</v>
      </c>
      <c r="G43">
        <v>2005</v>
      </c>
      <c r="H43">
        <v>2006</v>
      </c>
      <c r="I43">
        <v>2007</v>
      </c>
      <c r="J43">
        <v>2008</v>
      </c>
      <c r="K43">
        <v>2009</v>
      </c>
      <c r="L43">
        <v>2010</v>
      </c>
      <c r="M43">
        <v>2011</v>
      </c>
      <c r="N43">
        <v>2012</v>
      </c>
      <c r="O43">
        <v>2013</v>
      </c>
      <c r="P43">
        <v>2014</v>
      </c>
      <c r="Q43">
        <v>2015</v>
      </c>
      <c r="R43">
        <v>2016</v>
      </c>
      <c r="S43">
        <v>2017</v>
      </c>
      <c r="T43">
        <v>2018</v>
      </c>
      <c r="U43">
        <v>2019</v>
      </c>
      <c r="V43">
        <v>2020</v>
      </c>
      <c r="W43">
        <v>2021</v>
      </c>
      <c r="X43">
        <v>2022</v>
      </c>
      <c r="Y43">
        <v>2023</v>
      </c>
      <c r="Z43">
        <v>2024</v>
      </c>
      <c r="AA43">
        <v>2025</v>
      </c>
      <c r="AB43">
        <v>2026</v>
      </c>
      <c r="AC43">
        <v>2027</v>
      </c>
      <c r="AD43">
        <v>2028</v>
      </c>
      <c r="AE43">
        <v>2029</v>
      </c>
      <c r="AF43">
        <v>2030</v>
      </c>
      <c r="AG43">
        <v>2031</v>
      </c>
      <c r="AH43">
        <v>2032</v>
      </c>
      <c r="AI43">
        <v>2033</v>
      </c>
      <c r="AJ43">
        <v>2034</v>
      </c>
      <c r="AK43">
        <v>2035</v>
      </c>
      <c r="AL43">
        <v>2036</v>
      </c>
      <c r="AM43">
        <v>2037</v>
      </c>
      <c r="AN43">
        <v>2038</v>
      </c>
      <c r="AO43">
        <v>2039</v>
      </c>
      <c r="AP43">
        <v>2040</v>
      </c>
      <c r="AQ43">
        <v>2041</v>
      </c>
      <c r="AR43">
        <v>2042</v>
      </c>
      <c r="AS43">
        <v>2043</v>
      </c>
      <c r="AT43">
        <v>2044</v>
      </c>
      <c r="AU43">
        <v>2045</v>
      </c>
      <c r="AV43">
        <v>2046</v>
      </c>
      <c r="AW43">
        <v>2047</v>
      </c>
      <c r="AX43">
        <v>2048</v>
      </c>
      <c r="AY43">
        <v>2049</v>
      </c>
      <c r="AZ43">
        <v>2050</v>
      </c>
    </row>
    <row r="44" spans="1:52">
      <c r="A44" t="s">
        <v>47</v>
      </c>
      <c r="B44">
        <v>5.704285542</v>
      </c>
      <c r="C44">
        <v>5.704285542</v>
      </c>
      <c r="D44">
        <v>5.704285542</v>
      </c>
      <c r="E44">
        <v>5.704285542</v>
      </c>
      <c r="F44">
        <v>5.704285542</v>
      </c>
      <c r="G44">
        <v>5.704285542</v>
      </c>
      <c r="H44">
        <v>5.704285542</v>
      </c>
      <c r="I44">
        <v>5.704285542</v>
      </c>
      <c r="J44">
        <v>5.704285542</v>
      </c>
      <c r="K44">
        <v>5.704285542</v>
      </c>
      <c r="L44">
        <v>5.704285542</v>
      </c>
      <c r="M44">
        <v>5.704285542</v>
      </c>
      <c r="N44">
        <v>5.704285542</v>
      </c>
      <c r="O44">
        <v>5.704285542</v>
      </c>
      <c r="P44">
        <v>5.704285542</v>
      </c>
      <c r="Q44">
        <v>6.7157807790000001</v>
      </c>
      <c r="R44">
        <v>6.7188921720000003</v>
      </c>
      <c r="S44">
        <v>6.9888336600000001</v>
      </c>
      <c r="T44">
        <v>6.9871639339999998</v>
      </c>
      <c r="U44">
        <v>6.9825914190000002</v>
      </c>
      <c r="V44">
        <v>6.981102366</v>
      </c>
      <c r="W44">
        <v>6.973835158</v>
      </c>
      <c r="X44">
        <v>6.9721546410000004</v>
      </c>
      <c r="Y44">
        <v>6.9706554289999998</v>
      </c>
      <c r="Z44">
        <v>6.9589604359999999</v>
      </c>
      <c r="AA44">
        <v>6.9571971149999996</v>
      </c>
      <c r="AB44">
        <v>6.9550359640000003</v>
      </c>
      <c r="AC44">
        <v>6.9463051589999996</v>
      </c>
      <c r="AD44">
        <v>6.9445338879999996</v>
      </c>
      <c r="AE44">
        <v>6.9427916449999998</v>
      </c>
      <c r="AF44">
        <v>6.9410689269999999</v>
      </c>
      <c r="AG44">
        <v>6.9393168909999998</v>
      </c>
      <c r="AH44">
        <v>6.9375795350000002</v>
      </c>
      <c r="AI44">
        <v>6.9359136760000002</v>
      </c>
      <c r="AJ44">
        <v>6.9342649070000002</v>
      </c>
      <c r="AK44">
        <v>6.9324823240000004</v>
      </c>
      <c r="AL44">
        <v>6.9309049949999997</v>
      </c>
      <c r="AM44">
        <v>6.9293277929999997</v>
      </c>
      <c r="AN44">
        <v>6.9277533360000003</v>
      </c>
      <c r="AO44">
        <v>6.9261890700000004</v>
      </c>
      <c r="AP44">
        <v>6.9246178360000004</v>
      </c>
      <c r="AQ44">
        <v>6.9230441169999999</v>
      </c>
      <c r="AR44">
        <v>6.9214980260000001</v>
      </c>
      <c r="AS44">
        <v>6.9199532079999999</v>
      </c>
      <c r="AT44">
        <v>6.9184182520000004</v>
      </c>
      <c r="AU44">
        <v>6.9168862200000003</v>
      </c>
      <c r="AV44">
        <v>6.9153628469999999</v>
      </c>
      <c r="AW44">
        <v>6.9138530920000001</v>
      </c>
      <c r="AX44">
        <v>6.9123379619999996</v>
      </c>
      <c r="AY44">
        <v>6.9108145829999996</v>
      </c>
      <c r="AZ44">
        <v>6.9092735269999999</v>
      </c>
    </row>
    <row r="45" spans="1:52">
      <c r="A45" t="s">
        <v>48</v>
      </c>
      <c r="B45">
        <v>5.916360987</v>
      </c>
      <c r="C45">
        <v>5.916360987</v>
      </c>
      <c r="D45">
        <v>5.916360987</v>
      </c>
      <c r="E45">
        <v>5.916360987</v>
      </c>
      <c r="F45">
        <v>5.916360987</v>
      </c>
      <c r="G45">
        <v>5.916360987</v>
      </c>
      <c r="H45">
        <v>5.916360987</v>
      </c>
      <c r="I45">
        <v>5.916360987</v>
      </c>
      <c r="J45">
        <v>5.916360987</v>
      </c>
      <c r="K45">
        <v>5.916360987</v>
      </c>
      <c r="L45">
        <v>5.916360987</v>
      </c>
      <c r="M45">
        <v>5.916360987</v>
      </c>
      <c r="N45">
        <v>5.916360987</v>
      </c>
      <c r="O45">
        <v>5.916360987</v>
      </c>
      <c r="P45">
        <v>5.916360987</v>
      </c>
      <c r="Q45">
        <v>8.4844987580000009</v>
      </c>
      <c r="R45">
        <v>8.4844987580000009</v>
      </c>
      <c r="S45">
        <v>8.4844987580000009</v>
      </c>
      <c r="T45">
        <v>8.4844987580000009</v>
      </c>
      <c r="U45">
        <v>8.4844987580000009</v>
      </c>
      <c r="V45">
        <v>8.4844987580000009</v>
      </c>
      <c r="W45">
        <v>8.4844987580000009</v>
      </c>
      <c r="X45">
        <v>8.4844987580000009</v>
      </c>
      <c r="Y45">
        <v>8.4844987580000009</v>
      </c>
      <c r="Z45">
        <v>8.4844987580000009</v>
      </c>
      <c r="AA45">
        <v>8.4844987580000009</v>
      </c>
      <c r="AB45">
        <v>8.4844987580000009</v>
      </c>
      <c r="AC45">
        <v>8.4844987580000009</v>
      </c>
      <c r="AD45">
        <v>8.4844987580000009</v>
      </c>
      <c r="AE45">
        <v>8.4844987580000009</v>
      </c>
      <c r="AF45">
        <v>8.4844987580000009</v>
      </c>
      <c r="AG45">
        <v>8.4844987580000009</v>
      </c>
      <c r="AH45">
        <v>8.4844987580000009</v>
      </c>
      <c r="AI45">
        <v>8.4844987580000009</v>
      </c>
      <c r="AJ45">
        <v>8.4844987580000009</v>
      </c>
      <c r="AK45">
        <v>8.4844987580000009</v>
      </c>
      <c r="AL45">
        <v>8.4844987580000009</v>
      </c>
      <c r="AM45">
        <v>8.4844987580000009</v>
      </c>
      <c r="AN45">
        <v>8.4844987580000009</v>
      </c>
      <c r="AO45">
        <v>8.4844987580000009</v>
      </c>
      <c r="AP45">
        <v>8.4844987580000009</v>
      </c>
      <c r="AQ45">
        <v>8.4844987580000009</v>
      </c>
      <c r="AR45">
        <v>8.4844987580000009</v>
      </c>
      <c r="AS45">
        <v>8.4844987580000009</v>
      </c>
      <c r="AT45">
        <v>8.4844987580000009</v>
      </c>
      <c r="AU45">
        <v>8.4844987580000009</v>
      </c>
      <c r="AV45">
        <v>8.4844987580000009</v>
      </c>
      <c r="AW45">
        <v>8.4844987580000009</v>
      </c>
      <c r="AX45">
        <v>8.4844987580000009</v>
      </c>
      <c r="AY45">
        <v>8.484</v>
      </c>
      <c r="AZ45">
        <v>8.484</v>
      </c>
    </row>
    <row r="46" spans="1:52">
      <c r="A46" t="s">
        <v>49</v>
      </c>
      <c r="B46">
        <v>4.3648019360000001</v>
      </c>
      <c r="C46">
        <v>4.3648019360000001</v>
      </c>
      <c r="D46">
        <v>4.3648019360000001</v>
      </c>
      <c r="E46">
        <v>4.3648019360000001</v>
      </c>
      <c r="F46">
        <v>4.3648019360000001</v>
      </c>
      <c r="G46">
        <v>4.3648019360000001</v>
      </c>
      <c r="H46">
        <v>4.3648019360000001</v>
      </c>
      <c r="I46">
        <v>4.3648019360000001</v>
      </c>
      <c r="J46">
        <v>4.3648019360000001</v>
      </c>
      <c r="K46">
        <v>4.3648019360000001</v>
      </c>
      <c r="L46">
        <v>4.3648019360000001</v>
      </c>
      <c r="M46">
        <v>4.3648019360000001</v>
      </c>
      <c r="N46">
        <v>4.3648019360000001</v>
      </c>
      <c r="O46">
        <v>4.3648019360000001</v>
      </c>
      <c r="P46">
        <v>4.3648019360000001</v>
      </c>
      <c r="Q46">
        <v>6.0836681170000002</v>
      </c>
      <c r="R46">
        <v>6.0838507220000002</v>
      </c>
      <c r="S46">
        <v>6.3273237160000004</v>
      </c>
      <c r="T46">
        <v>6.3272935490000002</v>
      </c>
      <c r="U46">
        <v>6.3269657009999998</v>
      </c>
      <c r="V46">
        <v>6.3269498500000001</v>
      </c>
      <c r="W46">
        <v>6.3262329839999998</v>
      </c>
      <c r="X46">
        <v>6.326186882</v>
      </c>
      <c r="Y46">
        <v>6.3261560660000002</v>
      </c>
      <c r="Z46">
        <v>6.3249817139999998</v>
      </c>
      <c r="AA46">
        <v>6.3249279009999997</v>
      </c>
      <c r="AB46">
        <v>6.3248395909999999</v>
      </c>
      <c r="AC46">
        <v>6.3240661820000001</v>
      </c>
      <c r="AD46">
        <v>6.3239995369999997</v>
      </c>
      <c r="AE46">
        <v>6.3239288570000003</v>
      </c>
      <c r="AF46">
        <v>6.3238533219999997</v>
      </c>
      <c r="AG46">
        <v>6.3237725459999998</v>
      </c>
      <c r="AH46">
        <v>6.3236879970000004</v>
      </c>
      <c r="AI46">
        <v>6.3236063260000002</v>
      </c>
      <c r="AJ46">
        <v>6.3235216750000003</v>
      </c>
      <c r="AK46">
        <v>6.3234214949999998</v>
      </c>
      <c r="AL46">
        <v>6.3233402090000004</v>
      </c>
      <c r="AM46">
        <v>6.3232558110000001</v>
      </c>
      <c r="AN46">
        <v>6.3231685850000003</v>
      </c>
      <c r="AO46">
        <v>6.3230790880000001</v>
      </c>
      <c r="AP46">
        <v>6.322987178</v>
      </c>
      <c r="AQ46">
        <v>6.3228919430000001</v>
      </c>
      <c r="AR46">
        <v>6.3227949710000004</v>
      </c>
      <c r="AS46">
        <v>6.3226955909999996</v>
      </c>
      <c r="AT46">
        <v>6.3225940129999998</v>
      </c>
      <c r="AU46">
        <v>6.3224899670000001</v>
      </c>
      <c r="AV46">
        <v>6.3223828400000004</v>
      </c>
      <c r="AW46">
        <v>6.3222730739999999</v>
      </c>
      <c r="AX46">
        <v>6.322160105</v>
      </c>
      <c r="AY46">
        <v>6.3220435300000002</v>
      </c>
      <c r="AZ46">
        <v>6.3219229329999997</v>
      </c>
    </row>
    <row r="47" spans="1:52">
      <c r="A47" t="s">
        <v>50</v>
      </c>
      <c r="B47">
        <v>2.4678737019999999</v>
      </c>
      <c r="C47">
        <v>2.4678737019999999</v>
      </c>
      <c r="D47">
        <v>2.4678737019999999</v>
      </c>
      <c r="E47">
        <v>2.4678737019999999</v>
      </c>
      <c r="F47">
        <v>2.4678737019999999</v>
      </c>
      <c r="G47">
        <v>2.4678737019999999</v>
      </c>
      <c r="H47">
        <v>2.4678737019999999</v>
      </c>
      <c r="I47">
        <v>2.4678737019999999</v>
      </c>
      <c r="J47">
        <v>2.4678737019999999</v>
      </c>
      <c r="K47">
        <v>2.4678737019999999</v>
      </c>
      <c r="L47">
        <v>2.4678737019999999</v>
      </c>
      <c r="M47">
        <v>2.4678737019999999</v>
      </c>
      <c r="N47">
        <v>2.4678737019999999</v>
      </c>
      <c r="O47">
        <v>2.4678737019999999</v>
      </c>
      <c r="P47">
        <v>2.4678737019999999</v>
      </c>
      <c r="Q47">
        <v>2.4678737019999999</v>
      </c>
      <c r="R47">
        <v>2.4678737019999999</v>
      </c>
      <c r="S47">
        <v>2.4678737019999999</v>
      </c>
      <c r="T47">
        <v>2.4678737019999999</v>
      </c>
      <c r="U47">
        <v>2.4678737019999999</v>
      </c>
      <c r="V47">
        <v>2.4678737019999999</v>
      </c>
      <c r="W47">
        <v>2.4678737019999999</v>
      </c>
      <c r="X47">
        <v>2.4678737019999999</v>
      </c>
      <c r="Y47">
        <v>2.4678737019999999</v>
      </c>
      <c r="Z47">
        <v>2.4678737019999999</v>
      </c>
      <c r="AA47">
        <v>2.4678737019999999</v>
      </c>
      <c r="AB47">
        <v>2.4678737019999999</v>
      </c>
      <c r="AC47">
        <v>2.4678737019999999</v>
      </c>
      <c r="AD47">
        <v>2.4678737019999999</v>
      </c>
      <c r="AE47">
        <v>2.4678737019999999</v>
      </c>
      <c r="AF47">
        <v>2.4678737019999999</v>
      </c>
      <c r="AG47">
        <v>2.4678737019999999</v>
      </c>
      <c r="AH47">
        <v>2.4678737019999999</v>
      </c>
      <c r="AI47">
        <v>2.4678737019999999</v>
      </c>
      <c r="AJ47">
        <v>2.4678737019999999</v>
      </c>
      <c r="AK47">
        <v>2.4678737019999999</v>
      </c>
      <c r="AL47">
        <v>2.4678737019999999</v>
      </c>
      <c r="AM47">
        <v>2.4678737019999999</v>
      </c>
      <c r="AN47">
        <v>2.4678737019999999</v>
      </c>
      <c r="AO47">
        <v>2.4678737019999999</v>
      </c>
      <c r="AP47">
        <v>2.4678737019999999</v>
      </c>
      <c r="AQ47">
        <v>2.4678737019999999</v>
      </c>
      <c r="AR47">
        <v>2.4678737019999999</v>
      </c>
      <c r="AS47">
        <v>2.4678737019999999</v>
      </c>
      <c r="AT47">
        <v>2.4678737019999999</v>
      </c>
      <c r="AU47">
        <v>2.4678737019999999</v>
      </c>
      <c r="AV47">
        <v>2.4678737019999999</v>
      </c>
      <c r="AW47">
        <v>2.4678737019999999</v>
      </c>
      <c r="AX47">
        <v>2.4678737019999999</v>
      </c>
      <c r="AY47">
        <v>2.4678737019999999</v>
      </c>
      <c r="AZ47">
        <v>2.4678737019999999</v>
      </c>
    </row>
    <row r="48" spans="1:52">
      <c r="A48" t="s">
        <v>52</v>
      </c>
      <c r="B48">
        <v>20.714061829999999</v>
      </c>
      <c r="C48">
        <v>20.714061829999999</v>
      </c>
      <c r="D48">
        <v>20.714061829999999</v>
      </c>
      <c r="E48">
        <v>20.714061829999999</v>
      </c>
      <c r="F48">
        <v>20.714061829999999</v>
      </c>
      <c r="G48">
        <v>20.714061829999999</v>
      </c>
      <c r="H48">
        <v>20.714061829999999</v>
      </c>
      <c r="I48">
        <v>20.714061829999999</v>
      </c>
      <c r="J48">
        <v>20.714061829999999</v>
      </c>
      <c r="K48">
        <v>20.714061829999999</v>
      </c>
      <c r="L48">
        <v>20.714061829999999</v>
      </c>
      <c r="M48">
        <v>20.714061829999999</v>
      </c>
      <c r="N48">
        <v>20.714061829999999</v>
      </c>
      <c r="O48">
        <v>20.714061829999999</v>
      </c>
      <c r="P48">
        <v>20.714061829999999</v>
      </c>
      <c r="Q48">
        <v>20.714061829999999</v>
      </c>
      <c r="R48">
        <v>20.714061829999999</v>
      </c>
      <c r="S48">
        <v>20.714061829999999</v>
      </c>
      <c r="T48">
        <v>20.714061829999999</v>
      </c>
      <c r="U48">
        <v>20.571793329999998</v>
      </c>
      <c r="V48">
        <v>20.2124387</v>
      </c>
      <c r="W48">
        <v>19.20528521</v>
      </c>
      <c r="X48">
        <v>18.61145638</v>
      </c>
      <c r="Y48">
        <v>17.91552488</v>
      </c>
      <c r="Z48">
        <v>17.301635189999999</v>
      </c>
      <c r="AA48">
        <v>16.867911029999998</v>
      </c>
      <c r="AB48">
        <v>17.065341419999999</v>
      </c>
      <c r="AC48">
        <v>17.265066000000001</v>
      </c>
      <c r="AD48">
        <v>17.467107819999999</v>
      </c>
      <c r="AE48">
        <v>17.671496099999999</v>
      </c>
      <c r="AF48">
        <v>17.878257290000001</v>
      </c>
      <c r="AG48">
        <v>18.087418</v>
      </c>
      <c r="AH48">
        <v>18.299008409999999</v>
      </c>
      <c r="AI48">
        <v>18.513051149999999</v>
      </c>
      <c r="AJ48">
        <v>18.729576099999999</v>
      </c>
      <c r="AK48">
        <v>18.94861298</v>
      </c>
      <c r="AL48">
        <v>19.190390579999999</v>
      </c>
      <c r="AM48">
        <v>19.41486914</v>
      </c>
      <c r="AN48">
        <v>19.641966020000002</v>
      </c>
      <c r="AO48">
        <v>19.8717091</v>
      </c>
      <c r="AP48">
        <v>20.10413187</v>
      </c>
      <c r="AQ48">
        <v>20.339265600000001</v>
      </c>
      <c r="AR48">
        <v>20.577143509999999</v>
      </c>
      <c r="AS48">
        <v>20.81780066</v>
      </c>
      <c r="AT48">
        <v>21.061273660000001</v>
      </c>
      <c r="AU48">
        <v>21.30759656</v>
      </c>
      <c r="AV48">
        <v>21.556805820000001</v>
      </c>
      <c r="AW48">
        <v>21.808941050000001</v>
      </c>
      <c r="AX48">
        <v>22.06403753</v>
      </c>
      <c r="AY48">
        <v>22.32213883</v>
      </c>
      <c r="AZ48">
        <v>22.583290049999999</v>
      </c>
    </row>
    <row r="51" spans="1:37">
      <c r="A51" t="s">
        <v>47</v>
      </c>
      <c r="B51">
        <f>B44*'Vehicle Loading'!$B$6/About!$B$42</f>
        <v>5.3629535822850578E-4</v>
      </c>
      <c r="C51">
        <f>C44*'Vehicle Loading'!$B$6/About!$B$42</f>
        <v>5.3629535822850578E-4</v>
      </c>
      <c r="D51">
        <f>D44*'Vehicle Loading'!$B$6/About!$B$42</f>
        <v>5.3629535822850578E-4</v>
      </c>
      <c r="E51">
        <f>E44*'Vehicle Loading'!$B$6/About!$B$42</f>
        <v>5.3629535822850578E-4</v>
      </c>
      <c r="F51">
        <f>F44*'Vehicle Loading'!$B$6/About!$B$42</f>
        <v>5.3629535822850578E-4</v>
      </c>
      <c r="G51">
        <f>G44*'Vehicle Loading'!$B$6/About!$B$42</f>
        <v>5.3629535822850578E-4</v>
      </c>
      <c r="H51">
        <f>H44*'Vehicle Loading'!$B$6/About!$B$42</f>
        <v>5.3629535822850578E-4</v>
      </c>
      <c r="I51">
        <f>I44*'Vehicle Loading'!$B$6/About!$B$42</f>
        <v>5.3629535822850578E-4</v>
      </c>
      <c r="J51">
        <f>J44*'Vehicle Loading'!$B$6/About!$B$42</f>
        <v>5.3629535822850578E-4</v>
      </c>
      <c r="K51">
        <f>K44*'Vehicle Loading'!$B$6/About!$B$42</f>
        <v>5.3629535822850578E-4</v>
      </c>
      <c r="L51">
        <f>L44*'Vehicle Loading'!L6/About!$B$42</f>
        <v>5.3629535822850578E-4</v>
      </c>
      <c r="M51">
        <f>M44*'Vehicle Loading'!M6/About!$B$42</f>
        <v>5.3629535822850578E-4</v>
      </c>
      <c r="N51">
        <f>N44*'Vehicle Loading'!N6/About!$B$42</f>
        <v>5.3629535822850578E-4</v>
      </c>
      <c r="O51">
        <f>O44*'Vehicle Loading'!O6/About!$B$42</f>
        <v>5.3629535822850578E-4</v>
      </c>
      <c r="P51">
        <f>P44*'Vehicle Loading'!P6/About!$B$42</f>
        <v>5.3629535822850578E-4</v>
      </c>
      <c r="Q51">
        <f>Q44*'Vehicle Loading'!Q6/About!$B$42</f>
        <v>6.313923158543592E-4</v>
      </c>
      <c r="R51">
        <f>R44*'Vehicle Loading'!R6/About!$B$42</f>
        <v>6.3168483725975499E-4</v>
      </c>
      <c r="S51">
        <f>S44*'Vehicle Loading'!S6/About!$B$42</f>
        <v>6.5706371528782403E-4</v>
      </c>
      <c r="T51">
        <f>T44*'Vehicle Loading'!T6/About!$B$42</f>
        <v>6.5690673396269223E-4</v>
      </c>
      <c r="U51">
        <f>U44*'Vehicle Loading'!U6/About!$B$42</f>
        <v>6.5647684339149371E-4</v>
      </c>
      <c r="V51">
        <f>V44*'Vehicle Loading'!V6/About!$B$42</f>
        <v>6.5633684825868051E-4</v>
      </c>
      <c r="W51">
        <f>W44*'Vehicle Loading'!W6/About!$B$42</f>
        <v>6.5565361284050498E-4</v>
      </c>
      <c r="X51">
        <f>X44*'Vehicle Loading'!X6/About!$B$42</f>
        <v>6.5549561698635488E-4</v>
      </c>
      <c r="Y51">
        <f>Y44*'Vehicle Loading'!Y6/About!$B$42</f>
        <v>6.5535466674277387E-4</v>
      </c>
      <c r="Z51">
        <f>Z44*'Vehicle Loading'!Z6/About!$B$42</f>
        <v>6.5425514772076234E-4</v>
      </c>
      <c r="AA51">
        <f>AA44*'Vehicle Loading'!AA6/About!$B$42</f>
        <v>6.5408936694762176E-4</v>
      </c>
      <c r="AB51">
        <f>AB44*'Vehicle Loading'!AB6/About!$B$42</f>
        <v>6.5388618370211332E-4</v>
      </c>
      <c r="AC51">
        <f>AC44*'Vehicle Loading'!AC6/About!$B$42</f>
        <v>6.5306534642799315E-4</v>
      </c>
      <c r="AD51">
        <f>AD44*'Vehicle Loading'!AD6/About!$B$42</f>
        <v>6.5289881822591233E-4</v>
      </c>
      <c r="AE51">
        <f>AE44*'Vehicle Loading'!AE6/About!$B$42</f>
        <v>6.5273501912663397E-4</v>
      </c>
      <c r="AF51">
        <f>AF44*'Vehicle Loading'!AF6/About!$B$42</f>
        <v>6.5257305569402983E-4</v>
      </c>
      <c r="AG51">
        <f>AG44*'Vehicle Loading'!AG6/About!$B$42</f>
        <v>6.5240833589391971E-4</v>
      </c>
      <c r="AH51">
        <f>AH44*'Vehicle Loading'!AH6/About!$B$42</f>
        <v>6.522449962519032E-4</v>
      </c>
      <c r="AI51">
        <f>AI44*'Vehicle Loading'!AI6/About!$B$42</f>
        <v>6.5208837848748993E-4</v>
      </c>
      <c r="AJ51">
        <f>AJ44*'Vehicle Loading'!AJ6/About!$B$42</f>
        <v>6.519333674602578E-4</v>
      </c>
      <c r="AK51">
        <f>AK44*'Vehicle Loading'!AK6/About!$B$42</f>
        <v>6.5176577574670874E-4</v>
      </c>
    </row>
    <row r="52" spans="1:37">
      <c r="A52" t="s">
        <v>48</v>
      </c>
      <c r="B52">
        <f>B45*'Vehicle Loading'!B6/About!$B$42</f>
        <v>5.562338896905665E-4</v>
      </c>
      <c r="C52">
        <f>C45*'Vehicle Loading'!C6/About!$B$42</f>
        <v>5.562338896905665E-4</v>
      </c>
      <c r="D52">
        <f>D45*'Vehicle Loading'!D6/About!$B$42</f>
        <v>5.562338896905665E-4</v>
      </c>
      <c r="E52">
        <f>E45*'Vehicle Loading'!E6/About!$B$42</f>
        <v>5.562338896905665E-4</v>
      </c>
      <c r="F52">
        <f>F45*'Vehicle Loading'!F6/About!$B$42</f>
        <v>5.562338896905665E-4</v>
      </c>
      <c r="G52">
        <f>G45*'Vehicle Loading'!G6/About!$B$42</f>
        <v>5.562338896905665E-4</v>
      </c>
      <c r="H52">
        <f>H45*'Vehicle Loading'!H6/About!$B$42</f>
        <v>5.562338896905665E-4</v>
      </c>
      <c r="I52">
        <f>I45*'Vehicle Loading'!I6/About!$B$42</f>
        <v>5.562338896905665E-4</v>
      </c>
      <c r="J52">
        <f>J45*'Vehicle Loading'!J6/About!$B$42</f>
        <v>5.562338896905665E-4</v>
      </c>
      <c r="K52">
        <f>K45*'Vehicle Loading'!K6/About!$B$42</f>
        <v>5.562338896905665E-4</v>
      </c>
      <c r="L52">
        <f>L45*'Vehicle Loading'!L6/About!$B$42</f>
        <v>5.562338896905665E-4</v>
      </c>
      <c r="M52">
        <f>M45*'Vehicle Loading'!M6/About!$B$42</f>
        <v>5.562338896905665E-4</v>
      </c>
      <c r="N52">
        <f>N45*'Vehicle Loading'!N6/About!$B$42</f>
        <v>5.562338896905665E-4</v>
      </c>
      <c r="O52">
        <f>O45*'Vehicle Loading'!O6/About!$B$42</f>
        <v>5.562338896905665E-4</v>
      </c>
      <c r="P52">
        <f>P45*'Vehicle Loading'!P6/About!$B$42</f>
        <v>5.562338896905665E-4</v>
      </c>
      <c r="Q52">
        <f>Q45*'Vehicle Loading'!Q6/About!$B$42</f>
        <v>7.9768049255394776E-4</v>
      </c>
      <c r="R52">
        <f>R45*'Vehicle Loading'!R6/About!$B$42</f>
        <v>7.9768049255394776E-4</v>
      </c>
      <c r="S52">
        <f>S45*'Vehicle Loading'!S6/About!$B$42</f>
        <v>7.9768049255394776E-4</v>
      </c>
      <c r="T52">
        <f>T45*'Vehicle Loading'!T6/About!$B$42</f>
        <v>7.9768049255394776E-4</v>
      </c>
      <c r="U52">
        <f>U45*'Vehicle Loading'!U6/About!$B$42</f>
        <v>7.9768049255394776E-4</v>
      </c>
      <c r="V52">
        <f>V45*'Vehicle Loading'!V6/About!$B$42</f>
        <v>7.9768049255394776E-4</v>
      </c>
      <c r="W52">
        <f>W45*'Vehicle Loading'!W6/About!$B$42</f>
        <v>7.9768049255394776E-4</v>
      </c>
      <c r="X52">
        <f>X45*'Vehicle Loading'!X6/About!$B$42</f>
        <v>7.9768049255394776E-4</v>
      </c>
      <c r="Y52">
        <f>Y45*'Vehicle Loading'!Y6/About!$B$42</f>
        <v>7.9768049255394776E-4</v>
      </c>
      <c r="Z52">
        <f>Z45*'Vehicle Loading'!Z6/About!$B$42</f>
        <v>7.9768049255394776E-4</v>
      </c>
      <c r="AA52">
        <f>AA45*'Vehicle Loading'!AA6/About!$B$42</f>
        <v>7.9768049255394776E-4</v>
      </c>
      <c r="AB52">
        <f>AB45*'Vehicle Loading'!AB6/About!$B$42</f>
        <v>7.9768049255394776E-4</v>
      </c>
      <c r="AC52">
        <f>AC45*'Vehicle Loading'!AC6/About!$B$42</f>
        <v>7.9768049255394776E-4</v>
      </c>
      <c r="AD52">
        <f>AD45*'Vehicle Loading'!AD6/About!$B$42</f>
        <v>7.9768049255394776E-4</v>
      </c>
      <c r="AE52">
        <f>AE45*'Vehicle Loading'!AE6/About!$B$42</f>
        <v>7.9768049255394776E-4</v>
      </c>
      <c r="AF52">
        <f>AF45*'Vehicle Loading'!AF6/About!$B$42</f>
        <v>7.9768049255394776E-4</v>
      </c>
      <c r="AG52">
        <f>AG45*'Vehicle Loading'!AG6/About!$B$42</f>
        <v>7.9768049255394776E-4</v>
      </c>
      <c r="AH52">
        <f>AH45*'Vehicle Loading'!AH6/About!$B$42</f>
        <v>7.9768049255394776E-4</v>
      </c>
      <c r="AI52">
        <f>AI45*'Vehicle Loading'!AI6/About!$B$42</f>
        <v>7.9768049255394776E-4</v>
      </c>
      <c r="AJ52">
        <f>AJ45*'Vehicle Loading'!AJ6/About!$B$42</f>
        <v>7.9768049255394776E-4</v>
      </c>
      <c r="AK52">
        <f>AK45*'Vehicle Loading'!AK6/About!$B$42</f>
        <v>7.9768049255394776E-4</v>
      </c>
    </row>
    <row r="53" spans="1:37">
      <c r="A53" t="s">
        <v>49</v>
      </c>
      <c r="B53">
        <f>B46*'Vehicle Loading'!B6/About!$B$42</f>
        <v>4.1036217430358003E-4</v>
      </c>
      <c r="C53">
        <f>C46*'Vehicle Loading'!C6/About!$B$42</f>
        <v>4.1036217430358003E-4</v>
      </c>
      <c r="D53">
        <f>D46*'Vehicle Loading'!D6/About!$B$42</f>
        <v>4.1036217430358003E-4</v>
      </c>
      <c r="E53">
        <f>E46*'Vehicle Loading'!E6/About!$B$42</f>
        <v>4.1036217430358003E-4</v>
      </c>
      <c r="F53">
        <f>F46*'Vehicle Loading'!F6/About!$B$42</f>
        <v>4.1036217430358003E-4</v>
      </c>
      <c r="G53">
        <f>G46*'Vehicle Loading'!G6/About!$B$42</f>
        <v>4.1036217430358003E-4</v>
      </c>
      <c r="H53">
        <f>H46*'Vehicle Loading'!H6/About!$B$42</f>
        <v>4.1036217430358003E-4</v>
      </c>
      <c r="I53">
        <f>I46*'Vehicle Loading'!I6/About!$B$42</f>
        <v>4.1036217430358003E-4</v>
      </c>
      <c r="J53">
        <f>J46*'Vehicle Loading'!J6/About!$B$42</f>
        <v>4.1036217430358003E-4</v>
      </c>
      <c r="K53">
        <f>K46*'Vehicle Loading'!K6/About!$B$42</f>
        <v>4.1036217430358003E-4</v>
      </c>
      <c r="L53">
        <f>L46*'Vehicle Loading'!L6/About!$B$42</f>
        <v>4.1036217430358003E-4</v>
      </c>
      <c r="M53">
        <f>M46*'Vehicle Loading'!M6/About!$B$42</f>
        <v>4.1036217430358003E-4</v>
      </c>
      <c r="N53">
        <f>N46*'Vehicle Loading'!N6/About!$B$42</f>
        <v>4.1036217430358003E-4</v>
      </c>
      <c r="O53">
        <f>O46*'Vehicle Loading'!O6/About!$B$42</f>
        <v>4.1036217430358003E-4</v>
      </c>
      <c r="P53">
        <f>P46*'Vehicle Loading'!P6/About!$B$42</f>
        <v>4.1036217430358003E-4</v>
      </c>
      <c r="Q53">
        <f>Q46*'Vehicle Loading'!Q6/About!$B$42</f>
        <v>5.7196347344945974E-4</v>
      </c>
      <c r="R53">
        <f>R46*'Vehicle Loading'!R6/About!$B$42</f>
        <v>5.7198064128111343E-4</v>
      </c>
      <c r="S53">
        <f>S46*'Vehicle Loading'!S6/About!$B$42</f>
        <v>5.9487105158312229E-4</v>
      </c>
      <c r="T53">
        <f>T46*'Vehicle Loading'!T6/About!$B$42</f>
        <v>5.9486821539584637E-4</v>
      </c>
      <c r="U53">
        <f>U46*'Vehicle Loading'!U6/About!$B$42</f>
        <v>5.9483739236650991E-4</v>
      </c>
      <c r="V53">
        <f>V46*'Vehicle Loading'!V6/About!$B$42</f>
        <v>5.9483590211542418E-4</v>
      </c>
      <c r="W53">
        <f>W46*'Vehicle Loading'!W6/About!$B$42</f>
        <v>5.9476850508464064E-4</v>
      </c>
      <c r="X53">
        <f>X46*'Vehicle Loading'!X6/About!$B$42</f>
        <v>5.9476417074891654E-4</v>
      </c>
      <c r="Y53">
        <f>Y46*'Vehicle Loading'!Y6/About!$B$42</f>
        <v>5.9476127354511469E-4</v>
      </c>
      <c r="Z53">
        <f>Z46*'Vehicle Loading'!Z6/About!$B$42</f>
        <v>5.94650865410408E-4</v>
      </c>
      <c r="AA53">
        <f>AA46*'Vehicle Loading'!AA6/About!$B$42</f>
        <v>5.9464580611561998E-4</v>
      </c>
      <c r="AB53">
        <f>AB46*'Vehicle Loading'!AB6/About!$B$42</f>
        <v>5.946375035433282E-4</v>
      </c>
      <c r="AC53">
        <f>AC46*'Vehicle Loading'!AC6/About!$B$42</f>
        <v>5.9456479055347902E-4</v>
      </c>
      <c r="AD53">
        <f>AD46*'Vehicle Loading'!AD6/About!$B$42</f>
        <v>5.9455852484256993E-4</v>
      </c>
      <c r="AE53">
        <f>AE46*'Vehicle Loading'!AE6/About!$B$42</f>
        <v>5.9455187977621761E-4</v>
      </c>
      <c r="AF53">
        <f>AF46*'Vehicle Loading'!AF6/About!$B$42</f>
        <v>5.9454477826112234E-4</v>
      </c>
      <c r="AG53">
        <f>AG46*'Vehicle Loading'!AG6/About!$B$42</f>
        <v>5.9453718400702383E-4</v>
      </c>
      <c r="AH53">
        <f>AH46*'Vehicle Loading'!AH6/About!$B$42</f>
        <v>5.9452923502973146E-4</v>
      </c>
      <c r="AI53">
        <f>AI46*'Vehicle Loading'!AI6/About!$B$42</f>
        <v>5.9452155663111705E-4</v>
      </c>
      <c r="AJ53">
        <f>AJ46*'Vehicle Loading'!AJ6/About!$B$42</f>
        <v>5.9451359806417031E-4</v>
      </c>
      <c r="AK53">
        <f>AK46*'Vehicle Loading'!AK6/About!$B$42</f>
        <v>5.9450417951936014E-4</v>
      </c>
    </row>
    <row r="54" spans="1:37">
      <c r="A54" t="s">
        <v>52</v>
      </c>
      <c r="B54">
        <f>B48*'Vehicle Loading'!B6/About!$B$42</f>
        <v>1.9474577714762068E-3</v>
      </c>
      <c r="C54">
        <f>C48*'Vehicle Loading'!C6/About!$B$42</f>
        <v>1.9474577714762068E-3</v>
      </c>
      <c r="D54">
        <f>D48*'Vehicle Loading'!D6/About!$B$42</f>
        <v>1.9474577714762068E-3</v>
      </c>
      <c r="E54">
        <f>E48*'Vehicle Loading'!E6/About!$B$42</f>
        <v>1.9474577714762068E-3</v>
      </c>
      <c r="F54">
        <f>F48*'Vehicle Loading'!F6/About!$B$42</f>
        <v>1.9474577714762068E-3</v>
      </c>
      <c r="G54">
        <f>G48*'Vehicle Loading'!G6/About!$B$42</f>
        <v>1.9474577714762068E-3</v>
      </c>
      <c r="H54">
        <f>H48*'Vehicle Loading'!H6/About!$B$42</f>
        <v>1.9474577714762068E-3</v>
      </c>
      <c r="I54">
        <f>I48*'Vehicle Loading'!I6/About!$B$42</f>
        <v>1.9474577714762068E-3</v>
      </c>
      <c r="J54">
        <f>J48*'Vehicle Loading'!J6/About!$B$42</f>
        <v>1.9474577714762068E-3</v>
      </c>
      <c r="K54">
        <f>K48*'Vehicle Loading'!K6/About!$B$42</f>
        <v>1.9474577714762068E-3</v>
      </c>
      <c r="L54">
        <f>L48*'Vehicle Loading'!L6/About!$B$42</f>
        <v>1.9474577714762068E-3</v>
      </c>
      <c r="M54">
        <f>M48*'Vehicle Loading'!M6/About!$B$42</f>
        <v>1.9474577714762068E-3</v>
      </c>
      <c r="N54">
        <f>N48*'Vehicle Loading'!N6/About!$B$42</f>
        <v>1.9474577714762068E-3</v>
      </c>
      <c r="O54">
        <f>O48*'Vehicle Loading'!O6/About!$B$42</f>
        <v>1.9474577714762068E-3</v>
      </c>
      <c r="P54">
        <f>P48*'Vehicle Loading'!P6/About!$B$42</f>
        <v>1.9474577714762068E-3</v>
      </c>
      <c r="Q54">
        <f>Q48*'Vehicle Loading'!Q6/About!$B$42</f>
        <v>1.9474577714762068E-3</v>
      </c>
      <c r="R54">
        <f>R48*'Vehicle Loading'!R6/About!$B$42</f>
        <v>1.9474577714762068E-3</v>
      </c>
      <c r="S54">
        <f>S48*'Vehicle Loading'!S6/About!$B$42</f>
        <v>1.9474577714762068E-3</v>
      </c>
      <c r="T54">
        <f>T48*'Vehicle Loading'!T6/About!$B$42</f>
        <v>1.9474577714762068E-3</v>
      </c>
      <c r="U54">
        <f>U48*'Vehicle Loading'!U6/About!$B$42</f>
        <v>1.9340822250365416E-3</v>
      </c>
      <c r="V54">
        <f>V48*'Vehicle Loading'!V6/About!$B$42</f>
        <v>1.9002970614769785E-3</v>
      </c>
      <c r="W54">
        <f>W48*'Vehicle Loading'!W6/About!$B$42</f>
        <v>1.8056082984875188E-3</v>
      </c>
      <c r="X54">
        <f>X48*'Vehicle Loading'!X6/About!$B$42</f>
        <v>1.7497787572125557E-3</v>
      </c>
      <c r="Y54">
        <f>Y48*'Vehicle Loading'!Y6/About!$B$42</f>
        <v>1.6843499089638154E-3</v>
      </c>
      <c r="Z54">
        <f>Z48*'Vehicle Loading'!Z6/About!$B$42</f>
        <v>1.6266343214836161E-3</v>
      </c>
      <c r="AA54">
        <f>AA48*'Vehicle Loading'!AA6/About!$B$42</f>
        <v>1.5858572159115124E-3</v>
      </c>
      <c r="AB54">
        <f>AB48*'Vehicle Loading'!AB6/About!$B$42</f>
        <v>1.6044188746767785E-3</v>
      </c>
      <c r="AC54">
        <f>AC48*'Vehicle Loading'!AC6/About!$B$42</f>
        <v>1.6231962245113003E-3</v>
      </c>
      <c r="AD54">
        <f>AD48*'Vehicle Loading'!AD6/About!$B$42</f>
        <v>1.6421914324889232E-3</v>
      </c>
      <c r="AE54">
        <f>AE48*'Vehicle Loading'!AE6/About!$B$42</f>
        <v>1.6614072457635646E-3</v>
      </c>
      <c r="AF54">
        <f>AF48*'Vehicle Loading'!AF6/About!$B$42</f>
        <v>1.680846151064214E-3</v>
      </c>
      <c r="AG54">
        <f>AG48*'Vehicle Loading'!AG6/About!$B$42</f>
        <v>1.700510650162457E-3</v>
      </c>
      <c r="AH54">
        <f>AH48*'Vehicle Loading'!AH6/About!$B$42</f>
        <v>1.7204035804677799E-3</v>
      </c>
      <c r="AI54">
        <f>AI48*'Vehicle Loading'!AI6/About!$B$42</f>
        <v>1.7405270695672163E-3</v>
      </c>
      <c r="AJ54">
        <f>AJ48*'Vehicle Loading'!AJ6/About!$B$42</f>
        <v>1.7608839266653876E-3</v>
      </c>
      <c r="AK54">
        <f>AK48*'Vehicle Loading'!AK6/About!$B$42</f>
        <v>1.7814769459243201E-3</v>
      </c>
    </row>
    <row r="56" spans="1:37">
      <c r="A56" t="s">
        <v>209</v>
      </c>
    </row>
    <row r="57" spans="1:37">
      <c r="B57">
        <f>B43</f>
        <v>2000</v>
      </c>
      <c r="C57">
        <f t="shared" ref="C57:AH57" si="17">C43</f>
        <v>2001</v>
      </c>
      <c r="D57">
        <f t="shared" si="17"/>
        <v>2002</v>
      </c>
      <c r="E57">
        <f t="shared" si="17"/>
        <v>2003</v>
      </c>
      <c r="F57">
        <f t="shared" si="17"/>
        <v>2004</v>
      </c>
      <c r="G57">
        <f t="shared" si="17"/>
        <v>2005</v>
      </c>
      <c r="H57">
        <f t="shared" si="17"/>
        <v>2006</v>
      </c>
      <c r="I57">
        <f t="shared" si="17"/>
        <v>2007</v>
      </c>
      <c r="J57">
        <f t="shared" si="17"/>
        <v>2008</v>
      </c>
      <c r="K57">
        <f t="shared" si="17"/>
        <v>2009</v>
      </c>
      <c r="L57">
        <f t="shared" si="17"/>
        <v>2010</v>
      </c>
      <c r="M57">
        <f t="shared" si="17"/>
        <v>2011</v>
      </c>
      <c r="N57">
        <f t="shared" si="17"/>
        <v>2012</v>
      </c>
      <c r="O57">
        <f t="shared" si="17"/>
        <v>2013</v>
      </c>
      <c r="P57">
        <f t="shared" si="17"/>
        <v>2014</v>
      </c>
      <c r="Q57">
        <f t="shared" si="17"/>
        <v>2015</v>
      </c>
      <c r="R57">
        <f t="shared" si="17"/>
        <v>2016</v>
      </c>
      <c r="S57">
        <f t="shared" si="17"/>
        <v>2017</v>
      </c>
      <c r="T57">
        <f t="shared" si="17"/>
        <v>2018</v>
      </c>
      <c r="U57">
        <f t="shared" si="17"/>
        <v>2019</v>
      </c>
      <c r="V57">
        <f t="shared" si="17"/>
        <v>2020</v>
      </c>
      <c r="W57">
        <f t="shared" si="17"/>
        <v>2021</v>
      </c>
      <c r="X57">
        <f t="shared" si="17"/>
        <v>2022</v>
      </c>
      <c r="Y57">
        <f t="shared" si="17"/>
        <v>2023</v>
      </c>
      <c r="Z57">
        <f t="shared" si="17"/>
        <v>2024</v>
      </c>
      <c r="AA57">
        <f t="shared" si="17"/>
        <v>2025</v>
      </c>
      <c r="AB57">
        <f t="shared" si="17"/>
        <v>2026</v>
      </c>
      <c r="AC57">
        <f t="shared" si="17"/>
        <v>2027</v>
      </c>
      <c r="AD57">
        <f t="shared" si="17"/>
        <v>2028</v>
      </c>
      <c r="AE57">
        <f t="shared" si="17"/>
        <v>2029</v>
      </c>
      <c r="AF57">
        <f t="shared" si="17"/>
        <v>2030</v>
      </c>
      <c r="AG57">
        <f t="shared" si="17"/>
        <v>2031</v>
      </c>
      <c r="AH57">
        <f t="shared" si="17"/>
        <v>2032</v>
      </c>
      <c r="AI57">
        <f t="shared" ref="AI57:AK57" si="18">AI43</f>
        <v>2033</v>
      </c>
      <c r="AJ57">
        <f t="shared" si="18"/>
        <v>2034</v>
      </c>
      <c r="AK57">
        <f t="shared" si="18"/>
        <v>2035</v>
      </c>
    </row>
    <row r="58" spans="1:37">
      <c r="A58" t="s">
        <v>4</v>
      </c>
      <c r="B58">
        <f>B54</f>
        <v>1.9474577714762068E-3</v>
      </c>
      <c r="C58">
        <f t="shared" ref="C58:AH58" si="19">C54</f>
        <v>1.9474577714762068E-3</v>
      </c>
      <c r="D58">
        <f t="shared" si="19"/>
        <v>1.9474577714762068E-3</v>
      </c>
      <c r="E58">
        <f t="shared" si="19"/>
        <v>1.9474577714762068E-3</v>
      </c>
      <c r="F58">
        <f t="shared" si="19"/>
        <v>1.9474577714762068E-3</v>
      </c>
      <c r="G58">
        <f t="shared" si="19"/>
        <v>1.9474577714762068E-3</v>
      </c>
      <c r="H58">
        <f t="shared" si="19"/>
        <v>1.9474577714762068E-3</v>
      </c>
      <c r="I58">
        <f t="shared" si="19"/>
        <v>1.9474577714762068E-3</v>
      </c>
      <c r="J58">
        <f t="shared" si="19"/>
        <v>1.9474577714762068E-3</v>
      </c>
      <c r="K58">
        <f t="shared" si="19"/>
        <v>1.9474577714762068E-3</v>
      </c>
      <c r="L58">
        <f t="shared" si="19"/>
        <v>1.9474577714762068E-3</v>
      </c>
      <c r="M58">
        <f t="shared" si="19"/>
        <v>1.9474577714762068E-3</v>
      </c>
      <c r="N58">
        <f t="shared" si="19"/>
        <v>1.9474577714762068E-3</v>
      </c>
      <c r="O58">
        <f t="shared" si="19"/>
        <v>1.9474577714762068E-3</v>
      </c>
      <c r="P58">
        <f t="shared" si="19"/>
        <v>1.9474577714762068E-3</v>
      </c>
      <c r="Q58">
        <f t="shared" si="19"/>
        <v>1.9474577714762068E-3</v>
      </c>
      <c r="R58">
        <f t="shared" si="19"/>
        <v>1.9474577714762068E-3</v>
      </c>
      <c r="S58">
        <f t="shared" si="19"/>
        <v>1.9474577714762068E-3</v>
      </c>
      <c r="T58">
        <f t="shared" si="19"/>
        <v>1.9474577714762068E-3</v>
      </c>
      <c r="U58">
        <f t="shared" si="19"/>
        <v>1.9340822250365416E-3</v>
      </c>
      <c r="V58">
        <f t="shared" si="19"/>
        <v>1.9002970614769785E-3</v>
      </c>
      <c r="W58">
        <f t="shared" si="19"/>
        <v>1.8056082984875188E-3</v>
      </c>
      <c r="X58">
        <f t="shared" si="19"/>
        <v>1.7497787572125557E-3</v>
      </c>
      <c r="Y58">
        <f t="shared" si="19"/>
        <v>1.6843499089638154E-3</v>
      </c>
      <c r="Z58">
        <f t="shared" si="19"/>
        <v>1.6266343214836161E-3</v>
      </c>
      <c r="AA58">
        <f t="shared" si="19"/>
        <v>1.5858572159115124E-3</v>
      </c>
      <c r="AB58">
        <f t="shared" si="19"/>
        <v>1.6044188746767785E-3</v>
      </c>
      <c r="AC58">
        <f t="shared" si="19"/>
        <v>1.6231962245113003E-3</v>
      </c>
      <c r="AD58">
        <f t="shared" si="19"/>
        <v>1.6421914324889232E-3</v>
      </c>
      <c r="AE58">
        <f t="shared" si="19"/>
        <v>1.6614072457635646E-3</v>
      </c>
      <c r="AF58">
        <f t="shared" si="19"/>
        <v>1.680846151064214E-3</v>
      </c>
      <c r="AG58">
        <f t="shared" si="19"/>
        <v>1.700510650162457E-3</v>
      </c>
      <c r="AH58">
        <f t="shared" si="19"/>
        <v>1.7204035804677799E-3</v>
      </c>
      <c r="AI58">
        <f t="shared" ref="AI58:AK58" si="20">AI54</f>
        <v>1.7405270695672163E-3</v>
      </c>
      <c r="AJ58">
        <f t="shared" si="20"/>
        <v>1.7608839266653876E-3</v>
      </c>
      <c r="AK58">
        <f t="shared" si="20"/>
        <v>1.7814769459243201E-3</v>
      </c>
    </row>
    <row r="59" spans="1:37">
      <c r="A59" t="s">
        <v>5</v>
      </c>
      <c r="B59">
        <f>B53</f>
        <v>4.1036217430358003E-4</v>
      </c>
      <c r="C59">
        <f t="shared" ref="C59:AH59" si="21">C53</f>
        <v>4.1036217430358003E-4</v>
      </c>
      <c r="D59">
        <f t="shared" si="21"/>
        <v>4.1036217430358003E-4</v>
      </c>
      <c r="E59">
        <f t="shared" si="21"/>
        <v>4.1036217430358003E-4</v>
      </c>
      <c r="F59">
        <f t="shared" si="21"/>
        <v>4.1036217430358003E-4</v>
      </c>
      <c r="G59">
        <f t="shared" si="21"/>
        <v>4.1036217430358003E-4</v>
      </c>
      <c r="H59">
        <f t="shared" si="21"/>
        <v>4.1036217430358003E-4</v>
      </c>
      <c r="I59">
        <f t="shared" si="21"/>
        <v>4.1036217430358003E-4</v>
      </c>
      <c r="J59">
        <f t="shared" si="21"/>
        <v>4.1036217430358003E-4</v>
      </c>
      <c r="K59">
        <f t="shared" si="21"/>
        <v>4.1036217430358003E-4</v>
      </c>
      <c r="L59">
        <f t="shared" si="21"/>
        <v>4.1036217430358003E-4</v>
      </c>
      <c r="M59">
        <f t="shared" si="21"/>
        <v>4.1036217430358003E-4</v>
      </c>
      <c r="N59">
        <f t="shared" si="21"/>
        <v>4.1036217430358003E-4</v>
      </c>
      <c r="O59">
        <f t="shared" si="21"/>
        <v>4.1036217430358003E-4</v>
      </c>
      <c r="P59">
        <f t="shared" si="21"/>
        <v>4.1036217430358003E-4</v>
      </c>
      <c r="Q59">
        <f t="shared" si="21"/>
        <v>5.7196347344945974E-4</v>
      </c>
      <c r="R59">
        <f t="shared" si="21"/>
        <v>5.7198064128111343E-4</v>
      </c>
      <c r="S59">
        <f t="shared" si="21"/>
        <v>5.9487105158312229E-4</v>
      </c>
      <c r="T59">
        <f t="shared" si="21"/>
        <v>5.9486821539584637E-4</v>
      </c>
      <c r="U59">
        <f t="shared" si="21"/>
        <v>5.9483739236650991E-4</v>
      </c>
      <c r="V59">
        <f t="shared" si="21"/>
        <v>5.9483590211542418E-4</v>
      </c>
      <c r="W59">
        <f t="shared" si="21"/>
        <v>5.9476850508464064E-4</v>
      </c>
      <c r="X59">
        <f t="shared" si="21"/>
        <v>5.9476417074891654E-4</v>
      </c>
      <c r="Y59">
        <f t="shared" si="21"/>
        <v>5.9476127354511469E-4</v>
      </c>
      <c r="Z59">
        <f t="shared" si="21"/>
        <v>5.94650865410408E-4</v>
      </c>
      <c r="AA59">
        <f t="shared" si="21"/>
        <v>5.9464580611561998E-4</v>
      </c>
      <c r="AB59">
        <f t="shared" si="21"/>
        <v>5.946375035433282E-4</v>
      </c>
      <c r="AC59">
        <f t="shared" si="21"/>
        <v>5.9456479055347902E-4</v>
      </c>
      <c r="AD59">
        <f t="shared" si="21"/>
        <v>5.9455852484256993E-4</v>
      </c>
      <c r="AE59">
        <f t="shared" si="21"/>
        <v>5.9455187977621761E-4</v>
      </c>
      <c r="AF59">
        <f t="shared" si="21"/>
        <v>5.9454477826112234E-4</v>
      </c>
      <c r="AG59">
        <f t="shared" si="21"/>
        <v>5.9453718400702383E-4</v>
      </c>
      <c r="AH59">
        <f t="shared" si="21"/>
        <v>5.9452923502973146E-4</v>
      </c>
      <c r="AI59">
        <f t="shared" ref="AI59:AK59" si="22">AI53</f>
        <v>5.9452155663111705E-4</v>
      </c>
      <c r="AJ59">
        <f t="shared" si="22"/>
        <v>5.9451359806417031E-4</v>
      </c>
      <c r="AK59">
        <f t="shared" si="22"/>
        <v>5.9450417951936014E-4</v>
      </c>
    </row>
    <row r="60" spans="1:37">
      <c r="A60" t="s">
        <v>6</v>
      </c>
      <c r="B60">
        <f>B51</f>
        <v>5.3629535822850578E-4</v>
      </c>
      <c r="C60">
        <f t="shared" ref="C60:AH60" si="23">C51</f>
        <v>5.3629535822850578E-4</v>
      </c>
      <c r="D60">
        <f t="shared" si="23"/>
        <v>5.3629535822850578E-4</v>
      </c>
      <c r="E60">
        <f t="shared" si="23"/>
        <v>5.3629535822850578E-4</v>
      </c>
      <c r="F60">
        <f t="shared" si="23"/>
        <v>5.3629535822850578E-4</v>
      </c>
      <c r="G60">
        <f t="shared" si="23"/>
        <v>5.3629535822850578E-4</v>
      </c>
      <c r="H60">
        <f t="shared" si="23"/>
        <v>5.3629535822850578E-4</v>
      </c>
      <c r="I60">
        <f t="shared" si="23"/>
        <v>5.3629535822850578E-4</v>
      </c>
      <c r="J60">
        <f t="shared" si="23"/>
        <v>5.3629535822850578E-4</v>
      </c>
      <c r="K60">
        <f t="shared" si="23"/>
        <v>5.3629535822850578E-4</v>
      </c>
      <c r="L60">
        <f t="shared" si="23"/>
        <v>5.3629535822850578E-4</v>
      </c>
      <c r="M60">
        <f t="shared" si="23"/>
        <v>5.3629535822850578E-4</v>
      </c>
      <c r="N60">
        <f t="shared" si="23"/>
        <v>5.3629535822850578E-4</v>
      </c>
      <c r="O60">
        <f t="shared" si="23"/>
        <v>5.3629535822850578E-4</v>
      </c>
      <c r="P60">
        <f t="shared" si="23"/>
        <v>5.3629535822850578E-4</v>
      </c>
      <c r="Q60">
        <f t="shared" si="23"/>
        <v>6.313923158543592E-4</v>
      </c>
      <c r="R60">
        <f t="shared" si="23"/>
        <v>6.3168483725975499E-4</v>
      </c>
      <c r="S60">
        <f t="shared" si="23"/>
        <v>6.5706371528782403E-4</v>
      </c>
      <c r="T60">
        <f t="shared" si="23"/>
        <v>6.5690673396269223E-4</v>
      </c>
      <c r="U60">
        <f t="shared" si="23"/>
        <v>6.5647684339149371E-4</v>
      </c>
      <c r="V60">
        <f t="shared" si="23"/>
        <v>6.5633684825868051E-4</v>
      </c>
      <c r="W60">
        <f t="shared" si="23"/>
        <v>6.5565361284050498E-4</v>
      </c>
      <c r="X60">
        <f t="shared" si="23"/>
        <v>6.5549561698635488E-4</v>
      </c>
      <c r="Y60">
        <f t="shared" si="23"/>
        <v>6.5535466674277387E-4</v>
      </c>
      <c r="Z60">
        <f t="shared" si="23"/>
        <v>6.5425514772076234E-4</v>
      </c>
      <c r="AA60">
        <f t="shared" si="23"/>
        <v>6.5408936694762176E-4</v>
      </c>
      <c r="AB60">
        <f t="shared" si="23"/>
        <v>6.5388618370211332E-4</v>
      </c>
      <c r="AC60">
        <f t="shared" si="23"/>
        <v>6.5306534642799315E-4</v>
      </c>
      <c r="AD60">
        <f t="shared" si="23"/>
        <v>6.5289881822591233E-4</v>
      </c>
      <c r="AE60">
        <f t="shared" si="23"/>
        <v>6.5273501912663397E-4</v>
      </c>
      <c r="AF60">
        <f t="shared" si="23"/>
        <v>6.5257305569402983E-4</v>
      </c>
      <c r="AG60">
        <f t="shared" si="23"/>
        <v>6.5240833589391971E-4</v>
      </c>
      <c r="AH60">
        <f t="shared" si="23"/>
        <v>6.522449962519032E-4</v>
      </c>
      <c r="AI60">
        <f t="shared" ref="AI60:AK60" si="24">AI51</f>
        <v>6.5208837848748993E-4</v>
      </c>
      <c r="AJ60">
        <f t="shared" si="24"/>
        <v>6.519333674602578E-4</v>
      </c>
      <c r="AK60">
        <f t="shared" si="24"/>
        <v>6.5176577574670874E-4</v>
      </c>
    </row>
    <row r="61" spans="1:37">
      <c r="A61" t="s">
        <v>7</v>
      </c>
      <c r="B61">
        <f>B52</f>
        <v>5.562338896905665E-4</v>
      </c>
      <c r="C61">
        <f t="shared" ref="C61:AH61" si="25">C52</f>
        <v>5.562338896905665E-4</v>
      </c>
      <c r="D61">
        <f t="shared" si="25"/>
        <v>5.562338896905665E-4</v>
      </c>
      <c r="E61">
        <f t="shared" si="25"/>
        <v>5.562338896905665E-4</v>
      </c>
      <c r="F61">
        <f t="shared" si="25"/>
        <v>5.562338896905665E-4</v>
      </c>
      <c r="G61">
        <f t="shared" si="25"/>
        <v>5.562338896905665E-4</v>
      </c>
      <c r="H61">
        <f t="shared" si="25"/>
        <v>5.562338896905665E-4</v>
      </c>
      <c r="I61">
        <f t="shared" si="25"/>
        <v>5.562338896905665E-4</v>
      </c>
      <c r="J61">
        <f t="shared" si="25"/>
        <v>5.562338896905665E-4</v>
      </c>
      <c r="K61">
        <f t="shared" si="25"/>
        <v>5.562338896905665E-4</v>
      </c>
      <c r="L61">
        <f t="shared" si="25"/>
        <v>5.562338896905665E-4</v>
      </c>
      <c r="M61">
        <f t="shared" si="25"/>
        <v>5.562338896905665E-4</v>
      </c>
      <c r="N61">
        <f t="shared" si="25"/>
        <v>5.562338896905665E-4</v>
      </c>
      <c r="O61">
        <f t="shared" si="25"/>
        <v>5.562338896905665E-4</v>
      </c>
      <c r="P61">
        <f t="shared" si="25"/>
        <v>5.562338896905665E-4</v>
      </c>
      <c r="Q61">
        <f t="shared" si="25"/>
        <v>7.9768049255394776E-4</v>
      </c>
      <c r="R61">
        <f t="shared" si="25"/>
        <v>7.9768049255394776E-4</v>
      </c>
      <c r="S61">
        <f t="shared" si="25"/>
        <v>7.9768049255394776E-4</v>
      </c>
      <c r="T61">
        <f t="shared" si="25"/>
        <v>7.9768049255394776E-4</v>
      </c>
      <c r="U61">
        <f t="shared" si="25"/>
        <v>7.9768049255394776E-4</v>
      </c>
      <c r="V61">
        <f t="shared" si="25"/>
        <v>7.9768049255394776E-4</v>
      </c>
      <c r="W61">
        <f t="shared" si="25"/>
        <v>7.9768049255394776E-4</v>
      </c>
      <c r="X61">
        <f t="shared" si="25"/>
        <v>7.9768049255394776E-4</v>
      </c>
      <c r="Y61">
        <f t="shared" si="25"/>
        <v>7.9768049255394776E-4</v>
      </c>
      <c r="Z61">
        <f t="shared" si="25"/>
        <v>7.9768049255394776E-4</v>
      </c>
      <c r="AA61">
        <f t="shared" si="25"/>
        <v>7.9768049255394776E-4</v>
      </c>
      <c r="AB61">
        <f t="shared" si="25"/>
        <v>7.9768049255394776E-4</v>
      </c>
      <c r="AC61">
        <f t="shared" si="25"/>
        <v>7.9768049255394776E-4</v>
      </c>
      <c r="AD61">
        <f t="shared" si="25"/>
        <v>7.9768049255394776E-4</v>
      </c>
      <c r="AE61">
        <f t="shared" si="25"/>
        <v>7.9768049255394776E-4</v>
      </c>
      <c r="AF61">
        <f t="shared" si="25"/>
        <v>7.9768049255394776E-4</v>
      </c>
      <c r="AG61">
        <f t="shared" si="25"/>
        <v>7.9768049255394776E-4</v>
      </c>
      <c r="AH61">
        <f t="shared" si="25"/>
        <v>7.9768049255394776E-4</v>
      </c>
      <c r="AI61">
        <f t="shared" ref="AI61:AK61" si="26">AI52</f>
        <v>7.9768049255394776E-4</v>
      </c>
      <c r="AJ61">
        <f t="shared" si="26"/>
        <v>7.9768049255394776E-4</v>
      </c>
      <c r="AK61">
        <f t="shared" si="26"/>
        <v>7.9768049255394776E-4</v>
      </c>
    </row>
    <row r="62" spans="1:37">
      <c r="A62" t="s">
        <v>8</v>
      </c>
    </row>
    <row r="63" spans="1:37">
      <c r="A63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opLeftCell="S1" workbookViewId="0">
      <selection activeCell="AI21" sqref="AI21"/>
    </sheetView>
  </sheetViews>
  <sheetFormatPr defaultRowHeight="14.5"/>
  <cols>
    <col min="1" max="1" width="24" customWidth="1"/>
  </cols>
  <sheetData>
    <row r="1" spans="1:42">
      <c r="A1" t="s">
        <v>23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>
      <c r="A2" t="s">
        <v>20</v>
      </c>
      <c r="B2">
        <v>37.852506419999997</v>
      </c>
      <c r="C2">
        <v>37.908317539999999</v>
      </c>
      <c r="D2">
        <v>37.923907120000003</v>
      </c>
      <c r="E2">
        <v>37.936916109999999</v>
      </c>
      <c r="F2">
        <v>37.97388273</v>
      </c>
      <c r="G2">
        <v>38.012126360000003</v>
      </c>
      <c r="H2">
        <v>38.033196439999998</v>
      </c>
      <c r="I2">
        <v>38.066464809999999</v>
      </c>
      <c r="J2">
        <v>38.108671409999999</v>
      </c>
      <c r="K2">
        <v>38.145379980000001</v>
      </c>
      <c r="L2">
        <v>38.186089610000003</v>
      </c>
      <c r="M2">
        <v>38.162582020000002</v>
      </c>
      <c r="N2">
        <v>38.200337679999997</v>
      </c>
      <c r="O2">
        <v>38.240985219999999</v>
      </c>
      <c r="P2">
        <v>38.28266215</v>
      </c>
      <c r="Q2">
        <v>38.325901109999997</v>
      </c>
      <c r="R2">
        <v>38.389293770000002</v>
      </c>
      <c r="S2">
        <v>38.43633286</v>
      </c>
      <c r="T2">
        <v>38.488200409999997</v>
      </c>
      <c r="U2">
        <v>38.544207999999998</v>
      </c>
      <c r="V2">
        <v>38.605745769999999</v>
      </c>
      <c r="W2">
        <v>38.637064930000001</v>
      </c>
      <c r="X2">
        <v>38.692052689999997</v>
      </c>
      <c r="Y2">
        <v>38.745332480000002</v>
      </c>
      <c r="Z2">
        <v>38.801460659999996</v>
      </c>
      <c r="AA2">
        <v>38.860258989999998</v>
      </c>
      <c r="AB2">
        <v>38.860258989999998</v>
      </c>
      <c r="AC2">
        <v>38.860258989999998</v>
      </c>
      <c r="AD2">
        <v>38.860258989999998</v>
      </c>
      <c r="AE2">
        <v>38.860258989999998</v>
      </c>
      <c r="AF2">
        <v>38.860258989999998</v>
      </c>
      <c r="AG2">
        <v>38.860258989999998</v>
      </c>
      <c r="AH2">
        <v>38.860258989999998</v>
      </c>
      <c r="AI2">
        <v>38.860258989999998</v>
      </c>
      <c r="AJ2">
        <v>38.860258989999998</v>
      </c>
      <c r="AK2">
        <v>38.860258989999998</v>
      </c>
      <c r="AL2">
        <v>38.860258989999998</v>
      </c>
      <c r="AM2">
        <v>38.860258989999998</v>
      </c>
      <c r="AN2">
        <v>38.860258989999998</v>
      </c>
      <c r="AO2">
        <v>38.860258989999998</v>
      </c>
      <c r="AP2">
        <v>38.860258989999998</v>
      </c>
    </row>
    <row r="3" spans="1:42">
      <c r="A3" t="s">
        <v>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J3" t="s">
        <v>45</v>
      </c>
      <c r="AK3" t="s">
        <v>45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</row>
    <row r="4" spans="1:42">
      <c r="A4" t="s">
        <v>22</v>
      </c>
      <c r="B4" t="s">
        <v>45</v>
      </c>
      <c r="C4" t="s">
        <v>45</v>
      </c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  <c r="AJ4" t="s">
        <v>45</v>
      </c>
      <c r="AK4" t="s">
        <v>45</v>
      </c>
      <c r="AL4" t="s">
        <v>45</v>
      </c>
      <c r="AM4" t="s">
        <v>45</v>
      </c>
      <c r="AN4" t="s">
        <v>45</v>
      </c>
      <c r="AO4" t="s">
        <v>45</v>
      </c>
      <c r="AP4" t="s">
        <v>45</v>
      </c>
    </row>
    <row r="5" spans="1:42">
      <c r="A5" t="s">
        <v>46</v>
      </c>
      <c r="B5" t="s">
        <v>45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 t="s">
        <v>45</v>
      </c>
      <c r="AA5" t="s">
        <v>45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45</v>
      </c>
      <c r="AN5" t="s">
        <v>45</v>
      </c>
      <c r="AO5" t="s">
        <v>45</v>
      </c>
      <c r="AP5" t="s">
        <v>45</v>
      </c>
    </row>
    <row r="8" spans="1:42">
      <c r="A8" s="9">
        <v>117852.00605527176</v>
      </c>
      <c r="B8" t="s">
        <v>43</v>
      </c>
    </row>
    <row r="10" spans="1:42">
      <c r="A10" t="s">
        <v>53</v>
      </c>
      <c r="B10">
        <f>B2/$A$8</f>
        <v>3.211867806666561E-4</v>
      </c>
      <c r="C10">
        <f t="shared" ref="C10:AP10" si="0">C2/$A$8</f>
        <v>3.2166035020414724E-4</v>
      </c>
      <c r="D10">
        <f t="shared" si="0"/>
        <v>3.2179263119385472E-4</v>
      </c>
      <c r="E10">
        <f t="shared" si="0"/>
        <v>3.2190301531403591E-4</v>
      </c>
      <c r="F10">
        <f t="shared" si="0"/>
        <v>3.2221668515502837E-4</v>
      </c>
      <c r="G10">
        <f t="shared" si="0"/>
        <v>3.2254119070465874E-4</v>
      </c>
      <c r="H10">
        <f t="shared" si="0"/>
        <v>3.2271997493333031E-4</v>
      </c>
      <c r="I10">
        <f t="shared" si="0"/>
        <v>3.230022643156969E-4</v>
      </c>
      <c r="J10">
        <f t="shared" si="0"/>
        <v>3.2336039653094493E-4</v>
      </c>
      <c r="K10">
        <f t="shared" si="0"/>
        <v>3.2367187676135176E-4</v>
      </c>
      <c r="L10">
        <f t="shared" si="0"/>
        <v>3.2401730685934182E-4</v>
      </c>
      <c r="M10">
        <f t="shared" si="0"/>
        <v>3.2381783982618012E-4</v>
      </c>
      <c r="N10">
        <f t="shared" si="0"/>
        <v>3.2413820484383023E-4</v>
      </c>
      <c r="O10">
        <f t="shared" si="0"/>
        <v>3.2448310809461527E-4</v>
      </c>
      <c r="P10">
        <f t="shared" si="0"/>
        <v>3.2483674594427949E-4</v>
      </c>
      <c r="Q10">
        <f t="shared" si="0"/>
        <v>3.2520363795950508E-4</v>
      </c>
      <c r="R10">
        <f t="shared" si="0"/>
        <v>3.2574153851904473E-4</v>
      </c>
      <c r="S10">
        <f t="shared" si="0"/>
        <v>3.2614067546693802E-4</v>
      </c>
      <c r="T10">
        <f t="shared" si="0"/>
        <v>3.2658078295204666E-4</v>
      </c>
      <c r="U10">
        <f t="shared" si="0"/>
        <v>3.2705601958037979E-4</v>
      </c>
      <c r="V10">
        <f t="shared" si="0"/>
        <v>3.275781809933229E-4</v>
      </c>
      <c r="W10">
        <f t="shared" si="0"/>
        <v>3.2784393090330163E-4</v>
      </c>
      <c r="X10">
        <f t="shared" si="0"/>
        <v>3.2831051405144259E-4</v>
      </c>
      <c r="Y10">
        <f t="shared" si="0"/>
        <v>3.2876260470126163E-4</v>
      </c>
      <c r="Z10">
        <f t="shared" si="0"/>
        <v>3.2923886456207106E-4</v>
      </c>
      <c r="AA10">
        <f t="shared" si="0"/>
        <v>3.2973778122855887E-4</v>
      </c>
      <c r="AB10">
        <f t="shared" si="0"/>
        <v>3.2973778122855887E-4</v>
      </c>
      <c r="AC10">
        <f t="shared" si="0"/>
        <v>3.2973778122855887E-4</v>
      </c>
      <c r="AD10">
        <f t="shared" si="0"/>
        <v>3.2973778122855887E-4</v>
      </c>
      <c r="AE10">
        <f t="shared" si="0"/>
        <v>3.2973778122855887E-4</v>
      </c>
      <c r="AF10">
        <f t="shared" si="0"/>
        <v>3.2973778122855887E-4</v>
      </c>
      <c r="AG10">
        <f t="shared" si="0"/>
        <v>3.2973778122855887E-4</v>
      </c>
      <c r="AH10">
        <f t="shared" si="0"/>
        <v>3.2973778122855887E-4</v>
      </c>
      <c r="AI10">
        <f t="shared" si="0"/>
        <v>3.2973778122855887E-4</v>
      </c>
      <c r="AJ10">
        <f t="shared" si="0"/>
        <v>3.2973778122855887E-4</v>
      </c>
      <c r="AK10">
        <f t="shared" si="0"/>
        <v>3.2973778122855887E-4</v>
      </c>
      <c r="AL10">
        <f t="shared" si="0"/>
        <v>3.2973778122855887E-4</v>
      </c>
      <c r="AM10">
        <f t="shared" si="0"/>
        <v>3.2973778122855887E-4</v>
      </c>
      <c r="AN10">
        <f t="shared" si="0"/>
        <v>3.2973778122855887E-4</v>
      </c>
      <c r="AO10">
        <f t="shared" si="0"/>
        <v>3.2973778122855887E-4</v>
      </c>
      <c r="AP10">
        <f t="shared" si="0"/>
        <v>3.2973778122855887E-4</v>
      </c>
    </row>
    <row r="11" spans="1:42">
      <c r="B11">
        <f>'Vehicle Loading'!$B$10*Motorbike!B10</f>
        <v>4.0793151696308019E-4</v>
      </c>
      <c r="C11">
        <f>'Vehicle Loading'!$B$10*Motorbike!C10</f>
        <v>4.085329861126364E-4</v>
      </c>
      <c r="D11">
        <f>'Vehicle Loading'!$B$10*Motorbike!D10</f>
        <v>4.0870099297980804E-4</v>
      </c>
      <c r="E11">
        <f>'Vehicle Loading'!$B$10*Motorbike!E10</f>
        <v>4.0884118916565564E-4</v>
      </c>
      <c r="F11">
        <f>'Vehicle Loading'!$B$10*Motorbike!F10</f>
        <v>4.0923957360039498E-4</v>
      </c>
      <c r="G11">
        <f>'Vehicle Loading'!$B$10*Motorbike!G10</f>
        <v>4.0965172020508678E-4</v>
      </c>
      <c r="H11">
        <f>'Vehicle Loading'!$B$10*Motorbike!H10</f>
        <v>4.0987878970483296E-4</v>
      </c>
      <c r="I11">
        <f>'Vehicle Loading'!$B$10*Motorbike!I10</f>
        <v>4.1023731858242984E-4</v>
      </c>
      <c r="J11">
        <f>'Vehicle Loading'!$B$10*Motorbike!J10</f>
        <v>4.1069217359712332E-4</v>
      </c>
      <c r="K11">
        <f>'Vehicle Loading'!$B$10*Motorbike!K10</f>
        <v>4.1108777706072211E-4</v>
      </c>
      <c r="L11">
        <f>'Vehicle Loading'!$B$10*Motorbike!L10</f>
        <v>4.115264994252768E-4</v>
      </c>
      <c r="M11">
        <f>'Vehicle Loading'!$B$10*Motorbike!M10</f>
        <v>4.112731611986758E-4</v>
      </c>
      <c r="N11">
        <f>'Vehicle Loading'!$B$10*Motorbike!N10</f>
        <v>4.1168004901442169E-4</v>
      </c>
      <c r="O11">
        <f>'Vehicle Loading'!$B$10*Motorbike!O10</f>
        <v>4.1211810224315735E-4</v>
      </c>
      <c r="P11">
        <f>'Vehicle Loading'!$B$10*Motorbike!P10</f>
        <v>4.1256724907345237E-4</v>
      </c>
      <c r="Q11">
        <f>'Vehicle Loading'!$B$10*Motorbike!Q10</f>
        <v>4.1303322969700717E-4</v>
      </c>
      <c r="R11">
        <f>'Vehicle Loading'!$B$10*Motorbike!R10</f>
        <v>4.1371640411275634E-4</v>
      </c>
      <c r="S11">
        <f>'Vehicle Loading'!$B$10*Motorbike!S10</f>
        <v>4.1422333824090498E-4</v>
      </c>
      <c r="T11">
        <f>'Vehicle Loading'!$B$10*Motorbike!T10</f>
        <v>4.1478230805172517E-4</v>
      </c>
      <c r="U11">
        <f>'Vehicle Loading'!$B$10*Motorbike!U10</f>
        <v>4.1538589453280628E-4</v>
      </c>
      <c r="V11">
        <f>'Vehicle Loading'!$B$10*Motorbike!V10</f>
        <v>4.1604907904133228E-4</v>
      </c>
      <c r="W11">
        <f>'Vehicle Loading'!$B$10*Motorbike!W10</f>
        <v>4.163866015373871E-4</v>
      </c>
      <c r="X11">
        <f>'Vehicle Loading'!$B$10*Motorbike!X10</f>
        <v>4.1697919744377991E-4</v>
      </c>
      <c r="Y11">
        <f>'Vehicle Loading'!$B$10*Motorbike!Y10</f>
        <v>4.1755338678059733E-4</v>
      </c>
      <c r="Z11">
        <f>'Vehicle Loading'!$B$10*Motorbike!Z10</f>
        <v>4.1815827284435552E-4</v>
      </c>
      <c r="AA11">
        <f>'Vehicle Loading'!$B$10*Motorbike!AA10</f>
        <v>4.1879193476585831E-4</v>
      </c>
      <c r="AB11">
        <f>'Vehicle Loading'!$B$10*Motorbike!AB10</f>
        <v>4.1879193476585831E-4</v>
      </c>
      <c r="AC11">
        <f>'Vehicle Loading'!$B$10*Motorbike!AC10</f>
        <v>4.1879193476585831E-4</v>
      </c>
      <c r="AD11">
        <f>'Vehicle Loading'!$B$10*Motorbike!AD10</f>
        <v>4.1879193476585831E-4</v>
      </c>
      <c r="AE11">
        <f>'Vehicle Loading'!$B$10*Motorbike!AE10</f>
        <v>4.1879193476585831E-4</v>
      </c>
      <c r="AF11">
        <f>'Vehicle Loading'!$B$10*Motorbike!AF10</f>
        <v>4.1879193476585831E-4</v>
      </c>
      <c r="AG11">
        <f>'Vehicle Loading'!$B$10*Motorbike!AG10</f>
        <v>4.1879193476585831E-4</v>
      </c>
      <c r="AH11">
        <f>'Vehicle Loading'!$B$10*Motorbike!AH10</f>
        <v>4.1879193476585831E-4</v>
      </c>
      <c r="AI11">
        <f>'Vehicle Loading'!$B$10*Motorbike!AI10</f>
        <v>4.1879193476585831E-4</v>
      </c>
      <c r="AJ11">
        <f>'Vehicle Loading'!$B$10*Motorbike!AJ10</f>
        <v>4.1879193476585831E-4</v>
      </c>
      <c r="AK11">
        <f>'Vehicle Loading'!$B$10*Motorbike!AK10</f>
        <v>4.1879193476585831E-4</v>
      </c>
      <c r="AL11">
        <f>'Vehicle Loading'!$B$10*Motorbike!AL10</f>
        <v>4.1879193476585831E-4</v>
      </c>
      <c r="AM11">
        <f>'Vehicle Loading'!$B$10*Motorbike!AM10</f>
        <v>4.1879193476585831E-4</v>
      </c>
      <c r="AN11">
        <f>'Vehicle Loading'!$B$10*Motorbike!AN10</f>
        <v>4.1879193476585831E-4</v>
      </c>
      <c r="AO11">
        <f>'Vehicle Loading'!$B$10*Motorbike!AO10</f>
        <v>4.1879193476585831E-4</v>
      </c>
      <c r="AP11">
        <f>'Vehicle Loading'!$B$10*Motorbike!AP10</f>
        <v>4.1879193476585831E-4</v>
      </c>
    </row>
    <row r="12" spans="1:42">
      <c r="A12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46" sqref="J46"/>
    </sheetView>
  </sheetViews>
  <sheetFormatPr defaultRowHeight="14.5"/>
  <sheetData>
    <row r="1" spans="1:2">
      <c r="A1" t="s">
        <v>111</v>
      </c>
    </row>
    <row r="3" spans="1:2">
      <c r="A3" t="s">
        <v>112</v>
      </c>
    </row>
    <row r="5" spans="1:2">
      <c r="A5" t="s">
        <v>10</v>
      </c>
      <c r="B5">
        <v>6.8138319593843581E-5</v>
      </c>
    </row>
    <row r="6" spans="1:2">
      <c r="A6" t="s">
        <v>100</v>
      </c>
      <c r="B6">
        <v>2.6801072373578475E-3</v>
      </c>
    </row>
    <row r="7" spans="1:2">
      <c r="A7" t="s">
        <v>101</v>
      </c>
      <c r="B7">
        <v>1.3471913331456386E-3</v>
      </c>
    </row>
    <row r="9" spans="1:2">
      <c r="A9" t="s">
        <v>114</v>
      </c>
    </row>
    <row r="11" spans="1:2">
      <c r="A11" t="s">
        <v>113</v>
      </c>
      <c r="B11">
        <v>1.5146139255873401E-4</v>
      </c>
    </row>
    <row r="12" spans="1:2">
      <c r="A12" t="s">
        <v>12</v>
      </c>
      <c r="B12">
        <v>8.816700298691681E-4</v>
      </c>
    </row>
    <row r="13" spans="1:2">
      <c r="A13" t="s">
        <v>115</v>
      </c>
      <c r="B13">
        <v>9.7979641522397912E-6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Vehicle Loading</vt:lpstr>
      <vt:lpstr>HDV frt time series</vt:lpstr>
      <vt:lpstr>LDV psg time series</vt:lpstr>
      <vt:lpstr>LDV frt time series</vt:lpstr>
      <vt:lpstr>HDV psg time series</vt:lpstr>
      <vt:lpstr>HDV psg</vt:lpstr>
      <vt:lpstr>Motorbike</vt:lpstr>
      <vt:lpstr>Nonroad estimates</vt:lpstr>
      <vt:lpstr>HDV frt</vt:lpstr>
      <vt:lpstr>LDV psg</vt:lpstr>
      <vt:lpstr>LDV frt adjustment</vt:lpstr>
      <vt:lpstr>LDV frt</vt:lpstr>
      <vt:lpstr>BNVFE-LDVs-psgr</vt:lpstr>
      <vt:lpstr>BNVFE-LDVs-frgt</vt:lpstr>
      <vt:lpstr>BNVFE-HDVs-psgr</vt:lpstr>
      <vt:lpstr>BNVFE-HDVs-frgt</vt:lpstr>
      <vt:lpstr>BNVFE-aircraft-psgr</vt:lpstr>
      <vt:lpstr>BNVFE-aircraft-frgt</vt:lpstr>
      <vt:lpstr>BNVFE-rail-psgr</vt:lpstr>
      <vt:lpstr>BNVFE-rail-frgt</vt:lpstr>
      <vt:lpstr>BNVFE-ships-psgr</vt:lpstr>
      <vt:lpstr>BNVFE-ships-frgt</vt:lpstr>
      <vt:lpstr>BNVFE-motorbikes-psgr</vt:lpstr>
      <vt:lpstr>BNVFE-motorbikes-frgt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2017-06-26T22:04:22Z</dcterms:created>
  <dcterms:modified xsi:type="dcterms:W3CDTF">2019-05-07T18:04:17Z</dcterms:modified>
</cp:coreProperties>
</file>