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740" yWindow="0" windowWidth="17385" windowHeight="14625"/>
  </bookViews>
  <sheets>
    <sheet name="About" sheetId="1" r:id="rId1"/>
    <sheet name="E3 VMT in BAU and Scoping Plan" sheetId="11" r:id="rId2"/>
    <sheet name="passenger rail" sheetId="12" r:id="rId3"/>
    <sheet name="Scoping Plan estimates" sheetId="10" r:id="rId4"/>
    <sheet name="PCiCDTdtTDM" sheetId="6" r:id="rId5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6" l="1"/>
  <c r="B1" i="6"/>
  <c r="C1" i="6"/>
  <c r="A2" i="6"/>
  <c r="C2" i="6"/>
  <c r="A3" i="6"/>
  <c r="C3" i="6"/>
  <c r="A4" i="6"/>
  <c r="B4" i="6"/>
  <c r="C4" i="6"/>
  <c r="A5" i="6"/>
  <c r="A6" i="6"/>
  <c r="B6" i="6"/>
  <c r="A7" i="6"/>
  <c r="C7" i="6"/>
  <c r="B2" i="10"/>
  <c r="B3" i="10"/>
  <c r="B5" i="10"/>
  <c r="C5" i="10"/>
  <c r="C5" i="6" s="1"/>
  <c r="C6" i="10"/>
  <c r="C6" i="6" s="1"/>
  <c r="B7" i="10"/>
  <c r="B40" i="11" l="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B46" i="11"/>
  <c r="B47" i="11"/>
  <c r="G29" i="12" l="1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F29" i="12"/>
  <c r="AJ36" i="11" l="1"/>
  <c r="AJ19" i="11"/>
  <c r="AJ41" i="11"/>
  <c r="AJ42" i="11"/>
  <c r="AJ43" i="11"/>
  <c r="AJ44" i="11"/>
  <c r="B52" i="11" s="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B36" i="11"/>
  <c r="C23" i="11"/>
  <c r="D23" i="11" s="1"/>
  <c r="E23" i="11" s="1"/>
  <c r="F23" i="11" s="1"/>
  <c r="G23" i="11" s="1"/>
  <c r="H23" i="11" s="1"/>
  <c r="I23" i="11" s="1"/>
  <c r="J23" i="11" s="1"/>
  <c r="K23" i="11" s="1"/>
  <c r="L23" i="11" s="1"/>
  <c r="M23" i="11" s="1"/>
  <c r="N23" i="11" s="1"/>
  <c r="O23" i="11" s="1"/>
  <c r="P23" i="11" s="1"/>
  <c r="Q23" i="11" s="1"/>
  <c r="R23" i="11" s="1"/>
  <c r="S23" i="11" s="1"/>
  <c r="T23" i="11" s="1"/>
  <c r="U23" i="11" s="1"/>
  <c r="V23" i="11" s="1"/>
  <c r="W23" i="11" s="1"/>
  <c r="X23" i="11" s="1"/>
  <c r="Y23" i="11" s="1"/>
  <c r="Z23" i="11" s="1"/>
  <c r="AA23" i="11" s="1"/>
  <c r="AB23" i="11" s="1"/>
  <c r="AC23" i="11" s="1"/>
  <c r="AD23" i="11" s="1"/>
  <c r="AE23" i="11" s="1"/>
  <c r="AF23" i="11" s="1"/>
  <c r="AG23" i="11" s="1"/>
  <c r="AH23" i="11" s="1"/>
  <c r="AI23" i="11" s="1"/>
  <c r="AJ23" i="11" s="1"/>
  <c r="C25" i="12"/>
  <c r="C27" i="12"/>
  <c r="D25" i="12"/>
  <c r="D27" i="12"/>
  <c r="E25" i="12"/>
  <c r="E27" i="12"/>
  <c r="F25" i="12"/>
  <c r="F27" i="12"/>
  <c r="G25" i="12"/>
  <c r="G27" i="12"/>
  <c r="H25" i="12"/>
  <c r="H27" i="12"/>
  <c r="I25" i="12"/>
  <c r="I27" i="12"/>
  <c r="J25" i="12"/>
  <c r="J27" i="12"/>
  <c r="K25" i="12"/>
  <c r="K27" i="12"/>
  <c r="L25" i="12"/>
  <c r="L27" i="12"/>
  <c r="M25" i="12"/>
  <c r="M27" i="12"/>
  <c r="N25" i="12"/>
  <c r="N27" i="12"/>
  <c r="O25" i="12"/>
  <c r="O27" i="12"/>
  <c r="P25" i="12"/>
  <c r="P27" i="12"/>
  <c r="Q25" i="12"/>
  <c r="Q27" i="12"/>
  <c r="R25" i="12"/>
  <c r="R27" i="12"/>
  <c r="S25" i="12"/>
  <c r="S27" i="12"/>
  <c r="T25" i="12"/>
  <c r="T27" i="12"/>
  <c r="U25" i="12"/>
  <c r="U27" i="12"/>
  <c r="V25" i="12"/>
  <c r="V27" i="12"/>
  <c r="W25" i="12"/>
  <c r="W27" i="12"/>
  <c r="X25" i="12"/>
  <c r="X27" i="12"/>
  <c r="Y25" i="12"/>
  <c r="Y27" i="12"/>
  <c r="Z25" i="12"/>
  <c r="Z27" i="12"/>
  <c r="AA25" i="12"/>
  <c r="AA27" i="12"/>
  <c r="AB25" i="12"/>
  <c r="AB27" i="12"/>
  <c r="AC25" i="12"/>
  <c r="AC27" i="12"/>
  <c r="AD25" i="12"/>
  <c r="AD27" i="12"/>
  <c r="AE25" i="12"/>
  <c r="AE27" i="12"/>
  <c r="AF25" i="12"/>
  <c r="AF27" i="12"/>
  <c r="AG25" i="12"/>
  <c r="AG27" i="12"/>
  <c r="AH25" i="12"/>
  <c r="AH27" i="12"/>
  <c r="AI25" i="12"/>
  <c r="AI27" i="12"/>
  <c r="AJ25" i="12"/>
  <c r="AJ27" i="12"/>
  <c r="B25" i="12"/>
  <c r="B27" i="12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J40" i="11" l="1"/>
  <c r="B51" i="11"/>
  <c r="B48" i="11"/>
  <c r="B50" i="11"/>
  <c r="B49" i="11"/>
</calcChain>
</file>

<file path=xl/sharedStrings.xml><?xml version="1.0" encoding="utf-8"?>
<sst xmlns="http://schemas.openxmlformats.org/spreadsheetml/2006/main" count="100" uniqueCount="82">
  <si>
    <t>Methodology</t>
  </si>
  <si>
    <t>LDVs</t>
  </si>
  <si>
    <t>HDVs</t>
  </si>
  <si>
    <t>aircraft</t>
  </si>
  <si>
    <t>rail</t>
  </si>
  <si>
    <t>ships</t>
  </si>
  <si>
    <t>motorbikes</t>
  </si>
  <si>
    <t>Vehicle Type</t>
  </si>
  <si>
    <t>PCiCDTdtTDM Perc Change in Cargo Dist Transported due to TDM</t>
  </si>
  <si>
    <t>passengers</t>
  </si>
  <si>
    <t>freight</t>
  </si>
  <si>
    <t>LDV VMT</t>
  </si>
  <si>
    <t>MDV</t>
  </si>
  <si>
    <t>HDV</t>
  </si>
  <si>
    <t>Bus</t>
  </si>
  <si>
    <t>LD VMT</t>
  </si>
  <si>
    <t>MD VMT</t>
  </si>
  <si>
    <t>HD VMT</t>
  </si>
  <si>
    <t>Bus VMT</t>
  </si>
  <si>
    <t>motorcycle</t>
  </si>
  <si>
    <t>car</t>
  </si>
  <si>
    <t>truck</t>
  </si>
  <si>
    <t>LDV (EPS def)</t>
  </si>
  <si>
    <t>Detailed LDV</t>
  </si>
  <si>
    <t xml:space="preserve"> </t>
  </si>
  <si>
    <t>Electricity</t>
  </si>
  <si>
    <t>Gasoline</t>
  </si>
  <si>
    <t>Diesel</t>
  </si>
  <si>
    <t>Liquified Pipeline Gas (LNG)</t>
  </si>
  <si>
    <t>Compressed Pipeline Gas (CNG)</t>
  </si>
  <si>
    <t>Hydrogen</t>
  </si>
  <si>
    <t>Kerosene-Jet Fuel</t>
  </si>
  <si>
    <t>None</t>
  </si>
  <si>
    <t>Passenger Rail Energy in EJ</t>
  </si>
  <si>
    <t>BAU</t>
  </si>
  <si>
    <t>Scoping plan</t>
  </si>
  <si>
    <t>SP total with electric drive efficiency adjustment</t>
  </si>
  <si>
    <t>SP total minus BAU</t>
  </si>
  <si>
    <t>VMT in BAU</t>
  </si>
  <si>
    <t>VMT in Scoping Plan</t>
  </si>
  <si>
    <t>(necessary to separate out motorcycle miles)</t>
  </si>
  <si>
    <t>moto</t>
  </si>
  <si>
    <t>auto</t>
  </si>
  <si>
    <t>Moto</t>
  </si>
  <si>
    <t>HDV psg</t>
  </si>
  <si>
    <t>LDV frgt</t>
  </si>
  <si>
    <t>BUS</t>
  </si>
  <si>
    <t>LDV psg</t>
  </si>
  <si>
    <t>HDV frgt</t>
  </si>
  <si>
    <t>% change in Scoping Plan</t>
  </si>
  <si>
    <t>Sources:</t>
  </si>
  <si>
    <t>% change</t>
  </si>
  <si>
    <t xml:space="preserve">2050 effects 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</si>
  <si>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</si>
  <si>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</si>
  <si>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</si>
  <si>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</si>
  <si>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</si>
  <si>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</si>
  <si>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>California Air Resource Board</t>
  </si>
  <si>
    <t>2017 Scoping Plan</t>
  </si>
  <si>
    <t>https://www.arb.ca.gov/cc/scopingplan/scoping_plan_2017.pdf</t>
  </si>
  <si>
    <t xml:space="preserve">It is difficult to see the policies that come together to cause such a reduction in freight efficiency over the next </t>
  </si>
  <si>
    <t>decade, and this is noted in the guidance for the web tool.</t>
  </si>
  <si>
    <t>is a common approach, as the infrastructure costs and savings are difficult to evaluate.</t>
  </si>
  <si>
    <t>We directly apply the assumptions in the Scoping Plan analysis for road vehicles.</t>
  </si>
  <si>
    <t xml:space="preserve">The vehicle miles traveled (VMT) are compared in the Scoping Plan scenario as compared to the </t>
  </si>
  <si>
    <t xml:space="preserve">BAU (their "updated reference".  These calculations are carried out in the "Scoping Plan VMT" tab. </t>
  </si>
  <si>
    <t xml:space="preserve">The potential reduction in rail energy through 2030 is used as a potential for passenger rail. </t>
  </si>
  <si>
    <t>This is not directly relevant to this variable, but for future reference, note the cost of these policies is estimated as zero.</t>
  </si>
  <si>
    <t>Freight Notes</t>
  </si>
  <si>
    <t>Having established that, handling of the off road segments is straightforward as there are no fuel</t>
  </si>
  <si>
    <t xml:space="preserve">Therefore, the 25% improvement is accomplished by setting the relevant freight potentials at 25% </t>
  </si>
  <si>
    <t xml:space="preserve">with the policy scheduling ramping up to 100% in 2030. </t>
  </si>
  <si>
    <t xml:space="preserve">PCiCDTdtTDM Perc Change in Cargo Dist Transported due to TDM sets the relevant potential improvement. </t>
  </si>
  <si>
    <t>Background:  At page 25, the Scoping Plan calls for an improvement in "freight system efficiency of 25% by 2030," p. 25.</t>
  </si>
  <si>
    <t>However, this potential improvement -- 25% -- is allowed for off-road freight, in order to provide</t>
  </si>
  <si>
    <t xml:space="preserve">a fair test of the Scoping Plan assumptions.  </t>
  </si>
  <si>
    <t>* off road freight improvement allowed</t>
  </si>
  <si>
    <t>For background, the "SP cost estimates" tab shows the estimated cost from the Scoping Plan analysis (zero), which</t>
  </si>
  <si>
    <t>HDV and LDV freight vehicle improvement already provides a good, rough approximation for such an efficiency increase.</t>
  </si>
  <si>
    <t>efficiency improvements for such vehicles in the BAU, planned, or EI scenarios.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</si>
</sst>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4" fontId="0" fillId="0" borderId="0" xfId="0" applyNumberFormat="1"/>
    <xf numFmtId="3" fontId="0" fillId="0" borderId="0" xfId="0" applyNumberFormat="1"/>
    <xf numFmtId="9" fontId="0" fillId="0" borderId="0" xfId="1" applyFont="1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164" fontId="0" fillId="0" borderId="0" xfId="1" applyNumberFormat="1" applyFont="1"/>
    <xf numFmtId="10" fontId="0" fillId="0" borderId="0" xfId="1" applyNumberFormat="1" applyFont="1"/>
    <xf numFmtId="0" fontId="3" fillId="0" borderId="0" xfId="10"/>
    <xf numFmtId="0" fontId="0" fillId="0" borderId="0" xfId="0" applyAlignment="1"/>
    <xf numFmtId="0" fontId="2" fillId="0" borderId="0" xfId="0" applyFont="1" applyFill="1" applyAlignment="1">
      <alignment horizontal="right"/>
    </xf>
    <xf numFmtId="165" fontId="0" fillId="0" borderId="0" xfId="0" applyNumberFormat="1" applyFill="1"/>
    <xf numFmtId="0" fontId="0" fillId="2" borderId="0" xfId="0" applyFill="1"/>
    <xf numFmtId="0" fontId="2" fillId="2" borderId="0" xfId="0" applyFont="1" applyFill="1" applyAlignment="1"/>
    <xf numFmtId="166" fontId="0" fillId="0" borderId="0" xfId="0" applyNumberFormat="1"/>
  </cellXfs>
  <cellStyles count="14">
    <cellStyle name="Body: normal cell" xfId="1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/>
    <cellStyle name="Normal" xfId="0" builtinId="0"/>
    <cellStyle name="Normal 2" xfId="11"/>
    <cellStyle name="Parent row" xfId="1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152400</xdr:rowOff>
    </xdr:from>
    <xdr:to>
      <xdr:col>15</xdr:col>
      <xdr:colOff>342900</xdr:colOff>
      <xdr:row>52</xdr:row>
      <xdr:rowOff>116098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350"/>
          <a:ext cx="10058400" cy="3583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cc/scopingplan/scoping_plan_2017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topLeftCell="A8" workbookViewId="0">
      <selection activeCell="A36" sqref="A36"/>
    </sheetView>
  </sheetViews>
  <sheetFormatPr defaultColWidth="8.85546875" defaultRowHeight="15" x14ac:dyDescent="0.25"/>
  <cols>
    <col min="2" max="2" width="64.7109375" customWidth="1"/>
  </cols>
  <sheetData>
    <row r="1" spans="1:2" x14ac:dyDescent="0.35">
      <c r="A1" s="1" t="s">
        <v>8</v>
      </c>
    </row>
    <row r="3" spans="1:2" x14ac:dyDescent="0.35">
      <c r="A3" s="3" t="s">
        <v>50</v>
      </c>
      <c r="B3" s="22" t="s">
        <v>53</v>
      </c>
    </row>
    <row r="4" spans="1:2" x14ac:dyDescent="0.35">
      <c r="B4" s="18" t="s">
        <v>54</v>
      </c>
    </row>
    <row r="5" spans="1:2" x14ac:dyDescent="0.35">
      <c r="B5" s="18" t="s">
        <v>55</v>
      </c>
    </row>
    <row r="6" spans="1:2" x14ac:dyDescent="0.35">
      <c r="B6" s="18" t="s">
        <v>56</v>
      </c>
    </row>
    <row r="7" spans="1:2" x14ac:dyDescent="0.35">
      <c r="B7" s="18" t="s">
        <v>57</v>
      </c>
    </row>
    <row r="8" spans="1:2" x14ac:dyDescent="0.35">
      <c r="B8" s="2" t="s">
        <v>58</v>
      </c>
    </row>
    <row r="9" spans="1:2" x14ac:dyDescent="0.35">
      <c r="B9" s="2"/>
    </row>
    <row r="10" spans="1:2" x14ac:dyDescent="0.35">
      <c r="B10" s="2" t="s">
        <v>59</v>
      </c>
    </row>
    <row r="11" spans="1:2" x14ac:dyDescent="0.35">
      <c r="B11" s="2" t="s">
        <v>60</v>
      </c>
    </row>
    <row r="12" spans="1:2" x14ac:dyDescent="0.35">
      <c r="B12" s="17" t="s">
        <v>61</v>
      </c>
    </row>
    <row r="14" spans="1:2" x14ac:dyDescent="0.35">
      <c r="A14" s="1" t="s">
        <v>0</v>
      </c>
    </row>
    <row r="15" spans="1:2" x14ac:dyDescent="0.35">
      <c r="A15" t="s">
        <v>65</v>
      </c>
    </row>
    <row r="16" spans="1:2" x14ac:dyDescent="0.35">
      <c r="A16" t="s">
        <v>66</v>
      </c>
    </row>
    <row r="17" spans="1:3" x14ac:dyDescent="0.35">
      <c r="A17" t="s">
        <v>67</v>
      </c>
    </row>
    <row r="19" spans="1:3" x14ac:dyDescent="0.35">
      <c r="A19" t="s">
        <v>68</v>
      </c>
    </row>
    <row r="21" spans="1:3" x14ac:dyDescent="0.35">
      <c r="A21" s="1" t="s">
        <v>70</v>
      </c>
    </row>
    <row r="23" spans="1:3" x14ac:dyDescent="0.35">
      <c r="A23" t="s">
        <v>75</v>
      </c>
    </row>
    <row r="24" spans="1:3" x14ac:dyDescent="0.35">
      <c r="A24" t="s">
        <v>62</v>
      </c>
    </row>
    <row r="25" spans="1:3" x14ac:dyDescent="0.35">
      <c r="A25" t="s">
        <v>63</v>
      </c>
    </row>
    <row r="26" spans="1:3" x14ac:dyDescent="0.35">
      <c r="A26" t="s">
        <v>76</v>
      </c>
    </row>
    <row r="27" spans="1:3" x14ac:dyDescent="0.35">
      <c r="A27" t="s">
        <v>77</v>
      </c>
    </row>
    <row r="28" spans="1:3" x14ac:dyDescent="0.35"/>
    <row r="29" spans="1:3" x14ac:dyDescent="0.35">
      <c r="A29" t="s">
        <v>78</v>
      </c>
      <c r="C29">
        <v>-0.25</v>
      </c>
    </row>
    <row r="31" spans="1:3" x14ac:dyDescent="0.25">
      <c r="A31" t="s">
        <v>80</v>
      </c>
    </row>
    <row r="33" spans="1:1" x14ac:dyDescent="0.25">
      <c r="A33" t="s">
        <v>71</v>
      </c>
    </row>
    <row r="35" spans="1:1" x14ac:dyDescent="0.25">
      <c r="A35" t="s">
        <v>81</v>
      </c>
    </row>
    <row r="37" spans="1:1" x14ac:dyDescent="0.25">
      <c r="A37" t="s">
        <v>72</v>
      </c>
    </row>
    <row r="39" spans="1:1" x14ac:dyDescent="0.25">
      <c r="A39" t="s">
        <v>73</v>
      </c>
    </row>
    <row r="41" spans="1:1" x14ac:dyDescent="0.25">
      <c r="A41" s="1" t="s">
        <v>74</v>
      </c>
    </row>
    <row r="43" spans="1:1" x14ac:dyDescent="0.35">
      <c r="A43" t="s">
        <v>79</v>
      </c>
    </row>
    <row r="44" spans="1:1" x14ac:dyDescent="0.35">
      <c r="A44" t="s">
        <v>64</v>
      </c>
    </row>
  </sheetData>
  <hyperlinks>
    <hyperlink ref="B12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A7" workbookViewId="0">
      <selection activeCell="O44" sqref="A40:O44"/>
    </sheetView>
  </sheetViews>
  <sheetFormatPr defaultColWidth="8.85546875" defaultRowHeight="15" x14ac:dyDescent="0.25"/>
  <cols>
    <col min="1" max="1" width="11.28515625" bestFit="1" customWidth="1"/>
    <col min="2" max="2" width="21.85546875" customWidth="1"/>
    <col min="3" max="3" width="16.7109375" bestFit="1" customWidth="1"/>
    <col min="16" max="16" width="23.28515625" customWidth="1"/>
    <col min="36" max="36" width="21.7109375" customWidth="1"/>
    <col min="40" max="40" width="14.7109375" bestFit="1" customWidth="1"/>
  </cols>
  <sheetData>
    <row r="1" spans="1:41" ht="14.45" x14ac:dyDescent="0.35">
      <c r="AO1" t="s">
        <v>46</v>
      </c>
    </row>
    <row r="2" spans="1:41" ht="14.45" x14ac:dyDescent="0.35">
      <c r="AN2" s="6"/>
    </row>
    <row r="3" spans="1:41" ht="14.45" x14ac:dyDescent="0.35">
      <c r="A3" s="13" t="s">
        <v>38</v>
      </c>
      <c r="B3" s="13"/>
      <c r="AN3" s="6"/>
    </row>
    <row r="4" spans="1:41" ht="14.45" x14ac:dyDescent="0.35">
      <c r="B4">
        <v>2016</v>
      </c>
      <c r="C4">
        <v>2017</v>
      </c>
      <c r="D4">
        <v>2018</v>
      </c>
      <c r="E4">
        <v>2019</v>
      </c>
      <c r="F4">
        <v>2020</v>
      </c>
      <c r="G4">
        <v>2021</v>
      </c>
      <c r="H4">
        <v>2022</v>
      </c>
      <c r="I4">
        <v>2023</v>
      </c>
      <c r="J4">
        <v>2024</v>
      </c>
      <c r="K4">
        <v>2025</v>
      </c>
      <c r="L4">
        <v>2026</v>
      </c>
      <c r="M4">
        <v>2027</v>
      </c>
      <c r="N4">
        <v>2028</v>
      </c>
      <c r="O4">
        <v>2029</v>
      </c>
      <c r="P4">
        <v>2030</v>
      </c>
      <c r="Q4">
        <v>2031</v>
      </c>
      <c r="R4">
        <v>2032</v>
      </c>
      <c r="S4">
        <v>2033</v>
      </c>
      <c r="T4">
        <v>2034</v>
      </c>
      <c r="U4">
        <v>2035</v>
      </c>
      <c r="V4">
        <v>2036</v>
      </c>
      <c r="W4">
        <v>2037</v>
      </c>
      <c r="X4">
        <v>2038</v>
      </c>
      <c r="Y4">
        <v>2039</v>
      </c>
      <c r="Z4">
        <v>2040</v>
      </c>
      <c r="AA4">
        <v>2041</v>
      </c>
      <c r="AB4">
        <v>2042</v>
      </c>
      <c r="AC4">
        <v>2043</v>
      </c>
      <c r="AD4">
        <v>2044</v>
      </c>
      <c r="AE4">
        <v>2045</v>
      </c>
      <c r="AF4">
        <v>2046</v>
      </c>
      <c r="AG4">
        <v>2047</v>
      </c>
      <c r="AH4">
        <v>2048</v>
      </c>
      <c r="AI4">
        <v>2049</v>
      </c>
      <c r="AJ4">
        <v>2050</v>
      </c>
      <c r="AN4" s="6"/>
    </row>
    <row r="5" spans="1:41" ht="14.45" x14ac:dyDescent="0.35">
      <c r="A5" t="s">
        <v>15</v>
      </c>
      <c r="B5">
        <v>308053473311.97998</v>
      </c>
      <c r="C5">
        <v>312414591439.97101</v>
      </c>
      <c r="D5">
        <v>313351890980.13501</v>
      </c>
      <c r="E5">
        <v>314211407116.867</v>
      </c>
      <c r="F5">
        <v>315008689862.05402</v>
      </c>
      <c r="G5">
        <v>317454475099.83301</v>
      </c>
      <c r="H5">
        <v>319294711399.72498</v>
      </c>
      <c r="I5">
        <v>321591824018.90997</v>
      </c>
      <c r="J5">
        <v>323799699837.026</v>
      </c>
      <c r="K5">
        <v>325969206774.48602</v>
      </c>
      <c r="L5">
        <v>327229487966.42297</v>
      </c>
      <c r="M5">
        <v>329130220643.72302</v>
      </c>
      <c r="N5">
        <v>330907787435.36499</v>
      </c>
      <c r="O5">
        <v>332631884884.93701</v>
      </c>
      <c r="P5">
        <v>334234204530.13098</v>
      </c>
      <c r="Q5">
        <v>335963984101.21301</v>
      </c>
      <c r="R5">
        <v>337557850432.76099</v>
      </c>
      <c r="S5">
        <v>339122896216.94598</v>
      </c>
      <c r="T5">
        <v>340639212786.62299</v>
      </c>
      <c r="U5">
        <v>342021749931.09601</v>
      </c>
      <c r="V5">
        <v>343347073068.56702</v>
      </c>
      <c r="W5">
        <v>344645036271.23297</v>
      </c>
      <c r="X5">
        <v>345905310874.33002</v>
      </c>
      <c r="Y5">
        <v>347013950226.04901</v>
      </c>
      <c r="Z5">
        <v>348087077922.63702</v>
      </c>
      <c r="AA5">
        <v>350676946474.04199</v>
      </c>
      <c r="AB5">
        <v>353232532869.83002</v>
      </c>
      <c r="AC5">
        <v>355772347668.401</v>
      </c>
      <c r="AD5">
        <v>358296407425.45099</v>
      </c>
      <c r="AE5">
        <v>360803586150.92499</v>
      </c>
      <c r="AF5">
        <v>363314838963.66498</v>
      </c>
      <c r="AG5">
        <v>365799648666</v>
      </c>
      <c r="AH5">
        <v>368287555325.89099</v>
      </c>
      <c r="AI5">
        <v>370751067220.68597</v>
      </c>
      <c r="AJ5">
        <v>373112361961.49799</v>
      </c>
      <c r="AN5" s="6"/>
    </row>
    <row r="6" spans="1:41" ht="14.45" x14ac:dyDescent="0.35">
      <c r="A6" t="s">
        <v>16</v>
      </c>
      <c r="B6">
        <v>14915097893.2143</v>
      </c>
      <c r="C6">
        <v>14718255448.065001</v>
      </c>
      <c r="D6">
        <v>14441972920.3442</v>
      </c>
      <c r="E6">
        <v>14231397765.170401</v>
      </c>
      <c r="F6">
        <v>14035351297.1189</v>
      </c>
      <c r="G6">
        <v>13950370710.8244</v>
      </c>
      <c r="H6">
        <v>13867747372.411501</v>
      </c>
      <c r="I6">
        <v>13800195665.322201</v>
      </c>
      <c r="J6">
        <v>13701727651.4692</v>
      </c>
      <c r="K6">
        <v>13612294732.8715</v>
      </c>
      <c r="L6">
        <v>13548253677.6376</v>
      </c>
      <c r="M6">
        <v>13510572363.4729</v>
      </c>
      <c r="N6">
        <v>13496880517.5548</v>
      </c>
      <c r="O6">
        <v>13506566011.397499</v>
      </c>
      <c r="P6">
        <v>13536623607.116899</v>
      </c>
      <c r="Q6">
        <v>13616010142.3361</v>
      </c>
      <c r="R6">
        <v>13715035778.521999</v>
      </c>
      <c r="S6">
        <v>13828723963.2593</v>
      </c>
      <c r="T6">
        <v>13953450571.8354</v>
      </c>
      <c r="U6">
        <v>14089226716.8344</v>
      </c>
      <c r="V6">
        <v>14235177566.0518</v>
      </c>
      <c r="W6">
        <v>14388222684.444599</v>
      </c>
      <c r="X6">
        <v>14547444197.681999</v>
      </c>
      <c r="Y6">
        <v>14712626417.438</v>
      </c>
      <c r="Z6">
        <v>14882715276.5077</v>
      </c>
      <c r="AA6">
        <v>14997089441.309401</v>
      </c>
      <c r="AB6">
        <v>15115209180.9911</v>
      </c>
      <c r="AC6">
        <v>15238369945.3412</v>
      </c>
      <c r="AD6">
        <v>15358750798.3388</v>
      </c>
      <c r="AE6">
        <v>15480875904.7099</v>
      </c>
      <c r="AF6">
        <v>15603042695.641399</v>
      </c>
      <c r="AG6">
        <v>15728356435.022699</v>
      </c>
      <c r="AH6">
        <v>15852833812.2999</v>
      </c>
      <c r="AI6">
        <v>15979218251.0105</v>
      </c>
      <c r="AJ6">
        <v>16109798309.9622</v>
      </c>
      <c r="AN6" s="6"/>
    </row>
    <row r="7" spans="1:41" ht="14.45" x14ac:dyDescent="0.35">
      <c r="A7" t="s">
        <v>17</v>
      </c>
      <c r="B7">
        <v>11679898455.5756</v>
      </c>
      <c r="C7">
        <v>12063326053.555</v>
      </c>
      <c r="D7">
        <v>12451265437.669201</v>
      </c>
      <c r="E7">
        <v>12914020495.733299</v>
      </c>
      <c r="F7">
        <v>13350342538.667101</v>
      </c>
      <c r="G7">
        <v>13883929719.4555</v>
      </c>
      <c r="H7">
        <v>14374869233.048599</v>
      </c>
      <c r="I7">
        <v>14852682029.578501</v>
      </c>
      <c r="J7">
        <v>15193703796.0786</v>
      </c>
      <c r="K7">
        <v>15521660249.3596</v>
      </c>
      <c r="L7">
        <v>15860822439.1089</v>
      </c>
      <c r="M7">
        <v>16202596714.789499</v>
      </c>
      <c r="N7">
        <v>16546921395.361</v>
      </c>
      <c r="O7">
        <v>16893835388.998899</v>
      </c>
      <c r="P7">
        <v>17243335800.431198</v>
      </c>
      <c r="Q7">
        <v>17615280446.056999</v>
      </c>
      <c r="R7">
        <v>17990588623.217899</v>
      </c>
      <c r="S7">
        <v>18369279273.680801</v>
      </c>
      <c r="T7">
        <v>18751348218.698101</v>
      </c>
      <c r="U7">
        <v>19136787567.610401</v>
      </c>
      <c r="V7">
        <v>19534584218.542702</v>
      </c>
      <c r="W7">
        <v>19935874632.306599</v>
      </c>
      <c r="X7">
        <v>20340652401.091099</v>
      </c>
      <c r="Y7">
        <v>20748936127.652599</v>
      </c>
      <c r="Z7">
        <v>21160743102.665699</v>
      </c>
      <c r="AA7">
        <v>21431158763.821201</v>
      </c>
      <c r="AB7">
        <v>21717219150.939301</v>
      </c>
      <c r="AC7">
        <v>22003577792.5923</v>
      </c>
      <c r="AD7">
        <v>22290247811.460602</v>
      </c>
      <c r="AE7">
        <v>22577208400.7882</v>
      </c>
      <c r="AF7">
        <v>22864499928.291801</v>
      </c>
      <c r="AG7">
        <v>23152132013.323502</v>
      </c>
      <c r="AH7">
        <v>23440046670.6866</v>
      </c>
      <c r="AI7">
        <v>23728310844.5411</v>
      </c>
      <c r="AJ7">
        <v>24016885854.1474</v>
      </c>
      <c r="AN7" s="6"/>
    </row>
    <row r="8" spans="1:41" ht="14.45" x14ac:dyDescent="0.35">
      <c r="A8" t="s">
        <v>18</v>
      </c>
      <c r="B8">
        <v>1479862873.9102199</v>
      </c>
      <c r="C8">
        <v>1478015525.5485001</v>
      </c>
      <c r="D8">
        <v>1459301477.4472001</v>
      </c>
      <c r="E8">
        <v>1447210548.4333799</v>
      </c>
      <c r="F8">
        <v>1435852583.5318601</v>
      </c>
      <c r="G8">
        <v>1434521224.10376</v>
      </c>
      <c r="H8">
        <v>1434427284.29813</v>
      </c>
      <c r="I8">
        <v>1434945857.00717</v>
      </c>
      <c r="J8">
        <v>1432174949.3525901</v>
      </c>
      <c r="K8">
        <v>1427285032.46715</v>
      </c>
      <c r="L8">
        <v>1422274446.63837</v>
      </c>
      <c r="M8">
        <v>1420698524.6419599</v>
      </c>
      <c r="N8">
        <v>1419664657.4891601</v>
      </c>
      <c r="O8">
        <v>1417613282.7538099</v>
      </c>
      <c r="P8">
        <v>1420507543.71421</v>
      </c>
      <c r="Q8">
        <v>1426614342.66362</v>
      </c>
      <c r="R8">
        <v>1433670685.8053999</v>
      </c>
      <c r="S8">
        <v>1438931628.5581801</v>
      </c>
      <c r="T8">
        <v>1445092723.08354</v>
      </c>
      <c r="U8">
        <v>1452344203.1275301</v>
      </c>
      <c r="V8">
        <v>1460327574.7091601</v>
      </c>
      <c r="W8">
        <v>1467973766.49105</v>
      </c>
      <c r="X8">
        <v>1476800932.0241101</v>
      </c>
      <c r="Y8">
        <v>1486188809.4862101</v>
      </c>
      <c r="Z8">
        <v>1495343730.2211599</v>
      </c>
      <c r="AA8">
        <v>1505887177.13743</v>
      </c>
      <c r="AB8">
        <v>1515221671.13065</v>
      </c>
      <c r="AC8">
        <v>1525208770.00476</v>
      </c>
      <c r="AD8">
        <v>1535210394.18748</v>
      </c>
      <c r="AE8">
        <v>1544670243.0690801</v>
      </c>
      <c r="AF8">
        <v>1553385976.15698</v>
      </c>
      <c r="AG8">
        <v>1563686343.8401301</v>
      </c>
      <c r="AH8">
        <v>1573742497.78285</v>
      </c>
      <c r="AI8">
        <v>1584157666.2089601</v>
      </c>
      <c r="AJ8">
        <v>1594472561.40658</v>
      </c>
      <c r="AN8" s="6"/>
    </row>
    <row r="9" spans="1:41" ht="14.45" x14ac:dyDescent="0.35">
      <c r="AN9" s="6"/>
    </row>
    <row r="10" spans="1:41" ht="14.45" x14ac:dyDescent="0.35">
      <c r="A10" t="s">
        <v>23</v>
      </c>
      <c r="B10" t="s">
        <v>40</v>
      </c>
      <c r="AN10" s="6"/>
    </row>
    <row r="11" spans="1:41" ht="14.45" x14ac:dyDescent="0.35">
      <c r="AN11" s="6"/>
    </row>
    <row r="12" spans="1:41" ht="14.45" x14ac:dyDescent="0.35">
      <c r="B12">
        <v>2016</v>
      </c>
      <c r="C12">
        <v>2017</v>
      </c>
      <c r="D12">
        <v>2018</v>
      </c>
      <c r="E12">
        <v>2019</v>
      </c>
      <c r="F12">
        <v>2020</v>
      </c>
      <c r="G12">
        <v>2021</v>
      </c>
      <c r="H12">
        <v>2022</v>
      </c>
      <c r="I12">
        <v>2023</v>
      </c>
      <c r="J12">
        <v>2024</v>
      </c>
      <c r="K12">
        <v>2025</v>
      </c>
      <c r="L12">
        <v>2026</v>
      </c>
      <c r="M12">
        <v>2027</v>
      </c>
      <c r="N12">
        <v>2028</v>
      </c>
      <c r="O12">
        <v>2029</v>
      </c>
      <c r="P12">
        <v>2030</v>
      </c>
      <c r="Q12">
        <v>2031</v>
      </c>
      <c r="R12">
        <v>2032</v>
      </c>
      <c r="S12">
        <v>2033</v>
      </c>
      <c r="T12">
        <v>2034</v>
      </c>
      <c r="U12">
        <v>2035</v>
      </c>
      <c r="V12">
        <v>2036</v>
      </c>
      <c r="W12">
        <v>2037</v>
      </c>
      <c r="X12">
        <v>2038</v>
      </c>
      <c r="Y12">
        <v>2039</v>
      </c>
      <c r="Z12">
        <v>2040</v>
      </c>
      <c r="AA12">
        <v>2041</v>
      </c>
      <c r="AB12">
        <v>2042</v>
      </c>
      <c r="AC12">
        <v>2043</v>
      </c>
      <c r="AD12">
        <v>2044</v>
      </c>
      <c r="AE12">
        <v>2045</v>
      </c>
      <c r="AF12">
        <v>2046</v>
      </c>
      <c r="AG12">
        <v>2047</v>
      </c>
      <c r="AH12">
        <v>2048</v>
      </c>
      <c r="AI12">
        <v>2049</v>
      </c>
      <c r="AJ12">
        <v>2050</v>
      </c>
      <c r="AN12" s="6"/>
    </row>
    <row r="13" spans="1:41" ht="14.45" x14ac:dyDescent="0.35">
      <c r="A13" t="s">
        <v>19</v>
      </c>
      <c r="B13" s="6">
        <v>1936341311.9802799</v>
      </c>
      <c r="C13" s="6">
        <v>1946307439.9714501</v>
      </c>
      <c r="D13" s="6">
        <v>1938546980.13557</v>
      </c>
      <c r="E13" s="6">
        <v>1932594116.8673</v>
      </c>
      <c r="F13" s="6">
        <v>1923421862.0539999</v>
      </c>
      <c r="G13" s="6">
        <v>1924943099.8335299</v>
      </c>
      <c r="H13" s="6">
        <v>1923797399.7257299</v>
      </c>
      <c r="I13" s="6">
        <v>1922840018.91032</v>
      </c>
      <c r="J13" s="6">
        <v>1920961837.0269101</v>
      </c>
      <c r="K13" s="6">
        <v>1918580774.48665</v>
      </c>
      <c r="L13" s="6">
        <v>1916447966.4230101</v>
      </c>
      <c r="M13" s="6">
        <v>1914464643.72312</v>
      </c>
      <c r="N13" s="6">
        <v>1913655435.3655601</v>
      </c>
      <c r="O13" s="6">
        <v>1914014884.93801</v>
      </c>
      <c r="P13" s="6">
        <v>1915096530.1317799</v>
      </c>
      <c r="Q13" s="6">
        <v>1918126501.2132299</v>
      </c>
      <c r="R13" s="6">
        <v>1922240032.7611101</v>
      </c>
      <c r="S13" s="6">
        <v>1927219416.94631</v>
      </c>
      <c r="T13" s="6">
        <v>1932265186.6238</v>
      </c>
      <c r="U13" s="6">
        <v>1938161931.09606</v>
      </c>
      <c r="V13" s="6">
        <v>1943924668.5673499</v>
      </c>
      <c r="W13" s="6">
        <v>1950482671.2334499</v>
      </c>
      <c r="X13" s="6">
        <v>1956870474.3304801</v>
      </c>
      <c r="Y13" s="6">
        <v>1962126226.04983</v>
      </c>
      <c r="Z13" s="6">
        <v>1968135922.6377399</v>
      </c>
      <c r="AA13" s="6">
        <v>1982592274.0427401</v>
      </c>
      <c r="AB13" s="6">
        <v>1997137669.8308201</v>
      </c>
      <c r="AC13" s="6">
        <v>2011526268.40098</v>
      </c>
      <c r="AD13" s="6">
        <v>2025814225.4514799</v>
      </c>
      <c r="AE13" s="6">
        <v>2038915150.9256201</v>
      </c>
      <c r="AF13" s="6">
        <v>2052948563.6652601</v>
      </c>
      <c r="AG13" s="7">
        <v>2065729866</v>
      </c>
      <c r="AH13" s="6">
        <v>2078506125.8919599</v>
      </c>
      <c r="AI13" s="6">
        <v>2092157820.6867499</v>
      </c>
      <c r="AJ13" s="6">
        <v>2104633961.4984901</v>
      </c>
      <c r="AN13" s="6"/>
    </row>
    <row r="14" spans="1:41" ht="14.45" x14ac:dyDescent="0.35">
      <c r="A14" t="s">
        <v>20</v>
      </c>
      <c r="B14">
        <v>2016</v>
      </c>
      <c r="C14">
        <v>2017</v>
      </c>
      <c r="D14">
        <v>2018</v>
      </c>
      <c r="E14">
        <v>2019</v>
      </c>
      <c r="F14">
        <v>2020</v>
      </c>
      <c r="G14">
        <v>2021</v>
      </c>
      <c r="H14">
        <v>2022</v>
      </c>
      <c r="I14">
        <v>2023</v>
      </c>
      <c r="J14">
        <v>2024</v>
      </c>
      <c r="K14">
        <v>2025</v>
      </c>
      <c r="L14">
        <v>2026</v>
      </c>
      <c r="M14">
        <v>2027</v>
      </c>
      <c r="N14">
        <v>2028</v>
      </c>
      <c r="O14">
        <v>2029</v>
      </c>
      <c r="P14">
        <v>2030</v>
      </c>
      <c r="Q14">
        <v>2031</v>
      </c>
      <c r="R14">
        <v>2032</v>
      </c>
      <c r="S14">
        <v>2033</v>
      </c>
      <c r="T14">
        <v>2034</v>
      </c>
      <c r="U14">
        <v>2035</v>
      </c>
      <c r="V14">
        <v>2036</v>
      </c>
      <c r="W14">
        <v>2037</v>
      </c>
      <c r="X14">
        <v>2038</v>
      </c>
      <c r="Y14">
        <v>2039</v>
      </c>
      <c r="Z14">
        <v>2040</v>
      </c>
      <c r="AA14">
        <v>2041</v>
      </c>
      <c r="AB14">
        <v>2042</v>
      </c>
      <c r="AC14">
        <v>2043</v>
      </c>
      <c r="AD14">
        <v>2044</v>
      </c>
      <c r="AE14">
        <v>2045</v>
      </c>
      <c r="AF14">
        <v>2046</v>
      </c>
      <c r="AG14">
        <v>2047</v>
      </c>
      <c r="AH14">
        <v>2048</v>
      </c>
      <c r="AI14">
        <v>2049</v>
      </c>
      <c r="AJ14">
        <v>2050</v>
      </c>
      <c r="AN14" s="6"/>
    </row>
    <row r="15" spans="1:41" ht="14.45" x14ac:dyDescent="0.35">
      <c r="B15" s="7">
        <v>179584086000</v>
      </c>
      <c r="C15" s="7">
        <v>183888099000</v>
      </c>
      <c r="D15" s="7">
        <v>186079008000</v>
      </c>
      <c r="E15" s="7">
        <v>188106688000</v>
      </c>
      <c r="F15" s="7">
        <v>189902682000</v>
      </c>
      <c r="G15" s="7">
        <v>192519300000</v>
      </c>
      <c r="H15" s="7">
        <v>194626110000</v>
      </c>
      <c r="I15" s="7">
        <v>196900614000</v>
      </c>
      <c r="J15" s="7">
        <v>199001008000</v>
      </c>
      <c r="K15" s="7">
        <v>200978822000</v>
      </c>
      <c r="L15" s="7">
        <v>202280520000</v>
      </c>
      <c r="M15" s="7">
        <v>203910488000</v>
      </c>
      <c r="N15" s="7">
        <v>205373226000</v>
      </c>
      <c r="O15" s="7">
        <v>206768394000</v>
      </c>
      <c r="P15" s="7">
        <v>208008878000</v>
      </c>
      <c r="Q15" s="7">
        <v>209315204800</v>
      </c>
      <c r="R15" s="7">
        <v>210461700000</v>
      </c>
      <c r="S15" s="7">
        <v>211575270400</v>
      </c>
      <c r="T15" s="7">
        <v>212646518000</v>
      </c>
      <c r="U15" s="7">
        <v>213580036000</v>
      </c>
      <c r="V15" s="7">
        <v>214472553600</v>
      </c>
      <c r="W15" s="7">
        <v>215333886400</v>
      </c>
      <c r="X15" s="7">
        <v>216183178400</v>
      </c>
      <c r="Y15" s="7">
        <v>216897803200</v>
      </c>
      <c r="Z15" s="7">
        <v>217591894000</v>
      </c>
      <c r="AA15" s="7">
        <v>219240035200</v>
      </c>
      <c r="AB15" s="7">
        <v>220871452800</v>
      </c>
      <c r="AC15" s="7">
        <v>222495525000</v>
      </c>
      <c r="AD15" s="7">
        <v>224131080800</v>
      </c>
      <c r="AE15" s="7">
        <v>225749847000</v>
      </c>
      <c r="AF15" s="7">
        <v>227370659200</v>
      </c>
      <c r="AG15" s="6">
        <v>228984073199.99899</v>
      </c>
      <c r="AH15" s="7">
        <v>230590069200</v>
      </c>
      <c r="AI15" s="7">
        <v>232188627400</v>
      </c>
      <c r="AJ15" s="7">
        <v>233675624000</v>
      </c>
      <c r="AN15" s="6"/>
    </row>
    <row r="16" spans="1:41" ht="14.45" x14ac:dyDescent="0.35">
      <c r="A16" t="s">
        <v>21</v>
      </c>
      <c r="B16">
        <v>2016</v>
      </c>
      <c r="C16">
        <v>2017</v>
      </c>
      <c r="D16">
        <v>2018</v>
      </c>
      <c r="E16">
        <v>2019</v>
      </c>
      <c r="F16">
        <v>2020</v>
      </c>
      <c r="G16">
        <v>2021</v>
      </c>
      <c r="H16">
        <v>2022</v>
      </c>
      <c r="I16">
        <v>2023</v>
      </c>
      <c r="J16">
        <v>2024</v>
      </c>
      <c r="K16">
        <v>2025</v>
      </c>
      <c r="L16">
        <v>2026</v>
      </c>
      <c r="M16">
        <v>2027</v>
      </c>
      <c r="N16">
        <v>2028</v>
      </c>
      <c r="O16">
        <v>2029</v>
      </c>
      <c r="P16">
        <v>2030</v>
      </c>
      <c r="Q16">
        <v>2031</v>
      </c>
      <c r="R16">
        <v>2032</v>
      </c>
      <c r="S16">
        <v>2033</v>
      </c>
      <c r="T16">
        <v>2034</v>
      </c>
      <c r="U16">
        <v>2035</v>
      </c>
      <c r="V16">
        <v>2036</v>
      </c>
      <c r="W16">
        <v>2037</v>
      </c>
      <c r="X16">
        <v>2038</v>
      </c>
      <c r="Y16">
        <v>2039</v>
      </c>
      <c r="Z16">
        <v>2040</v>
      </c>
      <c r="AA16">
        <v>2041</v>
      </c>
      <c r="AB16">
        <v>2042</v>
      </c>
      <c r="AC16">
        <v>2043</v>
      </c>
      <c r="AD16">
        <v>2044</v>
      </c>
      <c r="AE16">
        <v>2045</v>
      </c>
      <c r="AF16">
        <v>2046</v>
      </c>
      <c r="AG16">
        <v>2047</v>
      </c>
      <c r="AH16">
        <v>2048</v>
      </c>
      <c r="AI16">
        <v>2049</v>
      </c>
      <c r="AJ16">
        <v>2050</v>
      </c>
      <c r="AN16" s="6"/>
    </row>
    <row r="17" spans="1:40" ht="14.45" x14ac:dyDescent="0.35">
      <c r="B17" s="7">
        <v>126533046000</v>
      </c>
      <c r="C17" s="6">
        <v>126580184999.99899</v>
      </c>
      <c r="D17" s="6">
        <v>125334336000</v>
      </c>
      <c r="E17" s="7">
        <v>124172125000</v>
      </c>
      <c r="F17" s="7">
        <v>123182586000</v>
      </c>
      <c r="G17" s="7">
        <v>123010232000</v>
      </c>
      <c r="H17" s="7">
        <v>122744804000</v>
      </c>
      <c r="I17" s="7">
        <v>122768370000</v>
      </c>
      <c r="J17" s="7">
        <v>122877730000</v>
      </c>
      <c r="K17" s="7">
        <v>123071804000</v>
      </c>
      <c r="L17" s="7">
        <v>123032520000</v>
      </c>
      <c r="M17" s="7">
        <v>123305268000</v>
      </c>
      <c r="N17" s="7">
        <v>123620906000</v>
      </c>
      <c r="O17" s="7">
        <v>123949476000</v>
      </c>
      <c r="P17" s="7">
        <v>124310230000</v>
      </c>
      <c r="Q17" s="7">
        <v>124730652800</v>
      </c>
      <c r="R17" s="7">
        <v>125173910400</v>
      </c>
      <c r="S17" s="7">
        <v>125620406400</v>
      </c>
      <c r="T17" s="7">
        <v>126060429600</v>
      </c>
      <c r="U17" s="7">
        <v>126503552000</v>
      </c>
      <c r="V17" s="7">
        <v>126930594800</v>
      </c>
      <c r="W17" s="7">
        <v>127360667200</v>
      </c>
      <c r="X17" s="7">
        <v>127765262000</v>
      </c>
      <c r="Y17" s="7">
        <v>128154020800</v>
      </c>
      <c r="Z17" s="7">
        <v>128527048000</v>
      </c>
      <c r="AA17" s="7">
        <v>129454319000</v>
      </c>
      <c r="AB17" s="7">
        <v>130363942400</v>
      </c>
      <c r="AC17" s="7">
        <v>131265296400</v>
      </c>
      <c r="AD17" s="7">
        <v>132139512400</v>
      </c>
      <c r="AE17" s="7">
        <v>133014824000</v>
      </c>
      <c r="AF17" s="7">
        <v>133891231200</v>
      </c>
      <c r="AG17" s="7">
        <v>134749845600</v>
      </c>
      <c r="AH17" s="7">
        <v>135618980000</v>
      </c>
      <c r="AI17" s="7">
        <v>136470282000</v>
      </c>
      <c r="AJ17" s="7">
        <v>137332104000</v>
      </c>
      <c r="AN17" s="6"/>
    </row>
    <row r="18" spans="1:40" ht="14.45" x14ac:dyDescent="0.35">
      <c r="AN18" s="6"/>
    </row>
    <row r="19" spans="1:40" ht="14.45" x14ac:dyDescent="0.35">
      <c r="A19" t="s">
        <v>22</v>
      </c>
      <c r="B19" s="7">
        <f t="shared" ref="B19:AI19" si="0">B15+B17</f>
        <v>306117132000</v>
      </c>
      <c r="C19" s="7">
        <f t="shared" si="0"/>
        <v>310468283999.99902</v>
      </c>
      <c r="D19" s="7">
        <f t="shared" si="0"/>
        <v>311413344000</v>
      </c>
      <c r="E19" s="7">
        <f t="shared" si="0"/>
        <v>312278813000</v>
      </c>
      <c r="F19" s="7">
        <f t="shared" si="0"/>
        <v>313085268000</v>
      </c>
      <c r="G19" s="7">
        <f t="shared" si="0"/>
        <v>315529532000</v>
      </c>
      <c r="H19" s="7">
        <f t="shared" si="0"/>
        <v>317370914000</v>
      </c>
      <c r="I19" s="7">
        <f t="shared" si="0"/>
        <v>319668984000</v>
      </c>
      <c r="J19" s="7">
        <f t="shared" si="0"/>
        <v>321878738000</v>
      </c>
      <c r="K19" s="7">
        <f t="shared" si="0"/>
        <v>324050626000</v>
      </c>
      <c r="L19" s="7">
        <f t="shared" si="0"/>
        <v>325313040000</v>
      </c>
      <c r="M19" s="7">
        <f t="shared" si="0"/>
        <v>327215756000</v>
      </c>
      <c r="N19" s="7">
        <f t="shared" si="0"/>
        <v>328994132000</v>
      </c>
      <c r="O19" s="7">
        <f t="shared" si="0"/>
        <v>330717870000</v>
      </c>
      <c r="P19" s="7">
        <f t="shared" si="0"/>
        <v>332319108000</v>
      </c>
      <c r="Q19" s="7">
        <f t="shared" si="0"/>
        <v>334045857600</v>
      </c>
      <c r="R19" s="7">
        <f t="shared" si="0"/>
        <v>335635610400</v>
      </c>
      <c r="S19" s="7">
        <f t="shared" si="0"/>
        <v>337195676800</v>
      </c>
      <c r="T19" s="7">
        <f t="shared" si="0"/>
        <v>338706947600</v>
      </c>
      <c r="U19" s="7">
        <f t="shared" si="0"/>
        <v>340083588000</v>
      </c>
      <c r="V19" s="7">
        <f t="shared" si="0"/>
        <v>341403148400</v>
      </c>
      <c r="W19" s="7">
        <f t="shared" si="0"/>
        <v>342694553600</v>
      </c>
      <c r="X19" s="7">
        <f t="shared" si="0"/>
        <v>343948440400</v>
      </c>
      <c r="Y19" s="7">
        <f t="shared" si="0"/>
        <v>345051824000</v>
      </c>
      <c r="Z19" s="7">
        <f t="shared" si="0"/>
        <v>346118942000</v>
      </c>
      <c r="AA19" s="7">
        <f t="shared" si="0"/>
        <v>348694354200</v>
      </c>
      <c r="AB19" s="7">
        <f t="shared" si="0"/>
        <v>351235395200</v>
      </c>
      <c r="AC19" s="7">
        <f t="shared" si="0"/>
        <v>353760821400</v>
      </c>
      <c r="AD19" s="7">
        <f t="shared" si="0"/>
        <v>356270593200</v>
      </c>
      <c r="AE19" s="7">
        <f t="shared" si="0"/>
        <v>358764671000</v>
      </c>
      <c r="AF19" s="7">
        <f t="shared" si="0"/>
        <v>361261890400</v>
      </c>
      <c r="AG19" s="7">
        <f t="shared" si="0"/>
        <v>363733918799.99902</v>
      </c>
      <c r="AH19" s="7">
        <f t="shared" si="0"/>
        <v>366209049200</v>
      </c>
      <c r="AI19" s="7">
        <f t="shared" si="0"/>
        <v>368658909400</v>
      </c>
      <c r="AJ19" s="7">
        <f>AJ15+AJ17</f>
        <v>371007728000</v>
      </c>
      <c r="AN19" s="6"/>
    </row>
    <row r="20" spans="1:40" ht="14.45" x14ac:dyDescent="0.35">
      <c r="AN20" s="6"/>
    </row>
    <row r="21" spans="1:40" ht="14.45" x14ac:dyDescent="0.35">
      <c r="A21" s="14" t="s">
        <v>39</v>
      </c>
      <c r="B21" s="14"/>
      <c r="AN21" s="6"/>
    </row>
    <row r="22" spans="1:40" ht="14.45" x14ac:dyDescent="0.35">
      <c r="AN22" s="6"/>
    </row>
    <row r="23" spans="1:40" ht="14.45" x14ac:dyDescent="0.35">
      <c r="B23">
        <v>2016</v>
      </c>
      <c r="C23">
        <f t="shared" ref="C23:AJ23" si="1">B23+1</f>
        <v>2017</v>
      </c>
      <c r="D23">
        <f t="shared" si="1"/>
        <v>2018</v>
      </c>
      <c r="E23">
        <f t="shared" si="1"/>
        <v>2019</v>
      </c>
      <c r="F23">
        <f t="shared" si="1"/>
        <v>2020</v>
      </c>
      <c r="G23">
        <f t="shared" si="1"/>
        <v>2021</v>
      </c>
      <c r="H23">
        <f t="shared" si="1"/>
        <v>2022</v>
      </c>
      <c r="I23">
        <f t="shared" si="1"/>
        <v>2023</v>
      </c>
      <c r="J23">
        <f t="shared" si="1"/>
        <v>2024</v>
      </c>
      <c r="K23">
        <f t="shared" si="1"/>
        <v>2025</v>
      </c>
      <c r="L23">
        <f t="shared" si="1"/>
        <v>2026</v>
      </c>
      <c r="M23">
        <f t="shared" si="1"/>
        <v>2027</v>
      </c>
      <c r="N23">
        <f t="shared" si="1"/>
        <v>2028</v>
      </c>
      <c r="O23">
        <f t="shared" si="1"/>
        <v>2029</v>
      </c>
      <c r="P23">
        <f t="shared" si="1"/>
        <v>2030</v>
      </c>
      <c r="Q23">
        <f t="shared" si="1"/>
        <v>2031</v>
      </c>
      <c r="R23">
        <f t="shared" si="1"/>
        <v>2032</v>
      </c>
      <c r="S23">
        <f t="shared" si="1"/>
        <v>2033</v>
      </c>
      <c r="T23">
        <f t="shared" si="1"/>
        <v>2034</v>
      </c>
      <c r="U23">
        <f t="shared" si="1"/>
        <v>2035</v>
      </c>
      <c r="V23">
        <f t="shared" si="1"/>
        <v>2036</v>
      </c>
      <c r="W23">
        <f t="shared" si="1"/>
        <v>2037</v>
      </c>
      <c r="X23">
        <f t="shared" si="1"/>
        <v>2038</v>
      </c>
      <c r="Y23">
        <f t="shared" si="1"/>
        <v>2039</v>
      </c>
      <c r="Z23">
        <f t="shared" si="1"/>
        <v>2040</v>
      </c>
      <c r="AA23">
        <f t="shared" si="1"/>
        <v>2041</v>
      </c>
      <c r="AB23">
        <f t="shared" si="1"/>
        <v>2042</v>
      </c>
      <c r="AC23">
        <f t="shared" si="1"/>
        <v>2043</v>
      </c>
      <c r="AD23">
        <f t="shared" si="1"/>
        <v>2044</v>
      </c>
      <c r="AE23">
        <f t="shared" si="1"/>
        <v>2045</v>
      </c>
      <c r="AF23">
        <f t="shared" si="1"/>
        <v>2046</v>
      </c>
      <c r="AG23">
        <f t="shared" si="1"/>
        <v>2047</v>
      </c>
      <c r="AH23">
        <f t="shared" si="1"/>
        <v>2048</v>
      </c>
      <c r="AI23">
        <f t="shared" si="1"/>
        <v>2049</v>
      </c>
      <c r="AJ23">
        <f t="shared" si="1"/>
        <v>2050</v>
      </c>
      <c r="AN23" s="6"/>
    </row>
    <row r="24" spans="1:40" ht="14.45" x14ac:dyDescent="0.35">
      <c r="A24" t="s">
        <v>11</v>
      </c>
      <c r="B24" s="6">
        <v>308053473311.97998</v>
      </c>
      <c r="C24" s="6">
        <v>312414591439.97101</v>
      </c>
      <c r="D24" s="6">
        <v>313351890980.13501</v>
      </c>
      <c r="E24" s="6">
        <v>314211407116.867</v>
      </c>
      <c r="F24" s="6">
        <v>315008689862.05402</v>
      </c>
      <c r="G24" s="6">
        <v>315956100029.354</v>
      </c>
      <c r="H24" s="6">
        <v>316268612108.29498</v>
      </c>
      <c r="I24" s="6">
        <v>317001779133.90002</v>
      </c>
      <c r="J24" s="6">
        <v>317612940100.505</v>
      </c>
      <c r="K24" s="6">
        <v>318152631687.44501</v>
      </c>
      <c r="L24" s="6">
        <v>317775310755.03601</v>
      </c>
      <c r="M24" s="6">
        <v>317991301053.92499</v>
      </c>
      <c r="N24" s="6">
        <v>318056738006.77399</v>
      </c>
      <c r="O24" s="6">
        <v>318039725863.77399</v>
      </c>
      <c r="P24" s="6">
        <v>317875727661.58301</v>
      </c>
      <c r="Q24" s="6">
        <v>317687172502.16498</v>
      </c>
      <c r="R24" s="6">
        <v>317338705904.75098</v>
      </c>
      <c r="S24" s="6">
        <v>316932322533.815</v>
      </c>
      <c r="T24" s="6">
        <v>316449672985.33301</v>
      </c>
      <c r="U24" s="6">
        <v>315812707560.17401</v>
      </c>
      <c r="V24" s="6">
        <v>315093625207.11798</v>
      </c>
      <c r="W24" s="6">
        <v>314320306221.31097</v>
      </c>
      <c r="X24" s="6">
        <v>313483538421.979</v>
      </c>
      <c r="Y24" s="6">
        <v>312481044293.85602</v>
      </c>
      <c r="Z24" s="6">
        <v>311419041410.25</v>
      </c>
      <c r="AA24" s="6">
        <v>311923724596.40002</v>
      </c>
      <c r="AB24" s="6">
        <v>312373881977.05402</v>
      </c>
      <c r="AC24" s="6">
        <v>312786368521.26703</v>
      </c>
      <c r="AD24" s="6">
        <v>313161492216.47302</v>
      </c>
      <c r="AE24" s="6">
        <v>313498567141.74103</v>
      </c>
      <c r="AF24" s="6">
        <v>313816002401.45801</v>
      </c>
      <c r="AG24" s="7">
        <v>314087580843</v>
      </c>
      <c r="AH24" s="6">
        <v>314338969852.36902</v>
      </c>
      <c r="AI24" s="6">
        <v>314546845650.87903</v>
      </c>
      <c r="AJ24" s="6">
        <v>314646001776.703</v>
      </c>
      <c r="AN24" s="6"/>
    </row>
    <row r="25" spans="1:40" ht="14.45" x14ac:dyDescent="0.35">
      <c r="A25" t="s">
        <v>12</v>
      </c>
      <c r="B25" s="6">
        <v>14915097893.2143</v>
      </c>
      <c r="C25" s="6">
        <v>14718255448.065001</v>
      </c>
      <c r="D25" s="6">
        <v>14441972920.3442</v>
      </c>
      <c r="E25" s="6">
        <v>14231397765.170401</v>
      </c>
      <c r="F25" s="6">
        <v>14035351297.1189</v>
      </c>
      <c r="G25" s="6">
        <v>13947452223.228001</v>
      </c>
      <c r="H25" s="6">
        <v>13861962257.297899</v>
      </c>
      <c r="I25" s="6">
        <v>13791585917.5809</v>
      </c>
      <c r="J25" s="6">
        <v>13690363659.3412</v>
      </c>
      <c r="K25" s="6">
        <v>13598224138.7885</v>
      </c>
      <c r="L25" s="6">
        <v>13531497886.870199</v>
      </c>
      <c r="M25" s="6">
        <v>13491135544.746901</v>
      </c>
      <c r="N25" s="6">
        <v>13474754483.9195</v>
      </c>
      <c r="O25" s="6">
        <v>13481729068.644501</v>
      </c>
      <c r="P25" s="6">
        <v>13509046085.216499</v>
      </c>
      <c r="Q25" s="6">
        <v>13591173719.8403</v>
      </c>
      <c r="R25" s="6">
        <v>13692912629.1145</v>
      </c>
      <c r="S25" s="6">
        <v>13809305494.3039</v>
      </c>
      <c r="T25" s="6">
        <v>13936741440.7572</v>
      </c>
      <c r="U25" s="6">
        <v>14075238075.112801</v>
      </c>
      <c r="V25" s="6">
        <v>14223927637.408001</v>
      </c>
      <c r="W25" s="6">
        <v>14379737236.0091</v>
      </c>
      <c r="X25" s="6">
        <v>14541753133.446699</v>
      </c>
      <c r="Y25" s="6">
        <v>14709762844.9391</v>
      </c>
      <c r="Z25" s="6">
        <v>14882715276.5077</v>
      </c>
      <c r="AA25" s="6">
        <v>14993496662.119499</v>
      </c>
      <c r="AB25" s="6">
        <v>15107973694.6852</v>
      </c>
      <c r="AC25" s="6">
        <v>15227438345.454</v>
      </c>
      <c r="AD25" s="6">
        <v>15344073686.485201</v>
      </c>
      <c r="AE25" s="6">
        <v>15462400609.863501</v>
      </c>
      <c r="AF25" s="6">
        <v>15580717879.8978</v>
      </c>
      <c r="AG25" s="6">
        <v>15702125693.0529</v>
      </c>
      <c r="AH25" s="6">
        <v>15822646231.663099</v>
      </c>
      <c r="AI25" s="6">
        <v>15945017783.8859</v>
      </c>
      <c r="AJ25" s="6">
        <v>16071522265.362101</v>
      </c>
      <c r="AN25" s="6"/>
    </row>
    <row r="26" spans="1:40" ht="14.45" x14ac:dyDescent="0.35">
      <c r="A26" t="s">
        <v>13</v>
      </c>
      <c r="B26" s="6">
        <v>11679898455.5756</v>
      </c>
      <c r="C26" s="6">
        <v>12063326053.555</v>
      </c>
      <c r="D26" s="6">
        <v>12451265437.669201</v>
      </c>
      <c r="E26" s="6">
        <v>12914020495.733299</v>
      </c>
      <c r="F26" s="6">
        <v>13350342538.667101</v>
      </c>
      <c r="G26" s="6">
        <v>13873790400.3692</v>
      </c>
      <c r="H26" s="6">
        <v>14353985512.7169</v>
      </c>
      <c r="I26" s="6">
        <v>14820486909.572201</v>
      </c>
      <c r="J26" s="6">
        <v>15150023083.079</v>
      </c>
      <c r="K26" s="6">
        <v>15466173599.3619</v>
      </c>
      <c r="L26" s="6">
        <v>15793138830.6544</v>
      </c>
      <c r="M26" s="6">
        <v>16122349996.867901</v>
      </c>
      <c r="N26" s="6">
        <v>16453745925.2628</v>
      </c>
      <c r="O26" s="6">
        <v>16787365560.689501</v>
      </c>
      <c r="P26" s="6">
        <v>17123206226.6085</v>
      </c>
      <c r="Q26" s="6">
        <v>17484742243.851299</v>
      </c>
      <c r="R26" s="6">
        <v>17849394108.625</v>
      </c>
      <c r="S26" s="6">
        <v>18217180743.880402</v>
      </c>
      <c r="T26" s="6">
        <v>18588098117.352501</v>
      </c>
      <c r="U26" s="6">
        <v>18962138522.823601</v>
      </c>
      <c r="V26" s="6">
        <v>19348203232.987202</v>
      </c>
      <c r="W26" s="6">
        <v>19737505986.0807</v>
      </c>
      <c r="X26" s="6">
        <v>20130040548.777</v>
      </c>
      <c r="Y26" s="6">
        <v>20525825436.784302</v>
      </c>
      <c r="Z26" s="6">
        <v>20924877836.152302</v>
      </c>
      <c r="AA26" s="6">
        <v>21196478871.267502</v>
      </c>
      <c r="AB26" s="6">
        <v>21483656675.526299</v>
      </c>
      <c r="AC26" s="6">
        <v>21771235796.8018</v>
      </c>
      <c r="AD26" s="6">
        <v>22059229183.871799</v>
      </c>
      <c r="AE26" s="6">
        <v>22347616211.445099</v>
      </c>
      <c r="AF26" s="6">
        <v>22636436802.3951</v>
      </c>
      <c r="AG26" s="6">
        <v>22925700463.456001</v>
      </c>
      <c r="AH26" s="6">
        <v>23215349752.3909</v>
      </c>
      <c r="AI26" s="6">
        <v>23505450938.030701</v>
      </c>
      <c r="AJ26" s="6">
        <v>23795965687.871201</v>
      </c>
      <c r="AN26" s="6"/>
    </row>
    <row r="27" spans="1:40" ht="14.45" x14ac:dyDescent="0.35">
      <c r="A27" t="s">
        <v>14</v>
      </c>
      <c r="B27" s="6">
        <v>1479862873.9102199</v>
      </c>
      <c r="C27" s="6">
        <v>1478015525.5485001</v>
      </c>
      <c r="D27" s="6">
        <v>1459301477.4472001</v>
      </c>
      <c r="E27" s="6">
        <v>1447210548.4333799</v>
      </c>
      <c r="F27" s="6">
        <v>1435852583.5318601</v>
      </c>
      <c r="G27" s="6">
        <v>1431408114.3577399</v>
      </c>
      <c r="H27" s="6">
        <v>1428189165.6385901</v>
      </c>
      <c r="I27" s="6">
        <v>1425566756.05404</v>
      </c>
      <c r="J27" s="6">
        <v>1419668859.2943399</v>
      </c>
      <c r="K27" s="6">
        <v>1411674814.75652</v>
      </c>
      <c r="L27" s="6">
        <v>1403570753.1760399</v>
      </c>
      <c r="M27" s="6">
        <v>1398858210.2228401</v>
      </c>
      <c r="N27" s="6">
        <v>1394672565.8861699</v>
      </c>
      <c r="O27" s="6">
        <v>1389481529.66081</v>
      </c>
      <c r="P27" s="6">
        <v>1389123314.2337899</v>
      </c>
      <c r="Q27" s="6">
        <v>1395144820.6087101</v>
      </c>
      <c r="R27" s="6">
        <v>1402095427.77034</v>
      </c>
      <c r="S27" s="6">
        <v>1407290650.2213299</v>
      </c>
      <c r="T27" s="6">
        <v>1413366673.91044</v>
      </c>
      <c r="U27" s="6">
        <v>1420509657.6022899</v>
      </c>
      <c r="V27" s="6">
        <v>1428369067.71419</v>
      </c>
      <c r="W27" s="6">
        <v>1435899269.1215899</v>
      </c>
      <c r="X27" s="6">
        <v>1444585263.0209701</v>
      </c>
      <c r="Y27" s="6">
        <v>1453820421.4744401</v>
      </c>
      <c r="Z27" s="6">
        <v>1462828393.55146</v>
      </c>
      <c r="AA27" s="6">
        <v>1472959866.9191</v>
      </c>
      <c r="AB27" s="6">
        <v>1481906443.12012</v>
      </c>
      <c r="AC27" s="6">
        <v>1491488964.61707</v>
      </c>
      <c r="AD27" s="6">
        <v>1501083299.2655301</v>
      </c>
      <c r="AE27" s="6">
        <v>1510145575.5971601</v>
      </c>
      <c r="AF27" s="6">
        <v>1518478197.79742</v>
      </c>
      <c r="AG27" s="6">
        <v>1528357573.36693</v>
      </c>
      <c r="AH27" s="6">
        <v>1537995819.71436</v>
      </c>
      <c r="AI27" s="6">
        <v>1547982479.4141901</v>
      </c>
      <c r="AJ27" s="6">
        <v>1557868678.6767499</v>
      </c>
      <c r="AN27" s="6"/>
    </row>
    <row r="28" spans="1:40" ht="14.45" x14ac:dyDescent="0.35">
      <c r="AN28" s="6"/>
    </row>
    <row r="29" spans="1:40" ht="14.45" x14ac:dyDescent="0.35">
      <c r="A29" t="s">
        <v>23</v>
      </c>
      <c r="AN29" s="6"/>
    </row>
    <row r="30" spans="1:40" ht="14.45" x14ac:dyDescent="0.35">
      <c r="AN30" s="6"/>
    </row>
    <row r="31" spans="1:40" ht="14.45" x14ac:dyDescent="0.35">
      <c r="A31" t="s">
        <v>24</v>
      </c>
      <c r="B31">
        <v>2016</v>
      </c>
      <c r="C31">
        <v>2017</v>
      </c>
      <c r="D31">
        <v>2018</v>
      </c>
      <c r="E31">
        <v>2019</v>
      </c>
      <c r="F31">
        <v>2020</v>
      </c>
      <c r="G31">
        <v>2021</v>
      </c>
      <c r="H31">
        <v>2022</v>
      </c>
      <c r="I31">
        <v>2023</v>
      </c>
      <c r="J31">
        <v>2024</v>
      </c>
      <c r="K31">
        <v>2025</v>
      </c>
      <c r="L31">
        <v>2026</v>
      </c>
      <c r="M31">
        <v>2027</v>
      </c>
      <c r="N31">
        <v>2028</v>
      </c>
      <c r="O31">
        <v>2029</v>
      </c>
      <c r="P31">
        <v>2030</v>
      </c>
      <c r="Q31">
        <v>2031</v>
      </c>
      <c r="R31">
        <v>2032</v>
      </c>
      <c r="S31">
        <v>2033</v>
      </c>
      <c r="T31">
        <v>2034</v>
      </c>
      <c r="U31">
        <v>2035</v>
      </c>
      <c r="V31">
        <v>2036</v>
      </c>
      <c r="W31">
        <v>2037</v>
      </c>
      <c r="X31">
        <v>2038</v>
      </c>
      <c r="Y31">
        <v>2039</v>
      </c>
      <c r="Z31">
        <v>2040</v>
      </c>
      <c r="AA31">
        <v>2041</v>
      </c>
      <c r="AB31">
        <v>2042</v>
      </c>
      <c r="AC31">
        <v>2043</v>
      </c>
      <c r="AD31">
        <v>2044</v>
      </c>
      <c r="AE31">
        <v>2045</v>
      </c>
      <c r="AF31">
        <v>2046</v>
      </c>
      <c r="AG31">
        <v>2047</v>
      </c>
      <c r="AH31">
        <v>2048</v>
      </c>
      <c r="AI31">
        <v>2049</v>
      </c>
      <c r="AJ31">
        <v>2050</v>
      </c>
      <c r="AN31" s="6"/>
    </row>
    <row r="32" spans="1:40" ht="14.45" x14ac:dyDescent="0.35">
      <c r="A32" t="s">
        <v>41</v>
      </c>
      <c r="B32" s="6">
        <v>1936341311.9802799</v>
      </c>
      <c r="C32" s="6">
        <v>1946307439.9714501</v>
      </c>
      <c r="D32" s="6">
        <v>1938546980.13557</v>
      </c>
      <c r="E32" s="6">
        <v>1932594116.8673</v>
      </c>
      <c r="F32" s="6">
        <v>1923421862.0539999</v>
      </c>
      <c r="G32" s="6">
        <v>1915857429.3543999</v>
      </c>
      <c r="H32" s="6">
        <v>1905564708.29579</v>
      </c>
      <c r="I32" s="6">
        <v>1895395533.9007299</v>
      </c>
      <c r="J32" s="6">
        <v>1884258500.5053101</v>
      </c>
      <c r="K32" s="6">
        <v>1872574187.4451201</v>
      </c>
      <c r="L32" s="6">
        <v>1861078755.0369599</v>
      </c>
      <c r="M32" s="6">
        <v>1849672453.92592</v>
      </c>
      <c r="N32" s="6">
        <v>1839337206.7745299</v>
      </c>
      <c r="O32" s="6">
        <v>1830049363.77472</v>
      </c>
      <c r="P32" s="6">
        <v>1821365661.58336</v>
      </c>
      <c r="Q32" s="6">
        <v>1813778302.1656401</v>
      </c>
      <c r="R32" s="6">
        <v>1807101104.7518899</v>
      </c>
      <c r="S32" s="6">
        <v>1801111433.8157699</v>
      </c>
      <c r="T32" s="6">
        <v>1795050785.33359</v>
      </c>
      <c r="U32" s="6">
        <v>1789641060.1747301</v>
      </c>
      <c r="V32" s="6">
        <v>1783962407.11832</v>
      </c>
      <c r="W32" s="6">
        <v>1778863021.3115101</v>
      </c>
      <c r="X32" s="6">
        <v>1773452621.9792099</v>
      </c>
      <c r="Y32" s="6">
        <v>1766866293.85653</v>
      </c>
      <c r="Z32" s="6">
        <v>1760809410.25091</v>
      </c>
      <c r="AA32" s="6">
        <v>1763496496.4006701</v>
      </c>
      <c r="AB32" s="6">
        <v>1766127377.0543599</v>
      </c>
      <c r="AC32" s="6">
        <v>1768484821.26752</v>
      </c>
      <c r="AD32" s="6">
        <v>1770620616.4730899</v>
      </c>
      <c r="AE32" s="6">
        <v>1771592641.74107</v>
      </c>
      <c r="AF32" s="6">
        <v>1773250201.4586799</v>
      </c>
      <c r="AG32" s="7">
        <v>1773703443</v>
      </c>
      <c r="AH32" s="6">
        <v>1774036252.3696301</v>
      </c>
      <c r="AI32" s="6">
        <v>1774995950.8791299</v>
      </c>
      <c r="AJ32" s="6">
        <v>1774839776.7032399</v>
      </c>
      <c r="AN32" s="6"/>
    </row>
    <row r="33" spans="1:40" ht="14.45" x14ac:dyDescent="0.35">
      <c r="A33" t="s">
        <v>42</v>
      </c>
      <c r="B33" s="7">
        <v>179584086000</v>
      </c>
      <c r="C33" s="7">
        <v>183888099000</v>
      </c>
      <c r="D33" s="7">
        <v>186079008000</v>
      </c>
      <c r="E33" s="7">
        <v>188106688000</v>
      </c>
      <c r="F33" s="7">
        <v>189902682000</v>
      </c>
      <c r="G33" s="7">
        <v>191610615000</v>
      </c>
      <c r="H33" s="7">
        <v>192781551000</v>
      </c>
      <c r="I33" s="7">
        <v>194090273100</v>
      </c>
      <c r="J33" s="7">
        <v>195198745600</v>
      </c>
      <c r="K33" s="7">
        <v>196159452500</v>
      </c>
      <c r="L33" s="7">
        <v>196436316000</v>
      </c>
      <c r="M33" s="7">
        <v>197009442800</v>
      </c>
      <c r="N33" s="7">
        <v>197397404400</v>
      </c>
      <c r="O33" s="7">
        <v>197697714300</v>
      </c>
      <c r="P33" s="7">
        <v>197828267000</v>
      </c>
      <c r="Q33" s="7">
        <v>197928226600</v>
      </c>
      <c r="R33" s="7">
        <v>197855400000</v>
      </c>
      <c r="S33" s="7">
        <v>197730800800</v>
      </c>
      <c r="T33" s="7">
        <v>197546021000</v>
      </c>
      <c r="U33" s="7">
        <v>197213450500</v>
      </c>
      <c r="V33" s="7">
        <v>196823971200</v>
      </c>
      <c r="W33" s="7">
        <v>196387024300</v>
      </c>
      <c r="X33" s="7">
        <v>195920286800</v>
      </c>
      <c r="Y33" s="7">
        <v>195313335400</v>
      </c>
      <c r="Z33" s="7">
        <v>194670424000</v>
      </c>
      <c r="AA33" s="7">
        <v>195011873600</v>
      </c>
      <c r="AB33" s="7">
        <v>195323099400</v>
      </c>
      <c r="AC33" s="7">
        <v>195612637500</v>
      </c>
      <c r="AD33" s="7">
        <v>195897090400</v>
      </c>
      <c r="AE33" s="7">
        <v>196151746500</v>
      </c>
      <c r="AF33" s="7">
        <v>196393165600</v>
      </c>
      <c r="AG33" s="6">
        <v>196613238599.99899</v>
      </c>
      <c r="AH33" s="7">
        <v>196812093600</v>
      </c>
      <c r="AI33" s="7">
        <v>196989858700</v>
      </c>
      <c r="AJ33" s="7">
        <v>197058871000</v>
      </c>
      <c r="AN33" s="6"/>
    </row>
    <row r="34" spans="1:40" ht="14.45" x14ac:dyDescent="0.35">
      <c r="A34" t="s">
        <v>21</v>
      </c>
      <c r="B34" s="7">
        <v>126533046000</v>
      </c>
      <c r="C34" s="6">
        <v>126580184999.99899</v>
      </c>
      <c r="D34" s="6">
        <v>125334336000</v>
      </c>
      <c r="E34" s="7">
        <v>124172125000</v>
      </c>
      <c r="F34" s="7">
        <v>123182586000</v>
      </c>
      <c r="G34" s="7">
        <v>122429627600</v>
      </c>
      <c r="H34" s="7">
        <v>121581496400</v>
      </c>
      <c r="I34" s="7">
        <v>121016110500</v>
      </c>
      <c r="J34" s="7">
        <v>120529936000</v>
      </c>
      <c r="K34" s="7">
        <v>120120605000</v>
      </c>
      <c r="L34" s="7">
        <v>119477916000</v>
      </c>
      <c r="M34" s="7">
        <v>119132185800</v>
      </c>
      <c r="N34" s="7">
        <v>118819996400</v>
      </c>
      <c r="O34" s="7">
        <v>118511962200</v>
      </c>
      <c r="P34" s="7">
        <v>118226095000</v>
      </c>
      <c r="Q34" s="7">
        <v>117945167600</v>
      </c>
      <c r="R34" s="7">
        <v>117676204800</v>
      </c>
      <c r="S34" s="7">
        <v>117400410300</v>
      </c>
      <c r="T34" s="7">
        <v>117108601200</v>
      </c>
      <c r="U34" s="7">
        <v>116809616000</v>
      </c>
      <c r="V34" s="7">
        <v>116485691600</v>
      </c>
      <c r="W34" s="7">
        <v>116154418900</v>
      </c>
      <c r="X34" s="7">
        <v>115789799000</v>
      </c>
      <c r="Y34" s="7">
        <v>115400842600</v>
      </c>
      <c r="Z34" s="7">
        <v>114987808000</v>
      </c>
      <c r="AA34" s="7">
        <v>115148354500</v>
      </c>
      <c r="AB34" s="7">
        <v>115284655200</v>
      </c>
      <c r="AC34" s="7">
        <v>115405246200</v>
      </c>
      <c r="AD34" s="7">
        <v>115493781200</v>
      </c>
      <c r="AE34" s="7">
        <v>115575228000</v>
      </c>
      <c r="AF34" s="7">
        <v>115649586600</v>
      </c>
      <c r="AG34" s="7">
        <v>115700638800</v>
      </c>
      <c r="AH34" s="7">
        <v>115752840000</v>
      </c>
      <c r="AI34" s="7">
        <v>115781991000</v>
      </c>
      <c r="AJ34" s="7">
        <v>115812291000</v>
      </c>
      <c r="AN34" s="6"/>
    </row>
    <row r="35" spans="1:40" ht="14.45" x14ac:dyDescent="0.35">
      <c r="AN35" s="6"/>
    </row>
    <row r="36" spans="1:40" ht="14.45" x14ac:dyDescent="0.35">
      <c r="A36" t="s">
        <v>22</v>
      </c>
      <c r="B36" s="7">
        <f>B33+B34</f>
        <v>306117132000</v>
      </c>
      <c r="C36" s="7">
        <f t="shared" ref="C36:AJ36" si="2">C33+C34</f>
        <v>310468283999.99902</v>
      </c>
      <c r="D36" s="7">
        <f t="shared" si="2"/>
        <v>311413344000</v>
      </c>
      <c r="E36" s="7">
        <f t="shared" si="2"/>
        <v>312278813000</v>
      </c>
      <c r="F36" s="7">
        <f t="shared" si="2"/>
        <v>313085268000</v>
      </c>
      <c r="G36" s="7">
        <f t="shared" si="2"/>
        <v>314040242600</v>
      </c>
      <c r="H36" s="7">
        <f t="shared" si="2"/>
        <v>314363047400</v>
      </c>
      <c r="I36" s="7">
        <f t="shared" si="2"/>
        <v>315106383600</v>
      </c>
      <c r="J36" s="7">
        <f t="shared" si="2"/>
        <v>315728681600</v>
      </c>
      <c r="K36" s="7">
        <f t="shared" si="2"/>
        <v>316280057500</v>
      </c>
      <c r="L36" s="7">
        <f t="shared" si="2"/>
        <v>315914232000</v>
      </c>
      <c r="M36" s="7">
        <f t="shared" si="2"/>
        <v>316141628600</v>
      </c>
      <c r="N36" s="7">
        <f t="shared" si="2"/>
        <v>316217400800</v>
      </c>
      <c r="O36" s="7">
        <f t="shared" si="2"/>
        <v>316209676500</v>
      </c>
      <c r="P36" s="7">
        <f t="shared" si="2"/>
        <v>316054362000</v>
      </c>
      <c r="Q36" s="7">
        <f t="shared" si="2"/>
        <v>315873394200</v>
      </c>
      <c r="R36" s="7">
        <f t="shared" si="2"/>
        <v>315531604800</v>
      </c>
      <c r="S36" s="7">
        <f t="shared" si="2"/>
        <v>315131211100</v>
      </c>
      <c r="T36" s="7">
        <f t="shared" si="2"/>
        <v>314654622200</v>
      </c>
      <c r="U36" s="7">
        <f t="shared" si="2"/>
        <v>314023066500</v>
      </c>
      <c r="V36" s="7">
        <f t="shared" si="2"/>
        <v>313309662800</v>
      </c>
      <c r="W36" s="7">
        <f t="shared" si="2"/>
        <v>312541443200</v>
      </c>
      <c r="X36" s="7">
        <f t="shared" si="2"/>
        <v>311710085800</v>
      </c>
      <c r="Y36" s="7">
        <f t="shared" si="2"/>
        <v>310714178000</v>
      </c>
      <c r="Z36" s="7">
        <f t="shared" si="2"/>
        <v>309658232000</v>
      </c>
      <c r="AA36" s="7">
        <f t="shared" si="2"/>
        <v>310160228100</v>
      </c>
      <c r="AB36" s="7">
        <f t="shared" si="2"/>
        <v>310607754600</v>
      </c>
      <c r="AC36" s="7">
        <f t="shared" si="2"/>
        <v>311017883700</v>
      </c>
      <c r="AD36" s="7">
        <f t="shared" si="2"/>
        <v>311390871600</v>
      </c>
      <c r="AE36" s="7">
        <f t="shared" si="2"/>
        <v>311726974500</v>
      </c>
      <c r="AF36" s="7">
        <f t="shared" si="2"/>
        <v>312042752200</v>
      </c>
      <c r="AG36" s="7">
        <f t="shared" si="2"/>
        <v>312313877399.99902</v>
      </c>
      <c r="AH36" s="7">
        <f t="shared" si="2"/>
        <v>312564933600</v>
      </c>
      <c r="AI36" s="7">
        <f t="shared" si="2"/>
        <v>312771849700</v>
      </c>
      <c r="AJ36" s="7">
        <f t="shared" si="2"/>
        <v>312871162000</v>
      </c>
      <c r="AN36" s="6"/>
    </row>
    <row r="37" spans="1:40" ht="14.45" x14ac:dyDescent="0.35">
      <c r="AN37" s="6"/>
    </row>
    <row r="38" spans="1:40" ht="14.45" x14ac:dyDescent="0.35">
      <c r="AJ38" s="21" t="s">
        <v>52</v>
      </c>
      <c r="AN38" s="6"/>
    </row>
    <row r="39" spans="1:40" ht="14.45" x14ac:dyDescent="0.35">
      <c r="AJ39" t="s">
        <v>49</v>
      </c>
      <c r="AN39" s="6"/>
    </row>
    <row r="40" spans="1:40" ht="14.45" x14ac:dyDescent="0.35">
      <c r="A40" t="s">
        <v>47</v>
      </c>
      <c r="B40" s="8">
        <f t="shared" ref="B40:AI40" si="3">(B36-B19)/B19</f>
        <v>0</v>
      </c>
      <c r="C40" s="8">
        <f t="shared" si="3"/>
        <v>0</v>
      </c>
      <c r="D40" s="8">
        <f t="shared" si="3"/>
        <v>0</v>
      </c>
      <c r="E40" s="8">
        <f t="shared" si="3"/>
        <v>0</v>
      </c>
      <c r="F40" s="8">
        <f t="shared" si="3"/>
        <v>0</v>
      </c>
      <c r="G40" s="8">
        <f t="shared" si="3"/>
        <v>-4.7199683356421926E-3</v>
      </c>
      <c r="H40" s="8">
        <f t="shared" si="3"/>
        <v>-9.4774488376713692E-3</v>
      </c>
      <c r="I40" s="8">
        <f t="shared" si="3"/>
        <v>-1.4272890484739677E-2</v>
      </c>
      <c r="J40" s="8">
        <f t="shared" si="3"/>
        <v>-1.9106749449228921E-2</v>
      </c>
      <c r="K40" s="8">
        <f t="shared" si="3"/>
        <v>-2.3979489241906293E-2</v>
      </c>
      <c r="L40" s="8">
        <f t="shared" si="3"/>
        <v>-2.8891580860084799E-2</v>
      </c>
      <c r="M40" s="8">
        <f t="shared" si="3"/>
        <v>-3.3843502939387794E-2</v>
      </c>
      <c r="N40" s="8">
        <f t="shared" si="3"/>
        <v>-3.8835741909220435E-2</v>
      </c>
      <c r="O40" s="16">
        <f t="shared" si="3"/>
        <v>-4.3868792152053956E-2</v>
      </c>
      <c r="P40" s="8">
        <f t="shared" si="3"/>
        <v>-4.8943156166632466E-2</v>
      </c>
      <c r="Q40" s="8">
        <f t="shared" si="3"/>
        <v>-5.440110388005602E-2</v>
      </c>
      <c r="R40" s="8">
        <f t="shared" si="3"/>
        <v>-5.9898309288578394E-2</v>
      </c>
      <c r="S40" s="8">
        <f t="shared" si="3"/>
        <v>-6.5435197477597074E-2</v>
      </c>
      <c r="T40" s="8">
        <f t="shared" si="3"/>
        <v>-7.1012199691884909E-2</v>
      </c>
      <c r="U40" s="8">
        <f t="shared" si="3"/>
        <v>-7.6629753447555377E-2</v>
      </c>
      <c r="V40" s="8">
        <f t="shared" si="3"/>
        <v>-8.2288302646479045E-2</v>
      </c>
      <c r="W40" s="8">
        <f t="shared" si="3"/>
        <v>-8.798829769321434E-2</v>
      </c>
      <c r="X40" s="8">
        <f t="shared" si="3"/>
        <v>-9.3730195614516884E-2</v>
      </c>
      <c r="Y40" s="8">
        <f t="shared" si="3"/>
        <v>-9.951446018149436E-2</v>
      </c>
      <c r="Z40" s="8">
        <f t="shared" si="3"/>
        <v>-0.10534156203447542</v>
      </c>
      <c r="AA40" s="8">
        <f t="shared" si="3"/>
        <v>-0.11050975054760437</v>
      </c>
      <c r="AB40" s="8">
        <f t="shared" si="3"/>
        <v>-0.11567069024141448</v>
      </c>
      <c r="AC40" s="8">
        <f t="shared" si="3"/>
        <v>-0.12082439635583682</v>
      </c>
      <c r="AD40" s="8">
        <f t="shared" si="3"/>
        <v>-0.12597088408811172</v>
      </c>
      <c r="AE40" s="8">
        <f t="shared" si="3"/>
        <v>-0.13111016859293817</v>
      </c>
      <c r="AF40" s="8">
        <f t="shared" si="3"/>
        <v>-0.13624226498262271</v>
      </c>
      <c r="AG40" s="8">
        <f t="shared" si="3"/>
        <v>-0.14136718832722767</v>
      </c>
      <c r="AH40" s="8">
        <f t="shared" si="3"/>
        <v>-0.14648495365471706</v>
      </c>
      <c r="AI40" s="8">
        <f t="shared" si="3"/>
        <v>-0.15159557595110706</v>
      </c>
      <c r="AJ40" s="8">
        <f>(AJ36-AJ19)/AJ19</f>
        <v>-0.15669907016060863</v>
      </c>
      <c r="AN40" s="6"/>
    </row>
    <row r="41" spans="1:40" ht="14.45" x14ac:dyDescent="0.35">
      <c r="A41" t="s">
        <v>43</v>
      </c>
      <c r="B41" s="8">
        <f t="shared" ref="B41:AI41" si="4">(B32-B13)/B13</f>
        <v>0</v>
      </c>
      <c r="C41" s="8">
        <f t="shared" si="4"/>
        <v>0</v>
      </c>
      <c r="D41" s="8">
        <f t="shared" si="4"/>
        <v>0</v>
      </c>
      <c r="E41" s="8">
        <f t="shared" si="4"/>
        <v>0</v>
      </c>
      <c r="F41" s="8">
        <f t="shared" si="4"/>
        <v>0</v>
      </c>
      <c r="G41" s="8">
        <f t="shared" si="4"/>
        <v>-4.719968335643668E-3</v>
      </c>
      <c r="H41" s="8">
        <f t="shared" si="4"/>
        <v>-9.4774488376683352E-3</v>
      </c>
      <c r="I41" s="8">
        <f t="shared" si="4"/>
        <v>-1.4272890484744036E-2</v>
      </c>
      <c r="J41" s="8">
        <f t="shared" si="4"/>
        <v>-1.9106749449227006E-2</v>
      </c>
      <c r="K41" s="8">
        <f t="shared" si="4"/>
        <v>-2.3979489241905787E-2</v>
      </c>
      <c r="L41" s="8">
        <f t="shared" si="4"/>
        <v>-2.8891580860082061E-2</v>
      </c>
      <c r="M41" s="8">
        <f t="shared" si="4"/>
        <v>-3.3843502939389127E-2</v>
      </c>
      <c r="N41" s="8">
        <f t="shared" si="4"/>
        <v>-3.8835741909218534E-2</v>
      </c>
      <c r="O41" s="16">
        <f t="shared" si="4"/>
        <v>-4.3868792152057613E-2</v>
      </c>
      <c r="P41" s="8">
        <f t="shared" si="4"/>
        <v>-4.8943156166634708E-2</v>
      </c>
      <c r="Q41" s="8">
        <f t="shared" si="4"/>
        <v>-5.4401103880056263E-2</v>
      </c>
      <c r="R41" s="8">
        <f t="shared" si="4"/>
        <v>-5.9898309288582599E-2</v>
      </c>
      <c r="S41" s="8">
        <f t="shared" si="4"/>
        <v>-6.5435197477596477E-2</v>
      </c>
      <c r="T41" s="8">
        <f t="shared" si="4"/>
        <v>-7.1012199691886699E-2</v>
      </c>
      <c r="U41" s="8">
        <f t="shared" si="4"/>
        <v>-7.6629753447555932E-2</v>
      </c>
      <c r="V41" s="8">
        <f t="shared" si="4"/>
        <v>-8.2288302646480779E-2</v>
      </c>
      <c r="W41" s="8">
        <f t="shared" si="4"/>
        <v>-8.7988297693211856E-2</v>
      </c>
      <c r="X41" s="8">
        <f t="shared" si="4"/>
        <v>-9.3730195614517828E-2</v>
      </c>
      <c r="Y41" s="8">
        <f t="shared" si="4"/>
        <v>-9.9514460181493541E-2</v>
      </c>
      <c r="Z41" s="8">
        <f t="shared" si="4"/>
        <v>-0.10534156203447891</v>
      </c>
      <c r="AA41" s="8">
        <f t="shared" si="4"/>
        <v>-0.11050975054760395</v>
      </c>
      <c r="AB41" s="8">
        <f t="shared" si="4"/>
        <v>-0.11567069024141402</v>
      </c>
      <c r="AC41" s="8">
        <f t="shared" si="4"/>
        <v>-0.12082439635583814</v>
      </c>
      <c r="AD41" s="8">
        <f t="shared" si="4"/>
        <v>-0.12597088408810864</v>
      </c>
      <c r="AE41" s="8">
        <f t="shared" si="4"/>
        <v>-0.13111016859293623</v>
      </c>
      <c r="AF41" s="8">
        <f t="shared" si="4"/>
        <v>-0.13624226498262423</v>
      </c>
      <c r="AG41" s="8">
        <f t="shared" si="4"/>
        <v>-0.14136718832722731</v>
      </c>
      <c r="AH41" s="8">
        <f t="shared" si="4"/>
        <v>-0.14648495365471734</v>
      </c>
      <c r="AI41" s="8">
        <f t="shared" si="4"/>
        <v>-0.15159557595110668</v>
      </c>
      <c r="AJ41" s="8">
        <f>(AJ32-AJ13)/AJ13</f>
        <v>-0.15669907016060797</v>
      </c>
      <c r="AN41" s="6"/>
    </row>
    <row r="42" spans="1:40" ht="14.45" x14ac:dyDescent="0.35">
      <c r="A42" t="s">
        <v>44</v>
      </c>
      <c r="B42" s="8">
        <f t="shared" ref="B42:AI42" si="5">(B27-B8)/B8</f>
        <v>0</v>
      </c>
      <c r="C42" s="8">
        <f t="shared" si="5"/>
        <v>0</v>
      </c>
      <c r="D42" s="8">
        <f t="shared" si="5"/>
        <v>0</v>
      </c>
      <c r="E42" s="8">
        <f t="shared" si="5"/>
        <v>0</v>
      </c>
      <c r="F42" s="8">
        <f t="shared" si="5"/>
        <v>0</v>
      </c>
      <c r="G42" s="8">
        <f t="shared" si="5"/>
        <v>-2.1701385059430148E-3</v>
      </c>
      <c r="H42" s="8">
        <f t="shared" si="5"/>
        <v>-4.3488566676227651E-3</v>
      </c>
      <c r="I42" s="8">
        <f t="shared" si="5"/>
        <v>-6.5362054654046382E-3</v>
      </c>
      <c r="J42" s="8">
        <f t="shared" si="5"/>
        <v>-8.7322362843335055E-3</v>
      </c>
      <c r="K42" s="8">
        <f t="shared" si="5"/>
        <v>-1.0937000918202525E-2</v>
      </c>
      <c r="L42" s="8">
        <f t="shared" si="5"/>
        <v>-1.3150551573599168E-2</v>
      </c>
      <c r="M42" s="8">
        <f t="shared" si="5"/>
        <v>-1.5372940874014045E-2</v>
      </c>
      <c r="N42" s="8">
        <f t="shared" si="5"/>
        <v>-1.76042218640503E-2</v>
      </c>
      <c r="O42" s="16">
        <f t="shared" si="5"/>
        <v>-1.98444480136022E-2</v>
      </c>
      <c r="P42" s="8">
        <f t="shared" si="5"/>
        <v>-2.2093673222149578E-2</v>
      </c>
      <c r="Q42" s="8">
        <f t="shared" si="5"/>
        <v>-2.2058885231837397E-2</v>
      </c>
      <c r="R42" s="8">
        <f t="shared" si="5"/>
        <v>-2.2024066159462379E-2</v>
      </c>
      <c r="S42" s="8">
        <f t="shared" si="5"/>
        <v>-2.1989215963342648E-2</v>
      </c>
      <c r="T42" s="8">
        <f t="shared" si="5"/>
        <v>-2.1954334601729172E-2</v>
      </c>
      <c r="U42" s="8">
        <f t="shared" si="5"/>
        <v>-2.1919422032798102E-2</v>
      </c>
      <c r="V42" s="8">
        <f t="shared" si="5"/>
        <v>-2.1884478214646438E-2</v>
      </c>
      <c r="W42" s="8">
        <f t="shared" si="5"/>
        <v>-2.1849503105310197E-2</v>
      </c>
      <c r="X42" s="8">
        <f t="shared" si="5"/>
        <v>-2.1814496662718806E-2</v>
      </c>
      <c r="Y42" s="8">
        <f t="shared" si="5"/>
        <v>-2.1779458844774963E-2</v>
      </c>
      <c r="Z42" s="8">
        <f t="shared" si="5"/>
        <v>-2.1744389609264565E-2</v>
      </c>
      <c r="AA42" s="8">
        <f t="shared" si="5"/>
        <v>-2.1865721893536583E-2</v>
      </c>
      <c r="AB42" s="8">
        <f t="shared" si="5"/>
        <v>-2.1987032422569799E-2</v>
      </c>
      <c r="AC42" s="8">
        <f t="shared" si="5"/>
        <v>-2.210832120220816E-2</v>
      </c>
      <c r="AD42" s="8">
        <f t="shared" si="5"/>
        <v>-2.2229588238302574E-2</v>
      </c>
      <c r="AE42" s="8">
        <f t="shared" si="5"/>
        <v>-2.235083353669293E-2</v>
      </c>
      <c r="AF42" s="8">
        <f t="shared" si="5"/>
        <v>-2.2472057103232371E-2</v>
      </c>
      <c r="AG42" s="8">
        <f t="shared" si="5"/>
        <v>-2.2593258943759163E-2</v>
      </c>
      <c r="AH42" s="8">
        <f t="shared" si="5"/>
        <v>-2.2714439064110772E-2</v>
      </c>
      <c r="AI42" s="8">
        <f t="shared" si="5"/>
        <v>-2.2835597470131027E-2</v>
      </c>
      <c r="AJ42" s="8">
        <f>(AJ27-AJ8)/AJ8</f>
        <v>-2.2956734167654504E-2</v>
      </c>
      <c r="AN42" s="6"/>
    </row>
    <row r="43" spans="1:40" ht="14.45" x14ac:dyDescent="0.35">
      <c r="A43" t="s">
        <v>45</v>
      </c>
      <c r="B43" s="15">
        <f t="shared" ref="B43:AI43" si="6">(B25-B6)/B6</f>
        <v>0</v>
      </c>
      <c r="C43" s="15">
        <f t="shared" si="6"/>
        <v>0</v>
      </c>
      <c r="D43" s="15">
        <f t="shared" si="6"/>
        <v>0</v>
      </c>
      <c r="E43" s="15">
        <f t="shared" si="6"/>
        <v>0</v>
      </c>
      <c r="F43" s="15">
        <f t="shared" si="6"/>
        <v>0</v>
      </c>
      <c r="G43" s="15">
        <f t="shared" si="6"/>
        <v>-2.0920502091996656E-4</v>
      </c>
      <c r="H43" s="15">
        <f t="shared" si="6"/>
        <v>-4.1716328962774401E-4</v>
      </c>
      <c r="I43" s="15">
        <f t="shared" si="6"/>
        <v>-6.2388591800445069E-4</v>
      </c>
      <c r="J43" s="15">
        <f t="shared" si="6"/>
        <v>-8.2938388625625095E-4</v>
      </c>
      <c r="K43" s="15">
        <f t="shared" si="6"/>
        <v>-1.0336680448904741E-3</v>
      </c>
      <c r="L43" s="15">
        <f t="shared" si="6"/>
        <v>-1.2367491166080998E-3</v>
      </c>
      <c r="M43" s="15">
        <f t="shared" si="6"/>
        <v>-1.4386376981739941E-3</v>
      </c>
      <c r="N43" s="15">
        <f t="shared" si="6"/>
        <v>-1.6393442622924105E-3</v>
      </c>
      <c r="O43" s="16">
        <f t="shared" si="6"/>
        <v>-1.8388791593688381E-3</v>
      </c>
      <c r="P43" s="15">
        <f t="shared" si="6"/>
        <v>-2.0372526193238646E-3</v>
      </c>
      <c r="Q43" s="15">
        <f t="shared" si="6"/>
        <v>-1.8240602229412581E-3</v>
      </c>
      <c r="R43" s="15">
        <f t="shared" si="6"/>
        <v>-1.6130580892938374E-3</v>
      </c>
      <c r="S43" s="15">
        <f t="shared" si="6"/>
        <v>-1.4042126379116555E-3</v>
      </c>
      <c r="T43" s="15">
        <f t="shared" si="6"/>
        <v>-1.1974909712961065E-3</v>
      </c>
      <c r="U43" s="15">
        <f t="shared" si="6"/>
        <v>-9.9286085764276619E-4</v>
      </c>
      <c r="V43" s="15">
        <f t="shared" si="6"/>
        <v>-7.9029071408478774E-4</v>
      </c>
      <c r="W43" s="15">
        <f t="shared" si="6"/>
        <v>-5.8974959045309905E-4</v>
      </c>
      <c r="X43" s="15">
        <f t="shared" si="6"/>
        <v>-3.9120715350170464E-4</v>
      </c>
      <c r="Y43" s="15">
        <f t="shared" si="6"/>
        <v>-1.9463367162680334E-4</v>
      </c>
      <c r="Z43" s="15">
        <f t="shared" si="6"/>
        <v>0</v>
      </c>
      <c r="AA43" s="15">
        <f t="shared" si="6"/>
        <v>-2.3956509721180039E-4</v>
      </c>
      <c r="AB43" s="15">
        <f t="shared" si="6"/>
        <v>-4.7868912823250423E-4</v>
      </c>
      <c r="AC43" s="15">
        <f t="shared" si="6"/>
        <v>-7.1737331003317068E-4</v>
      </c>
      <c r="AD43" s="15">
        <f t="shared" si="6"/>
        <v>-9.5561885509510463E-4</v>
      </c>
      <c r="AE43" s="15">
        <f t="shared" si="6"/>
        <v>-1.1934269714531066E-3</v>
      </c>
      <c r="AF43" s="15">
        <f t="shared" si="6"/>
        <v>-1.4307988627010051E-3</v>
      </c>
      <c r="AG43" s="15">
        <f t="shared" si="6"/>
        <v>-1.6677357280249852E-3</v>
      </c>
      <c r="AH43" s="15">
        <f t="shared" si="6"/>
        <v>-1.9042387622444398E-3</v>
      </c>
      <c r="AI43" s="15">
        <f t="shared" si="6"/>
        <v>-2.1403091557646555E-3</v>
      </c>
      <c r="AJ43" s="15">
        <f>(AJ25-AJ6)/AJ6</f>
        <v>-2.3759480946716691E-3</v>
      </c>
      <c r="AN43" s="6"/>
    </row>
    <row r="44" spans="1:40" ht="14.45" x14ac:dyDescent="0.35">
      <c r="A44" t="s">
        <v>48</v>
      </c>
      <c r="B44" s="15">
        <f t="shared" ref="B44:AI44" si="7">(B26-B7)/B7</f>
        <v>0</v>
      </c>
      <c r="C44" s="15">
        <f t="shared" si="7"/>
        <v>0</v>
      </c>
      <c r="D44" s="15">
        <f t="shared" si="7"/>
        <v>0</v>
      </c>
      <c r="E44" s="15">
        <f t="shared" si="7"/>
        <v>0</v>
      </c>
      <c r="F44" s="15">
        <f t="shared" si="7"/>
        <v>0</v>
      </c>
      <c r="G44" s="15">
        <f t="shared" si="7"/>
        <v>-7.3029173232501356E-4</v>
      </c>
      <c r="H44" s="15">
        <f t="shared" si="7"/>
        <v>-1.4527937606337714E-3</v>
      </c>
      <c r="I44" s="15">
        <f t="shared" si="7"/>
        <v>-2.1676300578026735E-3</v>
      </c>
      <c r="J44" s="15">
        <f t="shared" si="7"/>
        <v>-2.8749219799107297E-3</v>
      </c>
      <c r="K44" s="15">
        <f t="shared" si="7"/>
        <v>-3.5747883349005164E-3</v>
      </c>
      <c r="L44" s="15">
        <f t="shared" si="7"/>
        <v>-4.267345449099097E-3</v>
      </c>
      <c r="M44" s="15">
        <f t="shared" si="7"/>
        <v>-4.9527072316964092E-3</v>
      </c>
      <c r="N44" s="15">
        <f t="shared" si="7"/>
        <v>-5.6309852371887129E-3</v>
      </c>
      <c r="O44" s="16">
        <f t="shared" si="7"/>
        <v>-6.3022887259059461E-3</v>
      </c>
      <c r="P44" s="15">
        <f t="shared" si="7"/>
        <v>-6.9667247227009612E-3</v>
      </c>
      <c r="Q44" s="15">
        <f t="shared" si="7"/>
        <v>-7.4105094497612474E-3</v>
      </c>
      <c r="R44" s="15">
        <f t="shared" si="7"/>
        <v>-7.8482431870338914E-3</v>
      </c>
      <c r="S44" s="15">
        <f t="shared" si="7"/>
        <v>-8.2800488540845495E-3</v>
      </c>
      <c r="T44" s="15">
        <f t="shared" si="7"/>
        <v>-8.7060460635472389E-3</v>
      </c>
      <c r="U44" s="15">
        <f t="shared" si="7"/>
        <v>-9.1263512316141944E-3</v>
      </c>
      <c r="V44" s="15">
        <f t="shared" si="7"/>
        <v>-9.5410776840892612E-3</v>
      </c>
      <c r="W44" s="15">
        <f t="shared" si="7"/>
        <v>-9.9503357582534768E-3</v>
      </c>
      <c r="X44" s="15">
        <f t="shared" si="7"/>
        <v>-1.035423290075007E-2</v>
      </c>
      <c r="Y44" s="15">
        <f t="shared" si="7"/>
        <v>-1.0752873761607116E-2</v>
      </c>
      <c r="Z44" s="15">
        <f t="shared" si="7"/>
        <v>-1.1146360284657696E-2</v>
      </c>
      <c r="AA44" s="15">
        <f t="shared" si="7"/>
        <v>-1.0950406141821507E-2</v>
      </c>
      <c r="AB44" s="15">
        <f t="shared" si="7"/>
        <v>-1.0754713749936999E-2</v>
      </c>
      <c r="AC44" s="15">
        <f t="shared" si="7"/>
        <v>-1.0559282584885837E-2</v>
      </c>
      <c r="AD44" s="15">
        <f t="shared" si="7"/>
        <v>-1.0364112123958684E-2</v>
      </c>
      <c r="AE44" s="15">
        <f t="shared" si="7"/>
        <v>-1.0169201845835207E-2</v>
      </c>
      <c r="AF44" s="15">
        <f t="shared" si="7"/>
        <v>-9.9745512305958548E-3</v>
      </c>
      <c r="AG44" s="15">
        <f t="shared" si="7"/>
        <v>-9.7801597596797706E-3</v>
      </c>
      <c r="AH44" s="15">
        <f t="shared" si="7"/>
        <v>-9.5860269159233E-3</v>
      </c>
      <c r="AI44" s="15">
        <f t="shared" si="7"/>
        <v>-9.3921521835453239E-3</v>
      </c>
      <c r="AJ44" s="15">
        <f>(AJ26-AJ7)/AJ7</f>
        <v>-9.1985350481252892E-3</v>
      </c>
      <c r="AN44" s="6"/>
    </row>
    <row r="45" spans="1:40" ht="14.45" x14ac:dyDescent="0.35">
      <c r="AN45" s="6"/>
    </row>
    <row r="46" spans="1:40" ht="14.45" x14ac:dyDescent="0.35">
      <c r="B46" t="str">
        <f t="shared" ref="B46:B52" si="8">AJ38</f>
        <v xml:space="preserve">2050 effects </v>
      </c>
      <c r="AN46" s="6"/>
    </row>
    <row r="47" spans="1:40" ht="14.45" x14ac:dyDescent="0.35">
      <c r="B47" t="str">
        <f t="shared" si="8"/>
        <v>% change in Scoping Plan</v>
      </c>
      <c r="AN47" s="6"/>
    </row>
    <row r="48" spans="1:40" ht="14.45" x14ac:dyDescent="0.35">
      <c r="A48" t="s">
        <v>47</v>
      </c>
      <c r="B48" s="23">
        <f t="shared" si="8"/>
        <v>-0.15669907016060863</v>
      </c>
      <c r="AN48" s="6"/>
    </row>
    <row r="49" spans="1:40" ht="14.45" x14ac:dyDescent="0.35">
      <c r="A49" t="s">
        <v>43</v>
      </c>
      <c r="B49" s="23">
        <f t="shared" si="8"/>
        <v>-0.15669907016060797</v>
      </c>
      <c r="AN49" s="6"/>
    </row>
    <row r="50" spans="1:40" ht="14.45" x14ac:dyDescent="0.35">
      <c r="A50" t="s">
        <v>44</v>
      </c>
      <c r="B50" s="23">
        <f t="shared" si="8"/>
        <v>-2.2956734167654504E-2</v>
      </c>
      <c r="AN50" s="6"/>
    </row>
    <row r="51" spans="1:40" ht="14.45" x14ac:dyDescent="0.35">
      <c r="A51" t="s">
        <v>45</v>
      </c>
      <c r="B51" s="23">
        <f t="shared" si="8"/>
        <v>-2.3759480946716691E-3</v>
      </c>
      <c r="AN51" s="6"/>
    </row>
    <row r="52" spans="1:40" x14ac:dyDescent="0.25">
      <c r="A52" t="s">
        <v>48</v>
      </c>
      <c r="B52" s="23">
        <f t="shared" si="8"/>
        <v>-9.1985350481252892E-3</v>
      </c>
      <c r="AN52" s="6"/>
    </row>
    <row r="53" spans="1:40" x14ac:dyDescent="0.25">
      <c r="AN53" s="6"/>
    </row>
    <row r="54" spans="1:40" ht="14.45" x14ac:dyDescent="0.35">
      <c r="AN54" s="6"/>
    </row>
    <row r="55" spans="1:40" x14ac:dyDescent="0.25">
      <c r="AN55" s="6"/>
    </row>
    <row r="56" spans="1:40" x14ac:dyDescent="0.25">
      <c r="AN56" s="6"/>
    </row>
    <row r="57" spans="1:40" x14ac:dyDescent="0.25">
      <c r="AN57" s="6"/>
    </row>
    <row r="58" spans="1:40" x14ac:dyDescent="0.25">
      <c r="AN58" s="6"/>
    </row>
    <row r="59" spans="1:40" x14ac:dyDescent="0.25">
      <c r="AN59" s="6"/>
    </row>
    <row r="60" spans="1:40" x14ac:dyDescent="0.25">
      <c r="AN60" s="6"/>
    </row>
    <row r="61" spans="1:40" x14ac:dyDescent="0.25">
      <c r="AN61" s="6"/>
    </row>
    <row r="62" spans="1:40" x14ac:dyDescent="0.25">
      <c r="AN62" s="6"/>
    </row>
    <row r="63" spans="1:40" x14ac:dyDescent="0.25">
      <c r="AN63" s="6"/>
    </row>
    <row r="64" spans="1:40" x14ac:dyDescent="0.25">
      <c r="AN64" s="6"/>
    </row>
    <row r="65" spans="40:40" x14ac:dyDescent="0.25">
      <c r="AN65" s="6"/>
    </row>
    <row r="66" spans="40:40" x14ac:dyDescent="0.25">
      <c r="AN66" s="6"/>
    </row>
    <row r="67" spans="40:40" x14ac:dyDescent="0.25">
      <c r="AN67" s="6"/>
    </row>
    <row r="68" spans="40:40" x14ac:dyDescent="0.25">
      <c r="AN68" s="6"/>
    </row>
    <row r="69" spans="40:40" x14ac:dyDescent="0.25">
      <c r="AN69" s="6"/>
    </row>
    <row r="70" spans="40:40" x14ac:dyDescent="0.25">
      <c r="AN70" s="6"/>
    </row>
    <row r="71" spans="40:40" x14ac:dyDescent="0.25">
      <c r="AN71" s="6"/>
    </row>
    <row r="72" spans="40:40" x14ac:dyDescent="0.25">
      <c r="AN72" s="6"/>
    </row>
    <row r="73" spans="40:40" x14ac:dyDescent="0.25">
      <c r="AN73" s="6"/>
    </row>
    <row r="74" spans="40:40" x14ac:dyDescent="0.25">
      <c r="AN74" s="6"/>
    </row>
    <row r="75" spans="40:40" x14ac:dyDescent="0.25">
      <c r="AN75" s="6"/>
    </row>
    <row r="76" spans="40:40" x14ac:dyDescent="0.25">
      <c r="AN76" s="6"/>
    </row>
    <row r="77" spans="40:40" x14ac:dyDescent="0.25">
      <c r="AN77" s="6"/>
    </row>
    <row r="78" spans="40:40" x14ac:dyDescent="0.25">
      <c r="AN78" s="6"/>
    </row>
    <row r="79" spans="40:40" x14ac:dyDescent="0.25">
      <c r="AN79" s="6"/>
    </row>
    <row r="80" spans="40:40" x14ac:dyDescent="0.25">
      <c r="AN80" s="6"/>
    </row>
    <row r="81" spans="40:40" x14ac:dyDescent="0.25">
      <c r="AN81" s="6"/>
    </row>
    <row r="82" spans="40:40" x14ac:dyDescent="0.25">
      <c r="AN82" s="6"/>
    </row>
    <row r="83" spans="40:40" x14ac:dyDescent="0.25">
      <c r="AN83" s="6"/>
    </row>
    <row r="84" spans="40:40" x14ac:dyDescent="0.25">
      <c r="AN84" s="6"/>
    </row>
    <row r="85" spans="40:40" x14ac:dyDescent="0.25">
      <c r="AN85" s="6"/>
    </row>
    <row r="86" spans="40:40" x14ac:dyDescent="0.25">
      <c r="AN86" s="6"/>
    </row>
    <row r="87" spans="40:40" x14ac:dyDescent="0.25">
      <c r="AN87" s="6"/>
    </row>
    <row r="88" spans="40:40" x14ac:dyDescent="0.25">
      <c r="AN88" s="6"/>
    </row>
    <row r="89" spans="40:40" x14ac:dyDescent="0.25">
      <c r="AN89" s="6"/>
    </row>
    <row r="90" spans="40:40" x14ac:dyDescent="0.25">
      <c r="AN90" s="6"/>
    </row>
    <row r="91" spans="40:40" x14ac:dyDescent="0.25">
      <c r="AN91" s="6"/>
    </row>
    <row r="92" spans="40:40" x14ac:dyDescent="0.25">
      <c r="AN92" s="6"/>
    </row>
    <row r="93" spans="40:40" x14ac:dyDescent="0.25">
      <c r="AN93" s="6"/>
    </row>
    <row r="94" spans="40:40" x14ac:dyDescent="0.25">
      <c r="AN94" s="6"/>
    </row>
    <row r="95" spans="40:40" x14ac:dyDescent="0.25">
      <c r="AN95" s="6"/>
    </row>
    <row r="96" spans="40:40" x14ac:dyDescent="0.25">
      <c r="AN96" s="6"/>
    </row>
    <row r="97" spans="40:40" x14ac:dyDescent="0.25">
      <c r="AN97" s="6"/>
    </row>
    <row r="98" spans="40:40" x14ac:dyDescent="0.25">
      <c r="AN98" s="6"/>
    </row>
    <row r="99" spans="40:40" x14ac:dyDescent="0.25">
      <c r="AN99" s="6"/>
    </row>
    <row r="100" spans="40:40" x14ac:dyDescent="0.25">
      <c r="AN100" s="6"/>
    </row>
    <row r="101" spans="40:40" x14ac:dyDescent="0.25">
      <c r="AN101" s="6"/>
    </row>
    <row r="102" spans="40:40" x14ac:dyDescent="0.25">
      <c r="AN102" s="6"/>
    </row>
    <row r="103" spans="40:40" x14ac:dyDescent="0.25">
      <c r="AN103" s="6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workbookViewId="0">
      <selection activeCell="P29" sqref="P29"/>
    </sheetView>
  </sheetViews>
  <sheetFormatPr defaultColWidth="8.85546875" defaultRowHeight="15" x14ac:dyDescent="0.25"/>
  <cols>
    <col min="1" max="1" width="15.85546875" customWidth="1"/>
  </cols>
  <sheetData>
    <row r="1" spans="1:36" ht="14.45" x14ac:dyDescent="0.35">
      <c r="A1" t="s">
        <v>33</v>
      </c>
    </row>
    <row r="3" spans="1:36" ht="14.45" x14ac:dyDescent="0.35">
      <c r="A3" s="11" t="s">
        <v>34</v>
      </c>
      <c r="B3" s="11"/>
    </row>
    <row r="4" spans="1:36" ht="14.45" x14ac:dyDescent="0.35">
      <c r="A4" t="s">
        <v>24</v>
      </c>
      <c r="B4">
        <v>2016</v>
      </c>
      <c r="C4">
        <v>2017</v>
      </c>
      <c r="D4">
        <v>2018</v>
      </c>
      <c r="E4">
        <v>2019</v>
      </c>
      <c r="F4">
        <v>2020</v>
      </c>
      <c r="G4">
        <v>2021</v>
      </c>
      <c r="H4">
        <v>2022</v>
      </c>
      <c r="I4">
        <v>2023</v>
      </c>
      <c r="J4">
        <v>2024</v>
      </c>
      <c r="K4">
        <v>2025</v>
      </c>
      <c r="L4">
        <v>2026</v>
      </c>
      <c r="M4">
        <v>2027</v>
      </c>
      <c r="N4">
        <v>2028</v>
      </c>
      <c r="O4">
        <v>2029</v>
      </c>
      <c r="P4">
        <v>2030</v>
      </c>
      <c r="Q4">
        <v>2031</v>
      </c>
      <c r="R4">
        <v>2032</v>
      </c>
      <c r="S4">
        <v>2033</v>
      </c>
      <c r="T4">
        <v>2034</v>
      </c>
      <c r="U4">
        <v>2035</v>
      </c>
      <c r="V4">
        <v>2036</v>
      </c>
      <c r="W4">
        <v>2037</v>
      </c>
      <c r="X4">
        <v>2038</v>
      </c>
      <c r="Y4">
        <v>2039</v>
      </c>
      <c r="Z4">
        <v>2040</v>
      </c>
      <c r="AA4">
        <v>2041</v>
      </c>
      <c r="AB4">
        <v>2042</v>
      </c>
      <c r="AC4">
        <v>2043</v>
      </c>
      <c r="AD4">
        <v>2044</v>
      </c>
      <c r="AE4">
        <v>2045</v>
      </c>
      <c r="AF4">
        <v>2046</v>
      </c>
      <c r="AG4">
        <v>2047</v>
      </c>
      <c r="AH4">
        <v>2048</v>
      </c>
      <c r="AI4">
        <v>2049</v>
      </c>
      <c r="AJ4">
        <v>2050</v>
      </c>
    </row>
    <row r="5" spans="1:36" ht="14.45" x14ac:dyDescent="0.3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ht="14.45" x14ac:dyDescent="0.35">
      <c r="A6" t="s">
        <v>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ht="14.45" x14ac:dyDescent="0.35">
      <c r="A7" t="s">
        <v>27</v>
      </c>
      <c r="B7" s="9">
        <v>3.4691059759717701E-3</v>
      </c>
      <c r="C7" s="9">
        <v>3.5322947987122101E-3</v>
      </c>
      <c r="D7" s="9">
        <v>3.5757897146068899E-3</v>
      </c>
      <c r="E7" s="9">
        <v>3.6199421338134301E-3</v>
      </c>
      <c r="F7" s="9">
        <v>3.7474326746558101E-3</v>
      </c>
      <c r="G7" s="9">
        <v>3.8830849127143899E-3</v>
      </c>
      <c r="H7" s="9">
        <v>3.93763209017886E-3</v>
      </c>
      <c r="I7" s="9">
        <v>3.9930809572873097E-3</v>
      </c>
      <c r="J7" s="9">
        <v>4.0428416592406197E-3</v>
      </c>
      <c r="K7" s="9">
        <v>4.0945077695534798E-3</v>
      </c>
      <c r="L7" s="9">
        <v>4.1554677243291404E-3</v>
      </c>
      <c r="M7" s="9">
        <v>4.2215524479011701E-3</v>
      </c>
      <c r="N7" s="9">
        <v>4.2796476720356798E-3</v>
      </c>
      <c r="O7" s="9">
        <v>4.3333831227187402E-3</v>
      </c>
      <c r="P7" s="9">
        <v>4.3980640938423403E-3</v>
      </c>
      <c r="Q7" s="9">
        <v>4.1420635752551704E-3</v>
      </c>
      <c r="R7" s="9">
        <v>4.4386394341820196E-3</v>
      </c>
      <c r="S7" s="9">
        <v>4.53158387461167E-3</v>
      </c>
      <c r="T7" s="9">
        <v>4.6083688250576202E-3</v>
      </c>
      <c r="U7" s="9">
        <v>4.6692347154931998E-3</v>
      </c>
      <c r="V7" s="9">
        <v>4.73597109603246E-3</v>
      </c>
      <c r="W7" s="9">
        <v>4.8028291281035796E-3</v>
      </c>
      <c r="X7" s="9">
        <v>4.8702303684292599E-3</v>
      </c>
      <c r="Y7" s="9">
        <v>4.9371365103477102E-3</v>
      </c>
      <c r="Z7" s="9">
        <v>5.0031831692688104E-3</v>
      </c>
      <c r="AA7" s="9">
        <v>5.0693461452394799E-3</v>
      </c>
      <c r="AB7" s="9">
        <v>5.13533948392088E-3</v>
      </c>
      <c r="AC7" s="9">
        <v>5.2011736418704196E-3</v>
      </c>
      <c r="AD7" s="9">
        <v>5.26687327900781E-3</v>
      </c>
      <c r="AE7" s="9">
        <v>5.3323274860162797E-3</v>
      </c>
      <c r="AF7" s="9">
        <v>5.3974102174141701E-3</v>
      </c>
      <c r="AG7" s="9">
        <v>5.46227845558259E-3</v>
      </c>
      <c r="AH7" s="9">
        <v>5.5270702563911698E-3</v>
      </c>
      <c r="AI7" s="9">
        <v>5.59175944497856E-3</v>
      </c>
      <c r="AJ7" s="9">
        <v>5.6558855234994801E-3</v>
      </c>
    </row>
    <row r="8" spans="1:36" ht="14.45" x14ac:dyDescent="0.35">
      <c r="A8" t="s">
        <v>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ht="14.45" x14ac:dyDescent="0.35">
      <c r="A9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ht="14.45" x14ac:dyDescent="0.35">
      <c r="A10" t="s">
        <v>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ht="14.45" x14ac:dyDescent="0.35">
      <c r="A11" t="s">
        <v>31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ht="14.45" x14ac:dyDescent="0.35">
      <c r="A12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4" spans="1:36" ht="14.45" x14ac:dyDescent="0.35">
      <c r="A14" s="10" t="s">
        <v>35</v>
      </c>
      <c r="B14" s="10"/>
    </row>
    <row r="15" spans="1:36" ht="14.45" x14ac:dyDescent="0.35">
      <c r="A15" t="s">
        <v>24</v>
      </c>
      <c r="B15">
        <v>2016</v>
      </c>
      <c r="C15">
        <v>2017</v>
      </c>
      <c r="D15">
        <v>2018</v>
      </c>
      <c r="E15">
        <v>2019</v>
      </c>
      <c r="F15">
        <v>2020</v>
      </c>
      <c r="G15">
        <v>2021</v>
      </c>
      <c r="H15">
        <v>2022</v>
      </c>
      <c r="I15">
        <v>2023</v>
      </c>
      <c r="J15">
        <v>2024</v>
      </c>
      <c r="K15">
        <v>2025</v>
      </c>
      <c r="L15">
        <v>2026</v>
      </c>
      <c r="M15">
        <v>2027</v>
      </c>
      <c r="N15">
        <v>2028</v>
      </c>
      <c r="O15">
        <v>2029</v>
      </c>
      <c r="P15">
        <v>2030</v>
      </c>
      <c r="Q15">
        <v>2031</v>
      </c>
      <c r="R15">
        <v>2032</v>
      </c>
      <c r="S15">
        <v>2033</v>
      </c>
      <c r="T15">
        <v>2034</v>
      </c>
      <c r="U15">
        <v>2035</v>
      </c>
      <c r="V15">
        <v>2036</v>
      </c>
      <c r="W15">
        <v>2037</v>
      </c>
      <c r="X15">
        <v>2038</v>
      </c>
      <c r="Y15">
        <v>2039</v>
      </c>
      <c r="Z15">
        <v>2040</v>
      </c>
      <c r="AA15">
        <v>2041</v>
      </c>
      <c r="AB15">
        <v>2042</v>
      </c>
      <c r="AC15">
        <v>2043</v>
      </c>
      <c r="AD15">
        <v>2044</v>
      </c>
      <c r="AE15">
        <v>2045</v>
      </c>
      <c r="AF15">
        <v>2046</v>
      </c>
      <c r="AG15">
        <v>2047</v>
      </c>
      <c r="AH15">
        <v>2048</v>
      </c>
      <c r="AI15">
        <v>2049</v>
      </c>
      <c r="AJ15">
        <v>2050</v>
      </c>
    </row>
    <row r="16" spans="1:36" ht="14.45" x14ac:dyDescent="0.35">
      <c r="A16" t="s">
        <v>25</v>
      </c>
      <c r="B16">
        <v>0</v>
      </c>
      <c r="C16">
        <v>0</v>
      </c>
      <c r="D16">
        <v>0</v>
      </c>
      <c r="E16">
        <v>0</v>
      </c>
      <c r="F16" s="9">
        <v>2.65946834975573E-6</v>
      </c>
      <c r="G16" s="9">
        <v>5.5114753599817202E-6</v>
      </c>
      <c r="H16" s="9">
        <v>8.3833457403808092E-6</v>
      </c>
      <c r="I16" s="9">
        <v>1.13351975561704E-5</v>
      </c>
      <c r="J16" s="9">
        <v>1.4345567177950601E-5</v>
      </c>
      <c r="K16" s="9">
        <v>1.7434678244550302E-5</v>
      </c>
      <c r="L16" s="9">
        <v>2.06432912756996E-5</v>
      </c>
      <c r="M16" s="9">
        <v>2.3967523575180799E-5</v>
      </c>
      <c r="N16" s="9">
        <v>2.7334523840743999E-5</v>
      </c>
      <c r="O16" s="9">
        <v>3.0753041516068397E-5</v>
      </c>
      <c r="P16" s="9">
        <v>3.43332745390273E-5</v>
      </c>
      <c r="Q16" s="9">
        <v>3.5274347866689198E-5</v>
      </c>
      <c r="R16" s="9">
        <v>4.0950028328259903E-5</v>
      </c>
      <c r="S16" s="9">
        <v>4.5023478496141702E-5</v>
      </c>
      <c r="T16" s="9">
        <v>4.9056829428032799E-5</v>
      </c>
      <c r="U16" s="9">
        <v>5.3018407092051901E-5</v>
      </c>
      <c r="V16" s="9">
        <v>5.7137199674714302E-5</v>
      </c>
      <c r="W16" s="9">
        <v>6.1352268862226405E-5</v>
      </c>
      <c r="X16" s="9">
        <v>6.56695578710785E-5</v>
      </c>
      <c r="Y16" s="9">
        <v>7.0075485953322405E-5</v>
      </c>
      <c r="Z16" s="9">
        <v>7.4563568522651304E-5</v>
      </c>
      <c r="AA16" s="9">
        <v>7.9147210783738994E-5</v>
      </c>
      <c r="AB16" s="9">
        <v>8.3821992866579503E-5</v>
      </c>
      <c r="AC16" s="9">
        <v>8.8587731706696193E-5</v>
      </c>
      <c r="AD16" s="9">
        <v>9.3444525917880597E-5</v>
      </c>
      <c r="AE16" s="9">
        <v>9.8390042645203705E-5</v>
      </c>
      <c r="AF16" s="9">
        <v>1.03421344165936E-4</v>
      </c>
      <c r="AG16" s="9">
        <v>1.0854075898834999E-4</v>
      </c>
      <c r="AH16" s="9">
        <v>1.13750671728308E-4</v>
      </c>
      <c r="AI16" s="9">
        <v>1.1905036237696199E-4</v>
      </c>
      <c r="AJ16" s="9">
        <v>1.24429481516988E-4</v>
      </c>
    </row>
    <row r="17" spans="1:36" ht="14.45" x14ac:dyDescent="0.3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ht="14.45" x14ac:dyDescent="0.35">
      <c r="A18" t="s">
        <v>27</v>
      </c>
      <c r="B18" s="9">
        <v>3.4691059759717701E-3</v>
      </c>
      <c r="C18" s="9">
        <v>3.5322947987122101E-3</v>
      </c>
      <c r="D18" s="9">
        <v>3.5757897146068899E-3</v>
      </c>
      <c r="E18" s="9">
        <v>3.6199421338134301E-3</v>
      </c>
      <c r="F18" s="9">
        <v>3.6909189722235001E-3</v>
      </c>
      <c r="G18" s="9">
        <v>3.76596606131478E-3</v>
      </c>
      <c r="H18" s="9">
        <v>3.7594859931957699E-3</v>
      </c>
      <c r="I18" s="9">
        <v>3.75220800921869E-3</v>
      </c>
      <c r="J18" s="9">
        <v>3.7379983567091702E-3</v>
      </c>
      <c r="K18" s="9">
        <v>3.7240208568567901E-3</v>
      </c>
      <c r="L18" s="9">
        <v>3.7167977847205199E-3</v>
      </c>
      <c r="M18" s="9">
        <v>3.7122425719285802E-3</v>
      </c>
      <c r="N18" s="9">
        <v>3.6987890404198702E-3</v>
      </c>
      <c r="O18" s="9">
        <v>3.67988099050228E-3</v>
      </c>
      <c r="P18" s="9">
        <v>3.6684820098880099E-3</v>
      </c>
      <c r="Q18" s="9">
        <v>3.3924836830880201E-3</v>
      </c>
      <c r="R18" s="9">
        <v>3.56845133220649E-3</v>
      </c>
      <c r="S18" s="9">
        <v>3.57483495656866E-3</v>
      </c>
      <c r="T18" s="9">
        <v>3.5659111997119299E-3</v>
      </c>
      <c r="U18" s="9">
        <v>3.5425935647871E-3</v>
      </c>
      <c r="V18" s="9">
        <v>3.5218056029447799E-3</v>
      </c>
      <c r="W18" s="9">
        <v>3.4990934147812701E-3</v>
      </c>
      <c r="X18" s="9">
        <v>3.47475226366885E-3</v>
      </c>
      <c r="Y18" s="9">
        <v>3.4480324338396098E-3</v>
      </c>
      <c r="Z18" s="9">
        <v>3.4187073381624698E-3</v>
      </c>
      <c r="AA18" s="9">
        <v>3.3874679160850298E-3</v>
      </c>
      <c r="AB18" s="9">
        <v>3.3541221355060601E-3</v>
      </c>
      <c r="AC18" s="9">
        <v>3.3186843431031198E-3</v>
      </c>
      <c r="AD18" s="9">
        <v>3.28117710325285E-3</v>
      </c>
      <c r="AE18" s="9">
        <v>3.2415390798057001E-3</v>
      </c>
      <c r="AF18" s="9">
        <v>3.1997066538880302E-3</v>
      </c>
      <c r="AG18" s="9">
        <v>3.1557873270801301E-3</v>
      </c>
      <c r="AH18" s="9">
        <v>3.1098684821646099E-3</v>
      </c>
      <c r="AI18" s="9">
        <v>3.0619392444680999E-3</v>
      </c>
      <c r="AJ18" s="9">
        <v>3.0117590412634702E-3</v>
      </c>
    </row>
    <row r="19" spans="1:36" ht="14.45" x14ac:dyDescent="0.35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ht="14.45" x14ac:dyDescent="0.35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ht="14.45" x14ac:dyDescent="0.3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ht="14.45" x14ac:dyDescent="0.35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ht="14.45" x14ac:dyDescent="0.35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5" spans="1:36" ht="57.95" x14ac:dyDescent="0.35">
      <c r="A25" s="12" t="s">
        <v>36</v>
      </c>
      <c r="B25" s="9">
        <f>B16*3+B18</f>
        <v>3.4691059759717701E-3</v>
      </c>
      <c r="C25" s="9">
        <f t="shared" ref="C25:AJ25" si="0">C16*3+C18</f>
        <v>3.5322947987122101E-3</v>
      </c>
      <c r="D25" s="9">
        <f t="shared" si="0"/>
        <v>3.5757897146068899E-3</v>
      </c>
      <c r="E25" s="9">
        <f t="shared" si="0"/>
        <v>3.6199421338134301E-3</v>
      </c>
      <c r="F25" s="9">
        <f t="shared" si="0"/>
        <v>3.6988973772727673E-3</v>
      </c>
      <c r="G25" s="9">
        <f t="shared" si="0"/>
        <v>3.7825004873947251E-3</v>
      </c>
      <c r="H25" s="9">
        <f t="shared" si="0"/>
        <v>3.7846360304169121E-3</v>
      </c>
      <c r="I25" s="9">
        <f t="shared" si="0"/>
        <v>3.7862136018872012E-3</v>
      </c>
      <c r="J25" s="9">
        <f t="shared" si="0"/>
        <v>3.7810350582430218E-3</v>
      </c>
      <c r="K25" s="9">
        <f t="shared" si="0"/>
        <v>3.776324891590441E-3</v>
      </c>
      <c r="L25" s="9">
        <f t="shared" si="0"/>
        <v>3.7787276585476187E-3</v>
      </c>
      <c r="M25" s="9">
        <f t="shared" si="0"/>
        <v>3.7841451426541225E-3</v>
      </c>
      <c r="N25" s="9">
        <f t="shared" si="0"/>
        <v>3.7807926119421023E-3</v>
      </c>
      <c r="O25" s="9">
        <f t="shared" si="0"/>
        <v>3.772140115050485E-3</v>
      </c>
      <c r="P25" s="9">
        <f t="shared" si="0"/>
        <v>3.7714818335050919E-3</v>
      </c>
      <c r="Q25" s="9">
        <f t="shared" si="0"/>
        <v>3.4983067266880878E-3</v>
      </c>
      <c r="R25" s="9">
        <f t="shared" si="0"/>
        <v>3.6913014171912695E-3</v>
      </c>
      <c r="S25" s="9">
        <f t="shared" si="0"/>
        <v>3.709905392057085E-3</v>
      </c>
      <c r="T25" s="9">
        <f t="shared" si="0"/>
        <v>3.7130816879960282E-3</v>
      </c>
      <c r="U25" s="9">
        <f t="shared" si="0"/>
        <v>3.7016487860632558E-3</v>
      </c>
      <c r="V25" s="9">
        <f t="shared" si="0"/>
        <v>3.6932172019689229E-3</v>
      </c>
      <c r="W25" s="9">
        <f t="shared" si="0"/>
        <v>3.6831502213679492E-3</v>
      </c>
      <c r="X25" s="9">
        <f t="shared" si="0"/>
        <v>3.6717609372820853E-3</v>
      </c>
      <c r="Y25" s="9">
        <f t="shared" si="0"/>
        <v>3.6582588916995772E-3</v>
      </c>
      <c r="Z25" s="9">
        <f t="shared" si="0"/>
        <v>3.6423980437304236E-3</v>
      </c>
      <c r="AA25" s="9">
        <f t="shared" si="0"/>
        <v>3.6249095484362469E-3</v>
      </c>
      <c r="AB25" s="9">
        <f t="shared" si="0"/>
        <v>3.6055881141057984E-3</v>
      </c>
      <c r="AC25" s="9">
        <f t="shared" si="0"/>
        <v>3.5844475382232083E-3</v>
      </c>
      <c r="AD25" s="9">
        <f t="shared" si="0"/>
        <v>3.561510681006492E-3</v>
      </c>
      <c r="AE25" s="9">
        <f t="shared" si="0"/>
        <v>3.536709207741311E-3</v>
      </c>
      <c r="AF25" s="9">
        <f t="shared" si="0"/>
        <v>3.5099706863858382E-3</v>
      </c>
      <c r="AG25" s="9">
        <f t="shared" si="0"/>
        <v>3.4814096040451802E-3</v>
      </c>
      <c r="AH25" s="9">
        <f t="shared" si="0"/>
        <v>3.4511204973495337E-3</v>
      </c>
      <c r="AI25" s="9">
        <f t="shared" si="0"/>
        <v>3.4190903315989857E-3</v>
      </c>
      <c r="AJ25" s="9">
        <f t="shared" si="0"/>
        <v>3.3850474858144342E-3</v>
      </c>
    </row>
    <row r="27" spans="1:36" ht="14.45" x14ac:dyDescent="0.35">
      <c r="A27" t="s">
        <v>37</v>
      </c>
      <c r="B27" s="9">
        <f>B25-B7</f>
        <v>0</v>
      </c>
      <c r="C27" s="9">
        <f t="shared" ref="C27:AJ27" si="1">C25-C7</f>
        <v>0</v>
      </c>
      <c r="D27" s="9">
        <f t="shared" si="1"/>
        <v>0</v>
      </c>
      <c r="E27" s="9">
        <f t="shared" si="1"/>
        <v>0</v>
      </c>
      <c r="F27" s="9">
        <f t="shared" si="1"/>
        <v>-4.8535297383042828E-5</v>
      </c>
      <c r="G27" s="9">
        <f t="shared" si="1"/>
        <v>-1.0058442531966482E-4</v>
      </c>
      <c r="H27" s="9">
        <f t="shared" si="1"/>
        <v>-1.5299605976194786E-4</v>
      </c>
      <c r="I27" s="9">
        <f t="shared" si="1"/>
        <v>-2.0686735540010855E-4</v>
      </c>
      <c r="J27" s="9">
        <f t="shared" si="1"/>
        <v>-2.6180660099759789E-4</v>
      </c>
      <c r="K27" s="9">
        <f t="shared" si="1"/>
        <v>-3.1818287796303883E-4</v>
      </c>
      <c r="L27" s="9">
        <f t="shared" si="1"/>
        <v>-3.767400657815217E-4</v>
      </c>
      <c r="M27" s="9">
        <f t="shared" si="1"/>
        <v>-4.3740730524704759E-4</v>
      </c>
      <c r="N27" s="9">
        <f t="shared" si="1"/>
        <v>-4.9885506009357755E-4</v>
      </c>
      <c r="O27" s="9">
        <f t="shared" si="1"/>
        <v>-5.6124300766825525E-4</v>
      </c>
      <c r="P27" s="9">
        <f t="shared" si="1"/>
        <v>-6.2658226033724838E-4</v>
      </c>
      <c r="Q27" s="9">
        <f t="shared" si="1"/>
        <v>-6.4375684856708259E-4</v>
      </c>
      <c r="R27" s="9">
        <f t="shared" si="1"/>
        <v>-7.4733801699075012E-4</v>
      </c>
      <c r="S27" s="9">
        <f t="shared" si="1"/>
        <v>-8.21678482554585E-4</v>
      </c>
      <c r="T27" s="9">
        <f t="shared" si="1"/>
        <v>-8.9528713706159193E-4</v>
      </c>
      <c r="U27" s="9">
        <f t="shared" si="1"/>
        <v>-9.67585929429944E-4</v>
      </c>
      <c r="V27" s="9">
        <f t="shared" si="1"/>
        <v>-1.0427538940635372E-3</v>
      </c>
      <c r="W27" s="9">
        <f t="shared" si="1"/>
        <v>-1.1196789067356304E-3</v>
      </c>
      <c r="X27" s="9">
        <f t="shared" si="1"/>
        <v>-1.1984694311471746E-3</v>
      </c>
      <c r="Y27" s="9">
        <f t="shared" si="1"/>
        <v>-1.278877618648133E-3</v>
      </c>
      <c r="Z27" s="9">
        <f t="shared" si="1"/>
        <v>-1.3607851255383868E-3</v>
      </c>
      <c r="AA27" s="9">
        <f t="shared" si="1"/>
        <v>-1.444436596803233E-3</v>
      </c>
      <c r="AB27" s="9">
        <f t="shared" si="1"/>
        <v>-1.5297513698150815E-3</v>
      </c>
      <c r="AC27" s="9">
        <f t="shared" si="1"/>
        <v>-1.6167261036472112E-3</v>
      </c>
      <c r="AD27" s="9">
        <f t="shared" si="1"/>
        <v>-1.7053625980013179E-3</v>
      </c>
      <c r="AE27" s="9">
        <f t="shared" si="1"/>
        <v>-1.7956182782749687E-3</v>
      </c>
      <c r="AF27" s="9">
        <f t="shared" si="1"/>
        <v>-1.8874395310283319E-3</v>
      </c>
      <c r="AG27" s="9">
        <f t="shared" si="1"/>
        <v>-1.9808688515374098E-3</v>
      </c>
      <c r="AH27" s="9">
        <f t="shared" si="1"/>
        <v>-2.0759497590416361E-3</v>
      </c>
      <c r="AI27" s="9">
        <f t="shared" si="1"/>
        <v>-2.1726691133795743E-3</v>
      </c>
      <c r="AJ27" s="9">
        <f t="shared" si="1"/>
        <v>-2.2708380376850459E-3</v>
      </c>
    </row>
    <row r="29" spans="1:36" ht="14.45" x14ac:dyDescent="0.35">
      <c r="A29" t="s">
        <v>51</v>
      </c>
      <c r="F29" s="8">
        <f>F27/F7</f>
        <v>-1.2951612903225978E-2</v>
      </c>
      <c r="G29" s="8">
        <f t="shared" ref="G29:AJ29" si="2">G27/G7</f>
        <v>-2.5903225806451234E-2</v>
      </c>
      <c r="H29" s="8">
        <f t="shared" si="2"/>
        <v>-3.885483870967698E-2</v>
      </c>
      <c r="I29" s="8">
        <f t="shared" si="2"/>
        <v>-5.1806451612902787E-2</v>
      </c>
      <c r="J29" s="8">
        <f t="shared" si="2"/>
        <v>-6.4758064516128949E-2</v>
      </c>
      <c r="K29" s="8">
        <f t="shared" si="2"/>
        <v>-7.770967741935382E-2</v>
      </c>
      <c r="L29" s="8">
        <f t="shared" si="2"/>
        <v>-9.0661290322581606E-2</v>
      </c>
      <c r="M29" s="8">
        <f t="shared" si="2"/>
        <v>-0.10361290322580581</v>
      </c>
      <c r="N29" s="8">
        <f t="shared" si="2"/>
        <v>-0.11656451612903207</v>
      </c>
      <c r="O29" s="8">
        <f t="shared" si="2"/>
        <v>-0.12951612903225934</v>
      </c>
      <c r="P29" s="8">
        <f t="shared" si="2"/>
        <v>-0.14246774193548389</v>
      </c>
      <c r="Q29" s="8">
        <f t="shared" si="2"/>
        <v>-0.15541935483871083</v>
      </c>
      <c r="R29" s="8">
        <f t="shared" si="2"/>
        <v>-0.16837096774193697</v>
      </c>
      <c r="S29" s="8">
        <f t="shared" si="2"/>
        <v>-0.18132258064516085</v>
      </c>
      <c r="T29" s="8">
        <f t="shared" si="2"/>
        <v>-0.19427419354838593</v>
      </c>
      <c r="U29" s="8">
        <f t="shared" si="2"/>
        <v>-0.20722580645161254</v>
      </c>
      <c r="V29" s="8">
        <f t="shared" si="2"/>
        <v>-0.22017741935483937</v>
      </c>
      <c r="W29" s="8">
        <f t="shared" si="2"/>
        <v>-0.23312903225806433</v>
      </c>
      <c r="X29" s="8">
        <f t="shared" si="2"/>
        <v>-0.24608064516128902</v>
      </c>
      <c r="Y29" s="8">
        <f t="shared" si="2"/>
        <v>-0.25903225806451619</v>
      </c>
      <c r="Z29" s="8">
        <f t="shared" si="2"/>
        <v>-0.27198387096774201</v>
      </c>
      <c r="AA29" s="8">
        <f t="shared" si="2"/>
        <v>-0.28493548387096707</v>
      </c>
      <c r="AB29" s="8">
        <f t="shared" si="2"/>
        <v>-0.29788709677419456</v>
      </c>
      <c r="AC29" s="8">
        <f t="shared" si="2"/>
        <v>-0.3108387096774205</v>
      </c>
      <c r="AD29" s="8">
        <f t="shared" si="2"/>
        <v>-0.32379032258064494</v>
      </c>
      <c r="AE29" s="8">
        <f t="shared" si="2"/>
        <v>-0.33674193548387149</v>
      </c>
      <c r="AF29" s="8">
        <f t="shared" si="2"/>
        <v>-0.34969354838709665</v>
      </c>
      <c r="AG29" s="8">
        <f t="shared" si="2"/>
        <v>-0.36264516129032393</v>
      </c>
      <c r="AH29" s="8">
        <f t="shared" si="2"/>
        <v>-0.37559677419354914</v>
      </c>
      <c r="AI29" s="8">
        <f t="shared" si="2"/>
        <v>-0.38854838709677447</v>
      </c>
      <c r="AJ29" s="8">
        <f t="shared" si="2"/>
        <v>-0.4015000000000008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sqref="A1:C7"/>
    </sheetView>
  </sheetViews>
  <sheetFormatPr defaultColWidth="8.85546875" defaultRowHeight="15" x14ac:dyDescent="0.25"/>
  <sheetData>
    <row r="1" spans="1:3" x14ac:dyDescent="0.35">
      <c r="A1" s="4" t="s">
        <v>7</v>
      </c>
      <c r="B1" s="19" t="s">
        <v>9</v>
      </c>
      <c r="C1" s="19" t="s">
        <v>10</v>
      </c>
    </row>
    <row r="2" spans="1:3" x14ac:dyDescent="0.35">
      <c r="A2" s="5" t="s">
        <v>1</v>
      </c>
      <c r="B2" s="20">
        <f>'E3 VMT in BAU and Scoping Plan'!AJ40</f>
        <v>-0.15669907016060863</v>
      </c>
      <c r="C2" s="20">
        <v>0</v>
      </c>
    </row>
    <row r="3" spans="1:3" x14ac:dyDescent="0.35">
      <c r="A3" s="5" t="s">
        <v>2</v>
      </c>
      <c r="B3" s="20">
        <f>'E3 VMT in BAU and Scoping Plan'!AJ42</f>
        <v>-2.2956734167654504E-2</v>
      </c>
      <c r="C3" s="20">
        <v>0</v>
      </c>
    </row>
    <row r="4" spans="1:3" x14ac:dyDescent="0.35">
      <c r="A4" s="5" t="s">
        <v>3</v>
      </c>
      <c r="B4" s="20">
        <v>0</v>
      </c>
      <c r="C4" s="20">
        <v>-0.25</v>
      </c>
    </row>
    <row r="5" spans="1:3" x14ac:dyDescent="0.35">
      <c r="A5" s="5" t="s">
        <v>4</v>
      </c>
      <c r="B5" s="20">
        <f>'passenger rail'!$P$29</f>
        <v>-0.14246774193548389</v>
      </c>
      <c r="C5" s="20">
        <f>About!$C$29</f>
        <v>-0.25</v>
      </c>
    </row>
    <row r="6" spans="1:3" x14ac:dyDescent="0.35">
      <c r="A6" s="5" t="s">
        <v>5</v>
      </c>
      <c r="B6" s="20">
        <v>0</v>
      </c>
      <c r="C6" s="20">
        <f>About!$C$29</f>
        <v>-0.25</v>
      </c>
    </row>
    <row r="7" spans="1:3" x14ac:dyDescent="0.35">
      <c r="A7" s="5" t="s">
        <v>6</v>
      </c>
      <c r="B7" s="20">
        <f>'E3 VMT in BAU and Scoping Plan'!AJ41</f>
        <v>-0.15669907016060797</v>
      </c>
      <c r="C7" s="20">
        <v>0</v>
      </c>
    </row>
    <row r="32" spans="1:1" x14ac:dyDescent="0.35">
      <c r="A32" t="s">
        <v>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C8"/>
  <sheetViews>
    <sheetView workbookViewId="0">
      <selection activeCell="B8" sqref="B8"/>
    </sheetView>
  </sheetViews>
  <sheetFormatPr defaultColWidth="8.85546875" defaultRowHeight="15" x14ac:dyDescent="0.25"/>
  <cols>
    <col min="1" max="1" width="20.7109375" customWidth="1"/>
    <col min="2" max="2" width="13" customWidth="1"/>
    <col min="3" max="3" width="12.28515625" customWidth="1"/>
  </cols>
  <sheetData>
    <row r="1" spans="1:3" x14ac:dyDescent="0.35">
      <c r="A1" t="str">
        <f>'Scoping Plan estimates'!A1</f>
        <v>Vehicle Type</v>
      </c>
      <c r="B1" t="str">
        <f>'Scoping Plan estimates'!B1</f>
        <v>passengers</v>
      </c>
      <c r="C1" t="str">
        <f>'Scoping Plan estimates'!C1</f>
        <v>freight</v>
      </c>
    </row>
    <row r="2" spans="1:3" x14ac:dyDescent="0.35">
      <c r="A2" t="str">
        <f>'Scoping Plan estimates'!A2</f>
        <v>LDVs</v>
      </c>
      <c r="B2">
        <v>-0.2</v>
      </c>
      <c r="C2">
        <f>'Scoping Plan estimates'!C2</f>
        <v>0</v>
      </c>
    </row>
    <row r="3" spans="1:3" x14ac:dyDescent="0.35">
      <c r="A3" t="str">
        <f>'Scoping Plan estimates'!A3</f>
        <v>HDVs</v>
      </c>
      <c r="B3">
        <v>0</v>
      </c>
      <c r="C3">
        <f>'Scoping Plan estimates'!C3</f>
        <v>0</v>
      </c>
    </row>
    <row r="4" spans="1:3" x14ac:dyDescent="0.35">
      <c r="A4" t="str">
        <f>'Scoping Plan estimates'!A4</f>
        <v>aircraft</v>
      </c>
      <c r="B4">
        <f>'Scoping Plan estimates'!B4</f>
        <v>0</v>
      </c>
      <c r="C4">
        <f>'Scoping Plan estimates'!C4</f>
        <v>-0.25</v>
      </c>
    </row>
    <row r="5" spans="1:3" x14ac:dyDescent="0.35">
      <c r="A5" t="str">
        <f>'Scoping Plan estimates'!A5</f>
        <v>rail</v>
      </c>
      <c r="B5">
        <v>0</v>
      </c>
      <c r="C5">
        <f>'Scoping Plan estimates'!C5</f>
        <v>-0.25</v>
      </c>
    </row>
    <row r="6" spans="1:3" x14ac:dyDescent="0.35">
      <c r="A6" t="str">
        <f>'Scoping Plan estimates'!A6</f>
        <v>ships</v>
      </c>
      <c r="B6">
        <f>'Scoping Plan estimates'!B6</f>
        <v>0</v>
      </c>
      <c r="C6">
        <f>'Scoping Plan estimates'!C6</f>
        <v>-0.25</v>
      </c>
    </row>
    <row r="7" spans="1:3" x14ac:dyDescent="0.35">
      <c r="A7" t="str">
        <f>'Scoping Plan estimates'!A7</f>
        <v>motorbikes</v>
      </c>
      <c r="B7">
        <v>-0.2</v>
      </c>
      <c r="C7">
        <f>'Scoping Plan estimates'!C7</f>
        <v>0</v>
      </c>
    </row>
    <row r="8" spans="1:3" x14ac:dyDescent="0.35">
      <c r="A8" s="5"/>
      <c r="B8" s="5"/>
      <c r="C8" s="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E3 VMT in BAU and Scoping Plan</vt:lpstr>
      <vt:lpstr>passenger rail</vt:lpstr>
      <vt:lpstr>Scoping Plan estimates</vt:lpstr>
      <vt:lpstr>PCiCDTdtTDM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2014-04-12T21:20:27Z</dcterms:created>
  <dcterms:modified xsi:type="dcterms:W3CDTF">2019-06-20T20:54:59Z</dcterms:modified>
</cp:coreProperties>
</file>