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360" yWindow="60" windowWidth="18840" windowHeight="7460" firstSheet="2" activeTab="12"/>
  </bookViews>
  <sheets>
    <sheet name="About" sheetId="1" r:id="rId1"/>
    <sheet name="SYVbT-passenger" sheetId="2" r:id="rId2"/>
    <sheet name="SYVbT-freight" sheetId="4" r:id="rId3"/>
    <sheet name="LDV psg" sheetId="26" r:id="rId4"/>
    <sheet name="HDV frt" sheetId="17" r:id="rId5"/>
    <sheet name="LDV freight" sheetId="21" r:id="rId6"/>
    <sheet name="HDV psg" sheetId="18" r:id="rId7"/>
    <sheet name="Motorbikes" sheetId="16" r:id="rId8"/>
    <sheet name="California and US popuplation" sheetId="19" r:id="rId9"/>
    <sheet name="AEO 49" sheetId="5" r:id="rId10"/>
    <sheet name="Aviation" sheetId="24" r:id="rId11"/>
    <sheet name="FRA" sheetId="13" r:id="rId12"/>
    <sheet name="NTS 1-11" sheetId="7" r:id="rId13"/>
  </sheets>
  <calcPr calcId="145621"/>
</workbook>
</file>

<file path=xl/calcChain.xml><?xml version="1.0" encoding="utf-8"?>
<calcChain xmlns="http://schemas.openxmlformats.org/spreadsheetml/2006/main">
  <c r="B64" i="26" l="1"/>
  <c r="G43" i="26"/>
  <c r="G44" i="26"/>
  <c r="B38" i="26" s="1"/>
  <c r="D2" i="2" l="1"/>
  <c r="F2" i="2" l="1"/>
  <c r="B2" i="2"/>
  <c r="A14" i="24" l="1"/>
  <c r="B9" i="24" l="1"/>
  <c r="B5" i="24" l="1"/>
  <c r="G4" i="2" l="1"/>
  <c r="G4" i="4" l="1"/>
  <c r="B4" i="24"/>
  <c r="G6" i="4" l="1"/>
  <c r="G6" i="2"/>
  <c r="B8" i="24"/>
  <c r="B7" i="24"/>
  <c r="B3" i="24"/>
  <c r="AK16" i="19"/>
  <c r="AK23" i="19"/>
  <c r="AJ16" i="19"/>
  <c r="AJ23" i="19"/>
  <c r="AI16" i="19"/>
  <c r="AI23" i="19"/>
  <c r="AH16" i="19"/>
  <c r="AH23" i="19"/>
  <c r="AG16" i="19"/>
  <c r="AG23" i="19"/>
  <c r="AF16" i="19"/>
  <c r="AF23" i="19"/>
  <c r="AE16" i="19"/>
  <c r="AE23" i="19"/>
  <c r="AD16" i="19"/>
  <c r="AD23" i="19"/>
  <c r="AC16" i="19"/>
  <c r="AC23" i="19"/>
  <c r="AB16" i="19"/>
  <c r="AB23" i="19"/>
  <c r="AA16" i="19"/>
  <c r="AA23" i="19"/>
  <c r="Z16" i="19"/>
  <c r="Z23" i="19"/>
  <c r="Y16" i="19"/>
  <c r="Y23" i="19"/>
  <c r="X16" i="19"/>
  <c r="X23" i="19"/>
  <c r="W16" i="19"/>
  <c r="W23" i="19"/>
  <c r="V16" i="19"/>
  <c r="V23" i="19"/>
  <c r="U16" i="19"/>
  <c r="U23" i="19"/>
  <c r="T16" i="19"/>
  <c r="T23" i="19"/>
  <c r="S16" i="19"/>
  <c r="S23" i="19"/>
  <c r="R16" i="19"/>
  <c r="R23" i="19"/>
  <c r="Q16" i="19"/>
  <c r="Q23" i="19"/>
  <c r="P16" i="19"/>
  <c r="P23" i="19"/>
  <c r="O16" i="19"/>
  <c r="O23" i="19"/>
  <c r="N16" i="19"/>
  <c r="N23" i="19"/>
  <c r="M16" i="19"/>
  <c r="M23" i="19"/>
  <c r="L16" i="19"/>
  <c r="L23" i="19"/>
  <c r="K16" i="19"/>
  <c r="K23" i="19"/>
  <c r="J16" i="19"/>
  <c r="J23" i="19"/>
  <c r="I16" i="19"/>
  <c r="I23" i="19"/>
  <c r="H16" i="19"/>
  <c r="H23" i="19"/>
  <c r="G16" i="19"/>
  <c r="G23" i="19"/>
  <c r="F16" i="19"/>
  <c r="F23" i="19"/>
  <c r="E16" i="19"/>
  <c r="E23" i="19"/>
  <c r="D16" i="19"/>
  <c r="D23" i="19"/>
  <c r="C16" i="19"/>
  <c r="C23" i="19"/>
  <c r="B16" i="19"/>
  <c r="B23" i="19"/>
  <c r="AU16" i="19"/>
  <c r="AT16" i="19"/>
  <c r="AS16" i="19"/>
  <c r="AR16" i="19"/>
  <c r="AQ16" i="19"/>
  <c r="AP16" i="19"/>
  <c r="AO16" i="19"/>
  <c r="AN16" i="19"/>
  <c r="AM16" i="19"/>
  <c r="AL16"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AJ14" i="19"/>
  <c r="AK14" i="19"/>
  <c r="AL14" i="19"/>
  <c r="AM14" i="19"/>
  <c r="AN14" i="19"/>
  <c r="AO14" i="19"/>
  <c r="AP14" i="19"/>
  <c r="AQ14" i="19"/>
  <c r="AR14" i="19"/>
  <c r="AS14" i="19"/>
  <c r="AT14" i="19"/>
  <c r="AU14" i="19"/>
  <c r="E3" i="4"/>
  <c r="C3" i="4"/>
  <c r="C3" i="2"/>
  <c r="C69" i="19"/>
  <c r="C68" i="19"/>
  <c r="E2" i="4"/>
  <c r="D2" i="4"/>
  <c r="D7" i="2"/>
  <c r="C70" i="19"/>
  <c r="G5" i="2"/>
  <c r="AK38" i="7"/>
  <c r="AK37" i="7"/>
  <c r="AJ9" i="7"/>
  <c r="AJ14" i="7"/>
  <c r="AJ17" i="7"/>
  <c r="AJ18" i="7"/>
  <c r="AJ20" i="7"/>
  <c r="AJ25" i="7"/>
  <c r="AJ29" i="7"/>
  <c r="AJ32" i="7"/>
  <c r="AJ33" i="7"/>
  <c r="E3" i="2"/>
  <c r="D3" i="2"/>
  <c r="G5" i="4"/>
  <c r="A77" i="19"/>
  <c r="AH34" i="7"/>
  <c r="AI33" i="7"/>
  <c r="AH33" i="7"/>
  <c r="AI32" i="7"/>
  <c r="AH32" i="7"/>
  <c r="AI29" i="7"/>
  <c r="AH29" i="7"/>
  <c r="AI25" i="7"/>
  <c r="AH25" i="7"/>
  <c r="AI20" i="7"/>
  <c r="AH20" i="7"/>
  <c r="AI18" i="7"/>
  <c r="AH18" i="7"/>
  <c r="AI17" i="7"/>
  <c r="AH17" i="7"/>
  <c r="AI14" i="7"/>
  <c r="AH14" i="7"/>
  <c r="AI9" i="7"/>
  <c r="AH9"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6" i="7"/>
  <c r="C67" i="19"/>
  <c r="C66" i="19"/>
  <c r="D5" i="18"/>
</calcChain>
</file>

<file path=xl/sharedStrings.xml><?xml version="1.0" encoding="utf-8"?>
<sst xmlns="http://schemas.openxmlformats.org/spreadsheetml/2006/main" count="861" uniqueCount="473">
  <si>
    <t>SYVbT Start Year Vehicles by Technology</t>
  </si>
  <si>
    <t>Sources:</t>
  </si>
  <si>
    <t>Notes</t>
  </si>
  <si>
    <t>LDVs</t>
  </si>
  <si>
    <t>HDVs</t>
  </si>
  <si>
    <t>aircraft</t>
  </si>
  <si>
    <t>rail</t>
  </si>
  <si>
    <t>ships</t>
  </si>
  <si>
    <t>motorbikes</t>
  </si>
  <si>
    <t>battery electric vehicle</t>
  </si>
  <si>
    <t>natural gas vehicle</t>
  </si>
  <si>
    <t>gasoline vehicle</t>
  </si>
  <si>
    <t>diesel vehicle</t>
  </si>
  <si>
    <t>plugin hybrid vehicle</t>
  </si>
  <si>
    <t>nonroad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</si>
  <si>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</si>
  <si>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</si>
  <si>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</si>
  <si>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</si>
  <si>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</si>
  <si>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</si>
  <si>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</si>
  <si>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</si>
  <si>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</si>
  <si>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</si>
  <si>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</si>
  <si>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</si>
  <si>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</si>
  <si>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</si>
  <si>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</si>
  <si>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</si>
  <si>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</si>
  <si>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</si>
  <si>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</si>
  <si>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</si>
  <si>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</si>
  <si>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</si>
  <si>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</si>
  <si>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</si>
  <si>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</si>
  <si>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</si>
  <si>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</si>
  <si>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</si>
  <si>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</si>
  <si>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</si>
  <si>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</si>
  <si>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</si>
  <si>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</si>
  <si>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</si>
  <si>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</si>
  <si>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</si>
  <si>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</si>
  <si>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</si>
  <si>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</si>
  <si>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</si>
  <si>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</si>
  <si>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</si>
  <si>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</si>
  <si>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</si>
  <si>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</si>
  <si>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</si>
  <si>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</si>
  <si>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</si>
  <si>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</si>
  <si>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</si>
  <si>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</si>
  <si>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</si>
  <si>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</si>
  <si>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</si>
  <si>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</si>
  <si>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</si>
  <si>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</si>
  <si>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</si>
  <si>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</si>
  <si>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</si>
  <si>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</si>
  <si>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</si>
  <si>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</si>
  <si>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</si>
  <si>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</si>
  <si>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</si>
  <si>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</si>
  <si>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</si>
  <si>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</si>
  <si>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</si>
  <si>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</si>
  <si>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</si>
  <si>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</si>
  <si>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</si>
  <si>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</si>
  <si>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</si>
  <si>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</si>
  <si>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</si>
  <si>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</si>
  <si>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</si>
  <si>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</si>
  <si>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</si>
  <si>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</si>
  <si>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</si>
  <si>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</si>
  <si>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</si>
  <si>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</si>
  <si>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</si>
  <si>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</si>
  <si>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</si>
  <si>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</si>
  <si>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</si>
  <si>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</si>
  <si>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</si>
  <si>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</si>
  <si>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</si>
  <si>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</si>
  <si>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</si>
  <si>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</si>
  <si>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</si>
  <si>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</si>
  <si>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</si>
  <si>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</si>
  <si>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</si>
  <si>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</si>
  <si>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</si>
  <si>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</si>
  <si>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</si>
  <si>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</si>
  <si>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</si>
  <si>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</si>
  <si>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</si>
  <si>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</si>
  <si>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</si>
  <si>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</si>
  <si>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</si>
  <si>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</si>
  <si>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</si>
  <si>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</si>
  <si>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</si>
  <si>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</si>
  <si>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</si>
  <si>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</si>
  <si>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</si>
  <si>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</si>
  <si>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</si>
  <si>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</si>
  <si>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</si>
  <si>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</si>
  <si>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</si>
  <si>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</si>
  <si>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</si>
  <si>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</si>
  <si>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</si>
  <si>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</si>
  <si>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</si>
  <si>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</si>
  <si>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</si>
  <si>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</si>
  <si>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</si>
  <si>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</si>
  <si>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</si>
  <si>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</si>
  <si>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</si>
  <si>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</si>
  <si>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</si>
  <si>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</si>
  <si>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</si>
  <si>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</si>
  <si>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</si>
  <si>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</si>
  <si>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</si>
  <si>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</si>
  <si>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</si>
  <si>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</si>
  <si>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</si>
  <si>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</si>
  <si>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</si>
  <si>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</si>
  <si>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</si>
  <si>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</si>
  <si>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</si>
  <si>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</si>
  <si>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</si>
  <si>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</si>
  <si>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</si>
  <si>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</si>
  <si>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</si>
  <si>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</si>
  <si>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</si>
  <si>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</si>
  <si>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</si>
  <si>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</si>
  <si>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</si>
  <si>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</si>
  <si>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</si>
  <si>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</si>
  <si>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</si>
  <si>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</si>
  <si>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</si>
  <si>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</si>
  <si>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</si>
  <si>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</si>
  <si>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</si>
  <si>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</si>
  <si>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</si>
  <si>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</si>
  <si>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</si>
  <si>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</si>
  <si>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</si>
  <si>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</si>
  <si>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</si>
  <si>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</si>
  <si>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</si>
  <si>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</si>
  <si>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</si>
  <si>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</si>
  <si>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</si>
  <si>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</si>
  <si>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</si>
  <si>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</si>
  <si>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</si>
  <si>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</si>
  <si>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</si>
  <si>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</si>
  <si>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</si>
  <si>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</si>
  <si>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</si>
  <si>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</si>
  <si>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</si>
  <si>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</si>
  <si>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</si>
  <si>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</si>
  <si>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</si>
  <si>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</si>
  <si>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</si>
  <si>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Recreational boats:</t>
  </si>
  <si>
    <t>2001-14: U.S. Department of Transportation, Maritime Administration, United States Flag Privately-Owned Merchant Fleet Summary, available at http://www.marad.dot.gov/resources/data-statistics/#fleet-stats as of Mar. 2, 2016.</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</si>
  <si>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</si>
  <si>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</si>
  <si>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</si>
  <si>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Nonself-propelled vessels and self-propelled vessels:</t>
  </si>
  <si>
    <t>Water transportation:</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</si>
  <si>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</si>
  <si>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</si>
  <si>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</si>
  <si>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</si>
  <si>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</si>
  <si>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2014: Association of American Railroads, Railroad Facts (Washington, DC: Annual Issues), pp. 51..</t>
  </si>
  <si>
    <t>Class I, locomotive</t>
  </si>
  <si>
    <t>2014: Association of American Railroads, Railroad Facts (Washington, DC: Annual Issues), pp. 69.</t>
  </si>
  <si>
    <t xml:space="preserve">Class I, freight cars: </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</si>
  <si>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</si>
  <si>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</si>
  <si>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</si>
  <si>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</si>
  <si>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</si>
  <si>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</si>
  <si>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</si>
  <si>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</si>
  <si>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</si>
  <si>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</si>
  <si>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</si>
  <si>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</si>
  <si>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</si>
  <si>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</si>
  <si>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</si>
  <si>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</si>
  <si>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</si>
  <si>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</si>
  <si>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</si>
  <si>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</si>
  <si>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</si>
  <si>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</si>
  <si>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</si>
  <si>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</si>
  <si>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</si>
  <si>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</si>
  <si>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1995-2014: Department of Transportation, Federal aviation administration, FAA Aerospace Forecasts, tables  21, 22, and 27, available at https://www.faa.gov/data_research/aviation/aerospace_forecasts/ as of Mar. 10, 2016.</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</si>
  <si>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</si>
  <si>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</si>
  <si>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</si>
  <si>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</si>
  <si>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</si>
  <si>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</si>
  <si>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</si>
  <si>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</si>
  <si>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</si>
  <si>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</si>
  <si>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</si>
  <si>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</si>
  <si>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</si>
  <si>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</si>
  <si>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</si>
  <si>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</si>
  <si>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</si>
  <si>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</si>
  <si>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</si>
  <si>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</si>
  <si>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</si>
  <si>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</si>
  <si>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</si>
  <si>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</si>
  <si>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</si>
  <si>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</si>
  <si>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</si>
  <si>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</si>
  <si>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KEY:</t>
    </r>
    <r>
      <rPr>
        <sz val="9"/>
        <rFont val="Arial"/>
        <family val="2"/>
      </rPr>
      <t xml:space="preserve"> N = data do not exist; U = data are unavailable; R = revised.</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</si>
  <si>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</si>
  <si>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</si>
  <si>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</si>
  <si>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</si>
  <si>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</si>
  <si>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</si>
  <si>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</si>
  <si>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</si>
  <si>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</si>
  <si>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</si>
  <si>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</si>
  <si>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</si>
  <si>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</si>
  <si>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</si>
  <si>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</si>
  <si>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</si>
  <si>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</si>
  <si>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</si>
  <si>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</si>
  <si>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</si>
  <si>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</si>
  <si>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</si>
  <si>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</si>
  <si>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</si>
  <si>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</si>
  <si>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</si>
  <si>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</si>
  <si>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</si>
  <si>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</si>
  <si>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</si>
  <si>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</si>
  <si>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</si>
  <si>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</si>
  <si>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</si>
  <si>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(extrapolated)</t>
  </si>
  <si>
    <t>National Transportation Statistics</t>
  </si>
  <si>
    <t>Table 1-11</t>
  </si>
  <si>
    <t>http://www.rita.dot.gov/bts/sites/rita.dot.gov.bts/files/table_01_11_4.xlsx</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</si>
  <si>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</si>
  <si>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</si>
  <si>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</si>
  <si>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</si>
  <si>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</si>
  <si>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</si>
  <si>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</si>
  <si>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</si>
  <si>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</si>
  <si>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</si>
  <si>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</si>
  <si>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</si>
  <si>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</si>
  <si>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</si>
  <si>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</si>
  <si>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</si>
  <si>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Reference Gasoline LDV</t>
  </si>
  <si>
    <t>BEV</t>
  </si>
  <si>
    <t>Hydrogen Fuel Cell</t>
  </si>
  <si>
    <t>passenger rail, ships</t>
  </si>
  <si>
    <t xml:space="preserve"> </t>
  </si>
  <si>
    <t>Gasoline Bus</t>
  </si>
  <si>
    <t>Diesel Bus</t>
  </si>
  <si>
    <t>CNG Bus</t>
  </si>
  <si>
    <t>LNG Bus</t>
  </si>
  <si>
    <t>start year data</t>
  </si>
  <si>
    <t>natural gas bus sum of CNG and LNG</t>
  </si>
  <si>
    <t>US freight</t>
  </si>
  <si>
    <t>US passenger</t>
  </si>
  <si>
    <t>CA passenger</t>
  </si>
  <si>
    <t>CA freight</t>
  </si>
  <si>
    <t>rail freight</t>
  </si>
  <si>
    <t>air freight</t>
  </si>
  <si>
    <t>air pssgr</t>
  </si>
  <si>
    <t>ships freight</t>
  </si>
  <si>
    <t>Motorcycles (Gasoline) - number</t>
  </si>
  <si>
    <t>passenger rail</t>
  </si>
  <si>
    <t>sum passenger rail</t>
  </si>
  <si>
    <t>rail pssgr</t>
  </si>
  <si>
    <t>Start year (2016) fractions of BCDT for California over US.  For details of how BCDT is calculated, please see BCDT spreadsheet.</t>
  </si>
  <si>
    <t>ship psgr</t>
  </si>
  <si>
    <t>assume per capita and apply to self propelled vessels</t>
  </si>
  <si>
    <t>sum water vessels (excluding recreation)</t>
  </si>
  <si>
    <t>We adapt national data.  National data source:</t>
  </si>
  <si>
    <t>Federal DoTransportation</t>
  </si>
  <si>
    <t>Please see individual worksheets for additional information regarding estimations.</t>
  </si>
  <si>
    <t>Baseline MDV-Gasoline</t>
  </si>
  <si>
    <t>Reference MDV-Gasoline</t>
  </si>
  <si>
    <t>Reference MDV-Diesel</t>
  </si>
  <si>
    <t>Battery Electric MDV</t>
  </si>
  <si>
    <t>LDV freight = MDV in E3 pathways</t>
  </si>
  <si>
    <t>For Freight Rail, we use the cargo distance transported and other loading and distance variables to calculate the number of trains</t>
  </si>
  <si>
    <t>loading</t>
  </si>
  <si>
    <t>distance traveled</t>
  </si>
  <si>
    <t>2017 number of trains</t>
  </si>
  <si>
    <t>freight rail</t>
  </si>
  <si>
    <t>Caltrans</t>
  </si>
  <si>
    <t>2013 California State Rail Plan Appendices</t>
  </si>
  <si>
    <t>http://www.dot.ca.gov/californiarail/docs/Final_Copy_2013_CSRP_Appendices.pdf</t>
  </si>
  <si>
    <t>Table C5</t>
  </si>
  <si>
    <t>For the California in EPS 1.3.2, the start year is 2017.</t>
  </si>
  <si>
    <t>HD truck stock in reference</t>
  </si>
  <si>
    <t>Reference Diesel HDV</t>
  </si>
  <si>
    <t>Reference CNG HDV</t>
  </si>
  <si>
    <t>Population Scaling</t>
  </si>
  <si>
    <t>California population</t>
  </si>
  <si>
    <t>Total Estimated and Projected Population for California and Counties: July 1, 2010 to July 1, 2060 in 1-year Increments</t>
  </si>
  <si>
    <t>Estimates</t>
  </si>
  <si>
    <t>Projections</t>
  </si>
  <si>
    <t>Population</t>
  </si>
  <si>
    <t>California</t>
  </si>
  <si>
    <t>Source</t>
  </si>
  <si>
    <t xml:space="preserve">California Department of Finance </t>
  </si>
  <si>
    <t>http://www.dof.ca.gov/Forecasting/Demographics/Projections/documents/P1_County_1yr_interim.xlsx</t>
  </si>
  <si>
    <t>National population</t>
  </si>
  <si>
    <t xml:space="preserve">Table 1.  Projections of the Population and Components of Change for the United States: 2015 to 2060 </t>
  </si>
  <si>
    <t>Year</t>
  </si>
  <si>
    <t>Population (in thousands)</t>
  </si>
  <si>
    <t xml:space="preserve">Population   </t>
  </si>
  <si>
    <t xml:space="preserve">Source </t>
  </si>
  <si>
    <t xml:space="preserve">US Census Buereau </t>
  </si>
  <si>
    <t>https://www.census.gov/data/tables/2014/demo/popproj/2014-summary-tables.html</t>
  </si>
  <si>
    <t>Resulting California fraction of national population</t>
  </si>
  <si>
    <t>CA per capita share</t>
  </si>
  <si>
    <t>% of active aircraft for passengers</t>
  </si>
  <si>
    <t>Share of aircraft used for passengers (from BNVFE, "Calculations Etc" tab):</t>
  </si>
  <si>
    <t>Total US</t>
  </si>
  <si>
    <t>California Intrastate</t>
  </si>
  <si>
    <t>Passenger</t>
  </si>
  <si>
    <t>Freight</t>
  </si>
  <si>
    <t xml:space="preserve">For passenger and freight aircraft, we take the national total and apportion it to CA based on population, </t>
  </si>
  <si>
    <t>then take that amount and apportion it based on intrastate travel from the GHG inventory and passenger/freight.</t>
  </si>
  <si>
    <t>For freight ships, we assume more ships to allow for roughly 25,000 tons of cargo per ship. There are many</t>
  </si>
  <si>
    <t>non US-registered ships in California ports, so the US value is quite low.</t>
  </si>
  <si>
    <t>For freight aircraft, use the passenger aircraft value of 90 due to modeling constraints.</t>
  </si>
  <si>
    <t>Share of California passenger aircraft that are intrastate (assumption):</t>
  </si>
  <si>
    <t>Share of California aircraft that are for passenger purposes</t>
  </si>
  <si>
    <t>SP Gasoline LDV</t>
  </si>
  <si>
    <t>SP PHEV25</t>
  </si>
  <si>
    <t>PHEV</t>
  </si>
  <si>
    <t>updated electric</t>
  </si>
  <si>
    <t>https://www.cncda.org/wp-content/uploads/California-Covering-4Q-2017-1.pdf</t>
  </si>
  <si>
    <t>PEV</t>
  </si>
  <si>
    <t>California auto dealers association data below (aslo link to source)</t>
  </si>
  <si>
    <t>Gas by E3 data</t>
  </si>
  <si>
    <t>https://www.dmv.ca.gov/portal/wcm/connect/5aa16cd3-39a5-402f-9453-0d353706cc9a/official.pdf?MOD=AJPERES</t>
  </si>
  <si>
    <t>Updated LDV data</t>
  </si>
  <si>
    <t xml:space="preserve">Use motorvehicles </t>
  </si>
  <si>
    <t>"Non-CVRA Trucks/Coml. Vehicles *" = these include pickup trucks</t>
  </si>
  <si>
    <t>"Includes pickup trucks and vehicles used or maintained for hire or for transportation of persons or of property"</t>
  </si>
  <si>
    <t>CA DMV data on registrations</t>
  </si>
  <si>
    <t>emissions in transportation</t>
  </si>
  <si>
    <t>While not specific enough to be translated directly to EPS categories, these data provide</t>
  </si>
  <si>
    <t>2017 data</t>
  </si>
  <si>
    <t>We re-calibrate initial stock (i.e., this variable, start year vehicles by technology for LDVs)</t>
  </si>
  <si>
    <t xml:space="preserve">to align with new information. </t>
  </si>
  <si>
    <t>These do not include trucks.  These also overlap with BEV and PHEV vehicles categories.</t>
  </si>
  <si>
    <t>These opposite effects are considered to canceled each other out, and this</t>
  </si>
  <si>
    <t>stock is used for LDV gas</t>
  </si>
  <si>
    <t>During review, checking, and calibration, we noted a shortfall in GHG</t>
  </si>
  <si>
    <t xml:space="preserve">clear indication of under counting in initial input data.  </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</si>
  <si>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</si>
  <si>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</si>
  <si>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</si>
  <si>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</si>
  <si>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</si>
  <si>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</si>
  <si>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California New Car Dealers Association</t>
  </si>
  <si>
    <t>California Auto Outlook (covering Fourth Quarter 2018)</t>
  </si>
  <si>
    <t>Vol. 15, No. 1</t>
  </si>
  <si>
    <t>HDVs, MDVs (LDV frt)</t>
  </si>
  <si>
    <t xml:space="preserve">For electric vehicles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</si>
</sst>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 #,##0"/>
    <numFmt numFmtId="166" formatCode="&quot;(R)&quot;\ #,##0;&quot;(R) -&quot;#,##0;&quot;(R) &quot;\ 0"/>
    <numFmt numFmtId="167" formatCode="_(* #,##0_);_(* \(#,##0\);_(* &quot;-&quot;??_);_(@_)"/>
    <numFmt numFmtId="168" formatCode="\(\R\)\ #,##0"/>
    <numFmt numFmtId="169" formatCode="###0.00_)"/>
    <numFmt numFmtId="170" formatCode="#,##0_)"/>
  </numFmts>
  <fonts count="58">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0"/>
      <name val="Arial"/>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11"/>
      <name val="Calibri"/>
      <family val="2"/>
    </font>
    <font>
      <sz val="11"/>
      <name val="Arial"/>
      <family val="2"/>
    </font>
    <font>
      <b/>
      <i/>
      <sz val="11"/>
      <color theme="1"/>
      <name val="Calibri"/>
      <family val="2"/>
      <scheme val="minor"/>
    </font>
    <font>
      <u/>
      <sz val="11"/>
      <color theme="1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s>
  <borders count="30">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4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4" fillId="0" borderId="0">
      <alignment horizontal="left" vertical="top"/>
    </xf>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29" fillId="5" borderId="0" applyNumberFormat="0" applyBorder="0" applyAlignment="0" applyProtection="0"/>
    <xf numFmtId="0" fontId="30" fillId="22" borderId="11" applyNumberFormat="0" applyAlignment="0" applyProtection="0"/>
    <xf numFmtId="0" fontId="31"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xf numFmtId="43" fontId="27"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9" fontId="33" fillId="0" borderId="6" applyNumberFormat="0" applyFill="0">
      <alignment horizontal="right"/>
    </xf>
    <xf numFmtId="170" fontId="34" fillId="0" borderId="6">
      <alignment horizontal="right" vertical="center"/>
    </xf>
    <xf numFmtId="49" fontId="35" fillId="0" borderId="6">
      <alignment horizontal="left" vertical="center"/>
    </xf>
    <xf numFmtId="169" fontId="33" fillId="0" borderId="6" applyNumberFormat="0" applyFill="0">
      <alignment horizontal="right"/>
    </xf>
    <xf numFmtId="0" fontId="36" fillId="0" borderId="0" applyNumberFormat="0" applyFill="0" applyBorder="0" applyAlignment="0" applyProtection="0"/>
    <xf numFmtId="0" fontId="37" fillId="6" borderId="0" applyNumberFormat="0" applyBorder="0" applyAlignment="0" applyProtection="0"/>
    <xf numFmtId="0" fontId="38" fillId="0" borderId="13" applyNumberFormat="0" applyFill="0" applyAlignment="0" applyProtection="0"/>
    <xf numFmtId="0" fontId="39" fillId="0" borderId="14" applyNumberFormat="0" applyFill="0" applyAlignment="0" applyProtection="0"/>
    <xf numFmtId="0" fontId="40" fillId="0" borderId="15" applyNumberFormat="0" applyFill="0" applyAlignment="0" applyProtection="0"/>
    <xf numFmtId="0" fontId="40" fillId="0" borderId="0" applyNumberFormat="0" applyFill="0" applyBorder="0" applyAlignment="0" applyProtection="0"/>
    <xf numFmtId="0" fontId="41" fillId="0" borderId="16">
      <alignment horizontal="right" vertical="center"/>
    </xf>
    <xf numFmtId="0" fontId="42" fillId="0" borderId="6">
      <alignment horizontal="left" vertical="center"/>
    </xf>
    <xf numFmtId="0" fontId="33" fillId="0" borderId="6">
      <alignment horizontal="left" vertical="center"/>
    </xf>
    <xf numFmtId="0" fontId="18" fillId="0" borderId="6">
      <alignment horizontal="left"/>
    </xf>
    <xf numFmtId="0" fontId="18" fillId="24" borderId="0">
      <alignment horizontal="centerContinuous" wrapText="1"/>
    </xf>
    <xf numFmtId="0" fontId="43" fillId="9" borderId="11" applyNumberFormat="0" applyAlignment="0" applyProtection="0"/>
    <xf numFmtId="0" fontId="44" fillId="0" borderId="17" applyNumberFormat="0" applyFill="0" applyAlignment="0" applyProtection="0"/>
    <xf numFmtId="0" fontId="45"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2"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6" fillId="0" borderId="0"/>
    <xf numFmtId="0" fontId="8" fillId="0" borderId="0"/>
    <xf numFmtId="37" fontId="47"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8"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5" fillId="0" borderId="0">
      <alignment horizontal="right"/>
    </xf>
    <xf numFmtId="49" fontId="34" fillId="0" borderId="0">
      <alignment horizontal="left" vertical="center"/>
    </xf>
    <xf numFmtId="49" fontId="35" fillId="0" borderId="6">
      <alignment horizontal="left"/>
    </xf>
    <xf numFmtId="169" fontId="34" fillId="0" borderId="0" applyNumberFormat="0">
      <alignment horizontal="right"/>
    </xf>
    <xf numFmtId="0" fontId="41" fillId="27" borderId="0">
      <alignment horizontal="centerContinuous" vertical="center" wrapText="1"/>
    </xf>
    <xf numFmtId="0" fontId="41" fillId="0" borderId="20">
      <alignment horizontal="left" vertical="center"/>
    </xf>
    <xf numFmtId="0" fontId="49" fillId="0" borderId="0" applyNumberFormat="0" applyFill="0" applyBorder="0" applyAlignment="0" applyProtection="0"/>
    <xf numFmtId="0" fontId="18" fillId="0" borderId="0">
      <alignment horizontal="left"/>
    </xf>
    <xf numFmtId="0" fontId="50" fillId="0" borderId="0">
      <alignment horizontal="left"/>
    </xf>
    <xf numFmtId="0" fontId="33" fillId="0" borderId="0">
      <alignment horizontal="left"/>
    </xf>
    <xf numFmtId="0" fontId="50" fillId="0" borderId="0">
      <alignment horizontal="left"/>
    </xf>
    <xf numFmtId="0" fontId="33" fillId="0" borderId="0">
      <alignment horizontal="left"/>
    </xf>
    <xf numFmtId="0" fontId="51" fillId="0" borderId="21" applyNumberFormat="0" applyFill="0" applyAlignment="0" applyProtection="0"/>
    <xf numFmtId="0" fontId="52" fillId="0" borderId="0" applyNumberFormat="0" applyFill="0" applyBorder="0" applyAlignment="0" applyProtection="0"/>
    <xf numFmtId="49" fontId="34" fillId="0" borderId="6">
      <alignment horizontal="left"/>
    </xf>
    <xf numFmtId="0" fontId="41"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4" fillId="0" borderId="0"/>
    <xf numFmtId="0" fontId="57" fillId="0" borderId="0" applyNumberFormat="0" applyFill="0" applyBorder="0" applyAlignment="0" applyProtection="0"/>
  </cellStyleXfs>
  <cellXfs count="135">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0" fontId="1" fillId="0" borderId="0" xfId="0" applyFont="1" applyAlignment="1">
      <alignment horizontal="right"/>
    </xf>
    <xf numFmtId="0" fontId="9" fillId="0" borderId="0" xfId="8" applyFont="1" applyFill="1" applyAlignment="1"/>
    <xf numFmtId="0" fontId="10" fillId="0" borderId="0" xfId="8" applyFont="1" applyFill="1" applyAlignment="1"/>
    <xf numFmtId="0" fontId="5" fillId="0" borderId="0" xfId="8" applyFont="1" applyFill="1" applyAlignment="1">
      <alignment horizontal="left" vertical="center"/>
    </xf>
    <xf numFmtId="0" fontId="11" fillId="0" borderId="0" xfId="8" applyFont="1" applyFill="1" applyAlignment="1">
      <alignment horizontal="left" vertical="center"/>
    </xf>
    <xf numFmtId="0" fontId="9" fillId="0" borderId="0" xfId="8" applyFont="1" applyFill="1" applyAlignment="1">
      <alignment horizontal="left" vertical="center"/>
    </xf>
    <xf numFmtId="0" fontId="10" fillId="0" borderId="0" xfId="8" applyFont="1" applyFill="1" applyAlignment="1">
      <alignment horizontal="left" vertical="center"/>
    </xf>
    <xf numFmtId="0" fontId="5" fillId="0" borderId="0" xfId="8" applyFont="1" applyFill="1" applyBorder="1" applyAlignment="1">
      <alignment horizontal="left" vertical="center"/>
    </xf>
    <xf numFmtId="0" fontId="9" fillId="0" borderId="0" xfId="8" applyFont="1" applyFill="1" applyAlignment="1">
      <alignment vertical="center"/>
    </xf>
    <xf numFmtId="0" fontId="10" fillId="0" borderId="0" xfId="8" applyFont="1" applyFill="1" applyAlignment="1">
      <alignment vertical="center"/>
    </xf>
    <xf numFmtId="0" fontId="5" fillId="0" borderId="0" xfId="8" applyFont="1" applyFill="1" applyBorder="1" applyAlignment="1">
      <alignment vertical="center"/>
    </xf>
    <xf numFmtId="3" fontId="19" fillId="0" borderId="0" xfId="8" applyNumberFormat="1" applyFont="1" applyFill="1" applyBorder="1" applyAlignment="1">
      <alignment horizontal="right" vertical="center"/>
    </xf>
    <xf numFmtId="3" fontId="5" fillId="0" borderId="0" xfId="8" applyNumberFormat="1" applyFont="1" applyFill="1" applyAlignment="1">
      <alignment horizontal="left" vertical="center"/>
    </xf>
    <xf numFmtId="3" fontId="9" fillId="0" borderId="8" xfId="8" applyNumberFormat="1" applyFont="1" applyFill="1" applyBorder="1"/>
    <xf numFmtId="3" fontId="19" fillId="0" borderId="8" xfId="8" applyNumberFormat="1" applyFont="1" applyFill="1" applyBorder="1" applyAlignment="1">
      <alignment horizontal="right"/>
    </xf>
    <xf numFmtId="3" fontId="19" fillId="0" borderId="8" xfId="8" applyNumberFormat="1" applyFont="1" applyFill="1" applyBorder="1" applyAlignment="1"/>
    <xf numFmtId="3" fontId="19" fillId="0" borderId="8" xfId="11" applyNumberFormat="1" applyFont="1" applyFill="1" applyBorder="1" applyAlignment="1">
      <alignment horizontal="right"/>
    </xf>
    <xf numFmtId="0" fontId="19" fillId="0" borderId="8" xfId="10" applyFont="1" applyFill="1" applyBorder="1" applyAlignment="1">
      <alignment horizontal="left"/>
    </xf>
    <xf numFmtId="3" fontId="19" fillId="0" borderId="0" xfId="8" applyNumberFormat="1" applyFont="1" applyFill="1" applyBorder="1" applyAlignment="1"/>
    <xf numFmtId="37" fontId="19" fillId="0" borderId="0" xfId="8" applyNumberFormat="1" applyFont="1" applyFill="1" applyBorder="1" applyAlignment="1"/>
    <xf numFmtId="3" fontId="19" fillId="0" borderId="0" xfId="8" applyNumberFormat="1" applyFont="1" applyFill="1" applyBorder="1" applyAlignment="1">
      <alignment horizontal="right"/>
    </xf>
    <xf numFmtId="165" fontId="19" fillId="0" borderId="0" xfId="8" applyNumberFormat="1" applyFont="1" applyFill="1" applyAlignment="1"/>
    <xf numFmtId="0" fontId="19" fillId="0" borderId="0" xfId="10" applyFont="1" applyFill="1" applyBorder="1" applyAlignment="1">
      <alignment horizontal="left" wrapText="1"/>
    </xf>
    <xf numFmtId="3" fontId="19" fillId="0" borderId="0" xfId="11" applyNumberFormat="1" applyFont="1" applyFill="1" applyBorder="1" applyAlignment="1">
      <alignment horizontal="right"/>
    </xf>
    <xf numFmtId="0" fontId="19" fillId="0" borderId="0" xfId="10" applyFont="1" applyFill="1" applyBorder="1" applyAlignment="1">
      <alignment horizontal="left"/>
    </xf>
    <xf numFmtId="3" fontId="19" fillId="0" borderId="0" xfId="8" applyNumberFormat="1" applyFont="1" applyFill="1" applyBorder="1" applyAlignment="1">
      <alignment horizontal="right" wrapText="1"/>
    </xf>
    <xf numFmtId="0" fontId="21" fillId="0" borderId="0" xfId="8" applyFont="1" applyFill="1" applyAlignment="1"/>
    <xf numFmtId="3" fontId="22" fillId="0" borderId="0" xfId="8" applyNumberFormat="1" applyFont="1" applyFill="1" applyBorder="1" applyAlignment="1"/>
    <xf numFmtId="0" fontId="22" fillId="0" borderId="0" xfId="10" quotePrefix="1" applyFont="1" applyFill="1" applyBorder="1" applyAlignment="1">
      <alignment horizontal="left"/>
    </xf>
    <xf numFmtId="3" fontId="19" fillId="0" borderId="0" xfId="8" applyNumberFormat="1" applyFont="1" applyFill="1" applyAlignment="1">
      <alignment horizontal="right"/>
    </xf>
    <xf numFmtId="3" fontId="19" fillId="0" borderId="0" xfId="12" applyNumberFormat="1" applyFont="1" applyFill="1" applyBorder="1"/>
    <xf numFmtId="166" fontId="19" fillId="0" borderId="0" xfId="10" applyNumberFormat="1" applyFont="1" applyFill="1" applyBorder="1" applyAlignment="1">
      <alignment horizontal="left"/>
    </xf>
    <xf numFmtId="0" fontId="22" fillId="0" borderId="0" xfId="10" applyFont="1" applyFill="1" applyBorder="1" applyAlignment="1">
      <alignment horizontal="left"/>
    </xf>
    <xf numFmtId="3" fontId="9" fillId="0" borderId="0" xfId="13" applyNumberFormat="1" applyFont="1" applyFill="1" applyBorder="1" applyAlignment="1" applyProtection="1">
      <alignment horizontal="right" vertical="center"/>
    </xf>
    <xf numFmtId="167" fontId="9" fillId="0" borderId="0" xfId="13" applyNumberFormat="1" applyFont="1" applyFill="1" applyBorder="1" applyAlignment="1" applyProtection="1">
      <alignment horizontal="right" vertical="center"/>
    </xf>
    <xf numFmtId="0" fontId="19" fillId="0" borderId="0" xfId="8" applyFont="1" applyFill="1" applyBorder="1" applyAlignment="1">
      <alignment horizontal="left"/>
    </xf>
    <xf numFmtId="37" fontId="19" fillId="0" borderId="0" xfId="8" applyNumberFormat="1" applyFont="1" applyFill="1" applyBorder="1" applyAlignment="1">
      <alignment horizontal="right"/>
    </xf>
    <xf numFmtId="0" fontId="9" fillId="0" borderId="0" xfId="8" applyFont="1" applyFill="1" applyAlignment="1">
      <alignment horizontal="right"/>
    </xf>
    <xf numFmtId="3" fontId="22" fillId="0" borderId="0" xfId="11" applyNumberFormat="1" applyFont="1" applyFill="1" applyBorder="1" applyAlignment="1">
      <alignment horizontal="right"/>
    </xf>
    <xf numFmtId="168" fontId="22" fillId="0" borderId="0" xfId="11" applyNumberFormat="1" applyFont="1" applyFill="1" applyBorder="1" applyAlignment="1">
      <alignment horizontal="right"/>
    </xf>
    <xf numFmtId="3" fontId="9" fillId="0" borderId="0" xfId="14" applyNumberFormat="1" applyFont="1" applyFill="1" applyBorder="1"/>
    <xf numFmtId="0" fontId="22" fillId="0" borderId="0" xfId="8" applyFont="1" applyFill="1" applyBorder="1" applyAlignment="1"/>
    <xf numFmtId="3" fontId="22" fillId="0" borderId="0" xfId="8" applyNumberFormat="1" applyFont="1" applyFill="1" applyAlignment="1"/>
    <xf numFmtId="0" fontId="9" fillId="0" borderId="0" xfId="8" applyFont="1" applyFill="1" applyAlignment="1">
      <alignment horizontal="center"/>
    </xf>
    <xf numFmtId="0" fontId="22" fillId="0" borderId="9" xfId="8" applyFont="1" applyFill="1" applyBorder="1" applyAlignment="1">
      <alignment horizontal="center"/>
    </xf>
    <xf numFmtId="0" fontId="22" fillId="0" borderId="10" xfId="8" applyFont="1" applyFill="1" applyBorder="1" applyAlignment="1">
      <alignment horizontal="center"/>
    </xf>
    <xf numFmtId="0" fontId="22" fillId="0" borderId="10" xfId="15" applyNumberFormat="1" applyFont="1" applyFill="1" applyBorder="1" applyAlignment="1">
      <alignment horizontal="center"/>
    </xf>
    <xf numFmtId="0" fontId="19" fillId="0" borderId="10" xfId="8" applyFont="1" applyFill="1" applyBorder="1" applyAlignment="1">
      <alignment horizontal="center"/>
    </xf>
    <xf numFmtId="0" fontId="21" fillId="0" borderId="0" xfId="8" applyFont="1" applyFill="1" applyAlignment="1">
      <alignment horizontal="center"/>
    </xf>
    <xf numFmtId="0" fontId="21" fillId="28" borderId="0" xfId="8" applyFont="1" applyFill="1" applyAlignment="1">
      <alignment horizontal="center"/>
    </xf>
    <xf numFmtId="1" fontId="9" fillId="0" borderId="0" xfId="8" applyNumberFormat="1" applyFont="1" applyFill="1" applyAlignment="1"/>
    <xf numFmtId="0" fontId="0" fillId="0" borderId="0" xfId="0" applyFill="1"/>
    <xf numFmtId="0" fontId="0" fillId="0" borderId="0" xfId="0" applyNumberFormat="1"/>
    <xf numFmtId="11" fontId="0" fillId="0" borderId="0" xfId="0" applyNumberFormat="1"/>
    <xf numFmtId="2" fontId="0" fillId="0" borderId="0" xfId="0" applyNumberFormat="1"/>
    <xf numFmtId="0" fontId="0" fillId="29" borderId="0" xfId="0" applyFill="1"/>
    <xf numFmtId="11" fontId="0" fillId="29" borderId="0" xfId="0" applyNumberFormat="1" applyFill="1"/>
    <xf numFmtId="11" fontId="0" fillId="0" borderId="0" xfId="0" applyNumberFormat="1" applyFill="1"/>
    <xf numFmtId="9" fontId="0" fillId="0" borderId="0" xfId="143" applyFont="1"/>
    <xf numFmtId="1" fontId="9" fillId="0" borderId="0" xfId="8" applyNumberFormat="1" applyFont="1" applyFill="1" applyAlignment="1">
      <alignment horizontal="left" vertical="center"/>
    </xf>
    <xf numFmtId="0" fontId="9" fillId="0" borderId="0" xfId="8" applyFont="1" applyFill="1" applyAlignment="1">
      <alignment horizontal="left" vertical="center" wrapText="1"/>
    </xf>
    <xf numFmtId="11" fontId="0" fillId="2" borderId="0" xfId="0" applyNumberFormat="1" applyFill="1"/>
    <xf numFmtId="1" fontId="0" fillId="0" borderId="0" xfId="0" applyNumberFormat="1"/>
    <xf numFmtId="1" fontId="0" fillId="2" borderId="0" xfId="0" applyNumberFormat="1" applyFill="1"/>
    <xf numFmtId="1" fontId="0" fillId="0" borderId="0" xfId="0" applyNumberFormat="1" applyFill="1"/>
    <xf numFmtId="1" fontId="53" fillId="0" borderId="0" xfId="142" applyNumberFormat="1" applyFont="1"/>
    <xf numFmtId="0" fontId="0" fillId="0" borderId="0" xfId="0" applyFont="1"/>
    <xf numFmtId="0" fontId="1" fillId="0" borderId="22" xfId="0" applyFont="1" applyBorder="1"/>
    <xf numFmtId="0" fontId="54" fillId="0" borderId="0" xfId="144"/>
    <xf numFmtId="0" fontId="8" fillId="0" borderId="23" xfId="144" applyFont="1" applyBorder="1" applyAlignment="1"/>
    <xf numFmtId="0" fontId="53" fillId="0" borderId="27" xfId="144" applyFont="1" applyBorder="1"/>
    <xf numFmtId="0" fontId="8" fillId="0" borderId="22" xfId="144" applyNumberFormat="1" applyFont="1" applyBorder="1"/>
    <xf numFmtId="0" fontId="8" fillId="0" borderId="28" xfId="144" applyNumberFormat="1" applyFont="1" applyBorder="1"/>
    <xf numFmtId="3" fontId="53" fillId="0" borderId="29" xfId="144" applyNumberFormat="1" applyFont="1" applyBorder="1"/>
    <xf numFmtId="3" fontId="53" fillId="0" borderId="22" xfId="144" applyNumberFormat="1" applyFont="1" applyBorder="1"/>
    <xf numFmtId="3" fontId="53" fillId="0" borderId="28" xfId="144" applyNumberFormat="1" applyFont="1" applyBorder="1"/>
    <xf numFmtId="0" fontId="8" fillId="0" borderId="0" xfId="0" applyFont="1"/>
    <xf numFmtId="3"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xf numFmtId="0" fontId="56" fillId="0" borderId="0" xfId="0" applyFont="1"/>
    <xf numFmtId="9" fontId="1" fillId="29" borderId="0" xfId="0" applyNumberFormat="1" applyFont="1" applyFill="1"/>
    <xf numFmtId="0" fontId="57" fillId="0" borderId="0" xfId="145"/>
    <xf numFmtId="0" fontId="55" fillId="0" borderId="0" xfId="144" applyFont="1" applyAlignment="1">
      <alignment horizontal="left"/>
    </xf>
    <xf numFmtId="0" fontId="8" fillId="0" borderId="24" xfId="144" applyFont="1" applyBorder="1" applyAlignment="1">
      <alignment horizontal="center"/>
    </xf>
    <xf numFmtId="0" fontId="8" fillId="0" borderId="9" xfId="144" applyFont="1" applyBorder="1" applyAlignment="1">
      <alignment horizontal="center"/>
    </xf>
    <xf numFmtId="0" fontId="8" fillId="0" borderId="25" xfId="144" applyFont="1" applyBorder="1" applyAlignment="1">
      <alignment horizontal="center"/>
    </xf>
    <xf numFmtId="0" fontId="8" fillId="0" borderId="26" xfId="144" applyFont="1" applyBorder="1" applyAlignment="1">
      <alignment horizontal="center"/>
    </xf>
    <xf numFmtId="0" fontId="2" fillId="0" borderId="1" xfId="2" applyFont="1" applyFill="1" applyBorder="1" applyAlignment="1">
      <alignment wrapText="1"/>
    </xf>
    <xf numFmtId="49" fontId="14" fillId="0" borderId="0" xfId="8" applyNumberFormat="1" applyFont="1" applyFill="1" applyAlignment="1">
      <alignment vertical="center" wrapText="1"/>
    </xf>
    <xf numFmtId="49" fontId="13" fillId="0" borderId="0" xfId="8" applyNumberFormat="1" applyFont="1" applyFill="1" applyAlignment="1">
      <alignment vertical="center" wrapText="1"/>
    </xf>
    <xf numFmtId="0" fontId="16" fillId="0" borderId="0" xfId="9" applyFont="1" applyFill="1" applyAlignment="1">
      <alignment vertical="center" wrapText="1"/>
    </xf>
    <xf numFmtId="49" fontId="12" fillId="0" borderId="0" xfId="8" applyNumberFormat="1" applyFont="1" applyFill="1" applyAlignment="1">
      <alignment vertical="center" wrapText="1"/>
    </xf>
    <xf numFmtId="49" fontId="13" fillId="0" borderId="0" xfId="8" applyNumberFormat="1" applyFont="1" applyFill="1" applyAlignment="1">
      <alignment horizontal="left" wrapText="1"/>
    </xf>
    <xf numFmtId="0" fontId="13" fillId="0" borderId="0" xfId="8" applyFont="1" applyFill="1" applyAlignment="1">
      <alignment horizontal="left" wrapText="1"/>
    </xf>
    <xf numFmtId="49" fontId="13" fillId="0" borderId="0" xfId="8" applyNumberFormat="1" applyFont="1" applyFill="1" applyAlignment="1">
      <alignment wrapText="1"/>
    </xf>
    <xf numFmtId="0" fontId="13" fillId="0" borderId="0" xfId="8" applyNumberFormat="1" applyFont="1" applyFill="1" applyAlignment="1">
      <alignment vertical="center" wrapText="1"/>
    </xf>
    <xf numFmtId="49" fontId="14" fillId="0" borderId="0" xfId="8" applyNumberFormat="1" applyFont="1" applyFill="1" applyAlignment="1">
      <alignment wrapText="1"/>
    </xf>
    <xf numFmtId="0" fontId="13" fillId="0" borderId="0" xfId="9" applyFont="1" applyFill="1" applyAlignment="1">
      <alignment vertical="center" wrapText="1"/>
    </xf>
    <xf numFmtId="0" fontId="13" fillId="0" borderId="0" xfId="8" applyFont="1" applyFill="1" applyAlignment="1">
      <alignment vertical="center" wrapText="1"/>
    </xf>
    <xf numFmtId="0" fontId="12" fillId="0" borderId="0" xfId="8" applyFont="1" applyFill="1" applyAlignment="1">
      <alignment vertical="center" wrapText="1"/>
    </xf>
    <xf numFmtId="49" fontId="13" fillId="0" borderId="0" xfId="8" applyNumberFormat="1" applyFont="1" applyFill="1" applyAlignment="1">
      <alignment horizontal="left" vertical="center" wrapText="1"/>
    </xf>
    <xf numFmtId="0" fontId="16" fillId="0" borderId="0" xfId="9" applyNumberFormat="1" applyFont="1" applyFill="1" applyAlignment="1">
      <alignment horizontal="left" vertical="center" wrapText="1"/>
    </xf>
    <xf numFmtId="0" fontId="5" fillId="0" borderId="0" xfId="8" applyFont="1" applyFill="1" applyAlignment="1">
      <alignment horizontal="center" vertical="center"/>
    </xf>
    <xf numFmtId="2" fontId="13" fillId="0" borderId="0" xfId="8" applyNumberFormat="1" applyFont="1" applyFill="1" applyAlignment="1">
      <alignment vertical="center" wrapText="1"/>
    </xf>
    <xf numFmtId="0" fontId="13" fillId="0" borderId="0" xfId="8" applyFont="1" applyFill="1" applyAlignment="1">
      <alignment horizontal="center" vertical="center" wrapText="1"/>
    </xf>
    <xf numFmtId="0" fontId="12" fillId="0" borderId="0" xfId="9" applyFont="1" applyFill="1" applyAlignment="1">
      <alignment vertical="center" wrapText="1"/>
    </xf>
    <xf numFmtId="0" fontId="25" fillId="0" borderId="8" xfId="16" applyFont="1" applyFill="1" applyBorder="1" applyAlignment="1">
      <alignment horizontal="left" wrapText="1"/>
    </xf>
    <xf numFmtId="49" fontId="14" fillId="0" borderId="0" xfId="8" applyNumberFormat="1" applyFont="1" applyFill="1" applyAlignment="1">
      <alignment horizontal="left" vertical="center" wrapText="1"/>
    </xf>
    <xf numFmtId="0" fontId="13" fillId="0" borderId="0" xfId="8" applyFont="1" applyFill="1" applyAlignment="1">
      <alignment horizontal="left" vertical="center" wrapText="1"/>
    </xf>
    <xf numFmtId="0" fontId="12" fillId="0" borderId="7" xfId="8" applyFont="1" applyFill="1" applyBorder="1" applyAlignment="1">
      <alignment vertical="center" wrapText="1"/>
    </xf>
    <xf numFmtId="0" fontId="16" fillId="0" borderId="0" xfId="9" applyNumberFormat="1" applyFont="1" applyFill="1" applyAlignment="1">
      <alignment vertical="center" wrapText="1"/>
    </xf>
    <xf numFmtId="0" fontId="12" fillId="0" borderId="0" xfId="8" applyFont="1" applyFill="1" applyBorder="1" applyAlignment="1">
      <alignment vertical="center" wrapText="1"/>
    </xf>
    <xf numFmtId="0" fontId="16" fillId="0" borderId="0" xfId="10" applyNumberFormat="1" applyFont="1" applyFill="1" applyBorder="1" applyAlignment="1">
      <alignment vertical="center" wrapText="1"/>
    </xf>
    <xf numFmtId="0" fontId="0" fillId="30" borderId="0" xfId="0" applyFill="1"/>
    <xf numFmtId="11" fontId="0" fillId="30" borderId="0" xfId="0" applyNumberFormat="1" applyFill="1"/>
  </cellXfs>
  <cellStyles count="14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Hyperlink" xfId="145" builtinId="8"/>
    <cellStyle name="Input 2" xfId="71"/>
    <cellStyle name="Linked Cell 2" xfId="72"/>
    <cellStyle name="Neutral 2" xfId="73"/>
    <cellStyle name="Normal" xfId="0" builtinId="0"/>
    <cellStyle name="Normal 10" xfId="74"/>
    <cellStyle name="Normal 11" xfId="12"/>
    <cellStyle name="Normal 12" xfId="144"/>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xfId="143" builtinId="5"/>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6350</xdr:rowOff>
    </xdr:from>
    <xdr:to>
      <xdr:col>12</xdr:col>
      <xdr:colOff>113371</xdr:colOff>
      <xdr:row>28</xdr:row>
      <xdr:rowOff>139421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057650"/>
          <a:ext cx="7428571" cy="2158721"/>
        </a:xfrm>
        <a:prstGeom prst="rect">
          <a:avLst/>
        </a:prstGeom>
      </xdr:spPr>
    </xdr:pic>
    <xdr:clientData/>
  </xdr:twoCellAnchor>
  <xdr:twoCellAnchor editAs="oneCell">
    <xdr:from>
      <xdr:col>8</xdr:col>
      <xdr:colOff>604714</xdr:colOff>
      <xdr:row>33</xdr:row>
      <xdr:rowOff>146050</xdr:rowOff>
    </xdr:from>
    <xdr:to>
      <xdr:col>17</xdr:col>
      <xdr:colOff>373736</xdr:colOff>
      <xdr:row>49</xdr:row>
      <xdr:rowOff>5840</xdr:rowOff>
    </xdr:to>
    <xdr:pic>
      <xdr:nvPicPr>
        <xdr:cNvPr id="3" name="Picture 2"/>
        <xdr:cNvPicPr>
          <a:picLocks noChangeAspect="1"/>
        </xdr:cNvPicPr>
      </xdr:nvPicPr>
      <xdr:blipFill>
        <a:blip xmlns:r="http://schemas.openxmlformats.org/officeDocument/2006/relationships" r:embed="rId2"/>
        <a:stretch>
          <a:fillRect/>
        </a:stretch>
      </xdr:blipFill>
      <xdr:spPr>
        <a:xfrm>
          <a:off x="5481514" y="6223000"/>
          <a:ext cx="5255422" cy="280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mv.ca.gov/portal/wcm/connect/5aa16cd3-39a5-402f-9453-0d353706cc9a/official.pdf?MOD=AJPER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mv.ca.gov/portal/wcm/connect/5aa16cd3-39a5-402f-9453-0d353706cc9a/official.pdf?MOD=AJPERES" TargetMode="External"/><Relationship Id="rId2" Type="http://schemas.openxmlformats.org/officeDocument/2006/relationships/hyperlink" Target="https://www.cncda.org/wp-content/uploads/California-Covering-4Q-2017-1.pdf" TargetMode="External"/><Relationship Id="rId1" Type="http://schemas.openxmlformats.org/officeDocument/2006/relationships/hyperlink" Target="https://www.dmv.ca.gov/portal/wcm/connect/5aa16cd3-39a5-402f-9453-0d353706cc9a/official.pdf?MOD=AJPER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B18" sqref="B18:B19"/>
    </sheetView>
  </sheetViews>
  <sheetFormatPr defaultRowHeight="14.5"/>
  <cols>
    <col min="2" max="2" width="73.1796875" customWidth="1"/>
  </cols>
  <sheetData>
    <row r="1" spans="1:2">
      <c r="A1" s="1" t="s">
        <v>0</v>
      </c>
    </row>
    <row r="3" spans="1:2">
      <c r="A3" s="1" t="s">
        <v>1</v>
      </c>
      <c r="B3" s="16" t="s">
        <v>471</v>
      </c>
    </row>
    <row r="4" spans="1:2">
      <c r="B4" s="98" t="s">
        <v>462</v>
      </c>
    </row>
    <row r="5" spans="1:2">
      <c r="B5" s="98" t="s">
        <v>463</v>
      </c>
    </row>
    <row r="6" spans="1:2">
      <c r="B6" s="98" t="s">
        <v>464</v>
      </c>
    </row>
    <row r="7" spans="1:2">
      <c r="B7" s="98" t="s">
        <v>465</v>
      </c>
    </row>
    <row r="8" spans="1:2">
      <c r="B8" s="98" t="s">
        <v>466</v>
      </c>
    </row>
    <row r="9" spans="1:2">
      <c r="B9" s="17" t="s">
        <v>467</v>
      </c>
    </row>
    <row r="10" spans="1:2">
      <c r="B10" s="17"/>
    </row>
    <row r="11" spans="1:2">
      <c r="B11" s="16" t="s">
        <v>3</v>
      </c>
    </row>
    <row r="12" spans="1:2">
      <c r="B12" t="s">
        <v>451</v>
      </c>
    </row>
    <row r="13" spans="1:2">
      <c r="B13">
        <v>2018</v>
      </c>
    </row>
    <row r="14" spans="1:2">
      <c r="B14" s="101" t="s">
        <v>446</v>
      </c>
    </row>
    <row r="15" spans="1:2">
      <c r="B15" s="101"/>
    </row>
    <row r="16" spans="1:2">
      <c r="B16" s="16" t="s">
        <v>472</v>
      </c>
    </row>
    <row r="17" spans="2:2">
      <c r="B17" t="s">
        <v>468</v>
      </c>
    </row>
    <row r="18" spans="2:2">
      <c r="B18" s="17">
        <v>2019</v>
      </c>
    </row>
    <row r="19" spans="2:2">
      <c r="B19" t="s">
        <v>469</v>
      </c>
    </row>
    <row r="20" spans="2:2">
      <c r="B20" t="s">
        <v>470</v>
      </c>
    </row>
    <row r="22" spans="2:2">
      <c r="B22" s="16" t="s">
        <v>360</v>
      </c>
    </row>
    <row r="23" spans="2:2">
      <c r="B23" t="s">
        <v>384</v>
      </c>
    </row>
    <row r="24" spans="2:2">
      <c r="B24" t="s">
        <v>385</v>
      </c>
    </row>
    <row r="25" spans="2:2">
      <c r="B25" s="17">
        <v>2017</v>
      </c>
    </row>
    <row r="26" spans="2:2">
      <c r="B26" t="s">
        <v>338</v>
      </c>
    </row>
    <row r="27" spans="2:2">
      <c r="B27" t="s">
        <v>340</v>
      </c>
    </row>
    <row r="28" spans="2:2">
      <c r="B28" t="s">
        <v>339</v>
      </c>
    </row>
    <row r="30" spans="2:2">
      <c r="B30" s="16" t="s">
        <v>349</v>
      </c>
    </row>
    <row r="31" spans="2:2">
      <c r="B31" t="s">
        <v>384</v>
      </c>
    </row>
    <row r="32" spans="2:2">
      <c r="B32" t="s">
        <v>352</v>
      </c>
    </row>
    <row r="33" spans="2:2">
      <c r="B33" s="17">
        <v>2014</v>
      </c>
    </row>
    <row r="34" spans="2:2">
      <c r="B34" t="s">
        <v>353</v>
      </c>
    </row>
    <row r="35" spans="2:2">
      <c r="B35" t="s">
        <v>350</v>
      </c>
    </row>
    <row r="36" spans="2:2">
      <c r="B36" t="s">
        <v>351</v>
      </c>
    </row>
    <row r="38" spans="2:2">
      <c r="B38" s="16" t="s">
        <v>5</v>
      </c>
    </row>
    <row r="39" spans="2:2">
      <c r="B39" t="s">
        <v>384</v>
      </c>
    </row>
    <row r="40" spans="2:2">
      <c r="B40" t="s">
        <v>227</v>
      </c>
    </row>
    <row r="41" spans="2:2">
      <c r="B41" s="17">
        <v>2017</v>
      </c>
    </row>
    <row r="42" spans="2:2">
      <c r="B42" t="s">
        <v>224</v>
      </c>
    </row>
    <row r="43" spans="2:2">
      <c r="B43" t="s">
        <v>229</v>
      </c>
    </row>
    <row r="44" spans="2:2">
      <c r="B44" t="s">
        <v>228</v>
      </c>
    </row>
    <row r="46" spans="2:2">
      <c r="B46" s="16" t="s">
        <v>396</v>
      </c>
    </row>
    <row r="47" spans="2:2">
      <c r="B47" t="s">
        <v>397</v>
      </c>
    </row>
    <row r="48" spans="2:2">
      <c r="B48" s="17">
        <v>2013</v>
      </c>
    </row>
    <row r="49" spans="1:2">
      <c r="B49" s="17" t="s">
        <v>398</v>
      </c>
    </row>
    <row r="50" spans="1:2">
      <c r="B50" t="s">
        <v>399</v>
      </c>
    </row>
    <row r="51" spans="1:2">
      <c r="B51" t="s">
        <v>400</v>
      </c>
    </row>
    <row r="55" spans="1:2">
      <c r="A55" s="1" t="s">
        <v>2</v>
      </c>
    </row>
    <row r="57" spans="1:2">
      <c r="A57" t="s">
        <v>401</v>
      </c>
    </row>
    <row r="59" spans="1:2">
      <c r="A59" t="s">
        <v>355</v>
      </c>
    </row>
    <row r="60" spans="1:2">
      <c r="A60" t="s">
        <v>356</v>
      </c>
    </row>
    <row r="61" spans="1:2">
      <c r="A61" t="s">
        <v>354</v>
      </c>
    </row>
    <row r="63" spans="1:2">
      <c r="A63" t="s">
        <v>386</v>
      </c>
    </row>
    <row r="65" spans="1:1">
      <c r="A65" t="s">
        <v>431</v>
      </c>
    </row>
    <row r="66" spans="1:1">
      <c r="A66" t="s">
        <v>432</v>
      </c>
    </row>
    <row r="68" spans="1:1">
      <c r="A68" t="s">
        <v>435</v>
      </c>
    </row>
    <row r="70" spans="1:1">
      <c r="A70" t="s">
        <v>433</v>
      </c>
    </row>
    <row r="71" spans="1:1">
      <c r="A71" t="s">
        <v>434</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7" sqref="B17:B19"/>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3" t="s">
        <v>226</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225</v>
      </c>
      <c r="D3" s="15" t="s">
        <v>224</v>
      </c>
      <c r="E3" s="15"/>
      <c r="F3" s="15"/>
      <c r="G3" s="15"/>
    </row>
    <row r="4" spans="1:39" ht="15" customHeight="1">
      <c r="C4" s="15" t="s">
        <v>223</v>
      </c>
      <c r="D4" s="15" t="s">
        <v>222</v>
      </c>
      <c r="E4" s="15"/>
      <c r="F4" s="15"/>
      <c r="G4" s="15" t="s">
        <v>221</v>
      </c>
    </row>
    <row r="5" spans="1:39" ht="15" customHeight="1">
      <c r="C5" s="15" t="s">
        <v>220</v>
      </c>
      <c r="D5" s="15" t="s">
        <v>219</v>
      </c>
      <c r="E5" s="15"/>
      <c r="F5" s="15"/>
      <c r="G5" s="15"/>
    </row>
    <row r="6" spans="1:39" ht="15" customHeight="1">
      <c r="C6" s="15" t="s">
        <v>218</v>
      </c>
      <c r="D6" s="15"/>
      <c r="E6" s="15" t="s">
        <v>217</v>
      </c>
      <c r="F6" s="15"/>
      <c r="G6" s="15"/>
    </row>
    <row r="10" spans="1:39" ht="15" customHeight="1">
      <c r="A10" s="7" t="s">
        <v>216</v>
      </c>
      <c r="B10" s="14" t="s">
        <v>215</v>
      </c>
    </row>
    <row r="11" spans="1:39" ht="15" customHeight="1">
      <c r="B11" s="13" t="s">
        <v>214</v>
      </c>
    </row>
    <row r="12" spans="1:39" ht="15" customHeight="1">
      <c r="B12" s="13" t="s">
        <v>214</v>
      </c>
      <c r="C12" s="12" t="s">
        <v>214</v>
      </c>
      <c r="D12" s="12" t="s">
        <v>214</v>
      </c>
      <c r="E12" s="12" t="s">
        <v>214</v>
      </c>
      <c r="F12" s="12" t="s">
        <v>214</v>
      </c>
      <c r="G12" s="12" t="s">
        <v>214</v>
      </c>
      <c r="H12" s="12" t="s">
        <v>214</v>
      </c>
      <c r="I12" s="12" t="s">
        <v>214</v>
      </c>
      <c r="J12" s="12" t="s">
        <v>214</v>
      </c>
      <c r="K12" s="12" t="s">
        <v>214</v>
      </c>
      <c r="L12" s="12" t="s">
        <v>214</v>
      </c>
      <c r="M12" s="12" t="s">
        <v>214</v>
      </c>
      <c r="N12" s="12" t="s">
        <v>214</v>
      </c>
      <c r="O12" s="12" t="s">
        <v>214</v>
      </c>
      <c r="P12" s="12" t="s">
        <v>214</v>
      </c>
      <c r="Q12" s="12" t="s">
        <v>214</v>
      </c>
      <c r="R12" s="12" t="s">
        <v>214</v>
      </c>
      <c r="S12" s="12" t="s">
        <v>214</v>
      </c>
      <c r="T12" s="12" t="s">
        <v>214</v>
      </c>
      <c r="U12" s="12" t="s">
        <v>214</v>
      </c>
      <c r="V12" s="12" t="s">
        <v>214</v>
      </c>
      <c r="W12" s="12" t="s">
        <v>214</v>
      </c>
      <c r="X12" s="12" t="s">
        <v>214</v>
      </c>
      <c r="Y12" s="12" t="s">
        <v>214</v>
      </c>
      <c r="Z12" s="12" t="s">
        <v>214</v>
      </c>
      <c r="AA12" s="12" t="s">
        <v>214</v>
      </c>
      <c r="AB12" s="12" t="s">
        <v>214</v>
      </c>
      <c r="AC12" s="12" t="s">
        <v>214</v>
      </c>
      <c r="AD12" s="12" t="s">
        <v>214</v>
      </c>
      <c r="AE12" s="12" t="s">
        <v>214</v>
      </c>
      <c r="AF12" s="12" t="s">
        <v>214</v>
      </c>
      <c r="AG12" s="12" t="s">
        <v>214</v>
      </c>
      <c r="AH12" s="12" t="s">
        <v>214</v>
      </c>
      <c r="AI12" s="12" t="s">
        <v>214</v>
      </c>
      <c r="AJ12" s="12" t="s">
        <v>214</v>
      </c>
      <c r="AK12" s="12" t="s">
        <v>214</v>
      </c>
      <c r="AL12" s="12" t="s">
        <v>214</v>
      </c>
      <c r="AM12" s="12" t="s">
        <v>213</v>
      </c>
    </row>
    <row r="13" spans="1:39" ht="15" customHeight="1" thickBot="1">
      <c r="B13" s="11" t="s">
        <v>212</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211</v>
      </c>
    </row>
    <row r="16" spans="1:39" ht="15" customHeight="1">
      <c r="A16" s="7" t="s">
        <v>210</v>
      </c>
      <c r="B16" s="10" t="s">
        <v>43</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209</v>
      </c>
      <c r="B17" s="10" t="s">
        <v>52</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208</v>
      </c>
      <c r="B18" s="10" t="s">
        <v>50</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207</v>
      </c>
      <c r="B19" s="10" t="s">
        <v>48</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206</v>
      </c>
      <c r="B20" s="10" t="s">
        <v>41</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205</v>
      </c>
      <c r="B21" s="10" t="s">
        <v>52</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204</v>
      </c>
      <c r="B22" s="10" t="s">
        <v>50</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203</v>
      </c>
      <c r="B23" s="10" t="s">
        <v>48</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202</v>
      </c>
      <c r="B24" s="10" t="s">
        <v>39</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201</v>
      </c>
      <c r="B25" s="10" t="s">
        <v>52</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200</v>
      </c>
      <c r="B26" s="10" t="s">
        <v>50</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199</v>
      </c>
      <c r="B27" s="10" t="s">
        <v>48</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198</v>
      </c>
      <c r="B28" s="10" t="s">
        <v>37</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197</v>
      </c>
      <c r="B29" s="10" t="s">
        <v>52</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196</v>
      </c>
      <c r="B30" s="10" t="s">
        <v>50</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195</v>
      </c>
      <c r="B31" s="10" t="s">
        <v>48</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194</v>
      </c>
      <c r="B32" s="10" t="s">
        <v>35</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193</v>
      </c>
      <c r="B33" s="10" t="s">
        <v>52</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192</v>
      </c>
      <c r="B34" s="10" t="s">
        <v>50</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191</v>
      </c>
      <c r="B35" s="10" t="s">
        <v>48</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190</v>
      </c>
      <c r="B36" s="10" t="s">
        <v>33</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189</v>
      </c>
      <c r="B37" s="10" t="s">
        <v>52</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188</v>
      </c>
      <c r="B38" s="10" t="s">
        <v>50</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187</v>
      </c>
      <c r="B39" s="10" t="s">
        <v>48</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186</v>
      </c>
      <c r="B40" s="10" t="s">
        <v>31</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185</v>
      </c>
      <c r="B41" s="10" t="s">
        <v>52</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184</v>
      </c>
      <c r="B42" s="10" t="s">
        <v>50</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183</v>
      </c>
      <c r="B43" s="10" t="s">
        <v>48</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182</v>
      </c>
      <c r="B44" s="10" t="s">
        <v>29</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181</v>
      </c>
      <c r="B45" s="10" t="s">
        <v>52</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180</v>
      </c>
      <c r="B46" s="10" t="s">
        <v>50</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179</v>
      </c>
      <c r="B47" s="10" t="s">
        <v>48</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178</v>
      </c>
      <c r="B48" s="10" t="s">
        <v>27</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177</v>
      </c>
      <c r="B49" s="10" t="s">
        <v>52</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176</v>
      </c>
      <c r="B50" s="10" t="s">
        <v>50</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175</v>
      </c>
      <c r="B51" s="10" t="s">
        <v>48</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174</v>
      </c>
      <c r="B52" s="10" t="s">
        <v>25</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173</v>
      </c>
      <c r="B53" s="10" t="s">
        <v>52</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172</v>
      </c>
      <c r="B54" s="10" t="s">
        <v>50</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171</v>
      </c>
      <c r="B55" s="10" t="s">
        <v>48</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170</v>
      </c>
      <c r="B56" s="10" t="s">
        <v>23</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169</v>
      </c>
      <c r="B57" s="10" t="s">
        <v>52</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168</v>
      </c>
      <c r="B58" s="10" t="s">
        <v>50</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167</v>
      </c>
      <c r="B59" s="10" t="s">
        <v>48</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166</v>
      </c>
      <c r="B60" s="10" t="s">
        <v>21</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165</v>
      </c>
      <c r="B61" s="10" t="s">
        <v>52</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164</v>
      </c>
      <c r="B62" s="10" t="s">
        <v>50</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163</v>
      </c>
      <c r="B63" s="10" t="s">
        <v>48</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162</v>
      </c>
      <c r="B64" s="10" t="s">
        <v>19</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161</v>
      </c>
      <c r="B65" s="10" t="s">
        <v>52</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160</v>
      </c>
      <c r="B66" s="10" t="s">
        <v>50</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159</v>
      </c>
      <c r="B67" s="10" t="s">
        <v>48</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158</v>
      </c>
      <c r="B68" s="6" t="s">
        <v>17</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157</v>
      </c>
    </row>
    <row r="72" spans="1:39" ht="15" customHeight="1">
      <c r="A72" s="7" t="s">
        <v>156</v>
      </c>
      <c r="B72" s="10" t="s">
        <v>43</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155</v>
      </c>
      <c r="B73" s="10" t="s">
        <v>52</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154</v>
      </c>
      <c r="B74" s="10" t="s">
        <v>50</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153</v>
      </c>
      <c r="B75" s="10" t="s">
        <v>48</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152</v>
      </c>
      <c r="B76" s="10" t="s">
        <v>41</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151</v>
      </c>
      <c r="B77" s="10" t="s">
        <v>52</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150</v>
      </c>
      <c r="B78" s="10" t="s">
        <v>50</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149</v>
      </c>
      <c r="B79" s="10" t="s">
        <v>48</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148</v>
      </c>
      <c r="B80" s="10" t="s">
        <v>39</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147</v>
      </c>
      <c r="B81" s="10" t="s">
        <v>52</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146</v>
      </c>
      <c r="B82" s="10" t="s">
        <v>50</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145</v>
      </c>
      <c r="B83" s="10" t="s">
        <v>48</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144</v>
      </c>
      <c r="B84" s="10" t="s">
        <v>37</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143</v>
      </c>
      <c r="B85" s="10" t="s">
        <v>52</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142</v>
      </c>
      <c r="B86" s="10" t="s">
        <v>50</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141</v>
      </c>
      <c r="B87" s="10" t="s">
        <v>48</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140</v>
      </c>
      <c r="B88" s="10" t="s">
        <v>35</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139</v>
      </c>
      <c r="B89" s="10" t="s">
        <v>52</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138</v>
      </c>
      <c r="B90" s="10" t="s">
        <v>50</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137</v>
      </c>
      <c r="B91" s="10" t="s">
        <v>48</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136</v>
      </c>
      <c r="B92" s="10" t="s">
        <v>33</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135</v>
      </c>
      <c r="B93" s="10" t="s">
        <v>52</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134</v>
      </c>
      <c r="B94" s="10" t="s">
        <v>50</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133</v>
      </c>
      <c r="B95" s="10" t="s">
        <v>48</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132</v>
      </c>
      <c r="B96" s="10" t="s">
        <v>31</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131</v>
      </c>
      <c r="B97" s="10" t="s">
        <v>52</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130</v>
      </c>
      <c r="B98" s="10" t="s">
        <v>50</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129</v>
      </c>
      <c r="B99" s="10" t="s">
        <v>48</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128</v>
      </c>
      <c r="B100" s="10" t="s">
        <v>29</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127</v>
      </c>
      <c r="B101" s="10" t="s">
        <v>52</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126</v>
      </c>
      <c r="B102" s="10" t="s">
        <v>50</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125</v>
      </c>
      <c r="B103" s="10" t="s">
        <v>48</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124</v>
      </c>
      <c r="B104" s="10" t="s">
        <v>27</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123</v>
      </c>
      <c r="B105" s="10" t="s">
        <v>52</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122</v>
      </c>
      <c r="B106" s="10" t="s">
        <v>50</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121</v>
      </c>
      <c r="B107" s="10" t="s">
        <v>48</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120</v>
      </c>
      <c r="B108" s="10" t="s">
        <v>25</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119</v>
      </c>
      <c r="B109" s="10" t="s">
        <v>52</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118</v>
      </c>
      <c r="B110" s="10" t="s">
        <v>50</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117</v>
      </c>
      <c r="B111" s="10" t="s">
        <v>48</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116</v>
      </c>
      <c r="B112" s="10" t="s">
        <v>23</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115</v>
      </c>
      <c r="B113" s="10" t="s">
        <v>52</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114</v>
      </c>
      <c r="B114" s="10" t="s">
        <v>50</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113</v>
      </c>
      <c r="B115" s="10" t="s">
        <v>48</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112</v>
      </c>
      <c r="B116" s="10" t="s">
        <v>21</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111</v>
      </c>
      <c r="B117" s="10" t="s">
        <v>52</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110</v>
      </c>
      <c r="B118" s="10" t="s">
        <v>50</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109</v>
      </c>
      <c r="B119" s="10" t="s">
        <v>48</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108</v>
      </c>
      <c r="B120" s="10" t="s">
        <v>19</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107</v>
      </c>
      <c r="B121" s="10" t="s">
        <v>52</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106</v>
      </c>
      <c r="B122" s="10" t="s">
        <v>50</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105</v>
      </c>
      <c r="B123" s="10" t="s">
        <v>48</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104</v>
      </c>
      <c r="B124" s="6" t="s">
        <v>17</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103</v>
      </c>
    </row>
    <row r="128" spans="1:39" ht="15" customHeight="1">
      <c r="A128" s="7" t="s">
        <v>102</v>
      </c>
      <c r="B128" s="10" t="s">
        <v>43</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47</v>
      </c>
    </row>
    <row r="129" spans="1:39" ht="15" customHeight="1">
      <c r="A129" s="7" t="s">
        <v>101</v>
      </c>
      <c r="B129" s="10" t="s">
        <v>52</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47</v>
      </c>
    </row>
    <row r="130" spans="1:39" ht="15" customHeight="1">
      <c r="A130" s="7" t="s">
        <v>100</v>
      </c>
      <c r="B130" s="10" t="s">
        <v>50</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47</v>
      </c>
    </row>
    <row r="131" spans="1:39" ht="15" customHeight="1">
      <c r="A131" s="7" t="s">
        <v>99</v>
      </c>
      <c r="B131" s="10" t="s">
        <v>48</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47</v>
      </c>
    </row>
    <row r="132" spans="1:39" ht="15" customHeight="1">
      <c r="A132" s="7" t="s">
        <v>98</v>
      </c>
      <c r="B132" s="10" t="s">
        <v>41</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47</v>
      </c>
    </row>
    <row r="133" spans="1:39" ht="15" customHeight="1">
      <c r="A133" s="7" t="s">
        <v>97</v>
      </c>
      <c r="B133" s="10" t="s">
        <v>52</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47</v>
      </c>
    </row>
    <row r="134" spans="1:39" ht="15" customHeight="1">
      <c r="A134" s="7" t="s">
        <v>96</v>
      </c>
      <c r="B134" s="10" t="s">
        <v>50</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47</v>
      </c>
    </row>
    <row r="135" spans="1:39" ht="15" customHeight="1">
      <c r="A135" s="7" t="s">
        <v>95</v>
      </c>
      <c r="B135" s="10" t="s">
        <v>48</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47</v>
      </c>
    </row>
    <row r="136" spans="1:39" ht="15" customHeight="1">
      <c r="A136" s="7" t="s">
        <v>94</v>
      </c>
      <c r="B136" s="10" t="s">
        <v>39</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47</v>
      </c>
    </row>
    <row r="137" spans="1:39" ht="15" customHeight="1">
      <c r="A137" s="7" t="s">
        <v>93</v>
      </c>
      <c r="B137" s="10" t="s">
        <v>52</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47</v>
      </c>
    </row>
    <row r="138" spans="1:39" ht="15" customHeight="1">
      <c r="A138" s="7" t="s">
        <v>92</v>
      </c>
      <c r="B138" s="10" t="s">
        <v>50</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47</v>
      </c>
    </row>
    <row r="139" spans="1:39" ht="15" customHeight="1">
      <c r="A139" s="7" t="s">
        <v>91</v>
      </c>
      <c r="B139" s="10" t="s">
        <v>48</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47</v>
      </c>
    </row>
    <row r="140" spans="1:39" ht="15" customHeight="1">
      <c r="A140" s="7" t="s">
        <v>90</v>
      </c>
      <c r="B140" s="10" t="s">
        <v>37</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47</v>
      </c>
    </row>
    <row r="141" spans="1:39" ht="15" customHeight="1">
      <c r="A141" s="7" t="s">
        <v>89</v>
      </c>
      <c r="B141" s="10" t="s">
        <v>52</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47</v>
      </c>
    </row>
    <row r="142" spans="1:39" ht="15" customHeight="1">
      <c r="A142" s="7" t="s">
        <v>88</v>
      </c>
      <c r="B142" s="10" t="s">
        <v>50</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47</v>
      </c>
    </row>
    <row r="143" spans="1:39" ht="15" customHeight="1">
      <c r="A143" s="7" t="s">
        <v>87</v>
      </c>
      <c r="B143" s="10" t="s">
        <v>48</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47</v>
      </c>
    </row>
    <row r="144" spans="1:39" ht="15" customHeight="1">
      <c r="A144" s="7" t="s">
        <v>86</v>
      </c>
      <c r="B144" s="10" t="s">
        <v>35</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85</v>
      </c>
      <c r="B145" s="10" t="s">
        <v>52</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84</v>
      </c>
      <c r="B146" s="10" t="s">
        <v>50</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47</v>
      </c>
    </row>
    <row r="147" spans="1:39" ht="15" customHeight="1">
      <c r="A147" s="7" t="s">
        <v>83</v>
      </c>
      <c r="B147" s="10" t="s">
        <v>48</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47</v>
      </c>
    </row>
    <row r="148" spans="1:39" ht="15" customHeight="1">
      <c r="A148" s="7" t="s">
        <v>82</v>
      </c>
      <c r="B148" s="10" t="s">
        <v>33</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47</v>
      </c>
    </row>
    <row r="149" spans="1:39" ht="15" customHeight="1">
      <c r="A149" s="7" t="s">
        <v>81</v>
      </c>
      <c r="B149" s="10" t="s">
        <v>52</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47</v>
      </c>
    </row>
    <row r="150" spans="1:39" ht="15" customHeight="1">
      <c r="A150" s="7" t="s">
        <v>80</v>
      </c>
      <c r="B150" s="10" t="s">
        <v>50</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47</v>
      </c>
    </row>
    <row r="151" spans="1:39" ht="15" customHeight="1">
      <c r="A151" s="7" t="s">
        <v>79</v>
      </c>
      <c r="B151" s="10" t="s">
        <v>48</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47</v>
      </c>
    </row>
    <row r="152" spans="1:39" ht="15" customHeight="1">
      <c r="A152" s="7" t="s">
        <v>78</v>
      </c>
      <c r="B152" s="10" t="s">
        <v>31</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77</v>
      </c>
      <c r="B153" s="10" t="s">
        <v>52</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76</v>
      </c>
      <c r="B154" s="10" t="s">
        <v>50</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75</v>
      </c>
      <c r="B155" s="10" t="s">
        <v>48</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47</v>
      </c>
    </row>
    <row r="156" spans="1:39" ht="15" customHeight="1">
      <c r="A156" s="7" t="s">
        <v>74</v>
      </c>
      <c r="B156" s="10" t="s">
        <v>29</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47</v>
      </c>
    </row>
    <row r="157" spans="1:39" ht="15" customHeight="1">
      <c r="A157" s="7" t="s">
        <v>73</v>
      </c>
      <c r="B157" s="10" t="s">
        <v>52</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47</v>
      </c>
    </row>
    <row r="158" spans="1:39" ht="15" customHeight="1">
      <c r="A158" s="7" t="s">
        <v>72</v>
      </c>
      <c r="B158" s="10" t="s">
        <v>50</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47</v>
      </c>
    </row>
    <row r="159" spans="1:39" ht="15" customHeight="1">
      <c r="A159" s="7" t="s">
        <v>71</v>
      </c>
      <c r="B159" s="10" t="s">
        <v>48</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47</v>
      </c>
    </row>
    <row r="160" spans="1:39" ht="15" customHeight="1">
      <c r="A160" s="7" t="s">
        <v>70</v>
      </c>
      <c r="B160" s="10" t="s">
        <v>27</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69</v>
      </c>
      <c r="B161" s="10" t="s">
        <v>52</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47</v>
      </c>
    </row>
    <row r="162" spans="1:39" ht="15" customHeight="1">
      <c r="A162" s="7" t="s">
        <v>68</v>
      </c>
      <c r="B162" s="10" t="s">
        <v>50</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67</v>
      </c>
      <c r="B163" s="10" t="s">
        <v>48</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47</v>
      </c>
    </row>
    <row r="164" spans="1:39" ht="15" customHeight="1">
      <c r="A164" s="7" t="s">
        <v>66</v>
      </c>
      <c r="B164" s="10" t="s">
        <v>25</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65</v>
      </c>
      <c r="B165" s="10" t="s">
        <v>52</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64</v>
      </c>
      <c r="B166" s="10" t="s">
        <v>50</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47</v>
      </c>
    </row>
    <row r="167" spans="1:39" ht="15" customHeight="1">
      <c r="A167" s="7" t="s">
        <v>63</v>
      </c>
      <c r="B167" s="10" t="s">
        <v>48</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47</v>
      </c>
    </row>
    <row r="168" spans="1:39" ht="15" customHeight="1">
      <c r="A168" s="7" t="s">
        <v>62</v>
      </c>
      <c r="B168" s="10" t="s">
        <v>23</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61</v>
      </c>
      <c r="B169" s="10" t="s">
        <v>52</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47</v>
      </c>
    </row>
    <row r="170" spans="1:39" ht="15" customHeight="1">
      <c r="A170" s="7" t="s">
        <v>60</v>
      </c>
      <c r="B170" s="10" t="s">
        <v>50</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59</v>
      </c>
      <c r="B171" s="10" t="s">
        <v>48</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47</v>
      </c>
    </row>
    <row r="172" spans="1:39" ht="15" customHeight="1">
      <c r="A172" s="7" t="s">
        <v>58</v>
      </c>
      <c r="B172" s="10" t="s">
        <v>21</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47</v>
      </c>
    </row>
    <row r="173" spans="1:39" ht="15" customHeight="1">
      <c r="A173" s="7" t="s">
        <v>57</v>
      </c>
      <c r="B173" s="10" t="s">
        <v>52</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47</v>
      </c>
    </row>
    <row r="174" spans="1:39" ht="15" customHeight="1">
      <c r="A174" s="7" t="s">
        <v>56</v>
      </c>
      <c r="B174" s="10" t="s">
        <v>50</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47</v>
      </c>
    </row>
    <row r="175" spans="1:39" ht="15" customHeight="1">
      <c r="A175" s="7" t="s">
        <v>55</v>
      </c>
      <c r="B175" s="10" t="s">
        <v>48</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47</v>
      </c>
    </row>
    <row r="176" spans="1:39" ht="15" customHeight="1">
      <c r="A176" s="7" t="s">
        <v>54</v>
      </c>
      <c r="B176" s="10" t="s">
        <v>19</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47</v>
      </c>
    </row>
    <row r="177" spans="1:39" ht="15" customHeight="1">
      <c r="A177" s="7" t="s">
        <v>53</v>
      </c>
      <c r="B177" s="10" t="s">
        <v>52</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47</v>
      </c>
    </row>
    <row r="178" spans="1:39" ht="15" customHeight="1">
      <c r="A178" s="7" t="s">
        <v>51</v>
      </c>
      <c r="B178" s="10" t="s">
        <v>50</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47</v>
      </c>
    </row>
    <row r="179" spans="1:39" ht="15" customHeight="1">
      <c r="A179" s="7" t="s">
        <v>49</v>
      </c>
      <c r="B179" s="10" t="s">
        <v>48</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47</v>
      </c>
    </row>
    <row r="180" spans="1:39" ht="15" customHeight="1">
      <c r="A180" s="7" t="s">
        <v>46</v>
      </c>
      <c r="B180" s="6" t="s">
        <v>17</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45</v>
      </c>
    </row>
    <row r="184" spans="1:39" ht="15" customHeight="1">
      <c r="A184" s="7" t="s">
        <v>44</v>
      </c>
      <c r="B184" s="10" t="s">
        <v>43</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42</v>
      </c>
      <c r="B185" s="10" t="s">
        <v>41</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40</v>
      </c>
      <c r="B186" s="10" t="s">
        <v>39</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38</v>
      </c>
      <c r="B187" s="10" t="s">
        <v>37</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36</v>
      </c>
      <c r="B188" s="10" t="s">
        <v>35</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34</v>
      </c>
      <c r="B189" s="10" t="s">
        <v>33</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32</v>
      </c>
      <c r="B190" s="10" t="s">
        <v>31</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30</v>
      </c>
      <c r="B191" s="10" t="s">
        <v>29</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28</v>
      </c>
      <c r="B192" s="10" t="s">
        <v>27</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26</v>
      </c>
      <c r="B193" s="10" t="s">
        <v>25</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24</v>
      </c>
      <c r="B194" s="10" t="s">
        <v>23</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22</v>
      </c>
      <c r="B195" s="10" t="s">
        <v>21</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20</v>
      </c>
      <c r="B196" s="10" t="s">
        <v>19</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18</v>
      </c>
      <c r="B197" s="6" t="s">
        <v>17</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107" t="s">
        <v>16</v>
      </c>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c r="AL198" s="107"/>
      <c r="AM198" s="107"/>
    </row>
    <row r="199" spans="1:39" ht="15" customHeight="1">
      <c r="B199" s="3" t="s">
        <v>15</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5"/>
  <sheetViews>
    <sheetView workbookViewId="0">
      <selection activeCell="F31" sqref="F31"/>
    </sheetView>
  </sheetViews>
  <sheetFormatPr defaultRowHeight="14.5"/>
  <cols>
    <col min="1" max="1" width="21" customWidth="1"/>
  </cols>
  <sheetData>
    <row r="1" spans="1:2">
      <c r="A1" t="s">
        <v>211</v>
      </c>
      <c r="B1">
        <v>2017</v>
      </c>
    </row>
    <row r="2" spans="1:2">
      <c r="A2" s="99" t="s">
        <v>429</v>
      </c>
      <c r="B2" s="1"/>
    </row>
    <row r="3" spans="1:2">
      <c r="A3" t="s">
        <v>427</v>
      </c>
      <c r="B3" s="95">
        <f>'AEO 49'!C16</f>
        <v>8204</v>
      </c>
    </row>
    <row r="4" spans="1:2">
      <c r="A4" t="s">
        <v>411</v>
      </c>
      <c r="B4" s="80">
        <f>B3*'California and US popuplation'!D23</f>
        <v>994.97654159803574</v>
      </c>
    </row>
    <row r="5" spans="1:2">
      <c r="A5" t="s">
        <v>428</v>
      </c>
      <c r="B5" s="80">
        <f>B4*A14*A18</f>
        <v>428.001394049819</v>
      </c>
    </row>
    <row r="6" spans="1:2">
      <c r="A6" s="99" t="s">
        <v>430</v>
      </c>
    </row>
    <row r="7" spans="1:2">
      <c r="A7" t="s">
        <v>427</v>
      </c>
      <c r="B7" s="95">
        <f>B3</f>
        <v>8204</v>
      </c>
    </row>
    <row r="8" spans="1:2">
      <c r="A8" t="s">
        <v>411</v>
      </c>
      <c r="B8" s="95">
        <f t="shared" ref="B8" si="0">B4</f>
        <v>994.97654159803574</v>
      </c>
    </row>
    <row r="9" spans="1:2">
      <c r="A9" t="s">
        <v>428</v>
      </c>
      <c r="B9" s="95">
        <f>B8*(1-A14)</f>
        <v>138.9737534983978</v>
      </c>
    </row>
    <row r="13" spans="1:2">
      <c r="A13" t="s">
        <v>437</v>
      </c>
    </row>
    <row r="14" spans="1:2">
      <c r="A14" s="100">
        <f>Aviation!C24</f>
        <v>0.86032459290427943</v>
      </c>
    </row>
    <row r="17" spans="1:37">
      <c r="A17" t="s">
        <v>436</v>
      </c>
    </row>
    <row r="18" spans="1:37">
      <c r="A18" s="100">
        <v>0.5</v>
      </c>
    </row>
    <row r="22" spans="1:37">
      <c r="A22" t="s">
        <v>426</v>
      </c>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row>
    <row r="23" spans="1:37">
      <c r="A23" s="1"/>
      <c r="B23" s="1"/>
      <c r="C23" s="97">
        <v>2016</v>
      </c>
      <c r="D23" s="97">
        <v>2017</v>
      </c>
      <c r="E23" s="97">
        <v>2018</v>
      </c>
      <c r="F23" s="97">
        <v>2019</v>
      </c>
      <c r="G23" s="97">
        <v>2020</v>
      </c>
      <c r="H23" s="97">
        <v>2021</v>
      </c>
      <c r="I23" s="97">
        <v>2022</v>
      </c>
      <c r="J23" s="97">
        <v>2023</v>
      </c>
      <c r="K23" s="97">
        <v>2024</v>
      </c>
      <c r="L23" s="97">
        <v>2025</v>
      </c>
      <c r="M23" s="97">
        <v>2026</v>
      </c>
      <c r="N23" s="97">
        <v>2027</v>
      </c>
      <c r="O23" s="97">
        <v>2028</v>
      </c>
      <c r="P23" s="97">
        <v>2029</v>
      </c>
      <c r="Q23" s="97">
        <v>2030</v>
      </c>
      <c r="R23" s="97">
        <v>2031</v>
      </c>
      <c r="S23" s="97">
        <v>2032</v>
      </c>
      <c r="T23" s="97">
        <v>2033</v>
      </c>
      <c r="U23" s="97">
        <v>2034</v>
      </c>
      <c r="V23" s="97">
        <v>2035</v>
      </c>
      <c r="W23" s="97">
        <v>2036</v>
      </c>
      <c r="X23" s="97">
        <v>2037</v>
      </c>
      <c r="Y23" s="97">
        <v>2038</v>
      </c>
      <c r="Z23" s="97">
        <v>2039</v>
      </c>
      <c r="AA23" s="97">
        <v>2040</v>
      </c>
      <c r="AB23" s="97">
        <v>2041</v>
      </c>
      <c r="AC23" s="97">
        <v>2042</v>
      </c>
      <c r="AD23" s="97">
        <v>2043</v>
      </c>
      <c r="AE23" s="97">
        <v>2044</v>
      </c>
      <c r="AF23" s="97">
        <v>2045</v>
      </c>
      <c r="AG23" s="97">
        <v>2046</v>
      </c>
      <c r="AH23" s="97">
        <v>2047</v>
      </c>
      <c r="AI23" s="97">
        <v>2048</v>
      </c>
      <c r="AJ23" s="97">
        <v>2049</v>
      </c>
      <c r="AK23" s="97">
        <v>2050</v>
      </c>
    </row>
    <row r="24" spans="1:37">
      <c r="A24" s="1" t="s">
        <v>425</v>
      </c>
      <c r="B24" s="1"/>
      <c r="C24" s="97">
        <v>0.86032459290427943</v>
      </c>
      <c r="D24" s="97">
        <v>0.86943184477702617</v>
      </c>
      <c r="E24" s="97">
        <v>0.87618839863107045</v>
      </c>
      <c r="F24" s="97">
        <v>0.88073147857992851</v>
      </c>
      <c r="G24" s="97">
        <v>0.88515193914837897</v>
      </c>
      <c r="H24" s="97">
        <v>0.8886797732307099</v>
      </c>
      <c r="I24" s="97">
        <v>0.89205187580660994</v>
      </c>
      <c r="J24" s="97">
        <v>0.89475885305578096</v>
      </c>
      <c r="K24" s="97">
        <v>0.89782996425933537</v>
      </c>
      <c r="L24" s="97">
        <v>0.90018381088690658</v>
      </c>
      <c r="M24" s="97">
        <v>0.90211876702079574</v>
      </c>
      <c r="N24" s="97">
        <v>0.90456853651341196</v>
      </c>
      <c r="O24" s="97">
        <v>0.907565475943649</v>
      </c>
      <c r="P24" s="97">
        <v>0.90984789679376799</v>
      </c>
      <c r="Q24" s="97">
        <v>0.91150268478072061</v>
      </c>
      <c r="R24" s="97">
        <v>0.91318477267900633</v>
      </c>
      <c r="S24" s="97">
        <v>0.91457225781929363</v>
      </c>
      <c r="T24" s="97">
        <v>0.91581036040517672</v>
      </c>
      <c r="U24" s="97">
        <v>0.91719546037857969</v>
      </c>
      <c r="V24" s="97">
        <v>0.91851953827326638</v>
      </c>
      <c r="W24" s="97">
        <v>0.91990278061703823</v>
      </c>
      <c r="X24" s="97">
        <v>0.92106297730717313</v>
      </c>
      <c r="Y24" s="97">
        <v>0.9222908487879915</v>
      </c>
      <c r="Z24" s="97">
        <v>0.92331861990681308</v>
      </c>
      <c r="AA24" s="97">
        <v>0.92436170798993211</v>
      </c>
      <c r="AB24" s="97">
        <v>0.92535035546069266</v>
      </c>
      <c r="AC24" s="97">
        <v>0.9263777763023201</v>
      </c>
      <c r="AD24" s="97">
        <v>0.9273447784805201</v>
      </c>
      <c r="AE24" s="97">
        <v>0.92833459179147981</v>
      </c>
      <c r="AF24" s="97">
        <v>0.92933392177701446</v>
      </c>
      <c r="AG24" s="97">
        <v>0.93033606281226888</v>
      </c>
      <c r="AH24" s="97">
        <v>0.93127368643602337</v>
      </c>
      <c r="AI24" s="97">
        <v>0.93217407193370394</v>
      </c>
      <c r="AJ24" s="97">
        <v>0.93303720246341693</v>
      </c>
      <c r="AK24" s="97">
        <v>0.93385046909103853</v>
      </c>
    </row>
    <row r="25" spans="1:37">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5"/>
  <cols>
    <col min="1" max="1" width="16.81640625" customWidth="1"/>
    <col min="2" max="2" width="24.453125" customWidth="1"/>
    <col min="3" max="5" width="16.81640625" customWidth="1"/>
  </cols>
  <sheetData>
    <row r="1" spans="1:5">
      <c r="A1" s="1" t="s">
        <v>341</v>
      </c>
      <c r="B1" s="18" t="s">
        <v>342</v>
      </c>
      <c r="C1" s="18" t="s">
        <v>343</v>
      </c>
      <c r="D1" s="18" t="s">
        <v>344</v>
      </c>
      <c r="E1" s="18" t="s">
        <v>345</v>
      </c>
    </row>
    <row r="2" spans="1:5">
      <c r="A2" t="s">
        <v>346</v>
      </c>
      <c r="B2">
        <v>7</v>
      </c>
      <c r="C2">
        <v>95264</v>
      </c>
      <c r="D2">
        <v>163464</v>
      </c>
      <c r="E2">
        <v>67.599999999999994</v>
      </c>
    </row>
    <row r="3" spans="1:5">
      <c r="A3" t="s">
        <v>347</v>
      </c>
      <c r="B3">
        <v>21</v>
      </c>
      <c r="C3">
        <v>10355</v>
      </c>
      <c r="D3">
        <v>5507</v>
      </c>
      <c r="E3">
        <v>1.4</v>
      </c>
    </row>
    <row r="4" spans="1:5">
      <c r="A4" t="s">
        <v>348</v>
      </c>
      <c r="B4">
        <v>546</v>
      </c>
      <c r="C4">
        <v>32858</v>
      </c>
      <c r="D4">
        <v>12293</v>
      </c>
      <c r="E4">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12"/>
  <sheetViews>
    <sheetView tabSelected="1" workbookViewId="0">
      <selection activeCell="A33" sqref="A33"/>
    </sheetView>
  </sheetViews>
  <sheetFormatPr defaultRowHeight="13"/>
  <cols>
    <col min="1" max="1" width="35" style="19" customWidth="1"/>
    <col min="2" max="19" width="10.7265625" style="19" hidden="1" customWidth="1"/>
    <col min="20" max="20" width="10.7265625" style="20" hidden="1" customWidth="1"/>
    <col min="21" max="27" width="10.7265625" style="19" hidden="1" customWidth="1"/>
    <col min="28" max="28" width="10.7265625" style="19" customWidth="1"/>
    <col min="29" max="30" width="13.7265625" style="19" customWidth="1"/>
    <col min="31" max="31" width="12.7265625" style="19" customWidth="1"/>
    <col min="32" max="32" width="11.7265625" style="19" customWidth="1"/>
    <col min="33" max="33" width="8.81640625" style="19" customWidth="1"/>
    <col min="34" max="34" width="21.26953125" style="19" customWidth="1"/>
    <col min="35" max="35" width="11.54296875" style="19" customWidth="1"/>
    <col min="36" max="36" width="16.1796875" style="19" bestFit="1" customWidth="1"/>
    <col min="37" max="126" width="8.81640625" style="19" customWidth="1"/>
    <col min="127" max="246" width="9" style="19"/>
    <col min="247" max="247" width="50.54296875" style="19" customWidth="1"/>
    <col min="248" max="274" width="13.453125" style="19" customWidth="1"/>
    <col min="275" max="382" width="8.81640625" style="19" customWidth="1"/>
    <col min="383" max="502" width="9" style="19"/>
    <col min="503" max="503" width="50.54296875" style="19" customWidth="1"/>
    <col min="504" max="530" width="13.453125" style="19" customWidth="1"/>
    <col min="531" max="638" width="8.81640625" style="19" customWidth="1"/>
    <col min="639" max="758" width="9" style="19"/>
    <col min="759" max="759" width="50.54296875" style="19" customWidth="1"/>
    <col min="760" max="786" width="13.453125" style="19" customWidth="1"/>
    <col min="787" max="894" width="8.81640625" style="19" customWidth="1"/>
    <col min="895" max="1014" width="9" style="19"/>
    <col min="1015" max="1015" width="50.54296875" style="19" customWidth="1"/>
    <col min="1016" max="1042" width="13.453125" style="19" customWidth="1"/>
    <col min="1043" max="1150" width="8.81640625" style="19" customWidth="1"/>
    <col min="1151" max="1270" width="9" style="19"/>
    <col min="1271" max="1271" width="50.54296875" style="19" customWidth="1"/>
    <col min="1272" max="1298" width="13.453125" style="19" customWidth="1"/>
    <col min="1299" max="1406" width="8.81640625" style="19" customWidth="1"/>
    <col min="1407" max="1526" width="9" style="19"/>
    <col min="1527" max="1527" width="50.54296875" style="19" customWidth="1"/>
    <col min="1528" max="1554" width="13.453125" style="19" customWidth="1"/>
    <col min="1555" max="1662" width="8.81640625" style="19" customWidth="1"/>
    <col min="1663" max="1782" width="9" style="19"/>
    <col min="1783" max="1783" width="50.54296875" style="19" customWidth="1"/>
    <col min="1784" max="1810" width="13.453125" style="19" customWidth="1"/>
    <col min="1811" max="1918" width="8.81640625" style="19" customWidth="1"/>
    <col min="1919" max="2038" width="9" style="19"/>
    <col min="2039" max="2039" width="50.54296875" style="19" customWidth="1"/>
    <col min="2040" max="2066" width="13.453125" style="19" customWidth="1"/>
    <col min="2067" max="2174" width="8.81640625" style="19" customWidth="1"/>
    <col min="2175" max="2294" width="9" style="19"/>
    <col min="2295" max="2295" width="50.54296875" style="19" customWidth="1"/>
    <col min="2296" max="2322" width="13.453125" style="19" customWidth="1"/>
    <col min="2323" max="2430" width="8.81640625" style="19" customWidth="1"/>
    <col min="2431" max="2550" width="9" style="19"/>
    <col min="2551" max="2551" width="50.54296875" style="19" customWidth="1"/>
    <col min="2552" max="2578" width="13.453125" style="19" customWidth="1"/>
    <col min="2579" max="2686" width="8.81640625" style="19" customWidth="1"/>
    <col min="2687" max="2806" width="9" style="19"/>
    <col min="2807" max="2807" width="50.54296875" style="19" customWidth="1"/>
    <col min="2808" max="2834" width="13.453125" style="19" customWidth="1"/>
    <col min="2835" max="2942" width="8.81640625" style="19" customWidth="1"/>
    <col min="2943" max="3062" width="9" style="19"/>
    <col min="3063" max="3063" width="50.54296875" style="19" customWidth="1"/>
    <col min="3064" max="3090" width="13.453125" style="19" customWidth="1"/>
    <col min="3091" max="3198" width="8.81640625" style="19" customWidth="1"/>
    <col min="3199" max="3318" width="9" style="19"/>
    <col min="3319" max="3319" width="50.54296875" style="19" customWidth="1"/>
    <col min="3320" max="3346" width="13.453125" style="19" customWidth="1"/>
    <col min="3347" max="3454" width="8.81640625" style="19" customWidth="1"/>
    <col min="3455" max="3574" width="9" style="19"/>
    <col min="3575" max="3575" width="50.54296875" style="19" customWidth="1"/>
    <col min="3576" max="3602" width="13.453125" style="19" customWidth="1"/>
    <col min="3603" max="3710" width="8.81640625" style="19" customWidth="1"/>
    <col min="3711" max="3830" width="9" style="19"/>
    <col min="3831" max="3831" width="50.54296875" style="19" customWidth="1"/>
    <col min="3832" max="3858" width="13.453125" style="19" customWidth="1"/>
    <col min="3859" max="3966" width="8.81640625" style="19" customWidth="1"/>
    <col min="3967" max="4086" width="9" style="19"/>
    <col min="4087" max="4087" width="50.54296875" style="19" customWidth="1"/>
    <col min="4088" max="4114" width="13.453125" style="19" customWidth="1"/>
    <col min="4115" max="4222" width="8.81640625" style="19" customWidth="1"/>
    <col min="4223" max="4342" width="9" style="19"/>
    <col min="4343" max="4343" width="50.54296875" style="19" customWidth="1"/>
    <col min="4344" max="4370" width="13.453125" style="19" customWidth="1"/>
    <col min="4371" max="4478" width="8.81640625" style="19" customWidth="1"/>
    <col min="4479" max="4598" width="9" style="19"/>
    <col min="4599" max="4599" width="50.54296875" style="19" customWidth="1"/>
    <col min="4600" max="4626" width="13.453125" style="19" customWidth="1"/>
    <col min="4627" max="4734" width="8.81640625" style="19" customWidth="1"/>
    <col min="4735" max="4854" width="9" style="19"/>
    <col min="4855" max="4855" width="50.54296875" style="19" customWidth="1"/>
    <col min="4856" max="4882" width="13.453125" style="19" customWidth="1"/>
    <col min="4883" max="4990" width="8.81640625" style="19" customWidth="1"/>
    <col min="4991" max="5110" width="9" style="19"/>
    <col min="5111" max="5111" width="50.54296875" style="19" customWidth="1"/>
    <col min="5112" max="5138" width="13.453125" style="19" customWidth="1"/>
    <col min="5139" max="5246" width="8.81640625" style="19" customWidth="1"/>
    <col min="5247" max="5366" width="9" style="19"/>
    <col min="5367" max="5367" width="50.54296875" style="19" customWidth="1"/>
    <col min="5368" max="5394" width="13.453125" style="19" customWidth="1"/>
    <col min="5395" max="5502" width="8.81640625" style="19" customWidth="1"/>
    <col min="5503" max="5622" width="9" style="19"/>
    <col min="5623" max="5623" width="50.54296875" style="19" customWidth="1"/>
    <col min="5624" max="5650" width="13.453125" style="19" customWidth="1"/>
    <col min="5651" max="5758" width="8.81640625" style="19" customWidth="1"/>
    <col min="5759" max="5878" width="9" style="19"/>
    <col min="5879" max="5879" width="50.54296875" style="19" customWidth="1"/>
    <col min="5880" max="5906" width="13.453125" style="19" customWidth="1"/>
    <col min="5907" max="6014" width="8.81640625" style="19" customWidth="1"/>
    <col min="6015" max="6134" width="9" style="19"/>
    <col min="6135" max="6135" width="50.54296875" style="19" customWidth="1"/>
    <col min="6136" max="6162" width="13.453125" style="19" customWidth="1"/>
    <col min="6163" max="6270" width="8.81640625" style="19" customWidth="1"/>
    <col min="6271" max="6390" width="9" style="19"/>
    <col min="6391" max="6391" width="50.54296875" style="19" customWidth="1"/>
    <col min="6392" max="6418" width="13.453125" style="19" customWidth="1"/>
    <col min="6419" max="6526" width="8.81640625" style="19" customWidth="1"/>
    <col min="6527" max="6646" width="9" style="19"/>
    <col min="6647" max="6647" width="50.54296875" style="19" customWidth="1"/>
    <col min="6648" max="6674" width="13.453125" style="19" customWidth="1"/>
    <col min="6675" max="6782" width="8.81640625" style="19" customWidth="1"/>
    <col min="6783" max="6902" width="9" style="19"/>
    <col min="6903" max="6903" width="50.54296875" style="19" customWidth="1"/>
    <col min="6904" max="6930" width="13.453125" style="19" customWidth="1"/>
    <col min="6931" max="7038" width="8.81640625" style="19" customWidth="1"/>
    <col min="7039" max="7158" width="9" style="19"/>
    <col min="7159" max="7159" width="50.54296875" style="19" customWidth="1"/>
    <col min="7160" max="7186" width="13.453125" style="19" customWidth="1"/>
    <col min="7187" max="7294" width="8.81640625" style="19" customWidth="1"/>
    <col min="7295" max="7414" width="9" style="19"/>
    <col min="7415" max="7415" width="50.54296875" style="19" customWidth="1"/>
    <col min="7416" max="7442" width="13.453125" style="19" customWidth="1"/>
    <col min="7443" max="7550" width="8.81640625" style="19" customWidth="1"/>
    <col min="7551" max="7670" width="9" style="19"/>
    <col min="7671" max="7671" width="50.54296875" style="19" customWidth="1"/>
    <col min="7672" max="7698" width="13.453125" style="19" customWidth="1"/>
    <col min="7699" max="7806" width="8.81640625" style="19" customWidth="1"/>
    <col min="7807" max="7926" width="9" style="19"/>
    <col min="7927" max="7927" width="50.54296875" style="19" customWidth="1"/>
    <col min="7928" max="7954" width="13.453125" style="19" customWidth="1"/>
    <col min="7955" max="8062" width="8.81640625" style="19" customWidth="1"/>
    <col min="8063" max="8182" width="9" style="19"/>
    <col min="8183" max="8183" width="50.54296875" style="19" customWidth="1"/>
    <col min="8184" max="8210" width="13.453125" style="19" customWidth="1"/>
    <col min="8211" max="8318" width="8.81640625" style="19" customWidth="1"/>
    <col min="8319" max="8438" width="9" style="19"/>
    <col min="8439" max="8439" width="50.54296875" style="19" customWidth="1"/>
    <col min="8440" max="8466" width="13.453125" style="19" customWidth="1"/>
    <col min="8467" max="8574" width="8.81640625" style="19" customWidth="1"/>
    <col min="8575" max="8694" width="9" style="19"/>
    <col min="8695" max="8695" width="50.54296875" style="19" customWidth="1"/>
    <col min="8696" max="8722" width="13.453125" style="19" customWidth="1"/>
    <col min="8723" max="8830" width="8.81640625" style="19" customWidth="1"/>
    <col min="8831" max="8950" width="9" style="19"/>
    <col min="8951" max="8951" width="50.54296875" style="19" customWidth="1"/>
    <col min="8952" max="8978" width="13.453125" style="19" customWidth="1"/>
    <col min="8979" max="9086" width="8.81640625" style="19" customWidth="1"/>
    <col min="9087" max="9206" width="9" style="19"/>
    <col min="9207" max="9207" width="50.54296875" style="19" customWidth="1"/>
    <col min="9208" max="9234" width="13.453125" style="19" customWidth="1"/>
    <col min="9235" max="9342" width="8.81640625" style="19" customWidth="1"/>
    <col min="9343" max="9462" width="9" style="19"/>
    <col min="9463" max="9463" width="50.54296875" style="19" customWidth="1"/>
    <col min="9464" max="9490" width="13.453125" style="19" customWidth="1"/>
    <col min="9491" max="9598" width="8.81640625" style="19" customWidth="1"/>
    <col min="9599" max="9718" width="9" style="19"/>
    <col min="9719" max="9719" width="50.54296875" style="19" customWidth="1"/>
    <col min="9720" max="9746" width="13.453125" style="19" customWidth="1"/>
    <col min="9747" max="9854" width="8.81640625" style="19" customWidth="1"/>
    <col min="9855" max="9974" width="9" style="19"/>
    <col min="9975" max="9975" width="50.54296875" style="19" customWidth="1"/>
    <col min="9976" max="10002" width="13.453125" style="19" customWidth="1"/>
    <col min="10003" max="10110" width="8.81640625" style="19" customWidth="1"/>
    <col min="10111" max="10230" width="9" style="19"/>
    <col min="10231" max="10231" width="50.54296875" style="19" customWidth="1"/>
    <col min="10232" max="10258" width="13.453125" style="19" customWidth="1"/>
    <col min="10259" max="10366" width="8.81640625" style="19" customWidth="1"/>
    <col min="10367" max="10486" width="9" style="19"/>
    <col min="10487" max="10487" width="50.54296875" style="19" customWidth="1"/>
    <col min="10488" max="10514" width="13.453125" style="19" customWidth="1"/>
    <col min="10515" max="10622" width="8.81640625" style="19" customWidth="1"/>
    <col min="10623" max="10742" width="9" style="19"/>
    <col min="10743" max="10743" width="50.54296875" style="19" customWidth="1"/>
    <col min="10744" max="10770" width="13.453125" style="19" customWidth="1"/>
    <col min="10771" max="10878" width="8.81640625" style="19" customWidth="1"/>
    <col min="10879" max="10998" width="9" style="19"/>
    <col min="10999" max="10999" width="50.54296875" style="19" customWidth="1"/>
    <col min="11000" max="11026" width="13.453125" style="19" customWidth="1"/>
    <col min="11027" max="11134" width="8.81640625" style="19" customWidth="1"/>
    <col min="11135" max="11254" width="9" style="19"/>
    <col min="11255" max="11255" width="50.54296875" style="19" customWidth="1"/>
    <col min="11256" max="11282" width="13.453125" style="19" customWidth="1"/>
    <col min="11283" max="11390" width="8.81640625" style="19" customWidth="1"/>
    <col min="11391" max="11510" width="9" style="19"/>
    <col min="11511" max="11511" width="50.54296875" style="19" customWidth="1"/>
    <col min="11512" max="11538" width="13.453125" style="19" customWidth="1"/>
    <col min="11539" max="11646" width="8.81640625" style="19" customWidth="1"/>
    <col min="11647" max="11766" width="9" style="19"/>
    <col min="11767" max="11767" width="50.54296875" style="19" customWidth="1"/>
    <col min="11768" max="11794" width="13.453125" style="19" customWidth="1"/>
    <col min="11795" max="11902" width="8.81640625" style="19" customWidth="1"/>
    <col min="11903" max="12022" width="9" style="19"/>
    <col min="12023" max="12023" width="50.54296875" style="19" customWidth="1"/>
    <col min="12024" max="12050" width="13.453125" style="19" customWidth="1"/>
    <col min="12051" max="12158" width="8.81640625" style="19" customWidth="1"/>
    <col min="12159" max="12278" width="9" style="19"/>
    <col min="12279" max="12279" width="50.54296875" style="19" customWidth="1"/>
    <col min="12280" max="12306" width="13.453125" style="19" customWidth="1"/>
    <col min="12307" max="12414" width="8.81640625" style="19" customWidth="1"/>
    <col min="12415" max="12534" width="9" style="19"/>
    <col min="12535" max="12535" width="50.54296875" style="19" customWidth="1"/>
    <col min="12536" max="12562" width="13.453125" style="19" customWidth="1"/>
    <col min="12563" max="12670" width="8.81640625" style="19" customWidth="1"/>
    <col min="12671" max="12790" width="9" style="19"/>
    <col min="12791" max="12791" width="50.54296875" style="19" customWidth="1"/>
    <col min="12792" max="12818" width="13.453125" style="19" customWidth="1"/>
    <col min="12819" max="12926" width="8.81640625" style="19" customWidth="1"/>
    <col min="12927" max="13046" width="9" style="19"/>
    <col min="13047" max="13047" width="50.54296875" style="19" customWidth="1"/>
    <col min="13048" max="13074" width="13.453125" style="19" customWidth="1"/>
    <col min="13075" max="13182" width="8.81640625" style="19" customWidth="1"/>
    <col min="13183" max="13302" width="9" style="19"/>
    <col min="13303" max="13303" width="50.54296875" style="19" customWidth="1"/>
    <col min="13304" max="13330" width="13.453125" style="19" customWidth="1"/>
    <col min="13331" max="13438" width="8.81640625" style="19" customWidth="1"/>
    <col min="13439" max="13558" width="9" style="19"/>
    <col min="13559" max="13559" width="50.54296875" style="19" customWidth="1"/>
    <col min="13560" max="13586" width="13.453125" style="19" customWidth="1"/>
    <col min="13587" max="13694" width="8.81640625" style="19" customWidth="1"/>
    <col min="13695" max="13814" width="9" style="19"/>
    <col min="13815" max="13815" width="50.54296875" style="19" customWidth="1"/>
    <col min="13816" max="13842" width="13.453125" style="19" customWidth="1"/>
    <col min="13843" max="13950" width="8.81640625" style="19" customWidth="1"/>
    <col min="13951" max="14070" width="9" style="19"/>
    <col min="14071" max="14071" width="50.54296875" style="19" customWidth="1"/>
    <col min="14072" max="14098" width="13.453125" style="19" customWidth="1"/>
    <col min="14099" max="14206" width="8.81640625" style="19" customWidth="1"/>
    <col min="14207" max="14326" width="9" style="19"/>
    <col min="14327" max="14327" width="50.54296875" style="19" customWidth="1"/>
    <col min="14328" max="14354" width="13.453125" style="19" customWidth="1"/>
    <col min="14355" max="14462" width="8.81640625" style="19" customWidth="1"/>
    <col min="14463" max="14582" width="9" style="19"/>
    <col min="14583" max="14583" width="50.54296875" style="19" customWidth="1"/>
    <col min="14584" max="14610" width="13.453125" style="19" customWidth="1"/>
    <col min="14611" max="14718" width="8.81640625" style="19" customWidth="1"/>
    <col min="14719" max="14838" width="9" style="19"/>
    <col min="14839" max="14839" width="50.54296875" style="19" customWidth="1"/>
    <col min="14840" max="14866" width="13.453125" style="19" customWidth="1"/>
    <col min="14867" max="14974" width="8.81640625" style="19" customWidth="1"/>
    <col min="14975" max="15094" width="9" style="19"/>
    <col min="15095" max="15095" width="50.54296875" style="19" customWidth="1"/>
    <col min="15096" max="15122" width="13.453125" style="19" customWidth="1"/>
    <col min="15123" max="15230" width="8.81640625" style="19" customWidth="1"/>
    <col min="15231" max="15350" width="9" style="19"/>
    <col min="15351" max="15351" width="50.54296875" style="19" customWidth="1"/>
    <col min="15352" max="15378" width="13.453125" style="19" customWidth="1"/>
    <col min="15379" max="15486" width="8.81640625" style="19" customWidth="1"/>
    <col min="15487" max="15606" width="9" style="19"/>
    <col min="15607" max="15607" width="50.54296875" style="19" customWidth="1"/>
    <col min="15608" max="15634" width="13.453125" style="19" customWidth="1"/>
    <col min="15635" max="15742" width="8.81640625" style="19" customWidth="1"/>
    <col min="15743" max="15862" width="9" style="19"/>
    <col min="15863" max="15863" width="50.54296875" style="19" customWidth="1"/>
    <col min="15864" max="15890" width="13.453125" style="19" customWidth="1"/>
    <col min="15891" max="15998" width="8.81640625" style="19" customWidth="1"/>
    <col min="15999" max="16118" width="9" style="19"/>
    <col min="16119" max="16119" width="50.54296875" style="19" customWidth="1"/>
    <col min="16120" max="16146" width="13.453125" style="19" customWidth="1"/>
    <col min="16147" max="16254" width="8.81640625" style="19" customWidth="1"/>
    <col min="16255" max="16384" width="9" style="19"/>
  </cols>
  <sheetData>
    <row r="1" spans="1:36" ht="16.5" customHeight="1" thickBot="1">
      <c r="A1" s="126" t="s">
        <v>336</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6" s="61" customFormat="1" ht="16.5" customHeight="1">
      <c r="A2" s="65"/>
      <c r="B2" s="64">
        <v>1960</v>
      </c>
      <c r="C2" s="64">
        <v>1965</v>
      </c>
      <c r="D2" s="64">
        <v>1970</v>
      </c>
      <c r="E2" s="64">
        <v>1975</v>
      </c>
      <c r="F2" s="64">
        <v>1980</v>
      </c>
      <c r="G2" s="64">
        <v>1985</v>
      </c>
      <c r="H2" s="64">
        <v>1990</v>
      </c>
      <c r="I2" s="64">
        <v>1991</v>
      </c>
      <c r="J2" s="64">
        <v>1992</v>
      </c>
      <c r="K2" s="64">
        <v>1993</v>
      </c>
      <c r="L2" s="64">
        <v>1994</v>
      </c>
      <c r="M2" s="64">
        <v>1995</v>
      </c>
      <c r="N2" s="64">
        <v>1996</v>
      </c>
      <c r="O2" s="64">
        <v>1997</v>
      </c>
      <c r="P2" s="64">
        <v>1998</v>
      </c>
      <c r="Q2" s="64">
        <v>1999</v>
      </c>
      <c r="R2" s="64">
        <v>2000</v>
      </c>
      <c r="S2" s="64">
        <v>2001</v>
      </c>
      <c r="T2" s="63">
        <v>2002</v>
      </c>
      <c r="U2" s="63">
        <v>2003</v>
      </c>
      <c r="V2" s="63">
        <v>2004</v>
      </c>
      <c r="W2" s="63">
        <v>2005</v>
      </c>
      <c r="X2" s="63">
        <v>2006</v>
      </c>
      <c r="Y2" s="63">
        <v>2007</v>
      </c>
      <c r="Z2" s="63">
        <v>2008</v>
      </c>
      <c r="AA2" s="63">
        <v>2009</v>
      </c>
      <c r="AB2" s="63">
        <v>2010</v>
      </c>
      <c r="AC2" s="63">
        <v>2011</v>
      </c>
      <c r="AD2" s="63">
        <v>2012</v>
      </c>
      <c r="AE2" s="63">
        <v>2013</v>
      </c>
      <c r="AF2" s="62">
        <v>2014</v>
      </c>
      <c r="AH2" s="67">
        <v>2015</v>
      </c>
      <c r="AI2" s="61">
        <v>2016</v>
      </c>
      <c r="AJ2" s="61">
        <v>2017</v>
      </c>
    </row>
    <row r="3" spans="1:36" s="44" customFormat="1" ht="16.5" customHeight="1">
      <c r="A3" s="46" t="s">
        <v>335</v>
      </c>
      <c r="B3" s="41"/>
      <c r="C3" s="41"/>
      <c r="D3" s="41"/>
      <c r="E3" s="41"/>
      <c r="F3" s="41"/>
      <c r="G3" s="41"/>
      <c r="H3" s="41"/>
      <c r="I3" s="41"/>
      <c r="J3" s="41"/>
      <c r="K3" s="41"/>
      <c r="L3" s="41"/>
      <c r="M3" s="41"/>
      <c r="N3" s="41"/>
      <c r="O3" s="41"/>
      <c r="P3" s="41"/>
      <c r="Q3" s="41"/>
      <c r="R3" s="41"/>
      <c r="S3" s="41"/>
      <c r="T3" s="41"/>
      <c r="U3" s="41"/>
      <c r="V3" s="41"/>
      <c r="W3" s="41"/>
      <c r="X3" s="41"/>
      <c r="Y3" s="41"/>
      <c r="Z3" s="41"/>
      <c r="AA3" s="36"/>
      <c r="AB3" s="36"/>
      <c r="AC3" s="36"/>
      <c r="AD3" s="36"/>
      <c r="AE3" s="60"/>
      <c r="AF3" s="59"/>
      <c r="AH3" s="66" t="s">
        <v>337</v>
      </c>
      <c r="AI3" s="66" t="s">
        <v>337</v>
      </c>
      <c r="AJ3" s="66" t="s">
        <v>337</v>
      </c>
    </row>
    <row r="4" spans="1:36" ht="16.5" customHeight="1">
      <c r="A4" s="42" t="s">
        <v>334</v>
      </c>
      <c r="B4" s="41">
        <v>2135</v>
      </c>
      <c r="C4" s="41">
        <v>2125</v>
      </c>
      <c r="D4" s="41">
        <v>2679</v>
      </c>
      <c r="E4" s="41">
        <v>2495</v>
      </c>
      <c r="F4" s="41">
        <v>3808</v>
      </c>
      <c r="G4" s="41">
        <v>4678</v>
      </c>
      <c r="H4" s="41">
        <v>6083</v>
      </c>
      <c r="I4" s="41">
        <v>6054</v>
      </c>
      <c r="J4" s="41">
        <v>7320</v>
      </c>
      <c r="K4" s="41">
        <v>7297</v>
      </c>
      <c r="L4" s="41">
        <v>7370</v>
      </c>
      <c r="M4" s="41">
        <v>6865</v>
      </c>
      <c r="N4" s="41">
        <v>7077</v>
      </c>
      <c r="O4" s="41">
        <v>7043</v>
      </c>
      <c r="P4" s="41">
        <v>7451</v>
      </c>
      <c r="Q4" s="41">
        <v>7859</v>
      </c>
      <c r="R4" s="41">
        <v>7826</v>
      </c>
      <c r="S4" s="41">
        <v>7746</v>
      </c>
      <c r="T4" s="41">
        <v>7673</v>
      </c>
      <c r="U4" s="41">
        <v>7564</v>
      </c>
      <c r="V4" s="41">
        <v>7764</v>
      </c>
      <c r="W4" s="41">
        <v>7686</v>
      </c>
      <c r="X4" s="41">
        <v>7637</v>
      </c>
      <c r="Y4" s="41">
        <v>7732</v>
      </c>
      <c r="Z4" s="41">
        <v>7337</v>
      </c>
      <c r="AA4" s="41">
        <v>7169</v>
      </c>
      <c r="AB4" s="38">
        <v>7185</v>
      </c>
      <c r="AC4" s="38">
        <v>7168</v>
      </c>
      <c r="AD4" s="38">
        <v>6914</v>
      </c>
      <c r="AE4" s="36">
        <v>6733</v>
      </c>
      <c r="AF4" s="36">
        <v>6676</v>
      </c>
    </row>
    <row r="5" spans="1:36" ht="16.5" customHeight="1">
      <c r="A5" s="42" t="s">
        <v>333</v>
      </c>
      <c r="B5" s="41">
        <v>76549</v>
      </c>
      <c r="C5" s="41">
        <v>95442</v>
      </c>
      <c r="D5" s="41">
        <v>131743</v>
      </c>
      <c r="E5" s="41">
        <v>168475</v>
      </c>
      <c r="F5" s="41">
        <v>211045</v>
      </c>
      <c r="G5" s="41">
        <v>210654</v>
      </c>
      <c r="H5" s="41">
        <v>198000</v>
      </c>
      <c r="I5" s="41">
        <v>196874</v>
      </c>
      <c r="J5" s="41">
        <v>185650</v>
      </c>
      <c r="K5" s="41">
        <v>177120</v>
      </c>
      <c r="L5" s="41">
        <v>172935</v>
      </c>
      <c r="M5" s="41">
        <v>188089</v>
      </c>
      <c r="N5" s="41">
        <v>191129</v>
      </c>
      <c r="O5" s="41">
        <v>192414</v>
      </c>
      <c r="P5" s="41">
        <v>204710</v>
      </c>
      <c r="Q5" s="41">
        <v>219464</v>
      </c>
      <c r="R5" s="41">
        <v>217533</v>
      </c>
      <c r="S5" s="41">
        <v>211446</v>
      </c>
      <c r="T5" s="41">
        <v>211244</v>
      </c>
      <c r="U5" s="41">
        <v>209708</v>
      </c>
      <c r="V5" s="41">
        <v>219426</v>
      </c>
      <c r="W5" s="41">
        <v>224352</v>
      </c>
      <c r="X5" s="41">
        <v>221943</v>
      </c>
      <c r="Y5" s="41">
        <v>231607</v>
      </c>
      <c r="Z5" s="41">
        <v>228663</v>
      </c>
      <c r="AA5" s="41">
        <v>223877</v>
      </c>
      <c r="AB5" s="36">
        <v>223370</v>
      </c>
      <c r="AC5" s="36">
        <v>222250</v>
      </c>
      <c r="AD5" s="38">
        <v>209034</v>
      </c>
      <c r="AE5" s="38">
        <v>199927</v>
      </c>
      <c r="AF5" s="58">
        <v>204408</v>
      </c>
    </row>
    <row r="6" spans="1:36" s="44" customFormat="1" ht="16.5" customHeight="1">
      <c r="A6" s="46" t="s">
        <v>332</v>
      </c>
      <c r="B6" s="56">
        <f t="shared" ref="B6:X6" si="0">SUM(B8:B14)</f>
        <v>74431800</v>
      </c>
      <c r="C6" s="56">
        <f t="shared" si="0"/>
        <v>91739623</v>
      </c>
      <c r="D6" s="56">
        <f t="shared" si="0"/>
        <v>111242295</v>
      </c>
      <c r="E6" s="56">
        <f t="shared" si="0"/>
        <v>137912779</v>
      </c>
      <c r="F6" s="56">
        <f t="shared" si="0"/>
        <v>161490159</v>
      </c>
      <c r="G6" s="56">
        <f t="shared" si="0"/>
        <v>177133282</v>
      </c>
      <c r="H6" s="56">
        <f t="shared" si="0"/>
        <v>193057376</v>
      </c>
      <c r="I6" s="56">
        <f t="shared" si="0"/>
        <v>192313834</v>
      </c>
      <c r="J6" s="56">
        <f t="shared" si="0"/>
        <v>194427346</v>
      </c>
      <c r="K6" s="56">
        <f t="shared" si="0"/>
        <v>198041338</v>
      </c>
      <c r="L6" s="56">
        <f t="shared" si="0"/>
        <v>201801921</v>
      </c>
      <c r="M6" s="56">
        <f t="shared" si="0"/>
        <v>205427212</v>
      </c>
      <c r="N6" s="56">
        <f t="shared" si="0"/>
        <v>210441249</v>
      </c>
      <c r="O6" s="56">
        <f t="shared" si="0"/>
        <v>211580033</v>
      </c>
      <c r="P6" s="56">
        <f t="shared" si="0"/>
        <v>215496003</v>
      </c>
      <c r="Q6" s="56">
        <f t="shared" si="0"/>
        <v>220461056</v>
      </c>
      <c r="R6" s="56">
        <f t="shared" si="0"/>
        <v>225821241</v>
      </c>
      <c r="S6" s="56">
        <f t="shared" si="0"/>
        <v>235331382</v>
      </c>
      <c r="T6" s="56">
        <f t="shared" si="0"/>
        <v>234624135</v>
      </c>
      <c r="U6" s="56">
        <f t="shared" si="0"/>
        <v>236760033</v>
      </c>
      <c r="V6" s="56">
        <f t="shared" si="0"/>
        <v>243010550.00000003</v>
      </c>
      <c r="W6" s="56">
        <f t="shared" si="0"/>
        <v>247421120</v>
      </c>
      <c r="X6" s="56">
        <f t="shared" si="0"/>
        <v>250844644</v>
      </c>
      <c r="Y6" s="56">
        <f t="shared" ref="Y6:AF6" si="1">SUM(Y7:Y14)</f>
        <v>254403080.7854</v>
      </c>
      <c r="Z6" s="56">
        <f t="shared" si="1"/>
        <v>255917663.69208422</v>
      </c>
      <c r="AA6" s="56">
        <f t="shared" si="1"/>
        <v>254212610.00000012</v>
      </c>
      <c r="AB6" s="56">
        <f t="shared" si="1"/>
        <v>250070048.2666094</v>
      </c>
      <c r="AC6" s="57">
        <f t="shared" si="1"/>
        <v>253215680.9385995</v>
      </c>
      <c r="AD6" s="57">
        <f t="shared" si="1"/>
        <v>253639386.00101829</v>
      </c>
      <c r="AE6" s="56">
        <f t="shared" si="1"/>
        <v>255876822.00000003</v>
      </c>
      <c r="AF6" s="56">
        <f t="shared" si="1"/>
        <v>260350938.29285276</v>
      </c>
    </row>
    <row r="7" spans="1:36" ht="16.5" customHeight="1">
      <c r="A7" s="42" t="s">
        <v>331</v>
      </c>
      <c r="B7" s="55" t="s">
        <v>311</v>
      </c>
      <c r="C7" s="55" t="s">
        <v>311</v>
      </c>
      <c r="D7" s="55" t="s">
        <v>311</v>
      </c>
      <c r="E7" s="55" t="s">
        <v>311</v>
      </c>
      <c r="F7" s="55" t="s">
        <v>311</v>
      </c>
      <c r="G7" s="55" t="s">
        <v>311</v>
      </c>
      <c r="H7" s="55" t="s">
        <v>311</v>
      </c>
      <c r="I7" s="55" t="s">
        <v>311</v>
      </c>
      <c r="J7" s="55" t="s">
        <v>311</v>
      </c>
      <c r="K7" s="55" t="s">
        <v>311</v>
      </c>
      <c r="L7" s="55" t="s">
        <v>311</v>
      </c>
      <c r="M7" s="55" t="s">
        <v>311</v>
      </c>
      <c r="N7" s="55" t="s">
        <v>311</v>
      </c>
      <c r="O7" s="55" t="s">
        <v>311</v>
      </c>
      <c r="P7" s="55" t="s">
        <v>311</v>
      </c>
      <c r="Q7" s="55" t="s">
        <v>311</v>
      </c>
      <c r="R7" s="55" t="s">
        <v>311</v>
      </c>
      <c r="S7" s="55" t="s">
        <v>311</v>
      </c>
      <c r="T7" s="55" t="s">
        <v>311</v>
      </c>
      <c r="U7" s="55" t="s">
        <v>311</v>
      </c>
      <c r="V7" s="55" t="s">
        <v>311</v>
      </c>
      <c r="W7" s="55" t="s">
        <v>311</v>
      </c>
      <c r="X7" s="55" t="s">
        <v>311</v>
      </c>
      <c r="Y7" s="41">
        <v>196491175.83247364</v>
      </c>
      <c r="Z7" s="41">
        <v>196762926.67732558</v>
      </c>
      <c r="AA7" s="41">
        <v>193979653.56497699</v>
      </c>
      <c r="AB7" s="38">
        <v>190202782.40511477</v>
      </c>
      <c r="AC7" s="38">
        <v>183522635</v>
      </c>
      <c r="AD7" s="38">
        <v>183171881.637086</v>
      </c>
      <c r="AE7" s="52">
        <v>184497490.31559649</v>
      </c>
      <c r="AF7" s="51">
        <v>187554928.19032657</v>
      </c>
    </row>
    <row r="8" spans="1:36" ht="16.5" customHeight="1">
      <c r="A8" s="42" t="s">
        <v>330</v>
      </c>
      <c r="B8" s="41">
        <v>61671390</v>
      </c>
      <c r="C8" s="41">
        <v>75257588</v>
      </c>
      <c r="D8" s="41">
        <v>89243557</v>
      </c>
      <c r="E8" s="41">
        <v>106705934</v>
      </c>
      <c r="F8" s="41">
        <v>121600843</v>
      </c>
      <c r="G8" s="41">
        <v>127885193</v>
      </c>
      <c r="H8" s="41">
        <v>133700496</v>
      </c>
      <c r="I8" s="41">
        <v>128299601</v>
      </c>
      <c r="J8" s="41">
        <v>126581148</v>
      </c>
      <c r="K8" s="41">
        <v>127327189</v>
      </c>
      <c r="L8" s="41">
        <v>127883469</v>
      </c>
      <c r="M8" s="41">
        <v>128386775</v>
      </c>
      <c r="N8" s="41">
        <v>129728341</v>
      </c>
      <c r="O8" s="41">
        <v>129748704</v>
      </c>
      <c r="P8" s="41">
        <v>131838538</v>
      </c>
      <c r="Q8" s="41">
        <v>132432044</v>
      </c>
      <c r="R8" s="41">
        <v>133621420</v>
      </c>
      <c r="S8" s="41">
        <v>137633467</v>
      </c>
      <c r="T8" s="41">
        <v>135920677</v>
      </c>
      <c r="U8" s="41">
        <v>135669897</v>
      </c>
      <c r="V8" s="41">
        <v>136430651</v>
      </c>
      <c r="W8" s="41">
        <v>136568083</v>
      </c>
      <c r="X8" s="41">
        <v>135399945</v>
      </c>
      <c r="Y8" s="41" t="s">
        <v>311</v>
      </c>
      <c r="Z8" s="41" t="s">
        <v>311</v>
      </c>
      <c r="AA8" s="41" t="s">
        <v>311</v>
      </c>
      <c r="AB8" s="41" t="s">
        <v>311</v>
      </c>
      <c r="AC8" s="41" t="s">
        <v>311</v>
      </c>
      <c r="AD8" s="41" t="s">
        <v>311</v>
      </c>
      <c r="AE8" s="41" t="s">
        <v>311</v>
      </c>
      <c r="AF8" s="41" t="s">
        <v>311</v>
      </c>
    </row>
    <row r="9" spans="1:36" ht="16.5" customHeight="1">
      <c r="A9" s="42" t="s">
        <v>329</v>
      </c>
      <c r="B9" s="41">
        <v>574032</v>
      </c>
      <c r="C9" s="41">
        <v>1381956</v>
      </c>
      <c r="D9" s="41">
        <v>2824098</v>
      </c>
      <c r="E9" s="41">
        <v>4964070</v>
      </c>
      <c r="F9" s="41">
        <v>5693940</v>
      </c>
      <c r="G9" s="41">
        <v>5444404</v>
      </c>
      <c r="H9" s="41">
        <v>4259462</v>
      </c>
      <c r="I9" s="41">
        <v>4177365</v>
      </c>
      <c r="J9" s="41">
        <v>4065118</v>
      </c>
      <c r="K9" s="41">
        <v>3977856</v>
      </c>
      <c r="L9" s="41">
        <v>3756555</v>
      </c>
      <c r="M9" s="41">
        <v>3897191</v>
      </c>
      <c r="N9" s="41">
        <v>3871599</v>
      </c>
      <c r="O9" s="41">
        <v>3826373</v>
      </c>
      <c r="P9" s="41">
        <v>3879450</v>
      </c>
      <c r="Q9" s="41">
        <v>4152433</v>
      </c>
      <c r="R9" s="41">
        <v>4346068</v>
      </c>
      <c r="S9" s="41">
        <v>4903056</v>
      </c>
      <c r="T9" s="41">
        <v>5004156</v>
      </c>
      <c r="U9" s="41">
        <v>5370035</v>
      </c>
      <c r="V9" s="41">
        <v>5767934</v>
      </c>
      <c r="W9" s="41">
        <v>6227146</v>
      </c>
      <c r="X9" s="41">
        <v>6678958</v>
      </c>
      <c r="Y9" s="41">
        <v>7138475.7854000414</v>
      </c>
      <c r="Z9" s="41">
        <v>7752925.6920842398</v>
      </c>
      <c r="AA9" s="41">
        <v>7929724</v>
      </c>
      <c r="AB9" s="41">
        <v>8009503</v>
      </c>
      <c r="AC9" s="54">
        <v>8437502</v>
      </c>
      <c r="AD9" s="38">
        <v>8454939</v>
      </c>
      <c r="AE9" s="52">
        <v>8404687</v>
      </c>
      <c r="AF9" s="51">
        <v>8417717.5010893885</v>
      </c>
      <c r="AH9" s="68">
        <f>TREND($AC9:$AF9,$AC$2:$AF$2,AH$2)</f>
        <v>8401310.0010893866</v>
      </c>
      <c r="AI9" s="68">
        <f>TREND($AC9:$AF9,$AC$2:$AF$2,AI$2)</f>
        <v>8390349.4514162056</v>
      </c>
      <c r="AJ9" s="68">
        <f>TREND($AC9:$AF9,$AC$2:$AF$2,AJ$2)</f>
        <v>8379388.9017430209</v>
      </c>
    </row>
    <row r="10" spans="1:36" ht="16.5" customHeight="1">
      <c r="A10" s="42" t="s">
        <v>328</v>
      </c>
      <c r="B10" s="55" t="s">
        <v>311</v>
      </c>
      <c r="C10" s="55" t="s">
        <v>311</v>
      </c>
      <c r="D10" s="55" t="s">
        <v>311</v>
      </c>
      <c r="E10" s="55" t="s">
        <v>311</v>
      </c>
      <c r="F10" s="55" t="s">
        <v>311</v>
      </c>
      <c r="G10" s="55" t="s">
        <v>311</v>
      </c>
      <c r="H10" s="55" t="s">
        <v>311</v>
      </c>
      <c r="I10" s="55" t="s">
        <v>311</v>
      </c>
      <c r="J10" s="55" t="s">
        <v>311</v>
      </c>
      <c r="K10" s="55" t="s">
        <v>311</v>
      </c>
      <c r="L10" s="55" t="s">
        <v>311</v>
      </c>
      <c r="M10" s="55" t="s">
        <v>311</v>
      </c>
      <c r="N10" s="55" t="s">
        <v>311</v>
      </c>
      <c r="O10" s="55" t="s">
        <v>311</v>
      </c>
      <c r="P10" s="55" t="s">
        <v>311</v>
      </c>
      <c r="Q10" s="55" t="s">
        <v>311</v>
      </c>
      <c r="R10" s="55" t="s">
        <v>311</v>
      </c>
      <c r="S10" s="55" t="s">
        <v>311</v>
      </c>
      <c r="T10" s="55" t="s">
        <v>311</v>
      </c>
      <c r="U10" s="55" t="s">
        <v>311</v>
      </c>
      <c r="V10" s="55" t="s">
        <v>311</v>
      </c>
      <c r="W10" s="55" t="s">
        <v>311</v>
      </c>
      <c r="X10" s="55" t="s">
        <v>311</v>
      </c>
      <c r="Y10" s="47">
        <v>39186974.45205161</v>
      </c>
      <c r="Z10" s="47">
        <v>39685227.894543707</v>
      </c>
      <c r="AA10" s="47">
        <v>40488025.018209703</v>
      </c>
      <c r="AB10" s="38">
        <v>40241657.960588463</v>
      </c>
      <c r="AC10" s="54">
        <v>50318787</v>
      </c>
      <c r="AD10" s="38">
        <v>50588676</v>
      </c>
      <c r="AE10" s="52">
        <v>51512739.866532281</v>
      </c>
      <c r="AF10" s="51">
        <v>52600309.314912066</v>
      </c>
    </row>
    <row r="11" spans="1:36" ht="16.5" customHeight="1">
      <c r="A11" s="42" t="s">
        <v>327</v>
      </c>
      <c r="B11" s="47" t="s">
        <v>305</v>
      </c>
      <c r="C11" s="47" t="s">
        <v>305</v>
      </c>
      <c r="D11" s="47">
        <v>14210591</v>
      </c>
      <c r="E11" s="47">
        <v>20418250</v>
      </c>
      <c r="F11" s="47">
        <v>27875934</v>
      </c>
      <c r="G11" s="47">
        <v>37213863</v>
      </c>
      <c r="H11" s="47">
        <v>48274555</v>
      </c>
      <c r="I11" s="47">
        <v>53033443</v>
      </c>
      <c r="J11" s="47">
        <v>57091143</v>
      </c>
      <c r="K11" s="47">
        <v>59993706</v>
      </c>
      <c r="L11" s="47">
        <v>62903589</v>
      </c>
      <c r="M11" s="47">
        <v>65738322</v>
      </c>
      <c r="N11" s="47">
        <v>69133913</v>
      </c>
      <c r="O11" s="47">
        <v>70224082</v>
      </c>
      <c r="P11" s="47">
        <v>71330205</v>
      </c>
      <c r="Q11" s="47">
        <v>75356376</v>
      </c>
      <c r="R11" s="47">
        <v>79084979</v>
      </c>
      <c r="S11" s="47">
        <v>84187636</v>
      </c>
      <c r="T11" s="47">
        <v>85011305</v>
      </c>
      <c r="U11" s="47">
        <v>87186662.883300006</v>
      </c>
      <c r="V11" s="47">
        <v>91845327.345300004</v>
      </c>
      <c r="W11" s="47">
        <v>95336838.935399994</v>
      </c>
      <c r="X11" s="47">
        <v>99124775.010600001</v>
      </c>
      <c r="Y11" s="47" t="s">
        <v>311</v>
      </c>
      <c r="Z11" s="47" t="s">
        <v>311</v>
      </c>
      <c r="AA11" s="47" t="s">
        <v>311</v>
      </c>
      <c r="AB11" s="47" t="s">
        <v>311</v>
      </c>
      <c r="AC11" s="38" t="s">
        <v>311</v>
      </c>
      <c r="AD11" s="38" t="s">
        <v>311</v>
      </c>
      <c r="AE11" s="38" t="s">
        <v>311</v>
      </c>
      <c r="AF11" s="38" t="s">
        <v>311</v>
      </c>
    </row>
    <row r="12" spans="1:36" ht="16.5" customHeight="1">
      <c r="A12" s="53" t="s">
        <v>326</v>
      </c>
      <c r="B12" s="47" t="s">
        <v>305</v>
      </c>
      <c r="C12" s="47">
        <v>13999285</v>
      </c>
      <c r="D12" s="47">
        <v>3681405</v>
      </c>
      <c r="E12" s="47">
        <v>4231622</v>
      </c>
      <c r="F12" s="47">
        <v>4373784</v>
      </c>
      <c r="G12" s="47">
        <v>4593071</v>
      </c>
      <c r="H12" s="47">
        <v>4486981</v>
      </c>
      <c r="I12" s="47">
        <v>4480815</v>
      </c>
      <c r="J12" s="47">
        <v>4369842</v>
      </c>
      <c r="K12" s="47">
        <v>4407850</v>
      </c>
      <c r="L12" s="47">
        <v>4906385</v>
      </c>
      <c r="M12" s="47">
        <v>5023670</v>
      </c>
      <c r="N12" s="47">
        <v>5266029</v>
      </c>
      <c r="O12" s="47">
        <v>5293358</v>
      </c>
      <c r="P12" s="47">
        <v>5734925</v>
      </c>
      <c r="Q12" s="47">
        <v>5762864</v>
      </c>
      <c r="R12" s="47">
        <v>5926030</v>
      </c>
      <c r="S12" s="47">
        <v>5703501</v>
      </c>
      <c r="T12" s="47">
        <v>5650619</v>
      </c>
      <c r="U12" s="47">
        <v>5848522.7416000003</v>
      </c>
      <c r="V12" s="47">
        <v>6161028.1655999999</v>
      </c>
      <c r="W12" s="47">
        <v>6395240.4208000004</v>
      </c>
      <c r="X12" s="47">
        <v>6649336.9712000005</v>
      </c>
      <c r="Y12" s="47">
        <v>8116671.5148247173</v>
      </c>
      <c r="Z12" s="47">
        <v>8288045.9578434834</v>
      </c>
      <c r="AA12" s="47">
        <v>8356096.7043238198</v>
      </c>
      <c r="AB12" s="38">
        <v>8217189.0707723014</v>
      </c>
      <c r="AC12" s="38">
        <v>7819054.7455276884</v>
      </c>
      <c r="AD12" s="38">
        <v>8190286.3639322901</v>
      </c>
      <c r="AE12" s="52">
        <v>8126007.221129314</v>
      </c>
      <c r="AF12" s="51">
        <v>8328758.5989865428</v>
      </c>
    </row>
    <row r="13" spans="1:36" ht="16.5" customHeight="1">
      <c r="A13" s="42" t="s">
        <v>325</v>
      </c>
      <c r="B13" s="41">
        <v>11914249</v>
      </c>
      <c r="C13" s="41">
        <v>786510</v>
      </c>
      <c r="D13" s="41">
        <v>905082</v>
      </c>
      <c r="E13" s="41">
        <v>1130747</v>
      </c>
      <c r="F13" s="41">
        <v>1416869</v>
      </c>
      <c r="G13" s="41">
        <v>1403266</v>
      </c>
      <c r="H13" s="41">
        <v>1708895</v>
      </c>
      <c r="I13" s="41">
        <v>1691331</v>
      </c>
      <c r="J13" s="41">
        <v>1675363</v>
      </c>
      <c r="K13" s="41">
        <v>1680305</v>
      </c>
      <c r="L13" s="41">
        <v>1681500</v>
      </c>
      <c r="M13" s="41">
        <v>1695751</v>
      </c>
      <c r="N13" s="41">
        <v>1746586</v>
      </c>
      <c r="O13" s="41">
        <v>1789968</v>
      </c>
      <c r="P13" s="41">
        <v>1997345</v>
      </c>
      <c r="Q13" s="41">
        <v>2028562</v>
      </c>
      <c r="R13" s="41">
        <v>2096619</v>
      </c>
      <c r="S13" s="41">
        <v>2154174</v>
      </c>
      <c r="T13" s="41">
        <v>2276661</v>
      </c>
      <c r="U13" s="41">
        <v>1908365.3751000001</v>
      </c>
      <c r="V13" s="41">
        <v>2010335.4890999999</v>
      </c>
      <c r="W13" s="41">
        <v>2086758.6438</v>
      </c>
      <c r="X13" s="41">
        <v>2169670.0181999998</v>
      </c>
      <c r="Y13" s="41">
        <v>2635347.2006500158</v>
      </c>
      <c r="Z13" s="41">
        <v>2585229.470287214</v>
      </c>
      <c r="AA13" s="41">
        <v>2617117.7124895998</v>
      </c>
      <c r="AB13" s="38">
        <v>2552865.0093565886</v>
      </c>
      <c r="AC13" s="38">
        <v>2451638.1930718268</v>
      </c>
      <c r="AD13" s="38">
        <v>2469094</v>
      </c>
      <c r="AE13" s="52">
        <v>2471348.7033206243</v>
      </c>
      <c r="AF13" s="51">
        <v>2577197.369296208</v>
      </c>
    </row>
    <row r="14" spans="1:36" ht="16.5" customHeight="1">
      <c r="A14" s="42" t="s">
        <v>324</v>
      </c>
      <c r="B14" s="41">
        <v>272129</v>
      </c>
      <c r="C14" s="41">
        <v>314284</v>
      </c>
      <c r="D14" s="41">
        <v>377562</v>
      </c>
      <c r="E14" s="41">
        <v>462156</v>
      </c>
      <c r="F14" s="41">
        <v>528789</v>
      </c>
      <c r="G14" s="41">
        <v>593485</v>
      </c>
      <c r="H14" s="41">
        <v>626987</v>
      </c>
      <c r="I14" s="41">
        <v>631279</v>
      </c>
      <c r="J14" s="41">
        <v>644732</v>
      </c>
      <c r="K14" s="41">
        <v>654432</v>
      </c>
      <c r="L14" s="41">
        <v>670423</v>
      </c>
      <c r="M14" s="41">
        <v>685503</v>
      </c>
      <c r="N14" s="41">
        <v>694781</v>
      </c>
      <c r="O14" s="41">
        <v>697548</v>
      </c>
      <c r="P14" s="41">
        <v>715540</v>
      </c>
      <c r="Q14" s="41">
        <v>728777</v>
      </c>
      <c r="R14" s="41">
        <v>746125</v>
      </c>
      <c r="S14" s="41">
        <v>749548</v>
      </c>
      <c r="T14" s="41">
        <v>760717</v>
      </c>
      <c r="U14" s="41">
        <v>776550</v>
      </c>
      <c r="V14" s="41">
        <v>795274</v>
      </c>
      <c r="W14" s="41">
        <v>807053</v>
      </c>
      <c r="X14" s="41">
        <v>821959</v>
      </c>
      <c r="Y14" s="41">
        <v>834436</v>
      </c>
      <c r="Z14" s="41">
        <v>843308</v>
      </c>
      <c r="AA14" s="41">
        <v>841993</v>
      </c>
      <c r="AB14" s="38">
        <v>846050.82077729516</v>
      </c>
      <c r="AC14" s="38">
        <v>666064</v>
      </c>
      <c r="AD14" s="38">
        <v>764509</v>
      </c>
      <c r="AE14" s="52">
        <v>864548.89342128637</v>
      </c>
      <c r="AF14" s="51">
        <v>872027.31824194128</v>
      </c>
      <c r="AH14" s="68">
        <f>TREND($AB14:$AF14,$AB$2:$AF$2,AH$2)</f>
        <v>877771.37299327552</v>
      </c>
      <c r="AI14" s="68">
        <f>TREND($AB14:$AF14,$AB$2:$AF$2,AI$2)</f>
        <v>902815.1618283391</v>
      </c>
      <c r="AJ14" s="68">
        <f>TREND($AB14:$AF14,$AB$2:$AF$2,AJ$2)</f>
        <v>927858.95066339523</v>
      </c>
    </row>
    <row r="15" spans="1:36" s="44" customFormat="1" ht="16.5" customHeight="1">
      <c r="A15" s="50" t="s">
        <v>323</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36"/>
      <c r="AC15" s="36"/>
      <c r="AD15" s="36"/>
      <c r="AE15" s="45"/>
      <c r="AF15" s="45"/>
      <c r="AH15" s="68"/>
      <c r="AI15" s="68"/>
      <c r="AJ15" s="68"/>
    </row>
    <row r="16" spans="1:36" ht="16.5" customHeight="1">
      <c r="A16" s="42" t="s">
        <v>322</v>
      </c>
      <c r="B16" s="41">
        <v>49600</v>
      </c>
      <c r="C16" s="41">
        <v>49600</v>
      </c>
      <c r="D16" s="41">
        <v>49700</v>
      </c>
      <c r="E16" s="41">
        <v>50822</v>
      </c>
      <c r="F16" s="41">
        <v>59411</v>
      </c>
      <c r="G16" s="41">
        <v>64258</v>
      </c>
      <c r="H16" s="41">
        <v>58714</v>
      </c>
      <c r="I16" s="41">
        <v>60377</v>
      </c>
      <c r="J16" s="41">
        <v>63080</v>
      </c>
      <c r="K16" s="41">
        <v>64850</v>
      </c>
      <c r="L16" s="41">
        <v>68123</v>
      </c>
      <c r="M16" s="41">
        <v>67107</v>
      </c>
      <c r="N16" s="41">
        <v>53339</v>
      </c>
      <c r="O16" s="41">
        <v>54946</v>
      </c>
      <c r="P16" s="41">
        <v>55661</v>
      </c>
      <c r="Q16" s="41">
        <v>57352</v>
      </c>
      <c r="R16" s="41">
        <v>58578</v>
      </c>
      <c r="S16" s="41">
        <v>60256</v>
      </c>
      <c r="T16" s="41">
        <v>60719</v>
      </c>
      <c r="U16" s="41">
        <v>61659</v>
      </c>
      <c r="V16" s="41">
        <v>61318</v>
      </c>
      <c r="W16" s="41">
        <v>62284</v>
      </c>
      <c r="X16" s="41">
        <v>64025</v>
      </c>
      <c r="Y16" s="41">
        <v>63359</v>
      </c>
      <c r="Z16" s="41">
        <v>63151</v>
      </c>
      <c r="AA16" s="41">
        <v>63343</v>
      </c>
      <c r="AB16" s="36">
        <v>63108</v>
      </c>
      <c r="AC16" s="36">
        <v>61127</v>
      </c>
      <c r="AD16" s="36">
        <v>61245</v>
      </c>
      <c r="AE16" s="36">
        <v>66823</v>
      </c>
      <c r="AF16" s="48">
        <v>62449</v>
      </c>
      <c r="AH16" s="68"/>
      <c r="AI16" s="68"/>
      <c r="AJ16" s="68"/>
    </row>
    <row r="17" spans="1:37" ht="16.5" customHeight="1">
      <c r="A17" s="42" t="s">
        <v>321</v>
      </c>
      <c r="B17" s="41">
        <v>2856</v>
      </c>
      <c r="C17" s="41">
        <v>1549</v>
      </c>
      <c r="D17" s="41">
        <v>1262</v>
      </c>
      <c r="E17" s="41">
        <v>1061</v>
      </c>
      <c r="F17" s="41">
        <v>1013</v>
      </c>
      <c r="G17" s="41">
        <v>717</v>
      </c>
      <c r="H17" s="41">
        <v>910</v>
      </c>
      <c r="I17" s="41">
        <v>1092</v>
      </c>
      <c r="J17" s="41">
        <v>1055</v>
      </c>
      <c r="K17" s="41">
        <v>1001</v>
      </c>
      <c r="L17" s="41">
        <v>1051</v>
      </c>
      <c r="M17" s="41">
        <v>1048</v>
      </c>
      <c r="N17" s="41">
        <v>1097</v>
      </c>
      <c r="O17" s="41">
        <v>1062</v>
      </c>
      <c r="P17" s="41">
        <v>1061</v>
      </c>
      <c r="Q17" s="41">
        <v>1160</v>
      </c>
      <c r="R17" s="41">
        <v>1306</v>
      </c>
      <c r="S17" s="41">
        <v>1359</v>
      </c>
      <c r="T17" s="41">
        <v>1448</v>
      </c>
      <c r="U17" s="41">
        <v>1482</v>
      </c>
      <c r="V17" s="41">
        <v>1622</v>
      </c>
      <c r="W17" s="41">
        <v>1645</v>
      </c>
      <c r="X17" s="41">
        <v>1801</v>
      </c>
      <c r="Y17" s="41">
        <v>1802</v>
      </c>
      <c r="Z17" s="41">
        <v>1948</v>
      </c>
      <c r="AA17" s="41">
        <v>2059</v>
      </c>
      <c r="AB17" s="36">
        <v>2096</v>
      </c>
      <c r="AC17" s="36">
        <v>2284</v>
      </c>
      <c r="AD17" s="36">
        <v>2348</v>
      </c>
      <c r="AE17" s="36">
        <v>2842</v>
      </c>
      <c r="AF17" s="48">
        <v>2444</v>
      </c>
      <c r="AH17" s="68">
        <f t="shared" ref="AH17:AJ18" si="2">TREND($AB17:$AF17,$AB$2:$AF$2,AH$2)</f>
        <v>2778.9999999999709</v>
      </c>
      <c r="AI17" s="68">
        <f t="shared" si="2"/>
        <v>2904.3999999999942</v>
      </c>
      <c r="AJ17" s="68">
        <f t="shared" si="2"/>
        <v>3029.7999999999884</v>
      </c>
      <c r="AK17" s="19" t="s">
        <v>377</v>
      </c>
    </row>
    <row r="18" spans="1:37" ht="16.5" customHeight="1">
      <c r="A18" s="49" t="s">
        <v>320</v>
      </c>
      <c r="B18" s="41">
        <v>9010</v>
      </c>
      <c r="C18" s="41">
        <v>9115</v>
      </c>
      <c r="D18" s="41">
        <v>9338</v>
      </c>
      <c r="E18" s="41">
        <v>9608</v>
      </c>
      <c r="F18" s="41">
        <v>9641</v>
      </c>
      <c r="G18" s="41">
        <v>9326</v>
      </c>
      <c r="H18" s="41">
        <v>10567</v>
      </c>
      <c r="I18" s="41">
        <v>10478</v>
      </c>
      <c r="J18" s="41">
        <v>10391</v>
      </c>
      <c r="K18" s="41">
        <v>10282</v>
      </c>
      <c r="L18" s="41">
        <v>10282</v>
      </c>
      <c r="M18" s="41">
        <v>10166</v>
      </c>
      <c r="N18" s="41">
        <v>10243</v>
      </c>
      <c r="O18" s="41">
        <v>10228</v>
      </c>
      <c r="P18" s="41">
        <v>10296</v>
      </c>
      <c r="Q18" s="41">
        <v>10362</v>
      </c>
      <c r="R18" s="41">
        <v>10311</v>
      </c>
      <c r="S18" s="41">
        <v>10718</v>
      </c>
      <c r="T18" s="41">
        <v>10849</v>
      </c>
      <c r="U18" s="41">
        <v>10754</v>
      </c>
      <c r="V18" s="41">
        <v>10858</v>
      </c>
      <c r="W18" s="41">
        <v>11110</v>
      </c>
      <c r="X18" s="41">
        <v>11052</v>
      </c>
      <c r="Y18" s="41">
        <v>11222</v>
      </c>
      <c r="Z18" s="41">
        <v>11377</v>
      </c>
      <c r="AA18" s="41">
        <v>11461</v>
      </c>
      <c r="AB18" s="36">
        <v>11510</v>
      </c>
      <c r="AC18" s="36">
        <v>14942</v>
      </c>
      <c r="AD18" s="36">
        <v>10469</v>
      </c>
      <c r="AE18" s="36">
        <v>10380</v>
      </c>
      <c r="AF18" s="48">
        <v>10551</v>
      </c>
      <c r="AH18" s="68">
        <f t="shared" si="2"/>
        <v>9626.3999999999069</v>
      </c>
      <c r="AI18" s="68">
        <f t="shared" si="2"/>
        <v>8978.3999999999069</v>
      </c>
      <c r="AJ18" s="68">
        <f t="shared" si="2"/>
        <v>8330.3999999999069</v>
      </c>
      <c r="AK18" s="19" t="s">
        <v>377</v>
      </c>
    </row>
    <row r="19" spans="1:37" ht="16.5" customHeight="1">
      <c r="A19" s="42" t="s">
        <v>319</v>
      </c>
      <c r="B19" s="41">
        <v>3826</v>
      </c>
      <c r="C19" s="41">
        <v>1453</v>
      </c>
      <c r="D19" s="41">
        <v>1050</v>
      </c>
      <c r="E19" s="41">
        <v>703</v>
      </c>
      <c r="F19" s="41">
        <v>823</v>
      </c>
      <c r="G19" s="41">
        <v>676</v>
      </c>
      <c r="H19" s="41">
        <v>610</v>
      </c>
      <c r="I19" s="41">
        <v>551</v>
      </c>
      <c r="J19" s="41">
        <v>665</v>
      </c>
      <c r="K19" s="41">
        <v>635</v>
      </c>
      <c r="L19" s="41">
        <v>643</v>
      </c>
      <c r="M19" s="41">
        <v>695</v>
      </c>
      <c r="N19" s="41">
        <v>675</v>
      </c>
      <c r="O19" s="41">
        <v>655</v>
      </c>
      <c r="P19" s="41">
        <v>646</v>
      </c>
      <c r="Q19" s="41">
        <v>657</v>
      </c>
      <c r="R19" s="41">
        <v>652</v>
      </c>
      <c r="S19" s="41">
        <v>600</v>
      </c>
      <c r="T19" s="41">
        <v>616</v>
      </c>
      <c r="U19" s="41">
        <v>672</v>
      </c>
      <c r="V19" s="41">
        <v>597</v>
      </c>
      <c r="W19" s="41">
        <v>615</v>
      </c>
      <c r="X19" s="41">
        <v>609</v>
      </c>
      <c r="Y19" s="41">
        <v>559</v>
      </c>
      <c r="Z19" s="41">
        <v>590</v>
      </c>
      <c r="AA19" s="41">
        <v>531</v>
      </c>
      <c r="AB19" s="36">
        <v>571</v>
      </c>
      <c r="AC19" s="36">
        <v>479</v>
      </c>
      <c r="AD19" s="36">
        <v>570</v>
      </c>
      <c r="AE19" s="36">
        <v>560</v>
      </c>
      <c r="AF19" s="48">
        <v>537</v>
      </c>
      <c r="AH19" s="68"/>
      <c r="AI19" s="68"/>
      <c r="AJ19" s="68"/>
    </row>
    <row r="20" spans="1:37" ht="16.5" customHeight="1">
      <c r="A20" s="42" t="s">
        <v>318</v>
      </c>
      <c r="B20" s="47" t="s">
        <v>305</v>
      </c>
      <c r="C20" s="47" t="s">
        <v>305</v>
      </c>
      <c r="D20" s="47" t="s">
        <v>305</v>
      </c>
      <c r="E20" s="47" t="s">
        <v>305</v>
      </c>
      <c r="F20" s="47">
        <v>4500</v>
      </c>
      <c r="G20" s="47">
        <v>4035</v>
      </c>
      <c r="H20" s="47">
        <v>4982</v>
      </c>
      <c r="I20" s="47">
        <v>5126</v>
      </c>
      <c r="J20" s="47">
        <v>5164</v>
      </c>
      <c r="K20" s="47">
        <v>4982</v>
      </c>
      <c r="L20" s="47">
        <v>5126</v>
      </c>
      <c r="M20" s="47">
        <v>5164</v>
      </c>
      <c r="N20" s="47">
        <v>5239</v>
      </c>
      <c r="O20" s="47">
        <v>5425</v>
      </c>
      <c r="P20" s="47">
        <v>5535</v>
      </c>
      <c r="Q20" s="47">
        <v>5549</v>
      </c>
      <c r="R20" s="47">
        <v>5497</v>
      </c>
      <c r="S20" s="47">
        <v>5528</v>
      </c>
      <c r="T20" s="47">
        <v>5631</v>
      </c>
      <c r="U20" s="47">
        <v>5866</v>
      </c>
      <c r="V20" s="47">
        <v>6130</v>
      </c>
      <c r="W20" s="47">
        <v>6290</v>
      </c>
      <c r="X20" s="47">
        <v>6300</v>
      </c>
      <c r="Y20" s="47">
        <v>6279</v>
      </c>
      <c r="Z20" s="47">
        <v>6494</v>
      </c>
      <c r="AA20" s="47">
        <v>6722</v>
      </c>
      <c r="AB20" s="36">
        <v>6768</v>
      </c>
      <c r="AC20" s="36">
        <v>6971</v>
      </c>
      <c r="AD20" s="36">
        <v>6938</v>
      </c>
      <c r="AE20" s="36">
        <v>7150</v>
      </c>
      <c r="AF20" s="48">
        <v>7177</v>
      </c>
      <c r="AH20" s="68">
        <f>TREND($AB20:$AF20,$AB$2:$AF$2,AH$2)</f>
        <v>7299.8999999999942</v>
      </c>
      <c r="AI20" s="68">
        <f>TREND($AB20:$AF20,$AB$2:$AF$2,AI$2)</f>
        <v>7399.6000000000058</v>
      </c>
      <c r="AJ20" s="68">
        <f>TREND($AB20:$AF20,$AB$2:$AF$2,AJ$2)</f>
        <v>7499.2999999999884</v>
      </c>
      <c r="AK20" s="19" t="s">
        <v>377</v>
      </c>
    </row>
    <row r="21" spans="1:37" ht="16.5" customHeight="1">
      <c r="A21" s="42" t="s">
        <v>317</v>
      </c>
      <c r="B21" s="47" t="s">
        <v>305</v>
      </c>
      <c r="C21" s="47" t="s">
        <v>305</v>
      </c>
      <c r="D21" s="47" t="s">
        <v>305</v>
      </c>
      <c r="E21" s="47" t="s">
        <v>305</v>
      </c>
      <c r="F21" s="47" t="s">
        <v>305</v>
      </c>
      <c r="G21" s="47">
        <v>14490</v>
      </c>
      <c r="H21" s="47">
        <v>16471</v>
      </c>
      <c r="I21" s="47">
        <v>17879</v>
      </c>
      <c r="J21" s="47">
        <v>20695</v>
      </c>
      <c r="K21" s="47">
        <v>23527</v>
      </c>
      <c r="L21" s="47">
        <v>28729</v>
      </c>
      <c r="M21" s="47">
        <v>29352</v>
      </c>
      <c r="N21" s="47">
        <v>17738</v>
      </c>
      <c r="O21" s="47">
        <v>19820</v>
      </c>
      <c r="P21" s="47">
        <v>20042</v>
      </c>
      <c r="Q21" s="47">
        <v>20761</v>
      </c>
      <c r="R21" s="47">
        <v>22087</v>
      </c>
      <c r="S21" s="47">
        <v>24668</v>
      </c>
      <c r="T21" s="47">
        <v>24808</v>
      </c>
      <c r="U21" s="47">
        <v>25873</v>
      </c>
      <c r="V21" s="47">
        <v>26333</v>
      </c>
      <c r="W21" s="47">
        <v>28346</v>
      </c>
      <c r="X21" s="47">
        <v>29406</v>
      </c>
      <c r="Y21" s="47">
        <v>29433</v>
      </c>
      <c r="Z21" s="47">
        <v>30773</v>
      </c>
      <c r="AA21" s="47">
        <v>34235</v>
      </c>
      <c r="AB21" s="36">
        <v>33555</v>
      </c>
      <c r="AC21" s="36">
        <v>31846</v>
      </c>
      <c r="AD21" s="36">
        <v>31929</v>
      </c>
      <c r="AE21" s="36">
        <v>31433</v>
      </c>
      <c r="AF21" s="48">
        <v>31359</v>
      </c>
    </row>
    <row r="22" spans="1:37" ht="16.5" customHeight="1">
      <c r="A22" s="42" t="s">
        <v>316</v>
      </c>
      <c r="B22" s="47" t="s">
        <v>305</v>
      </c>
      <c r="C22" s="47" t="s">
        <v>305</v>
      </c>
      <c r="D22" s="47" t="s">
        <v>305</v>
      </c>
      <c r="E22" s="47" t="s">
        <v>305</v>
      </c>
      <c r="F22" s="47" t="s">
        <v>305</v>
      </c>
      <c r="G22" s="47">
        <v>867</v>
      </c>
      <c r="H22" s="47">
        <v>1176</v>
      </c>
      <c r="I22" s="47">
        <v>1568</v>
      </c>
      <c r="J22" s="47">
        <v>1821</v>
      </c>
      <c r="K22" s="47">
        <v>2268</v>
      </c>
      <c r="L22" s="47">
        <v>2462</v>
      </c>
      <c r="M22" s="47">
        <v>2809</v>
      </c>
      <c r="N22" s="47">
        <v>5344</v>
      </c>
      <c r="O22" s="47">
        <v>6245</v>
      </c>
      <c r="P22" s="47">
        <v>7105</v>
      </c>
      <c r="Q22" s="47">
        <v>7467</v>
      </c>
      <c r="R22" s="47">
        <v>7705</v>
      </c>
      <c r="S22" s="47">
        <v>8137</v>
      </c>
      <c r="T22" s="47">
        <v>8033</v>
      </c>
      <c r="U22" s="47">
        <v>8626</v>
      </c>
      <c r="V22" s="47">
        <v>10544</v>
      </c>
      <c r="W22" s="47">
        <v>11622</v>
      </c>
      <c r="X22" s="47">
        <v>12454</v>
      </c>
      <c r="Y22" s="47">
        <v>12953</v>
      </c>
      <c r="Z22" s="47">
        <v>14953</v>
      </c>
      <c r="AA22" s="47">
        <v>17766</v>
      </c>
      <c r="AB22" s="36">
        <v>18066</v>
      </c>
      <c r="AC22" s="36">
        <v>18965</v>
      </c>
      <c r="AD22" s="36">
        <v>16996</v>
      </c>
      <c r="AE22" s="36">
        <v>17793</v>
      </c>
      <c r="AF22" s="48">
        <v>17994</v>
      </c>
    </row>
    <row r="23" spans="1:37" s="44" customFormat="1" ht="16.5" customHeight="1">
      <c r="A23" s="46" t="s">
        <v>315</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36"/>
      <c r="AC23" s="36"/>
      <c r="AD23" s="36"/>
      <c r="AE23" s="45"/>
      <c r="AF23" s="45"/>
    </row>
    <row r="24" spans="1:37" ht="16.5" customHeight="1">
      <c r="A24" s="42" t="s">
        <v>314</v>
      </c>
      <c r="B24" s="41">
        <v>1658292</v>
      </c>
      <c r="C24" s="41">
        <v>1478005</v>
      </c>
      <c r="D24" s="41">
        <v>1423921</v>
      </c>
      <c r="E24" s="41">
        <v>1359459</v>
      </c>
      <c r="F24" s="41">
        <v>1168114</v>
      </c>
      <c r="G24" s="41">
        <v>867070</v>
      </c>
      <c r="H24" s="41">
        <v>658902</v>
      </c>
      <c r="I24" s="41">
        <v>633489</v>
      </c>
      <c r="J24" s="41">
        <v>605189</v>
      </c>
      <c r="K24" s="41">
        <v>587033</v>
      </c>
      <c r="L24" s="41">
        <v>590930</v>
      </c>
      <c r="M24" s="41">
        <v>583486</v>
      </c>
      <c r="N24" s="41">
        <v>570865</v>
      </c>
      <c r="O24" s="41">
        <v>568493</v>
      </c>
      <c r="P24" s="41">
        <v>575604</v>
      </c>
      <c r="Q24" s="41">
        <v>579140</v>
      </c>
      <c r="R24" s="41">
        <v>560154</v>
      </c>
      <c r="S24" s="41">
        <v>499860</v>
      </c>
      <c r="T24" s="41">
        <v>477751</v>
      </c>
      <c r="U24" s="41">
        <v>467063</v>
      </c>
      <c r="V24" s="41">
        <v>473773</v>
      </c>
      <c r="W24" s="41">
        <v>474839</v>
      </c>
      <c r="X24" s="41">
        <v>475415</v>
      </c>
      <c r="Y24" s="41">
        <v>460172</v>
      </c>
      <c r="Z24" s="41">
        <v>450297</v>
      </c>
      <c r="AA24" s="41">
        <v>416180</v>
      </c>
      <c r="AB24" s="38">
        <v>397730</v>
      </c>
      <c r="AC24" s="38">
        <v>380699</v>
      </c>
      <c r="AD24" s="38">
        <v>380641</v>
      </c>
      <c r="AE24" s="36">
        <v>373838</v>
      </c>
      <c r="AF24" s="36">
        <v>371642</v>
      </c>
    </row>
    <row r="25" spans="1:37" ht="16.5" customHeight="1">
      <c r="A25" s="42" t="s">
        <v>244</v>
      </c>
      <c r="B25" s="41">
        <v>29031</v>
      </c>
      <c r="C25" s="41">
        <v>27780</v>
      </c>
      <c r="D25" s="41">
        <v>27077</v>
      </c>
      <c r="E25" s="41">
        <v>27846</v>
      </c>
      <c r="F25" s="41">
        <v>28094</v>
      </c>
      <c r="G25" s="41">
        <v>22548</v>
      </c>
      <c r="H25" s="41">
        <v>18835</v>
      </c>
      <c r="I25" s="41">
        <v>18344</v>
      </c>
      <c r="J25" s="41">
        <v>18004</v>
      </c>
      <c r="K25" s="41">
        <v>18161</v>
      </c>
      <c r="L25" s="41">
        <v>18505</v>
      </c>
      <c r="M25" s="41">
        <v>18812</v>
      </c>
      <c r="N25" s="41">
        <v>19269</v>
      </c>
      <c r="O25" s="41">
        <v>19684</v>
      </c>
      <c r="P25" s="41">
        <v>20261</v>
      </c>
      <c r="Q25" s="41">
        <v>20256</v>
      </c>
      <c r="R25" s="41">
        <v>20028</v>
      </c>
      <c r="S25" s="41">
        <v>19745</v>
      </c>
      <c r="T25" s="41">
        <v>20506</v>
      </c>
      <c r="U25" s="41">
        <v>20774</v>
      </c>
      <c r="V25" s="41">
        <v>22015</v>
      </c>
      <c r="W25" s="41">
        <v>22779</v>
      </c>
      <c r="X25" s="41">
        <v>23732</v>
      </c>
      <c r="Y25" s="41">
        <v>24143</v>
      </c>
      <c r="Z25" s="41">
        <v>24003</v>
      </c>
      <c r="AA25" s="41">
        <v>24045</v>
      </c>
      <c r="AB25" s="38">
        <v>23893</v>
      </c>
      <c r="AC25" s="38">
        <v>24250</v>
      </c>
      <c r="AD25" s="38">
        <v>24707</v>
      </c>
      <c r="AE25" s="36">
        <v>25033</v>
      </c>
      <c r="AF25" s="36">
        <v>25916</v>
      </c>
      <c r="AH25" s="68">
        <f>TREND($AB25:$AF25,$AB$2:$AF$2,AH$2)</f>
        <v>26208.500000000116</v>
      </c>
      <c r="AI25" s="68">
        <f>TREND($AB25:$AF25,$AB$2:$AF$2,AI$2)</f>
        <v>26691.400000000023</v>
      </c>
      <c r="AJ25" s="68">
        <f>TREND($AB25:$AF25,$AB$2:$AF$2,AJ$2)</f>
        <v>27174.300000000047</v>
      </c>
    </row>
    <row r="26" spans="1:37" ht="16.5" customHeight="1">
      <c r="A26" s="42" t="s">
        <v>313</v>
      </c>
      <c r="B26" s="41">
        <v>32104</v>
      </c>
      <c r="C26" s="41">
        <v>37164</v>
      </c>
      <c r="D26" s="41">
        <v>29787</v>
      </c>
      <c r="E26" s="41">
        <v>29407</v>
      </c>
      <c r="F26" s="41">
        <v>102161</v>
      </c>
      <c r="G26" s="41">
        <v>111086</v>
      </c>
      <c r="H26" s="41">
        <v>103527</v>
      </c>
      <c r="I26" s="41">
        <v>97492</v>
      </c>
      <c r="J26" s="41">
        <v>90064</v>
      </c>
      <c r="K26" s="41">
        <v>88513</v>
      </c>
      <c r="L26" s="41">
        <v>86120</v>
      </c>
      <c r="M26" s="41">
        <v>84724</v>
      </c>
      <c r="N26" s="41">
        <v>87364</v>
      </c>
      <c r="O26" s="41">
        <v>116108</v>
      </c>
      <c r="P26" s="41">
        <v>121659</v>
      </c>
      <c r="Q26" s="41">
        <v>126762</v>
      </c>
      <c r="R26" s="41">
        <v>132448</v>
      </c>
      <c r="S26" s="41">
        <v>125470</v>
      </c>
      <c r="T26" s="41">
        <v>130590</v>
      </c>
      <c r="U26" s="41">
        <v>124580</v>
      </c>
      <c r="V26" s="41">
        <v>120169</v>
      </c>
      <c r="W26" s="41">
        <v>120195</v>
      </c>
      <c r="X26" s="41">
        <v>120688</v>
      </c>
      <c r="Y26" s="41">
        <v>120463</v>
      </c>
      <c r="Z26" s="41">
        <v>109487</v>
      </c>
      <c r="AA26" s="41">
        <v>108233</v>
      </c>
      <c r="AB26" s="38">
        <v>101755</v>
      </c>
      <c r="AC26" s="38">
        <v>95972</v>
      </c>
      <c r="AD26" s="38">
        <v>92742</v>
      </c>
      <c r="AE26" s="36">
        <v>88122</v>
      </c>
      <c r="AF26" s="38" t="s">
        <v>311</v>
      </c>
    </row>
    <row r="27" spans="1:37" ht="16.5" customHeight="1">
      <c r="A27" s="42" t="s">
        <v>312</v>
      </c>
      <c r="B27" s="41">
        <v>275090</v>
      </c>
      <c r="C27" s="41">
        <v>285493</v>
      </c>
      <c r="D27" s="41">
        <v>330473</v>
      </c>
      <c r="E27" s="41">
        <v>334739</v>
      </c>
      <c r="F27" s="41">
        <v>440552</v>
      </c>
      <c r="G27" s="41">
        <v>443530</v>
      </c>
      <c r="H27" s="41">
        <v>449832</v>
      </c>
      <c r="I27" s="41">
        <v>458679</v>
      </c>
      <c r="J27" s="41">
        <v>477883</v>
      </c>
      <c r="K27" s="41">
        <v>497586</v>
      </c>
      <c r="L27" s="41">
        <v>515362</v>
      </c>
      <c r="M27" s="41">
        <v>550717</v>
      </c>
      <c r="N27" s="41">
        <v>582344</v>
      </c>
      <c r="O27" s="41">
        <v>585818</v>
      </c>
      <c r="P27" s="41">
        <v>618404</v>
      </c>
      <c r="Q27" s="41">
        <v>662934</v>
      </c>
      <c r="R27" s="41">
        <v>688194</v>
      </c>
      <c r="S27" s="41">
        <v>688806</v>
      </c>
      <c r="T27" s="41">
        <v>691329</v>
      </c>
      <c r="U27" s="41">
        <v>687337</v>
      </c>
      <c r="V27" s="41">
        <v>693978</v>
      </c>
      <c r="W27" s="41">
        <v>717211</v>
      </c>
      <c r="X27" s="41">
        <v>750404</v>
      </c>
      <c r="Y27" s="41">
        <v>805074</v>
      </c>
      <c r="Z27" s="41">
        <v>833188</v>
      </c>
      <c r="AA27" s="41">
        <v>839020</v>
      </c>
      <c r="AB27" s="38">
        <v>809544</v>
      </c>
      <c r="AC27" s="38">
        <v>806554</v>
      </c>
      <c r="AD27" s="38">
        <v>842802</v>
      </c>
      <c r="AE27" s="36">
        <v>873679</v>
      </c>
      <c r="AF27" s="38" t="s">
        <v>311</v>
      </c>
    </row>
    <row r="28" spans="1:37" ht="16.5" customHeight="1">
      <c r="A28" s="42" t="s">
        <v>310</v>
      </c>
      <c r="B28" s="47" t="s">
        <v>305</v>
      </c>
      <c r="C28" s="47" t="s">
        <v>305</v>
      </c>
      <c r="D28" s="47" t="s">
        <v>305</v>
      </c>
      <c r="E28" s="47">
        <v>1913</v>
      </c>
      <c r="F28" s="47">
        <v>2128</v>
      </c>
      <c r="G28" s="47">
        <v>1854</v>
      </c>
      <c r="H28" s="47">
        <v>1863</v>
      </c>
      <c r="I28" s="47">
        <v>1786</v>
      </c>
      <c r="J28" s="47">
        <v>1796</v>
      </c>
      <c r="K28" s="47">
        <v>1853</v>
      </c>
      <c r="L28" s="47">
        <v>1852</v>
      </c>
      <c r="M28" s="47">
        <v>1722</v>
      </c>
      <c r="N28" s="47">
        <v>1730</v>
      </c>
      <c r="O28" s="47">
        <v>1728</v>
      </c>
      <c r="P28" s="47">
        <v>1962</v>
      </c>
      <c r="Q28" s="47">
        <v>1992</v>
      </c>
      <c r="R28" s="47">
        <v>1894</v>
      </c>
      <c r="S28" s="47">
        <v>2084</v>
      </c>
      <c r="T28" s="47">
        <v>2896</v>
      </c>
      <c r="U28" s="47">
        <v>1623</v>
      </c>
      <c r="V28" s="47">
        <v>1211</v>
      </c>
      <c r="W28" s="47">
        <v>1186</v>
      </c>
      <c r="X28" s="47">
        <v>1191</v>
      </c>
      <c r="Y28" s="47">
        <v>1164</v>
      </c>
      <c r="Z28" s="47">
        <v>1177</v>
      </c>
      <c r="AA28" s="47">
        <v>1214</v>
      </c>
      <c r="AB28" s="38">
        <v>1274</v>
      </c>
      <c r="AC28" s="38">
        <v>1301</v>
      </c>
      <c r="AD28" s="38">
        <v>2090</v>
      </c>
      <c r="AE28" s="38">
        <v>1447</v>
      </c>
      <c r="AF28" s="38">
        <v>1419</v>
      </c>
    </row>
    <row r="29" spans="1:37" ht="16.5" customHeight="1">
      <c r="A29" s="42" t="s">
        <v>309</v>
      </c>
      <c r="B29" s="47" t="s">
        <v>305</v>
      </c>
      <c r="C29" s="47" t="s">
        <v>305</v>
      </c>
      <c r="D29" s="47" t="s">
        <v>305</v>
      </c>
      <c r="E29" s="47">
        <v>355</v>
      </c>
      <c r="F29" s="47">
        <v>419</v>
      </c>
      <c r="G29" s="47">
        <v>291</v>
      </c>
      <c r="H29" s="47">
        <v>318</v>
      </c>
      <c r="I29" s="47">
        <v>316</v>
      </c>
      <c r="J29" s="47">
        <v>336</v>
      </c>
      <c r="K29" s="47">
        <v>360</v>
      </c>
      <c r="L29" s="47">
        <v>338</v>
      </c>
      <c r="M29" s="47">
        <v>313</v>
      </c>
      <c r="N29" s="47">
        <v>299</v>
      </c>
      <c r="O29" s="47">
        <v>332</v>
      </c>
      <c r="P29" s="47">
        <v>345</v>
      </c>
      <c r="Q29" s="47">
        <v>329</v>
      </c>
      <c r="R29" s="47">
        <v>378</v>
      </c>
      <c r="S29" s="47">
        <v>401</v>
      </c>
      <c r="T29" s="47">
        <v>372</v>
      </c>
      <c r="U29" s="47">
        <v>442</v>
      </c>
      <c r="V29" s="47">
        <v>276</v>
      </c>
      <c r="W29" s="47">
        <v>258</v>
      </c>
      <c r="X29" s="47">
        <v>319</v>
      </c>
      <c r="Y29" s="47">
        <v>270</v>
      </c>
      <c r="Z29" s="47">
        <v>278</v>
      </c>
      <c r="AA29" s="47">
        <v>274</v>
      </c>
      <c r="AB29" s="38">
        <v>282</v>
      </c>
      <c r="AC29" s="38">
        <v>287</v>
      </c>
      <c r="AD29" s="38">
        <v>485</v>
      </c>
      <c r="AE29" s="38">
        <v>418</v>
      </c>
      <c r="AF29" s="38">
        <v>428</v>
      </c>
      <c r="AH29" s="68">
        <f>TREND($AB29:$AF29,$AB$2:$AF$2,AH$2)</f>
        <v>506.90000000000873</v>
      </c>
      <c r="AI29" s="68">
        <f>TREND($AB29:$AF29,$AB$2:$AF$2,AI$2)</f>
        <v>549.19999999999709</v>
      </c>
      <c r="AJ29" s="68">
        <f>TREND($AB29:$AF29,$AB$2:$AF$2,AJ$2)</f>
        <v>591.5</v>
      </c>
      <c r="AK29" s="19" t="s">
        <v>377</v>
      </c>
    </row>
    <row r="30" spans="1:37" s="44" customFormat="1" ht="16.5" customHeight="1">
      <c r="A30" s="46" t="s">
        <v>308</v>
      </c>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5"/>
      <c r="AF30" s="45"/>
    </row>
    <row r="31" spans="1:37" ht="16.5" customHeight="1">
      <c r="A31" s="42" t="s">
        <v>307</v>
      </c>
      <c r="B31" s="41">
        <v>16777</v>
      </c>
      <c r="C31" s="41">
        <v>17033</v>
      </c>
      <c r="D31" s="41">
        <v>19377</v>
      </c>
      <c r="E31" s="41">
        <v>25515</v>
      </c>
      <c r="F31" s="41">
        <v>31662</v>
      </c>
      <c r="G31" s="41">
        <v>33597</v>
      </c>
      <c r="H31" s="41">
        <v>33597</v>
      </c>
      <c r="I31" s="41" t="s">
        <v>305</v>
      </c>
      <c r="J31" s="41">
        <v>30899</v>
      </c>
      <c r="K31" s="41">
        <v>30785</v>
      </c>
      <c r="L31" s="41">
        <v>30730</v>
      </c>
      <c r="M31" s="41">
        <v>31209</v>
      </c>
      <c r="N31" s="41">
        <v>32811</v>
      </c>
      <c r="O31" s="41">
        <v>33011</v>
      </c>
      <c r="P31" s="41">
        <v>33509</v>
      </c>
      <c r="Q31" s="41">
        <v>33387</v>
      </c>
      <c r="R31" s="41">
        <v>31360</v>
      </c>
      <c r="S31" s="41">
        <v>33042</v>
      </c>
      <c r="T31" s="41">
        <v>32381</v>
      </c>
      <c r="U31" s="41">
        <v>31335</v>
      </c>
      <c r="V31" s="41">
        <v>31296</v>
      </c>
      <c r="W31" s="41">
        <v>33152</v>
      </c>
      <c r="X31" s="41">
        <v>32211</v>
      </c>
      <c r="Y31" s="41">
        <v>31654</v>
      </c>
      <c r="Z31" s="41">
        <v>31238</v>
      </c>
      <c r="AA31" s="41">
        <v>31008</v>
      </c>
      <c r="AB31" s="38">
        <v>31412</v>
      </c>
      <c r="AC31" s="38">
        <v>31498</v>
      </c>
      <c r="AD31" s="43">
        <v>31550</v>
      </c>
      <c r="AE31" s="36">
        <v>31081</v>
      </c>
      <c r="AF31" s="38" t="s">
        <v>305</v>
      </c>
    </row>
    <row r="32" spans="1:37" ht="16.5" customHeight="1">
      <c r="A32" s="42" t="s">
        <v>306</v>
      </c>
      <c r="B32" s="41">
        <v>6543</v>
      </c>
      <c r="C32" s="41">
        <v>6083</v>
      </c>
      <c r="D32" s="41">
        <v>6455</v>
      </c>
      <c r="E32" s="41">
        <v>6144</v>
      </c>
      <c r="F32" s="41">
        <v>7126</v>
      </c>
      <c r="G32" s="41">
        <v>7522</v>
      </c>
      <c r="H32" s="41">
        <v>8236</v>
      </c>
      <c r="I32" s="41" t="s">
        <v>305</v>
      </c>
      <c r="J32" s="41">
        <v>8311</v>
      </c>
      <c r="K32" s="41">
        <v>8323</v>
      </c>
      <c r="L32" s="41">
        <v>8334</v>
      </c>
      <c r="M32" s="41">
        <v>8281</v>
      </c>
      <c r="N32" s="41">
        <v>8293</v>
      </c>
      <c r="O32" s="41">
        <v>8408</v>
      </c>
      <c r="P32" s="41">
        <v>8523</v>
      </c>
      <c r="Q32" s="41">
        <v>8379</v>
      </c>
      <c r="R32" s="41">
        <v>8202</v>
      </c>
      <c r="S32" s="41">
        <v>8546</v>
      </c>
      <c r="T32" s="41">
        <v>8621</v>
      </c>
      <c r="U32" s="41">
        <v>8648</v>
      </c>
      <c r="V32" s="41">
        <v>8994</v>
      </c>
      <c r="W32" s="41">
        <v>8976</v>
      </c>
      <c r="X32" s="41">
        <v>8898</v>
      </c>
      <c r="Y32" s="41">
        <v>9041</v>
      </c>
      <c r="Z32" s="41">
        <v>9063</v>
      </c>
      <c r="AA32" s="41">
        <v>9101</v>
      </c>
      <c r="AB32" s="38">
        <v>9100</v>
      </c>
      <c r="AC32" s="38">
        <v>9023</v>
      </c>
      <c r="AD32" s="38">
        <v>8980</v>
      </c>
      <c r="AE32" s="36">
        <v>8918</v>
      </c>
      <c r="AF32" s="38" t="s">
        <v>305</v>
      </c>
      <c r="AH32" s="68">
        <f>TREND($AB32:$AE32,$AB$2:$AE$2,AH$2)</f>
        <v>8799.0999999999913</v>
      </c>
      <c r="AI32" s="68">
        <f>TREND($AB32:$AE32,$AB$2:$AE$2,AI$2)</f>
        <v>8740.1999999999971</v>
      </c>
      <c r="AJ32" s="68">
        <f>TREND($AB32:$AE32,$AB$2:$AE$2,AJ$2)</f>
        <v>8681.2999999999884</v>
      </c>
    </row>
    <row r="33" spans="1:37" ht="32.25" customHeight="1">
      <c r="A33" s="40" t="s">
        <v>304</v>
      </c>
      <c r="B33" s="39">
        <v>2926</v>
      </c>
      <c r="C33" s="39">
        <v>2376</v>
      </c>
      <c r="D33" s="39">
        <v>1579</v>
      </c>
      <c r="E33" s="39">
        <v>857</v>
      </c>
      <c r="F33" s="39">
        <v>864</v>
      </c>
      <c r="G33" s="39">
        <v>737</v>
      </c>
      <c r="H33" s="39">
        <v>636</v>
      </c>
      <c r="I33" s="39">
        <v>619</v>
      </c>
      <c r="J33" s="39">
        <v>603</v>
      </c>
      <c r="K33" s="39">
        <v>565</v>
      </c>
      <c r="L33" s="39">
        <v>543</v>
      </c>
      <c r="M33" s="39">
        <v>509</v>
      </c>
      <c r="N33" s="39">
        <v>495</v>
      </c>
      <c r="O33" s="39">
        <v>477</v>
      </c>
      <c r="P33" s="39">
        <v>470</v>
      </c>
      <c r="Q33" s="39">
        <v>463</v>
      </c>
      <c r="R33" s="39">
        <v>282</v>
      </c>
      <c r="S33" s="39">
        <v>274</v>
      </c>
      <c r="T33" s="39">
        <v>261</v>
      </c>
      <c r="U33" s="39">
        <v>246</v>
      </c>
      <c r="V33" s="39">
        <v>233</v>
      </c>
      <c r="W33" s="39">
        <v>231</v>
      </c>
      <c r="X33" s="39">
        <v>229</v>
      </c>
      <c r="Y33" s="39">
        <v>220</v>
      </c>
      <c r="Z33" s="39">
        <v>225</v>
      </c>
      <c r="AA33" s="39">
        <v>217</v>
      </c>
      <c r="AB33" s="38">
        <v>221</v>
      </c>
      <c r="AC33" s="38">
        <v>214</v>
      </c>
      <c r="AD33" s="38">
        <v>198</v>
      </c>
      <c r="AE33" s="37">
        <v>187</v>
      </c>
      <c r="AF33" s="36">
        <v>179</v>
      </c>
      <c r="AH33" s="68">
        <f>TREND($AB33:$AF33,$AB$2:$AF$2,AH$2)</f>
        <v>166.5</v>
      </c>
      <c r="AI33" s="68">
        <f>TREND($AB33:$AF33,$AB$2:$AF$2,AI$2)</f>
        <v>155.40000000000146</v>
      </c>
      <c r="AJ33" s="68">
        <f>TREND($AB33:$AF33,$AB$2:$AF$2,AJ$2)</f>
        <v>144.29999999999927</v>
      </c>
    </row>
    <row r="34" spans="1:37" ht="16.5" customHeight="1" thickBot="1">
      <c r="A34" s="35" t="s">
        <v>303</v>
      </c>
      <c r="B34" s="34">
        <v>2450484</v>
      </c>
      <c r="C34" s="34">
        <v>4138140</v>
      </c>
      <c r="D34" s="34">
        <v>5128345</v>
      </c>
      <c r="E34" s="34">
        <v>7303286</v>
      </c>
      <c r="F34" s="34">
        <v>8577857</v>
      </c>
      <c r="G34" s="34">
        <v>9589483</v>
      </c>
      <c r="H34" s="34">
        <v>10996253</v>
      </c>
      <c r="I34" s="34">
        <v>11068440</v>
      </c>
      <c r="J34" s="34">
        <v>11132386</v>
      </c>
      <c r="K34" s="34">
        <v>11282736</v>
      </c>
      <c r="L34" s="34">
        <v>11429585</v>
      </c>
      <c r="M34" s="34">
        <v>11734710</v>
      </c>
      <c r="N34" s="34">
        <v>11877938</v>
      </c>
      <c r="O34" s="34">
        <v>12312982</v>
      </c>
      <c r="P34" s="34">
        <v>12565930</v>
      </c>
      <c r="Q34" s="34">
        <v>12738271</v>
      </c>
      <c r="R34" s="34">
        <v>12782143</v>
      </c>
      <c r="S34" s="34">
        <v>12876346</v>
      </c>
      <c r="T34" s="34">
        <v>12854054</v>
      </c>
      <c r="U34" s="34">
        <v>12794616</v>
      </c>
      <c r="V34" s="34">
        <v>12781476</v>
      </c>
      <c r="W34" s="34">
        <v>12942414</v>
      </c>
      <c r="X34" s="34">
        <v>12746126</v>
      </c>
      <c r="Y34" s="34">
        <v>12875568</v>
      </c>
      <c r="Z34" s="34">
        <v>12692892</v>
      </c>
      <c r="AA34" s="34">
        <v>12721541</v>
      </c>
      <c r="AB34" s="33">
        <v>12438926</v>
      </c>
      <c r="AC34" s="33">
        <v>12173935</v>
      </c>
      <c r="AD34" s="33">
        <v>12101936</v>
      </c>
      <c r="AE34" s="32">
        <v>12013496</v>
      </c>
      <c r="AF34" s="31">
        <v>11804002</v>
      </c>
      <c r="AH34" s="68">
        <f>TREND($AB34:$AF34,$AB$2:$AF$2,AH$2)</f>
        <v>11677372.900000036</v>
      </c>
    </row>
    <row r="35" spans="1:37" s="26" customFormat="1" ht="12.75" customHeight="1">
      <c r="A35" s="129" t="s">
        <v>302</v>
      </c>
      <c r="B35" s="129"/>
      <c r="C35" s="129"/>
      <c r="D35" s="129"/>
      <c r="E35" s="129"/>
      <c r="F35" s="129"/>
      <c r="G35" s="129"/>
      <c r="H35" s="129"/>
      <c r="I35" s="129"/>
      <c r="J35" s="129"/>
      <c r="K35" s="129"/>
      <c r="L35" s="129"/>
      <c r="M35" s="129"/>
      <c r="N35" s="129"/>
      <c r="O35" s="129"/>
      <c r="P35" s="129"/>
      <c r="Q35" s="30"/>
      <c r="R35" s="30"/>
      <c r="S35" s="30"/>
      <c r="T35" s="30"/>
      <c r="U35" s="30"/>
      <c r="V35" s="30"/>
      <c r="W35" s="30"/>
      <c r="X35" s="30"/>
      <c r="Y35" s="30"/>
      <c r="Z35" s="30"/>
      <c r="AA35" s="30"/>
      <c r="AB35" s="30"/>
      <c r="AC35" s="30"/>
      <c r="AE35" s="19"/>
    </row>
    <row r="36" spans="1:37" s="26" customFormat="1" ht="12.75" customHeight="1">
      <c r="A36" s="131"/>
      <c r="B36" s="131"/>
      <c r="C36" s="131"/>
      <c r="D36" s="131"/>
      <c r="E36" s="131"/>
      <c r="F36" s="131"/>
      <c r="G36" s="131"/>
      <c r="H36" s="131"/>
      <c r="I36" s="131"/>
      <c r="J36" s="131"/>
      <c r="K36" s="131"/>
      <c r="L36" s="131"/>
      <c r="M36" s="131"/>
      <c r="N36" s="131"/>
      <c r="O36" s="131"/>
      <c r="P36" s="131"/>
      <c r="Q36" s="29"/>
      <c r="R36" s="28"/>
      <c r="S36" s="28"/>
      <c r="T36" s="27"/>
    </row>
    <row r="37" spans="1:37" s="23" customFormat="1" ht="25.5" customHeight="1">
      <c r="A37" s="132" t="s">
        <v>301</v>
      </c>
      <c r="B37" s="132"/>
      <c r="C37" s="132"/>
      <c r="D37" s="132"/>
      <c r="E37" s="132"/>
      <c r="F37" s="132"/>
      <c r="G37" s="132"/>
      <c r="H37" s="132"/>
      <c r="I37" s="132"/>
      <c r="J37" s="132"/>
      <c r="K37" s="132"/>
      <c r="L37" s="132"/>
      <c r="M37" s="132"/>
      <c r="N37" s="132"/>
      <c r="O37" s="132"/>
      <c r="P37" s="132"/>
      <c r="Q37" s="25"/>
      <c r="R37" s="25"/>
      <c r="S37" s="25"/>
      <c r="T37" s="24"/>
      <c r="AJ37" s="19" t="s">
        <v>378</v>
      </c>
      <c r="AK37" s="77">
        <f>AJ29+AJ20+AJ18+AJ17</f>
        <v>19450.999999999884</v>
      </c>
    </row>
    <row r="38" spans="1:37" s="23" customFormat="1" ht="37.5">
      <c r="A38" s="130" t="s">
        <v>300</v>
      </c>
      <c r="B38" s="130"/>
      <c r="C38" s="130"/>
      <c r="D38" s="130"/>
      <c r="E38" s="130"/>
      <c r="F38" s="130"/>
      <c r="G38" s="130"/>
      <c r="H38" s="130"/>
      <c r="I38" s="130"/>
      <c r="J38" s="130"/>
      <c r="K38" s="130"/>
      <c r="L38" s="130"/>
      <c r="M38" s="130"/>
      <c r="N38" s="130"/>
      <c r="O38" s="130"/>
      <c r="P38" s="130"/>
      <c r="Q38" s="25"/>
      <c r="R38" s="25"/>
      <c r="S38" s="25"/>
      <c r="T38" s="24"/>
      <c r="AJ38" s="78" t="s">
        <v>383</v>
      </c>
      <c r="AK38" s="77">
        <f>AJ32+AJ33</f>
        <v>8825.5999999999876</v>
      </c>
    </row>
    <row r="39" spans="1:37" s="23" customFormat="1" ht="12.75" customHeight="1">
      <c r="A39" s="121" t="s">
        <v>299</v>
      </c>
      <c r="B39" s="121"/>
      <c r="C39" s="121"/>
      <c r="D39" s="121"/>
      <c r="E39" s="121"/>
      <c r="F39" s="121"/>
      <c r="G39" s="121"/>
      <c r="H39" s="121"/>
      <c r="I39" s="121"/>
      <c r="J39" s="121"/>
      <c r="K39" s="121"/>
      <c r="L39" s="121"/>
      <c r="M39" s="121"/>
      <c r="N39" s="121"/>
      <c r="O39" s="121"/>
      <c r="P39" s="121"/>
      <c r="Q39" s="25"/>
      <c r="R39" s="25"/>
      <c r="S39" s="25"/>
      <c r="T39" s="24"/>
    </row>
    <row r="40" spans="1:37" s="23" customFormat="1" ht="12.75" customHeight="1">
      <c r="A40" s="110" t="s">
        <v>298</v>
      </c>
      <c r="B40" s="110"/>
      <c r="C40" s="110"/>
      <c r="D40" s="110"/>
      <c r="E40" s="110"/>
      <c r="F40" s="110"/>
      <c r="G40" s="110"/>
      <c r="H40" s="110"/>
      <c r="I40" s="110"/>
      <c r="J40" s="110"/>
      <c r="K40" s="110"/>
      <c r="L40" s="110"/>
      <c r="M40" s="110"/>
      <c r="N40" s="110"/>
      <c r="O40" s="110"/>
      <c r="P40" s="110"/>
      <c r="Q40" s="25"/>
      <c r="R40" s="25"/>
      <c r="S40" s="25"/>
      <c r="T40" s="24"/>
    </row>
    <row r="41" spans="1:37" s="23" customFormat="1" ht="12.75" customHeight="1">
      <c r="A41" s="110" t="s">
        <v>297</v>
      </c>
      <c r="B41" s="110"/>
      <c r="C41" s="110"/>
      <c r="D41" s="110"/>
      <c r="E41" s="110"/>
      <c r="F41" s="110"/>
      <c r="G41" s="110"/>
      <c r="H41" s="110"/>
      <c r="I41" s="110"/>
      <c r="J41" s="110"/>
      <c r="K41" s="110"/>
      <c r="L41" s="110"/>
      <c r="M41" s="110"/>
      <c r="N41" s="110"/>
      <c r="O41" s="110"/>
      <c r="P41" s="110"/>
      <c r="Q41" s="25"/>
      <c r="R41" s="25"/>
      <c r="S41" s="25"/>
      <c r="T41" s="24"/>
    </row>
    <row r="42" spans="1:37" s="23" customFormat="1" ht="15.75" customHeight="1">
      <c r="A42" s="130" t="s">
        <v>296</v>
      </c>
      <c r="B42" s="130"/>
      <c r="C42" s="130"/>
      <c r="D42" s="130"/>
      <c r="E42" s="130"/>
      <c r="F42" s="130"/>
      <c r="G42" s="130"/>
      <c r="H42" s="130"/>
      <c r="I42" s="130"/>
      <c r="J42" s="130"/>
      <c r="K42" s="130"/>
      <c r="L42" s="130"/>
      <c r="M42" s="130"/>
      <c r="N42" s="130"/>
      <c r="O42" s="130"/>
      <c r="P42" s="130"/>
      <c r="T42" s="24"/>
    </row>
    <row r="43" spans="1:37" s="23" customFormat="1" ht="12.75" customHeight="1">
      <c r="A43" s="121" t="s">
        <v>295</v>
      </c>
      <c r="B43" s="121"/>
      <c r="C43" s="121"/>
      <c r="D43" s="121"/>
      <c r="E43" s="121"/>
      <c r="F43" s="121"/>
      <c r="G43" s="121"/>
      <c r="H43" s="121"/>
      <c r="I43" s="121"/>
      <c r="J43" s="121"/>
      <c r="K43" s="121"/>
      <c r="L43" s="121"/>
      <c r="M43" s="121"/>
      <c r="N43" s="121"/>
      <c r="O43" s="121"/>
      <c r="P43" s="121"/>
      <c r="T43" s="24"/>
    </row>
    <row r="44" spans="1:37" s="23" customFormat="1" ht="12.75" customHeight="1">
      <c r="A44" s="121" t="s">
        <v>294</v>
      </c>
      <c r="B44" s="121"/>
      <c r="C44" s="121"/>
      <c r="D44" s="121"/>
      <c r="E44" s="121"/>
      <c r="F44" s="121"/>
      <c r="G44" s="121"/>
      <c r="H44" s="121"/>
      <c r="I44" s="121"/>
      <c r="J44" s="121"/>
      <c r="K44" s="121"/>
      <c r="L44" s="121"/>
      <c r="M44" s="121"/>
      <c r="N44" s="121"/>
      <c r="O44" s="121"/>
      <c r="P44" s="121"/>
      <c r="T44" s="24"/>
    </row>
    <row r="45" spans="1:37" s="23" customFormat="1" ht="12.75" customHeight="1">
      <c r="A45" s="117" t="s">
        <v>293</v>
      </c>
      <c r="B45" s="117"/>
      <c r="C45" s="117"/>
      <c r="D45" s="117"/>
      <c r="E45" s="117"/>
      <c r="F45" s="117"/>
      <c r="G45" s="117"/>
      <c r="H45" s="117"/>
      <c r="I45" s="117"/>
      <c r="J45" s="117"/>
      <c r="K45" s="117"/>
      <c r="L45" s="117"/>
      <c r="M45" s="117"/>
      <c r="N45" s="117"/>
      <c r="O45" s="117"/>
      <c r="P45" s="117"/>
      <c r="T45" s="24"/>
    </row>
    <row r="46" spans="1:37" s="23" customFormat="1" ht="12.75" customHeight="1">
      <c r="A46" s="110" t="s">
        <v>292</v>
      </c>
      <c r="B46" s="110"/>
      <c r="C46" s="110"/>
      <c r="D46" s="110"/>
      <c r="E46" s="110"/>
      <c r="F46" s="110"/>
      <c r="G46" s="110"/>
      <c r="H46" s="110"/>
      <c r="I46" s="110"/>
      <c r="J46" s="110"/>
      <c r="K46" s="110"/>
      <c r="L46" s="110"/>
      <c r="M46" s="110"/>
      <c r="N46" s="110"/>
      <c r="O46" s="110"/>
      <c r="P46" s="110"/>
      <c r="T46" s="24"/>
    </row>
    <row r="47" spans="1:37" s="23" customFormat="1" ht="12.75" customHeight="1">
      <c r="A47" s="110" t="s">
        <v>291</v>
      </c>
      <c r="B47" s="110"/>
      <c r="C47" s="110"/>
      <c r="D47" s="110"/>
      <c r="E47" s="110"/>
      <c r="F47" s="110"/>
      <c r="G47" s="110"/>
      <c r="H47" s="110"/>
      <c r="I47" s="110"/>
      <c r="J47" s="110"/>
      <c r="K47" s="110"/>
      <c r="L47" s="110"/>
      <c r="M47" s="110"/>
      <c r="N47" s="110"/>
      <c r="O47" s="110"/>
      <c r="P47" s="110"/>
      <c r="T47" s="24"/>
    </row>
    <row r="48" spans="1:37" s="23" customFormat="1" ht="12.75" customHeight="1">
      <c r="A48" s="110" t="s">
        <v>290</v>
      </c>
      <c r="B48" s="110"/>
      <c r="C48" s="110"/>
      <c r="D48" s="110"/>
      <c r="E48" s="110"/>
      <c r="F48" s="110"/>
      <c r="G48" s="110"/>
      <c r="H48" s="110"/>
      <c r="I48" s="110"/>
      <c r="J48" s="110"/>
      <c r="K48" s="110"/>
      <c r="L48" s="110"/>
      <c r="M48" s="110"/>
      <c r="N48" s="110"/>
      <c r="O48" s="110"/>
      <c r="P48" s="110"/>
      <c r="T48" s="24"/>
    </row>
    <row r="49" spans="1:20" s="23" customFormat="1" ht="25.5" customHeight="1">
      <c r="A49" s="110" t="s">
        <v>289</v>
      </c>
      <c r="B49" s="110"/>
      <c r="C49" s="110"/>
      <c r="D49" s="110"/>
      <c r="E49" s="110"/>
      <c r="F49" s="110"/>
      <c r="G49" s="110"/>
      <c r="H49" s="110"/>
      <c r="I49" s="110"/>
      <c r="J49" s="110"/>
      <c r="K49" s="110"/>
      <c r="L49" s="110"/>
      <c r="M49" s="110"/>
      <c r="N49" s="110"/>
      <c r="O49" s="110"/>
      <c r="P49" s="110"/>
      <c r="T49" s="24"/>
    </row>
    <row r="50" spans="1:20" s="23" customFormat="1" ht="12.75" customHeight="1">
      <c r="A50" s="110" t="s">
        <v>288</v>
      </c>
      <c r="B50" s="110"/>
      <c r="C50" s="110"/>
      <c r="D50" s="110"/>
      <c r="E50" s="110"/>
      <c r="F50" s="110"/>
      <c r="G50" s="110"/>
      <c r="H50" s="110"/>
      <c r="I50" s="110"/>
      <c r="J50" s="110"/>
      <c r="K50" s="110"/>
      <c r="L50" s="110"/>
      <c r="M50" s="110"/>
      <c r="N50" s="110"/>
      <c r="O50" s="110"/>
      <c r="P50" s="110"/>
      <c r="T50" s="24"/>
    </row>
    <row r="51" spans="1:20" s="21" customFormat="1" ht="12.75" customHeight="1">
      <c r="A51" s="122"/>
      <c r="B51" s="122"/>
      <c r="C51" s="122"/>
      <c r="D51" s="122"/>
      <c r="E51" s="122"/>
      <c r="F51" s="122"/>
      <c r="G51" s="122"/>
      <c r="H51" s="122"/>
      <c r="I51" s="122"/>
      <c r="J51" s="122"/>
      <c r="K51" s="122"/>
      <c r="L51" s="122"/>
      <c r="M51" s="122"/>
      <c r="N51" s="122"/>
      <c r="O51" s="122"/>
      <c r="P51" s="122"/>
      <c r="T51" s="22"/>
    </row>
    <row r="52" spans="1:20" s="23" customFormat="1" ht="12.75" customHeight="1">
      <c r="A52" s="125" t="s">
        <v>287</v>
      </c>
      <c r="B52" s="125"/>
      <c r="C52" s="125"/>
      <c r="D52" s="125"/>
      <c r="E52" s="125"/>
      <c r="F52" s="125"/>
      <c r="G52" s="125"/>
      <c r="H52" s="125"/>
      <c r="I52" s="125"/>
      <c r="J52" s="125"/>
      <c r="K52" s="125"/>
      <c r="L52" s="125"/>
      <c r="M52" s="125"/>
      <c r="N52" s="125"/>
      <c r="O52" s="125"/>
      <c r="P52" s="125"/>
      <c r="T52" s="24"/>
    </row>
    <row r="53" spans="1:20" s="23" customFormat="1" ht="42" customHeight="1">
      <c r="A53" s="117" t="s">
        <v>286</v>
      </c>
      <c r="B53" s="117"/>
      <c r="C53" s="117"/>
      <c r="D53" s="117"/>
      <c r="E53" s="117"/>
      <c r="F53" s="117"/>
      <c r="G53" s="117"/>
      <c r="H53" s="117"/>
      <c r="I53" s="117"/>
      <c r="J53" s="117"/>
      <c r="K53" s="117"/>
      <c r="L53" s="117"/>
      <c r="M53" s="117"/>
      <c r="N53" s="117"/>
      <c r="O53" s="117"/>
      <c r="P53" s="117"/>
      <c r="T53" s="24"/>
    </row>
    <row r="54" spans="1:20" s="23" customFormat="1" ht="12.75" customHeight="1">
      <c r="A54" s="118" t="s">
        <v>285</v>
      </c>
      <c r="B54" s="118"/>
      <c r="C54" s="118"/>
      <c r="D54" s="118"/>
      <c r="E54" s="118"/>
      <c r="F54" s="118"/>
      <c r="G54" s="118"/>
      <c r="H54" s="118"/>
      <c r="I54" s="118"/>
      <c r="J54" s="118"/>
      <c r="K54" s="118"/>
      <c r="L54" s="118"/>
      <c r="M54" s="118"/>
      <c r="N54" s="118"/>
      <c r="O54" s="118"/>
      <c r="P54" s="118"/>
      <c r="T54" s="24"/>
    </row>
    <row r="55" spans="1:20" s="23" customFormat="1" ht="39.75" customHeight="1">
      <c r="A55" s="123" t="s">
        <v>284</v>
      </c>
      <c r="B55" s="123"/>
      <c r="C55" s="123"/>
      <c r="D55" s="123"/>
      <c r="E55" s="123"/>
      <c r="F55" s="123"/>
      <c r="G55" s="123"/>
      <c r="H55" s="123"/>
      <c r="I55" s="123"/>
      <c r="J55" s="123"/>
      <c r="K55" s="123"/>
      <c r="L55" s="123"/>
      <c r="M55" s="123"/>
      <c r="N55" s="123"/>
      <c r="O55" s="123"/>
      <c r="P55" s="123"/>
      <c r="T55" s="24"/>
    </row>
    <row r="56" spans="1:20" s="21" customFormat="1" ht="12.75" customHeight="1">
      <c r="A56" s="118" t="s">
        <v>283</v>
      </c>
      <c r="B56" s="118"/>
      <c r="C56" s="118"/>
      <c r="D56" s="118"/>
      <c r="E56" s="118"/>
      <c r="F56" s="118"/>
      <c r="G56" s="118"/>
      <c r="H56" s="118"/>
      <c r="I56" s="118"/>
      <c r="J56" s="118"/>
      <c r="K56" s="118"/>
      <c r="L56" s="118"/>
      <c r="M56" s="118"/>
      <c r="N56" s="118"/>
      <c r="O56" s="118"/>
      <c r="P56" s="118"/>
      <c r="T56" s="22"/>
    </row>
    <row r="57" spans="1:20" s="21" customFormat="1" ht="12.75" customHeight="1">
      <c r="A57" s="118" t="s">
        <v>282</v>
      </c>
      <c r="B57" s="118"/>
      <c r="C57" s="118"/>
      <c r="D57" s="118"/>
      <c r="E57" s="118"/>
      <c r="F57" s="118"/>
      <c r="G57" s="118"/>
      <c r="H57" s="118"/>
      <c r="I57" s="118"/>
      <c r="J57" s="118"/>
      <c r="K57" s="118"/>
      <c r="L57" s="118"/>
      <c r="M57" s="118"/>
      <c r="N57" s="118"/>
      <c r="O57" s="118"/>
      <c r="P57" s="118"/>
      <c r="T57" s="22"/>
    </row>
    <row r="58" spans="1:20" s="21" customFormat="1" ht="12.75" customHeight="1">
      <c r="A58" s="128" t="s">
        <v>281</v>
      </c>
      <c r="B58" s="128"/>
      <c r="C58" s="128"/>
      <c r="D58" s="128"/>
      <c r="E58" s="128"/>
      <c r="F58" s="128"/>
      <c r="G58" s="128"/>
      <c r="H58" s="128"/>
      <c r="I58" s="128"/>
      <c r="J58" s="128"/>
      <c r="K58" s="128"/>
      <c r="L58" s="128"/>
      <c r="M58" s="128"/>
      <c r="N58" s="128"/>
      <c r="O58" s="128"/>
      <c r="P58" s="128"/>
      <c r="T58" s="22"/>
    </row>
    <row r="59" spans="1:20" s="21" customFormat="1" ht="12.75" customHeight="1">
      <c r="A59" s="124"/>
      <c r="B59" s="124"/>
      <c r="C59" s="124"/>
      <c r="D59" s="124"/>
      <c r="E59" s="124"/>
      <c r="F59" s="124"/>
      <c r="G59" s="124"/>
      <c r="H59" s="124"/>
      <c r="I59" s="124"/>
      <c r="J59" s="124"/>
      <c r="K59" s="124"/>
      <c r="L59" s="124"/>
      <c r="M59" s="124"/>
      <c r="N59" s="124"/>
      <c r="O59" s="124"/>
      <c r="P59" s="124"/>
      <c r="T59" s="22"/>
    </row>
    <row r="60" spans="1:20" s="21" customFormat="1" ht="12.75" customHeight="1">
      <c r="A60" s="119" t="s">
        <v>280</v>
      </c>
      <c r="B60" s="119"/>
      <c r="C60" s="119"/>
      <c r="D60" s="119"/>
      <c r="E60" s="119"/>
      <c r="F60" s="119"/>
      <c r="G60" s="119"/>
      <c r="H60" s="119"/>
      <c r="I60" s="119"/>
      <c r="J60" s="119"/>
      <c r="K60" s="119"/>
      <c r="L60" s="119"/>
      <c r="M60" s="119"/>
      <c r="N60" s="119"/>
      <c r="O60" s="119"/>
      <c r="P60" s="119"/>
      <c r="T60" s="22"/>
    </row>
    <row r="61" spans="1:20" s="23" customFormat="1" ht="12.75" customHeight="1">
      <c r="A61" s="119" t="s">
        <v>279</v>
      </c>
      <c r="B61" s="119"/>
      <c r="C61" s="119"/>
      <c r="D61" s="119"/>
      <c r="E61" s="119"/>
      <c r="F61" s="119"/>
      <c r="G61" s="119"/>
      <c r="H61" s="119"/>
      <c r="I61" s="119"/>
      <c r="J61" s="119"/>
      <c r="K61" s="119"/>
      <c r="L61" s="119"/>
      <c r="M61" s="119"/>
      <c r="N61" s="119"/>
      <c r="O61" s="119"/>
      <c r="P61" s="119"/>
      <c r="T61" s="24"/>
    </row>
    <row r="62" spans="1:20" s="21" customFormat="1" ht="12.75" customHeight="1">
      <c r="A62" s="108" t="s">
        <v>278</v>
      </c>
      <c r="B62" s="108"/>
      <c r="C62" s="108"/>
      <c r="D62" s="108"/>
      <c r="E62" s="108"/>
      <c r="F62" s="108"/>
      <c r="G62" s="108"/>
      <c r="H62" s="108"/>
      <c r="I62" s="108"/>
      <c r="J62" s="108"/>
      <c r="K62" s="108"/>
      <c r="L62" s="108"/>
      <c r="M62" s="108"/>
      <c r="N62" s="108"/>
      <c r="O62" s="108"/>
      <c r="P62" s="108"/>
      <c r="T62" s="22"/>
    </row>
    <row r="63" spans="1:20" s="21" customFormat="1" ht="12.75" customHeight="1">
      <c r="A63" s="120" t="s">
        <v>277</v>
      </c>
      <c r="B63" s="120"/>
      <c r="C63" s="120"/>
      <c r="D63" s="120"/>
      <c r="E63" s="120"/>
      <c r="F63" s="120"/>
      <c r="G63" s="120"/>
      <c r="H63" s="120"/>
      <c r="I63" s="120"/>
      <c r="J63" s="120"/>
      <c r="K63" s="120"/>
      <c r="L63" s="120"/>
      <c r="M63" s="120"/>
      <c r="N63" s="120"/>
      <c r="O63" s="120"/>
      <c r="P63" s="120"/>
      <c r="T63" s="22"/>
    </row>
    <row r="64" spans="1:20" s="21" customFormat="1" ht="12.75" customHeight="1">
      <c r="A64" s="109" t="s">
        <v>276</v>
      </c>
      <c r="B64" s="109"/>
      <c r="C64" s="109"/>
      <c r="D64" s="109"/>
      <c r="E64" s="109"/>
      <c r="F64" s="109"/>
      <c r="G64" s="109"/>
      <c r="H64" s="109"/>
      <c r="I64" s="109"/>
      <c r="J64" s="109"/>
      <c r="K64" s="109"/>
      <c r="L64" s="109"/>
      <c r="M64" s="109"/>
      <c r="N64" s="109"/>
      <c r="O64" s="109"/>
      <c r="P64" s="109"/>
      <c r="T64" s="22"/>
    </row>
    <row r="65" spans="1:20" s="21" customFormat="1" ht="12.75" customHeight="1">
      <c r="A65" s="109" t="s">
        <v>275</v>
      </c>
      <c r="B65" s="109"/>
      <c r="C65" s="109"/>
      <c r="D65" s="109"/>
      <c r="E65" s="109"/>
      <c r="F65" s="109"/>
      <c r="G65" s="109"/>
      <c r="H65" s="109"/>
      <c r="I65" s="109"/>
      <c r="J65" s="109"/>
      <c r="K65" s="109"/>
      <c r="L65" s="109"/>
      <c r="M65" s="109"/>
      <c r="N65" s="109"/>
      <c r="O65" s="109"/>
      <c r="P65" s="109"/>
      <c r="T65" s="22"/>
    </row>
    <row r="66" spans="1:20" s="21" customFormat="1" ht="12.75" customHeight="1">
      <c r="A66" s="109" t="s">
        <v>274</v>
      </c>
      <c r="B66" s="109"/>
      <c r="C66" s="109"/>
      <c r="D66" s="109"/>
      <c r="E66" s="109"/>
      <c r="F66" s="109"/>
      <c r="G66" s="109"/>
      <c r="H66" s="109"/>
      <c r="I66" s="109"/>
      <c r="J66" s="109"/>
      <c r="K66" s="109"/>
      <c r="L66" s="109"/>
      <c r="M66" s="109"/>
      <c r="N66" s="109"/>
      <c r="O66" s="109"/>
      <c r="P66" s="109"/>
      <c r="T66" s="22"/>
    </row>
    <row r="67" spans="1:20" s="21" customFormat="1" ht="12.75" customHeight="1">
      <c r="A67" s="109" t="s">
        <v>273</v>
      </c>
      <c r="B67" s="109"/>
      <c r="C67" s="109"/>
      <c r="D67" s="109"/>
      <c r="E67" s="109"/>
      <c r="F67" s="109"/>
      <c r="G67" s="109"/>
      <c r="H67" s="109"/>
      <c r="I67" s="109"/>
      <c r="J67" s="109"/>
      <c r="K67" s="109"/>
      <c r="L67" s="109"/>
      <c r="M67" s="109"/>
      <c r="N67" s="109"/>
      <c r="O67" s="109"/>
      <c r="P67" s="109"/>
      <c r="T67" s="22"/>
    </row>
    <row r="68" spans="1:20" s="21" customFormat="1" ht="12.75" customHeight="1">
      <c r="A68" s="108" t="s">
        <v>272</v>
      </c>
      <c r="B68" s="108"/>
      <c r="C68" s="108"/>
      <c r="D68" s="108"/>
      <c r="E68" s="108"/>
      <c r="F68" s="108"/>
      <c r="G68" s="108"/>
      <c r="H68" s="108"/>
      <c r="I68" s="108"/>
      <c r="J68" s="108"/>
      <c r="K68" s="108"/>
      <c r="L68" s="108"/>
      <c r="M68" s="108"/>
      <c r="N68" s="108"/>
      <c r="O68" s="108"/>
      <c r="P68" s="108"/>
      <c r="T68" s="22"/>
    </row>
    <row r="69" spans="1:20" s="21" customFormat="1" ht="12.75" customHeight="1">
      <c r="A69" s="109" t="s">
        <v>271</v>
      </c>
      <c r="B69" s="109"/>
      <c r="C69" s="109"/>
      <c r="D69" s="109"/>
      <c r="E69" s="109"/>
      <c r="F69" s="109"/>
      <c r="G69" s="109"/>
      <c r="H69" s="109"/>
      <c r="I69" s="109"/>
      <c r="J69" s="109"/>
      <c r="K69" s="109"/>
      <c r="L69" s="109"/>
      <c r="M69" s="109"/>
      <c r="N69" s="109"/>
      <c r="O69" s="109"/>
      <c r="P69" s="109"/>
      <c r="T69" s="22"/>
    </row>
    <row r="70" spans="1:20" s="21" customFormat="1" ht="12.75" customHeight="1">
      <c r="A70" s="109" t="s">
        <v>270</v>
      </c>
      <c r="B70" s="109"/>
      <c r="C70" s="109"/>
      <c r="D70" s="109"/>
      <c r="E70" s="109"/>
      <c r="F70" s="109"/>
      <c r="G70" s="109"/>
      <c r="H70" s="109"/>
      <c r="I70" s="109"/>
      <c r="J70" s="109"/>
      <c r="K70" s="109"/>
      <c r="L70" s="109"/>
      <c r="M70" s="109"/>
      <c r="N70" s="109"/>
      <c r="O70" s="109"/>
      <c r="P70" s="109"/>
      <c r="T70" s="22"/>
    </row>
    <row r="71" spans="1:20" s="21" customFormat="1" ht="12.75" customHeight="1">
      <c r="A71" s="109" t="s">
        <v>269</v>
      </c>
      <c r="B71" s="109"/>
      <c r="C71" s="109"/>
      <c r="D71" s="109"/>
      <c r="E71" s="109"/>
      <c r="F71" s="109"/>
      <c r="G71" s="109"/>
      <c r="H71" s="109"/>
      <c r="I71" s="109"/>
      <c r="J71" s="109"/>
      <c r="K71" s="109"/>
      <c r="L71" s="109"/>
      <c r="M71" s="109"/>
      <c r="N71" s="109"/>
      <c r="O71" s="109"/>
      <c r="P71" s="109"/>
      <c r="T71" s="22"/>
    </row>
    <row r="72" spans="1:20" s="21" customFormat="1" ht="12.75" customHeight="1">
      <c r="A72" s="109" t="s">
        <v>268</v>
      </c>
      <c r="B72" s="109"/>
      <c r="C72" s="109"/>
      <c r="D72" s="109"/>
      <c r="E72" s="109"/>
      <c r="F72" s="109"/>
      <c r="G72" s="109"/>
      <c r="H72" s="109"/>
      <c r="I72" s="109"/>
      <c r="J72" s="109"/>
      <c r="K72" s="109"/>
      <c r="L72" s="109"/>
      <c r="M72" s="109"/>
      <c r="N72" s="109"/>
      <c r="O72" s="109"/>
      <c r="P72" s="109"/>
      <c r="T72" s="22"/>
    </row>
    <row r="73" spans="1:20" s="21" customFormat="1" ht="15" customHeight="1">
      <c r="A73" s="109" t="s">
        <v>267</v>
      </c>
      <c r="B73" s="109"/>
      <c r="C73" s="109"/>
      <c r="D73" s="109"/>
      <c r="E73" s="109"/>
      <c r="F73" s="109"/>
      <c r="G73" s="109"/>
      <c r="H73" s="109"/>
      <c r="I73" s="109"/>
      <c r="J73" s="109"/>
      <c r="K73" s="109"/>
      <c r="L73" s="109"/>
      <c r="M73" s="109"/>
      <c r="N73" s="109"/>
      <c r="O73" s="109"/>
      <c r="P73" s="109"/>
      <c r="T73" s="22"/>
    </row>
    <row r="74" spans="1:20" s="21" customFormat="1" ht="12.75" customHeight="1">
      <c r="A74" s="111" t="s">
        <v>266</v>
      </c>
      <c r="B74" s="111"/>
      <c r="C74" s="111"/>
      <c r="D74" s="111"/>
      <c r="E74" s="111"/>
      <c r="F74" s="111"/>
      <c r="G74" s="111"/>
      <c r="H74" s="111"/>
      <c r="I74" s="111"/>
      <c r="J74" s="111"/>
      <c r="K74" s="111"/>
      <c r="L74" s="111"/>
      <c r="M74" s="111"/>
      <c r="N74" s="111"/>
      <c r="O74" s="111"/>
      <c r="P74" s="111"/>
      <c r="T74" s="22"/>
    </row>
    <row r="75" spans="1:20" s="23" customFormat="1" ht="12.75" customHeight="1">
      <c r="A75" s="108" t="s">
        <v>265</v>
      </c>
      <c r="B75" s="108"/>
      <c r="C75" s="108"/>
      <c r="D75" s="108"/>
      <c r="E75" s="108"/>
      <c r="F75" s="108"/>
      <c r="G75" s="108"/>
      <c r="H75" s="108"/>
      <c r="I75" s="108"/>
      <c r="J75" s="108"/>
      <c r="K75" s="108"/>
      <c r="L75" s="108"/>
      <c r="M75" s="108"/>
      <c r="N75" s="108"/>
      <c r="O75" s="108"/>
      <c r="P75" s="108"/>
      <c r="T75" s="24"/>
    </row>
    <row r="76" spans="1:20" s="21" customFormat="1" ht="12.75" customHeight="1">
      <c r="A76" s="115" t="s">
        <v>264</v>
      </c>
      <c r="B76" s="115"/>
      <c r="C76" s="115"/>
      <c r="D76" s="115"/>
      <c r="E76" s="115"/>
      <c r="F76" s="115"/>
      <c r="G76" s="115"/>
      <c r="H76" s="115"/>
      <c r="I76" s="115"/>
      <c r="J76" s="115"/>
      <c r="K76" s="115"/>
      <c r="L76" s="115"/>
      <c r="M76" s="115"/>
      <c r="N76" s="115"/>
      <c r="O76" s="115"/>
      <c r="P76" s="115"/>
      <c r="T76" s="22"/>
    </row>
    <row r="77" spans="1:20" s="21" customFormat="1" ht="12.75" customHeight="1">
      <c r="A77" s="114" t="s">
        <v>257</v>
      </c>
      <c r="B77" s="114"/>
      <c r="C77" s="114"/>
      <c r="D77" s="114"/>
      <c r="E77" s="114"/>
      <c r="F77" s="114"/>
      <c r="G77" s="114"/>
      <c r="H77" s="114"/>
      <c r="I77" s="114"/>
      <c r="J77" s="114"/>
      <c r="K77" s="114"/>
      <c r="L77" s="114"/>
      <c r="M77" s="114"/>
      <c r="N77" s="114"/>
      <c r="O77" s="114"/>
      <c r="P77" s="114"/>
      <c r="T77" s="22"/>
    </row>
    <row r="78" spans="1:20" s="21" customFormat="1" ht="12.75" customHeight="1">
      <c r="A78" s="116" t="s">
        <v>263</v>
      </c>
      <c r="B78" s="116"/>
      <c r="C78" s="116"/>
      <c r="D78" s="116"/>
      <c r="E78" s="116"/>
      <c r="F78" s="116"/>
      <c r="G78" s="116"/>
      <c r="H78" s="116"/>
      <c r="I78" s="116"/>
      <c r="J78" s="116"/>
      <c r="K78" s="116"/>
      <c r="L78" s="116"/>
      <c r="M78" s="116"/>
      <c r="N78" s="116"/>
      <c r="O78" s="116"/>
      <c r="P78" s="116"/>
      <c r="T78" s="22"/>
    </row>
    <row r="79" spans="1:20" s="21" customFormat="1" ht="13.5" customHeight="1">
      <c r="A79" s="114" t="s">
        <v>262</v>
      </c>
      <c r="B79" s="114"/>
      <c r="C79" s="114"/>
      <c r="D79" s="114"/>
      <c r="E79" s="114"/>
      <c r="F79" s="114"/>
      <c r="G79" s="114"/>
      <c r="H79" s="114"/>
      <c r="I79" s="114"/>
      <c r="J79" s="114"/>
      <c r="K79" s="114"/>
      <c r="L79" s="114"/>
      <c r="M79" s="114"/>
      <c r="N79" s="114"/>
      <c r="O79" s="114"/>
      <c r="P79" s="114"/>
      <c r="T79" s="22"/>
    </row>
    <row r="80" spans="1:20" s="21" customFormat="1" ht="12.75" customHeight="1">
      <c r="A80" s="108" t="s">
        <v>261</v>
      </c>
      <c r="B80" s="108"/>
      <c r="C80" s="108"/>
      <c r="D80" s="108"/>
      <c r="E80" s="108"/>
      <c r="F80" s="108"/>
      <c r="G80" s="108"/>
      <c r="H80" s="108"/>
      <c r="I80" s="108"/>
      <c r="J80" s="108"/>
      <c r="K80" s="108"/>
      <c r="L80" s="108"/>
      <c r="M80" s="108"/>
      <c r="N80" s="108"/>
      <c r="O80" s="108"/>
      <c r="P80" s="108"/>
      <c r="T80" s="22"/>
    </row>
    <row r="81" spans="1:20" s="21" customFormat="1" ht="12.75" customHeight="1">
      <c r="A81" s="115" t="s">
        <v>260</v>
      </c>
      <c r="B81" s="115"/>
      <c r="C81" s="115"/>
      <c r="D81" s="115"/>
      <c r="E81" s="115"/>
      <c r="F81" s="115"/>
      <c r="G81" s="115"/>
      <c r="H81" s="115"/>
      <c r="I81" s="115"/>
      <c r="J81" s="115"/>
      <c r="K81" s="115"/>
      <c r="L81" s="115"/>
      <c r="M81" s="115"/>
      <c r="N81" s="115"/>
      <c r="O81" s="115"/>
      <c r="P81" s="115"/>
      <c r="T81" s="22"/>
    </row>
    <row r="82" spans="1:20" s="21" customFormat="1" ht="12.75" customHeight="1">
      <c r="A82" s="114" t="s">
        <v>252</v>
      </c>
      <c r="B82" s="114"/>
      <c r="C82" s="114"/>
      <c r="D82" s="114"/>
      <c r="E82" s="114"/>
      <c r="F82" s="114"/>
      <c r="G82" s="114"/>
      <c r="H82" s="114"/>
      <c r="I82" s="114"/>
      <c r="J82" s="114"/>
      <c r="K82" s="114"/>
      <c r="L82" s="114"/>
      <c r="M82" s="114"/>
      <c r="N82" s="114"/>
      <c r="O82" s="114"/>
      <c r="P82" s="114"/>
      <c r="T82" s="22"/>
    </row>
    <row r="83" spans="1:20" s="21" customFormat="1" ht="12.75" customHeight="1">
      <c r="A83" s="108" t="s">
        <v>259</v>
      </c>
      <c r="B83" s="108"/>
      <c r="C83" s="108"/>
      <c r="D83" s="108"/>
      <c r="E83" s="108"/>
      <c r="F83" s="108"/>
      <c r="G83" s="108"/>
      <c r="H83" s="108"/>
      <c r="I83" s="108"/>
      <c r="J83" s="108"/>
      <c r="K83" s="108"/>
      <c r="L83" s="108"/>
      <c r="M83" s="108"/>
      <c r="N83" s="108"/>
      <c r="O83" s="108"/>
      <c r="P83" s="108"/>
      <c r="T83" s="22"/>
    </row>
    <row r="84" spans="1:20" s="21" customFormat="1" ht="12.75" customHeight="1">
      <c r="A84" s="115" t="s">
        <v>258</v>
      </c>
      <c r="B84" s="115"/>
      <c r="C84" s="115"/>
      <c r="D84" s="115"/>
      <c r="E84" s="115"/>
      <c r="F84" s="115"/>
      <c r="G84" s="115"/>
      <c r="H84" s="115"/>
      <c r="I84" s="115"/>
      <c r="J84" s="115"/>
      <c r="K84" s="115"/>
      <c r="L84" s="115"/>
      <c r="M84" s="115"/>
      <c r="N84" s="115"/>
      <c r="O84" s="115"/>
      <c r="P84" s="115"/>
      <c r="T84" s="22"/>
    </row>
    <row r="85" spans="1:20" s="21" customFormat="1" ht="12.75" customHeight="1">
      <c r="A85" s="114" t="s">
        <v>257</v>
      </c>
      <c r="B85" s="114"/>
      <c r="C85" s="114"/>
      <c r="D85" s="114"/>
      <c r="E85" s="114"/>
      <c r="F85" s="114"/>
      <c r="G85" s="114"/>
      <c r="H85" s="114"/>
      <c r="I85" s="114"/>
      <c r="J85" s="114"/>
      <c r="K85" s="114"/>
      <c r="L85" s="114"/>
      <c r="M85" s="114"/>
      <c r="N85" s="114"/>
      <c r="O85" s="114"/>
      <c r="P85" s="114"/>
      <c r="T85" s="22"/>
    </row>
    <row r="86" spans="1:20" s="21" customFormat="1" ht="12.75" customHeight="1">
      <c r="A86" s="116" t="s">
        <v>256</v>
      </c>
      <c r="B86" s="116"/>
      <c r="C86" s="116"/>
      <c r="D86" s="116"/>
      <c r="E86" s="116"/>
      <c r="F86" s="116"/>
      <c r="G86" s="116"/>
      <c r="H86" s="116"/>
      <c r="I86" s="116"/>
      <c r="J86" s="116"/>
      <c r="K86" s="116"/>
      <c r="L86" s="116"/>
      <c r="M86" s="116"/>
      <c r="N86" s="116"/>
      <c r="O86" s="116"/>
      <c r="P86" s="116"/>
      <c r="T86" s="22"/>
    </row>
    <row r="87" spans="1:20" s="21" customFormat="1" ht="13.5" customHeight="1">
      <c r="A87" s="114" t="s">
        <v>255</v>
      </c>
      <c r="B87" s="114"/>
      <c r="C87" s="114"/>
      <c r="D87" s="114"/>
      <c r="E87" s="114"/>
      <c r="F87" s="114"/>
      <c r="G87" s="114"/>
      <c r="H87" s="114"/>
      <c r="I87" s="114"/>
      <c r="J87" s="114"/>
      <c r="K87" s="114"/>
      <c r="L87" s="114"/>
      <c r="M87" s="114"/>
      <c r="N87" s="114"/>
      <c r="O87" s="114"/>
      <c r="P87" s="114"/>
      <c r="T87" s="22"/>
    </row>
    <row r="88" spans="1:20" s="21" customFormat="1" ht="12.75" customHeight="1">
      <c r="A88" s="108" t="s">
        <v>254</v>
      </c>
      <c r="B88" s="108"/>
      <c r="C88" s="108"/>
      <c r="D88" s="108"/>
      <c r="E88" s="108"/>
      <c r="F88" s="108"/>
      <c r="G88" s="108"/>
      <c r="H88" s="108"/>
      <c r="I88" s="108"/>
      <c r="J88" s="108"/>
      <c r="K88" s="108"/>
      <c r="L88" s="108"/>
      <c r="M88" s="108"/>
      <c r="N88" s="108"/>
      <c r="O88" s="108"/>
      <c r="P88" s="108"/>
      <c r="T88" s="22"/>
    </row>
    <row r="89" spans="1:20" s="21" customFormat="1" ht="12.75" customHeight="1">
      <c r="A89" s="115" t="s">
        <v>253</v>
      </c>
      <c r="B89" s="115"/>
      <c r="C89" s="115"/>
      <c r="D89" s="115"/>
      <c r="E89" s="115"/>
      <c r="F89" s="115"/>
      <c r="G89" s="115"/>
      <c r="H89" s="115"/>
      <c r="I89" s="115"/>
      <c r="J89" s="115"/>
      <c r="K89" s="115"/>
      <c r="L89" s="115"/>
      <c r="M89" s="115"/>
      <c r="N89" s="115"/>
      <c r="O89" s="115"/>
      <c r="P89" s="115"/>
      <c r="T89" s="22"/>
    </row>
    <row r="90" spans="1:20" s="21" customFormat="1" ht="12.75" customHeight="1">
      <c r="A90" s="114" t="s">
        <v>252</v>
      </c>
      <c r="B90" s="114"/>
      <c r="C90" s="114"/>
      <c r="D90" s="114"/>
      <c r="E90" s="114"/>
      <c r="F90" s="114"/>
      <c r="G90" s="114"/>
      <c r="H90" s="114"/>
      <c r="I90" s="114"/>
      <c r="J90" s="114"/>
      <c r="K90" s="114"/>
      <c r="L90" s="114"/>
      <c r="M90" s="114"/>
      <c r="N90" s="114"/>
      <c r="O90" s="114"/>
      <c r="P90" s="114"/>
      <c r="T90" s="22"/>
    </row>
    <row r="91" spans="1:20" s="21" customFormat="1" ht="12.75" customHeight="1">
      <c r="A91" s="111" t="s">
        <v>251</v>
      </c>
      <c r="B91" s="111"/>
      <c r="C91" s="111"/>
      <c r="D91" s="111"/>
      <c r="E91" s="111"/>
      <c r="F91" s="111"/>
      <c r="G91" s="111"/>
      <c r="H91" s="111"/>
      <c r="I91" s="111"/>
      <c r="J91" s="111"/>
      <c r="K91" s="111"/>
      <c r="L91" s="111"/>
      <c r="M91" s="111"/>
      <c r="N91" s="111"/>
      <c r="O91" s="111"/>
      <c r="P91" s="111"/>
      <c r="T91" s="22"/>
    </row>
    <row r="92" spans="1:20" s="21" customFormat="1" ht="15.75" customHeight="1">
      <c r="A92" s="109" t="s">
        <v>250</v>
      </c>
      <c r="B92" s="109"/>
      <c r="C92" s="109"/>
      <c r="D92" s="109"/>
      <c r="E92" s="109"/>
      <c r="F92" s="109"/>
      <c r="G92" s="109"/>
      <c r="H92" s="109"/>
      <c r="I92" s="109"/>
      <c r="J92" s="109"/>
      <c r="K92" s="109"/>
      <c r="L92" s="109"/>
      <c r="M92" s="109"/>
      <c r="N92" s="109"/>
      <c r="O92" s="109"/>
      <c r="P92" s="109"/>
      <c r="T92" s="22"/>
    </row>
    <row r="93" spans="1:20" s="21" customFormat="1" ht="15.75" customHeight="1">
      <c r="A93" s="109" t="s">
        <v>249</v>
      </c>
      <c r="B93" s="109"/>
      <c r="C93" s="109"/>
      <c r="D93" s="109"/>
      <c r="E93" s="109"/>
      <c r="F93" s="109"/>
      <c r="G93" s="109"/>
      <c r="H93" s="109"/>
      <c r="I93" s="109"/>
      <c r="J93" s="109"/>
      <c r="K93" s="109"/>
      <c r="L93" s="109"/>
      <c r="M93" s="109"/>
      <c r="N93" s="109"/>
      <c r="O93" s="109"/>
      <c r="P93" s="109"/>
      <c r="T93" s="22"/>
    </row>
    <row r="94" spans="1:20" s="21" customFormat="1" ht="12.75" customHeight="1">
      <c r="A94" s="111" t="s">
        <v>248</v>
      </c>
      <c r="B94" s="111"/>
      <c r="C94" s="111"/>
      <c r="D94" s="111"/>
      <c r="E94" s="111"/>
      <c r="F94" s="111"/>
      <c r="G94" s="111"/>
      <c r="H94" s="111"/>
      <c r="I94" s="111"/>
      <c r="J94" s="111"/>
      <c r="K94" s="111"/>
      <c r="L94" s="111"/>
      <c r="M94" s="111"/>
      <c r="N94" s="111"/>
      <c r="O94" s="111"/>
      <c r="P94" s="111"/>
      <c r="T94" s="22"/>
    </row>
    <row r="95" spans="1:20" s="21" customFormat="1" ht="12.75" customHeight="1">
      <c r="A95" s="109" t="s">
        <v>247</v>
      </c>
      <c r="B95" s="109"/>
      <c r="C95" s="109"/>
      <c r="D95" s="109"/>
      <c r="E95" s="109"/>
      <c r="F95" s="109"/>
      <c r="G95" s="109"/>
      <c r="H95" s="109"/>
      <c r="I95" s="109"/>
      <c r="J95" s="109"/>
      <c r="K95" s="109"/>
      <c r="L95" s="109"/>
      <c r="M95" s="109"/>
      <c r="N95" s="109"/>
      <c r="O95" s="109"/>
      <c r="P95" s="109"/>
      <c r="T95" s="22"/>
    </row>
    <row r="96" spans="1:20" s="21" customFormat="1" ht="12.75" customHeight="1">
      <c r="A96" s="127" t="s">
        <v>246</v>
      </c>
      <c r="B96" s="127"/>
      <c r="C96" s="127"/>
      <c r="D96" s="127"/>
      <c r="E96" s="127"/>
      <c r="F96" s="127"/>
      <c r="G96" s="127"/>
      <c r="H96" s="127"/>
      <c r="I96" s="127"/>
      <c r="J96" s="127"/>
      <c r="K96" s="127"/>
      <c r="L96" s="127"/>
      <c r="M96" s="127"/>
      <c r="N96" s="127"/>
      <c r="O96" s="127"/>
      <c r="P96" s="127"/>
      <c r="T96" s="22"/>
    </row>
    <row r="97" spans="1:20" s="21" customFormat="1" ht="12.75" customHeight="1">
      <c r="A97" s="120" t="s">
        <v>245</v>
      </c>
      <c r="B97" s="120"/>
      <c r="C97" s="120"/>
      <c r="D97" s="120"/>
      <c r="E97" s="120"/>
      <c r="F97" s="120"/>
      <c r="G97" s="120"/>
      <c r="H97" s="120"/>
      <c r="I97" s="120"/>
      <c r="J97" s="120"/>
      <c r="K97" s="120"/>
      <c r="L97" s="120"/>
      <c r="M97" s="120"/>
      <c r="N97" s="120"/>
      <c r="O97" s="120"/>
      <c r="P97" s="120"/>
      <c r="T97" s="22"/>
    </row>
    <row r="98" spans="1:20" s="21" customFormat="1" ht="12.75" customHeight="1">
      <c r="A98" s="127" t="s">
        <v>244</v>
      </c>
      <c r="B98" s="127"/>
      <c r="C98" s="127"/>
      <c r="D98" s="127"/>
      <c r="E98" s="127"/>
      <c r="F98" s="127"/>
      <c r="G98" s="127"/>
      <c r="H98" s="127"/>
      <c r="I98" s="127"/>
      <c r="J98" s="127"/>
      <c r="K98" s="127"/>
      <c r="L98" s="127"/>
      <c r="M98" s="127"/>
      <c r="N98" s="127"/>
      <c r="O98" s="127"/>
      <c r="P98" s="127"/>
      <c r="T98" s="22"/>
    </row>
    <row r="99" spans="1:20" s="21" customFormat="1" ht="12.75" customHeight="1">
      <c r="A99" s="120" t="s">
        <v>243</v>
      </c>
      <c r="B99" s="120"/>
      <c r="C99" s="120"/>
      <c r="D99" s="120"/>
      <c r="E99" s="120"/>
      <c r="F99" s="120"/>
      <c r="G99" s="120"/>
      <c r="H99" s="120"/>
      <c r="I99" s="120"/>
      <c r="J99" s="120"/>
      <c r="K99" s="120"/>
      <c r="L99" s="120"/>
      <c r="M99" s="120"/>
      <c r="N99" s="120"/>
      <c r="O99" s="120"/>
      <c r="P99" s="120"/>
      <c r="T99" s="22"/>
    </row>
    <row r="100" spans="1:20" s="21" customFormat="1" ht="12.75" customHeight="1">
      <c r="A100" s="111" t="s">
        <v>242</v>
      </c>
      <c r="B100" s="111"/>
      <c r="C100" s="111"/>
      <c r="D100" s="111"/>
      <c r="E100" s="111"/>
      <c r="F100" s="111"/>
      <c r="G100" s="111"/>
      <c r="H100" s="111"/>
      <c r="I100" s="111"/>
      <c r="J100" s="111"/>
      <c r="K100" s="111"/>
      <c r="L100" s="111"/>
      <c r="M100" s="111"/>
      <c r="N100" s="111"/>
      <c r="O100" s="111"/>
      <c r="P100" s="111"/>
      <c r="T100" s="22"/>
    </row>
    <row r="101" spans="1:20" s="21" customFormat="1" ht="12.75" customHeight="1">
      <c r="A101" s="108" t="s">
        <v>241</v>
      </c>
      <c r="B101" s="108"/>
      <c r="C101" s="108"/>
      <c r="D101" s="108"/>
      <c r="E101" s="108"/>
      <c r="F101" s="108"/>
      <c r="G101" s="108"/>
      <c r="H101" s="108"/>
      <c r="I101" s="108"/>
      <c r="J101" s="108"/>
      <c r="K101" s="108"/>
      <c r="L101" s="108"/>
      <c r="M101" s="108"/>
      <c r="N101" s="108"/>
      <c r="O101" s="108"/>
      <c r="P101" s="108"/>
      <c r="T101" s="22"/>
    </row>
    <row r="102" spans="1:20" s="21" customFormat="1" ht="12.75" customHeight="1">
      <c r="A102" s="109" t="s">
        <v>240</v>
      </c>
      <c r="B102" s="109"/>
      <c r="C102" s="109"/>
      <c r="D102" s="109"/>
      <c r="E102" s="109"/>
      <c r="F102" s="109"/>
      <c r="G102" s="109"/>
      <c r="H102" s="109"/>
      <c r="I102" s="109"/>
      <c r="J102" s="109"/>
      <c r="K102" s="109"/>
      <c r="L102" s="109"/>
      <c r="M102" s="109"/>
      <c r="N102" s="109"/>
      <c r="O102" s="109"/>
      <c r="P102" s="109"/>
      <c r="T102" s="22"/>
    </row>
    <row r="103" spans="1:20" s="21" customFormat="1" ht="12.75" customHeight="1">
      <c r="A103" s="109" t="s">
        <v>239</v>
      </c>
      <c r="B103" s="109"/>
      <c r="C103" s="109"/>
      <c r="D103" s="109"/>
      <c r="E103" s="109"/>
      <c r="F103" s="109"/>
      <c r="G103" s="109"/>
      <c r="H103" s="109"/>
      <c r="I103" s="109"/>
      <c r="J103" s="109"/>
      <c r="K103" s="109"/>
      <c r="L103" s="109"/>
      <c r="M103" s="109"/>
      <c r="N103" s="109"/>
      <c r="O103" s="109"/>
      <c r="P103" s="109"/>
      <c r="T103" s="22"/>
    </row>
    <row r="104" spans="1:20" s="21" customFormat="1" ht="12.75" customHeight="1">
      <c r="A104" s="109" t="s">
        <v>238</v>
      </c>
      <c r="B104" s="109"/>
      <c r="C104" s="109"/>
      <c r="D104" s="109"/>
      <c r="E104" s="109"/>
      <c r="F104" s="109"/>
      <c r="G104" s="109"/>
      <c r="H104" s="109"/>
      <c r="I104" s="109"/>
      <c r="J104" s="109"/>
      <c r="K104" s="109"/>
      <c r="L104" s="109"/>
      <c r="M104" s="109"/>
      <c r="N104" s="109"/>
      <c r="O104" s="109"/>
      <c r="P104" s="109"/>
      <c r="T104" s="22"/>
    </row>
    <row r="105" spans="1:20" s="21" customFormat="1" ht="12.75" customHeight="1">
      <c r="A105" s="111" t="s">
        <v>237</v>
      </c>
      <c r="B105" s="111"/>
      <c r="C105" s="111"/>
      <c r="D105" s="111"/>
      <c r="E105" s="111"/>
      <c r="F105" s="111"/>
      <c r="G105" s="111"/>
      <c r="H105" s="111"/>
      <c r="I105" s="111"/>
      <c r="J105" s="111"/>
      <c r="K105" s="111"/>
      <c r="L105" s="111"/>
      <c r="M105" s="111"/>
      <c r="N105" s="111"/>
      <c r="O105" s="111"/>
      <c r="P105" s="111"/>
      <c r="T105" s="22"/>
    </row>
    <row r="106" spans="1:20" s="21" customFormat="1" ht="12.75" customHeight="1">
      <c r="A106" s="108" t="s">
        <v>236</v>
      </c>
      <c r="B106" s="108"/>
      <c r="C106" s="108"/>
      <c r="D106" s="108"/>
      <c r="E106" s="108"/>
      <c r="F106" s="108"/>
      <c r="G106" s="108"/>
      <c r="H106" s="108"/>
      <c r="I106" s="108"/>
      <c r="J106" s="108"/>
      <c r="K106" s="108"/>
      <c r="L106" s="108"/>
      <c r="M106" s="108"/>
      <c r="N106" s="108"/>
      <c r="O106" s="108"/>
      <c r="P106" s="108"/>
      <c r="T106" s="22"/>
    </row>
    <row r="107" spans="1:20" s="21" customFormat="1" ht="27.75" customHeight="1">
      <c r="A107" s="115" t="s">
        <v>235</v>
      </c>
      <c r="B107" s="115"/>
      <c r="C107" s="115"/>
      <c r="D107" s="115"/>
      <c r="E107" s="115"/>
      <c r="F107" s="115"/>
      <c r="G107" s="115"/>
      <c r="H107" s="115"/>
      <c r="I107" s="115"/>
      <c r="J107" s="115"/>
      <c r="K107" s="115"/>
      <c r="L107" s="115"/>
      <c r="M107" s="115"/>
      <c r="N107" s="115"/>
      <c r="O107" s="115"/>
      <c r="P107" s="115"/>
      <c r="T107" s="22"/>
    </row>
    <row r="108" spans="1:20" s="21" customFormat="1" ht="12.75" customHeight="1">
      <c r="A108" s="108" t="s">
        <v>234</v>
      </c>
      <c r="B108" s="108"/>
      <c r="C108" s="108"/>
      <c r="D108" s="108"/>
      <c r="E108" s="108"/>
      <c r="F108" s="108"/>
      <c r="G108" s="108"/>
      <c r="H108" s="108"/>
      <c r="I108" s="108"/>
      <c r="J108" s="108"/>
      <c r="K108" s="108"/>
      <c r="L108" s="108"/>
      <c r="M108" s="108"/>
      <c r="N108" s="108"/>
      <c r="O108" s="108"/>
      <c r="P108" s="108"/>
      <c r="T108" s="22"/>
    </row>
    <row r="109" spans="1:20" s="21" customFormat="1" ht="12.75" customHeight="1">
      <c r="A109" s="112" t="s">
        <v>233</v>
      </c>
      <c r="B109" s="112"/>
      <c r="C109" s="112"/>
      <c r="D109" s="112"/>
      <c r="E109" s="112"/>
      <c r="F109" s="112"/>
      <c r="G109" s="112"/>
      <c r="H109" s="112"/>
      <c r="I109" s="112"/>
      <c r="J109" s="112"/>
      <c r="K109" s="112"/>
      <c r="L109" s="112"/>
      <c r="M109" s="112"/>
      <c r="N109" s="112"/>
      <c r="O109" s="112"/>
      <c r="P109" s="112"/>
      <c r="T109" s="22"/>
    </row>
    <row r="110" spans="1:20" s="21" customFormat="1" ht="13.5" customHeight="1">
      <c r="A110" s="113" t="s">
        <v>232</v>
      </c>
      <c r="B110" s="113"/>
      <c r="C110" s="113"/>
      <c r="D110" s="113"/>
      <c r="E110" s="113"/>
      <c r="F110" s="113"/>
      <c r="G110" s="113"/>
      <c r="H110" s="113"/>
      <c r="I110" s="113"/>
      <c r="J110" s="113"/>
      <c r="K110" s="113"/>
      <c r="L110" s="113"/>
      <c r="M110" s="113"/>
      <c r="N110" s="113"/>
      <c r="O110" s="113"/>
      <c r="P110" s="113"/>
      <c r="T110" s="22"/>
    </row>
    <row r="111" spans="1:20" s="21" customFormat="1" ht="12.75" customHeight="1">
      <c r="A111" s="108" t="s">
        <v>231</v>
      </c>
      <c r="B111" s="108"/>
      <c r="C111" s="108"/>
      <c r="D111" s="108"/>
      <c r="E111" s="108"/>
      <c r="F111" s="108"/>
      <c r="G111" s="108"/>
      <c r="H111" s="108"/>
      <c r="I111" s="108"/>
      <c r="J111" s="108"/>
      <c r="K111" s="108"/>
      <c r="L111" s="108"/>
      <c r="M111" s="108"/>
      <c r="N111" s="108"/>
      <c r="O111" s="108"/>
      <c r="P111" s="108"/>
      <c r="T111" s="22"/>
    </row>
    <row r="112" spans="1:20" s="21" customFormat="1" ht="25.5" customHeight="1">
      <c r="A112" s="109" t="s">
        <v>230</v>
      </c>
      <c r="B112" s="109"/>
      <c r="C112" s="109"/>
      <c r="D112" s="109"/>
      <c r="E112" s="109"/>
      <c r="F112" s="109"/>
      <c r="G112" s="109"/>
      <c r="H112" s="109"/>
      <c r="I112" s="109"/>
      <c r="J112" s="109"/>
      <c r="K112" s="109"/>
      <c r="L112" s="109"/>
      <c r="M112" s="109"/>
      <c r="N112" s="109"/>
      <c r="O112" s="109"/>
      <c r="P112" s="109"/>
      <c r="T112" s="22"/>
    </row>
  </sheetData>
  <mergeCells count="79">
    <mergeCell ref="A36:P36"/>
    <mergeCell ref="A37:P37"/>
    <mergeCell ref="A38:P38"/>
    <mergeCell ref="A39:P39"/>
    <mergeCell ref="A40:P40"/>
    <mergeCell ref="A41:P41"/>
    <mergeCell ref="A1:AF1"/>
    <mergeCell ref="A107:P107"/>
    <mergeCell ref="A100:P100"/>
    <mergeCell ref="A97:P97"/>
    <mergeCell ref="A99:P99"/>
    <mergeCell ref="A96:P96"/>
    <mergeCell ref="A98:P98"/>
    <mergeCell ref="A58:P58"/>
    <mergeCell ref="A101:P101"/>
    <mergeCell ref="A35:P35"/>
    <mergeCell ref="A78:P78"/>
    <mergeCell ref="A79:P79"/>
    <mergeCell ref="A80:P80"/>
    <mergeCell ref="A42:P42"/>
    <mergeCell ref="A43:P43"/>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54:P54"/>
    <mergeCell ref="A77:P77"/>
    <mergeCell ref="A60:P60"/>
    <mergeCell ref="A61:P61"/>
    <mergeCell ref="A62:P62"/>
    <mergeCell ref="A63:P63"/>
    <mergeCell ref="A64:P64"/>
    <mergeCell ref="A66:P66"/>
    <mergeCell ref="A67:P67"/>
    <mergeCell ref="A68:P68"/>
    <mergeCell ref="A69:P69"/>
    <mergeCell ref="A81:P81"/>
    <mergeCell ref="A82:P82"/>
    <mergeCell ref="A84:P84"/>
    <mergeCell ref="A85:P85"/>
    <mergeCell ref="A86:P86"/>
    <mergeCell ref="A83:P83"/>
    <mergeCell ref="A88:P88"/>
    <mergeCell ref="A102:P102"/>
    <mergeCell ref="A103:P103"/>
    <mergeCell ref="A104:P104"/>
    <mergeCell ref="A91:P91"/>
    <mergeCell ref="A89:P89"/>
    <mergeCell ref="A90:P90"/>
    <mergeCell ref="A95:P95"/>
    <mergeCell ref="A111:P111"/>
    <mergeCell ref="A112:P112"/>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s>
  <pageMargins left="0.25" right="0.25" top="0.75" bottom="0.75" header="0.3" footer="0.3"/>
  <pageSetup scale="3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1"/>
  <sheetViews>
    <sheetView workbookViewId="0">
      <selection activeCell="F2" sqref="F2"/>
    </sheetView>
  </sheetViews>
  <sheetFormatPr defaultRowHeight="14.5"/>
  <cols>
    <col min="1" max="1" width="16.81640625" customWidth="1"/>
    <col min="2" max="2" width="24.54296875" customWidth="1"/>
    <col min="3" max="3" width="20.81640625" customWidth="1"/>
    <col min="4" max="4" width="18.26953125" customWidth="1"/>
    <col min="5" max="5" width="17.1796875" customWidth="1"/>
    <col min="6" max="6" width="23.26953125" customWidth="1"/>
    <col min="7" max="7" width="19.26953125" customWidth="1"/>
  </cols>
  <sheetData>
    <row r="1" spans="1:7">
      <c r="B1" s="18" t="s">
        <v>9</v>
      </c>
      <c r="C1" s="18" t="s">
        <v>10</v>
      </c>
      <c r="D1" s="18" t="s">
        <v>11</v>
      </c>
      <c r="E1" s="18" t="s">
        <v>12</v>
      </c>
      <c r="F1" s="18" t="s">
        <v>13</v>
      </c>
      <c r="G1" s="18" t="s">
        <v>14</v>
      </c>
    </row>
    <row r="2" spans="1:7">
      <c r="A2" s="1" t="s">
        <v>3</v>
      </c>
      <c r="B2" s="80">
        <f>'LDV psg'!$B$37</f>
        <v>181500</v>
      </c>
      <c r="C2" s="80">
        <v>0</v>
      </c>
      <c r="D2" s="80">
        <f>'LDV psg'!$A$9</f>
        <v>25467663</v>
      </c>
      <c r="E2" s="80">
        <v>0</v>
      </c>
      <c r="F2" s="80">
        <f>'LDV psg'!$B$38</f>
        <v>158100</v>
      </c>
      <c r="G2" s="81">
        <v>0</v>
      </c>
    </row>
    <row r="3" spans="1:7">
      <c r="A3" s="1" t="s">
        <v>4</v>
      </c>
      <c r="B3" s="81">
        <v>0</v>
      </c>
      <c r="C3" s="82">
        <f>'HDV psg'!D36+'HDV psg'!E36</f>
        <v>4878.0750063671003</v>
      </c>
      <c r="D3" s="82">
        <f>'HDV psg'!B36</f>
        <v>26287.244478573</v>
      </c>
      <c r="E3" s="82">
        <f>'HDV psg'!C36</f>
        <v>30509.4810855303</v>
      </c>
      <c r="F3" s="82">
        <v>0</v>
      </c>
      <c r="G3" s="81">
        <v>0</v>
      </c>
    </row>
    <row r="4" spans="1:7">
      <c r="A4" s="1" t="s">
        <v>5</v>
      </c>
      <c r="B4" s="81">
        <v>0</v>
      </c>
      <c r="C4" s="81">
        <v>0</v>
      </c>
      <c r="D4" s="81">
        <v>0</v>
      </c>
      <c r="E4" s="81">
        <v>0</v>
      </c>
      <c r="F4" s="81">
        <v>0</v>
      </c>
      <c r="G4" s="80">
        <f>Aviation!B5</f>
        <v>428.001394049819</v>
      </c>
    </row>
    <row r="5" spans="1:7">
      <c r="A5" s="1" t="s">
        <v>6</v>
      </c>
      <c r="B5" s="81">
        <v>0</v>
      </c>
      <c r="C5" s="81">
        <v>0</v>
      </c>
      <c r="D5" s="81">
        <v>0</v>
      </c>
      <c r="E5" s="81">
        <v>0</v>
      </c>
      <c r="F5" s="81">
        <v>0</v>
      </c>
      <c r="G5" s="80">
        <f>'California and US popuplation'!C70*'NTS 1-11'!AK37</f>
        <v>2850.1171988645283</v>
      </c>
    </row>
    <row r="6" spans="1:7">
      <c r="A6" s="1" t="s">
        <v>7</v>
      </c>
      <c r="B6" s="81">
        <v>0</v>
      </c>
      <c r="C6" s="81">
        <v>0</v>
      </c>
      <c r="D6" s="81">
        <v>0</v>
      </c>
      <c r="E6" s="81">
        <v>0</v>
      </c>
      <c r="F6" s="81">
        <v>0</v>
      </c>
      <c r="G6" s="80">
        <f>'NTS 1-11'!AJ32*'California and US popuplation'!D23</f>
        <v>1052.8632192314744</v>
      </c>
    </row>
    <row r="7" spans="1:7">
      <c r="A7" s="1" t="s">
        <v>8</v>
      </c>
      <c r="B7" s="82">
        <v>0</v>
      </c>
      <c r="C7" s="82">
        <v>0</v>
      </c>
      <c r="D7" s="80">
        <f>Motorbikes!$B$4</f>
        <v>720810.99964225199</v>
      </c>
      <c r="E7" s="82">
        <v>0</v>
      </c>
      <c r="F7" s="82">
        <v>0</v>
      </c>
      <c r="G7" s="81">
        <v>0</v>
      </c>
    </row>
    <row r="11" spans="1:7">
      <c r="B11"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E2" sqref="E2"/>
    </sheetView>
  </sheetViews>
  <sheetFormatPr defaultRowHeight="14.5"/>
  <cols>
    <col min="1" max="1" width="16.81640625" customWidth="1"/>
    <col min="2" max="2" width="24.54296875" customWidth="1"/>
    <col min="3" max="3" width="20.81640625" customWidth="1"/>
    <col min="4" max="4" width="18.26953125" customWidth="1"/>
    <col min="5" max="5" width="17.1796875" customWidth="1"/>
    <col min="6" max="6" width="23.26953125" customWidth="1"/>
    <col min="7" max="7" width="19.26953125" customWidth="1"/>
  </cols>
  <sheetData>
    <row r="1" spans="1:7">
      <c r="B1" s="18" t="s">
        <v>9</v>
      </c>
      <c r="C1" s="18" t="s">
        <v>10</v>
      </c>
      <c r="D1" s="18" t="s">
        <v>11</v>
      </c>
      <c r="E1" s="18" t="s">
        <v>12</v>
      </c>
      <c r="F1" s="18" t="s">
        <v>13</v>
      </c>
      <c r="G1" s="18" t="s">
        <v>14</v>
      </c>
    </row>
    <row r="2" spans="1:7">
      <c r="A2" s="1" t="s">
        <v>3</v>
      </c>
      <c r="B2" s="80">
        <v>0</v>
      </c>
      <c r="C2" s="80">
        <v>0</v>
      </c>
      <c r="D2" s="80">
        <f>'LDV freight'!C4</f>
        <v>593231.314245646</v>
      </c>
      <c r="E2" s="80">
        <f>'LDV freight'!D4</f>
        <v>693366.27541142504</v>
      </c>
      <c r="F2" s="80">
        <v>0</v>
      </c>
      <c r="G2" s="81">
        <v>0</v>
      </c>
    </row>
    <row r="3" spans="1:7">
      <c r="A3" s="1" t="s">
        <v>4</v>
      </c>
      <c r="B3" s="80">
        <v>0</v>
      </c>
      <c r="C3" s="83">
        <f>'HDV frt'!C10</f>
        <v>9648.5304713736296</v>
      </c>
      <c r="D3" s="83">
        <v>0</v>
      </c>
      <c r="E3" s="83">
        <f>'HDV frt'!B10</f>
        <v>256032.760507044</v>
      </c>
      <c r="F3" s="80">
        <v>0</v>
      </c>
      <c r="G3" s="81">
        <v>0</v>
      </c>
    </row>
    <row r="4" spans="1:7">
      <c r="A4" s="1" t="s">
        <v>5</v>
      </c>
      <c r="B4" s="81">
        <v>0</v>
      </c>
      <c r="C4" s="81">
        <v>0</v>
      </c>
      <c r="D4" s="81">
        <v>0</v>
      </c>
      <c r="E4" s="81">
        <v>0</v>
      </c>
      <c r="F4" s="81">
        <v>0</v>
      </c>
      <c r="G4" s="80">
        <f>Aviation!B9</f>
        <v>138.9737534983978</v>
      </c>
    </row>
    <row r="5" spans="1:7">
      <c r="A5" s="1" t="s">
        <v>6</v>
      </c>
      <c r="B5" s="81">
        <v>0</v>
      </c>
      <c r="C5" s="81">
        <v>0</v>
      </c>
      <c r="D5" s="81">
        <v>0</v>
      </c>
      <c r="E5" s="81">
        <v>0</v>
      </c>
      <c r="F5" s="81">
        <v>0</v>
      </c>
      <c r="G5" s="80">
        <f>6+4+2+26+24+22+6+20+18+17+16+16+10+8+10+7+4+8+56+55+54+36+28+26+26+26+16+10+5+7+8+4</f>
        <v>581</v>
      </c>
    </row>
    <row r="6" spans="1:7">
      <c r="A6" s="1" t="s">
        <v>7</v>
      </c>
      <c r="B6" s="81">
        <v>0</v>
      </c>
      <c r="C6" s="81">
        <v>0</v>
      </c>
      <c r="D6" s="81">
        <v>0</v>
      </c>
      <c r="E6" s="81">
        <v>0</v>
      </c>
      <c r="F6" s="81">
        <v>0</v>
      </c>
      <c r="G6" s="80">
        <f>'California and US popuplation'!D23*'NTS 1-11'!AJ33*36.5</f>
        <v>638.77275667598087</v>
      </c>
    </row>
    <row r="7" spans="1:7">
      <c r="A7" s="1" t="s">
        <v>8</v>
      </c>
      <c r="B7" s="79">
        <v>0</v>
      </c>
      <c r="C7" s="79">
        <v>0</v>
      </c>
      <c r="D7" s="79">
        <v>0</v>
      </c>
      <c r="E7" s="79">
        <v>0</v>
      </c>
      <c r="F7" s="79">
        <v>0</v>
      </c>
      <c r="G7" s="7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68"/>
  <sheetViews>
    <sheetView topLeftCell="A13" workbookViewId="0">
      <selection activeCell="D34" sqref="D34"/>
    </sheetView>
  </sheetViews>
  <sheetFormatPr defaultRowHeight="14.5"/>
  <sheetData>
    <row r="2" spans="1:3">
      <c r="A2" t="s">
        <v>460</v>
      </c>
    </row>
    <row r="3" spans="1:3">
      <c r="A3" t="s">
        <v>452</v>
      </c>
    </row>
    <row r="4" spans="1:3">
      <c r="A4" t="s">
        <v>453</v>
      </c>
    </row>
    <row r="5" spans="1:3">
      <c r="A5" t="s">
        <v>461</v>
      </c>
    </row>
    <row r="6" spans="1:3">
      <c r="A6" t="s">
        <v>455</v>
      </c>
    </row>
    <row r="7" spans="1:3">
      <c r="A7" t="s">
        <v>456</v>
      </c>
    </row>
    <row r="9" spans="1:3">
      <c r="A9">
        <v>25467663</v>
      </c>
      <c r="C9" t="s">
        <v>457</v>
      </c>
    </row>
    <row r="10" spans="1:3">
      <c r="C10" t="s">
        <v>458</v>
      </c>
    </row>
    <row r="11" spans="1:3">
      <c r="C11" t="s">
        <v>459</v>
      </c>
    </row>
    <row r="14" spans="1:3">
      <c r="A14" t="s">
        <v>454</v>
      </c>
    </row>
    <row r="15" spans="1:3">
      <c r="A15" t="s">
        <v>451</v>
      </c>
    </row>
    <row r="16" spans="1:3">
      <c r="A16" s="101" t="s">
        <v>446</v>
      </c>
    </row>
    <row r="31" spans="1:1">
      <c r="A31" t="s">
        <v>449</v>
      </c>
    </row>
    <row r="32" spans="1:1">
      <c r="A32" t="s">
        <v>450</v>
      </c>
    </row>
    <row r="36" spans="1:7">
      <c r="A36" s="133" t="s">
        <v>441</v>
      </c>
      <c r="B36" s="133"/>
      <c r="C36" s="133"/>
    </row>
    <row r="37" spans="1:7">
      <c r="A37" s="133" t="s">
        <v>358</v>
      </c>
      <c r="B37" s="134">
        <v>181500</v>
      </c>
      <c r="C37" s="133"/>
    </row>
    <row r="38" spans="1:7">
      <c r="A38" s="133" t="s">
        <v>440</v>
      </c>
      <c r="B38" s="133">
        <f>$G$44</f>
        <v>158100</v>
      </c>
      <c r="C38" s="133"/>
    </row>
    <row r="40" spans="1:7">
      <c r="A40" t="s">
        <v>444</v>
      </c>
    </row>
    <row r="42" spans="1:7">
      <c r="B42">
        <v>2013</v>
      </c>
      <c r="C42">
        <v>2014</v>
      </c>
      <c r="D42">
        <v>2015</v>
      </c>
      <c r="E42">
        <v>2016</v>
      </c>
      <c r="F42">
        <v>2017</v>
      </c>
    </row>
    <row r="43" spans="1:7">
      <c r="A43" t="s">
        <v>358</v>
      </c>
      <c r="B43">
        <v>22000</v>
      </c>
      <c r="C43">
        <v>30000</v>
      </c>
      <c r="D43">
        <v>35000</v>
      </c>
      <c r="E43">
        <v>40000</v>
      </c>
      <c r="F43">
        <v>54500</v>
      </c>
      <c r="G43">
        <f>SUM(B43:F43)</f>
        <v>181500</v>
      </c>
    </row>
    <row r="44" spans="1:7">
      <c r="A44" t="s">
        <v>443</v>
      </c>
      <c r="B44">
        <v>20600</v>
      </c>
      <c r="C44">
        <v>29500</v>
      </c>
      <c r="D44">
        <v>28000</v>
      </c>
      <c r="E44">
        <v>35000</v>
      </c>
      <c r="F44">
        <v>45000</v>
      </c>
      <c r="G44">
        <f>SUM(B44:F44)</f>
        <v>158100</v>
      </c>
    </row>
    <row r="46" spans="1:7">
      <c r="A46" s="101" t="s">
        <v>442</v>
      </c>
    </row>
    <row r="55" spans="1:35">
      <c r="A55" t="s">
        <v>361</v>
      </c>
      <c r="B55">
        <v>2017</v>
      </c>
      <c r="C55">
        <v>2018</v>
      </c>
      <c r="D55">
        <v>2019</v>
      </c>
      <c r="E55">
        <v>2020</v>
      </c>
      <c r="F55">
        <v>2021</v>
      </c>
      <c r="G55">
        <v>2022</v>
      </c>
      <c r="H55">
        <v>2023</v>
      </c>
      <c r="I55">
        <v>2024</v>
      </c>
      <c r="J55">
        <v>2025</v>
      </c>
      <c r="K55">
        <v>2026</v>
      </c>
      <c r="L55">
        <v>2027</v>
      </c>
      <c r="M55">
        <v>2028</v>
      </c>
      <c r="N55">
        <v>2029</v>
      </c>
      <c r="O55">
        <v>2030</v>
      </c>
      <c r="P55">
        <v>2031</v>
      </c>
      <c r="Q55">
        <v>2032</v>
      </c>
      <c r="R55">
        <v>2033</v>
      </c>
      <c r="S55">
        <v>2034</v>
      </c>
      <c r="T55">
        <v>2035</v>
      </c>
      <c r="U55">
        <v>2036</v>
      </c>
      <c r="V55">
        <v>2037</v>
      </c>
      <c r="W55">
        <v>2038</v>
      </c>
      <c r="X55">
        <v>2039</v>
      </c>
      <c r="Y55">
        <v>2040</v>
      </c>
      <c r="Z55">
        <v>2041</v>
      </c>
      <c r="AA55">
        <v>2042</v>
      </c>
      <c r="AB55">
        <v>2043</v>
      </c>
      <c r="AC55">
        <v>2044</v>
      </c>
      <c r="AD55">
        <v>2045</v>
      </c>
      <c r="AE55">
        <v>2046</v>
      </c>
      <c r="AF55">
        <v>2047</v>
      </c>
      <c r="AG55">
        <v>2048</v>
      </c>
      <c r="AH55">
        <v>2049</v>
      </c>
      <c r="AI55">
        <v>2050</v>
      </c>
    </row>
    <row r="56" spans="1:35">
      <c r="A56" t="s">
        <v>357</v>
      </c>
      <c r="B56" s="71">
        <v>720810.99964225199</v>
      </c>
      <c r="C56" s="71">
        <v>729418.837663176</v>
      </c>
      <c r="D56" s="71">
        <v>743098.01211825595</v>
      </c>
      <c r="E56" s="71">
        <v>751891.13849257794</v>
      </c>
      <c r="F56" s="71">
        <v>763910.37373676198</v>
      </c>
      <c r="G56" s="71">
        <v>777238.796738317</v>
      </c>
      <c r="H56" s="71">
        <v>787767.22000888595</v>
      </c>
      <c r="I56" s="71">
        <v>793516.73142701504</v>
      </c>
      <c r="J56" s="71">
        <v>798817.95887333702</v>
      </c>
      <c r="K56" s="71">
        <v>808934.24585518998</v>
      </c>
      <c r="L56" s="71">
        <v>815718.19299348001</v>
      </c>
      <c r="M56" s="71">
        <v>823194.17535101902</v>
      </c>
      <c r="N56" s="71">
        <v>831987.82600806199</v>
      </c>
      <c r="O56" s="71">
        <v>840060.45541615901</v>
      </c>
      <c r="P56" s="71">
        <v>848339.51518581505</v>
      </c>
      <c r="Q56" s="71">
        <v>856988.09343168698</v>
      </c>
      <c r="R56" s="71">
        <v>866492.28291246505</v>
      </c>
      <c r="S56" s="71">
        <v>876157.08326819795</v>
      </c>
      <c r="T56" s="71">
        <v>886641.71621423704</v>
      </c>
      <c r="U56" s="71">
        <v>896713.50248510903</v>
      </c>
      <c r="V56" s="71">
        <v>907143.85934577405</v>
      </c>
      <c r="W56" s="71">
        <v>917503.39793054305</v>
      </c>
      <c r="X56" s="71">
        <v>927884.96265941497</v>
      </c>
      <c r="Y56" s="71">
        <v>938158.82877864596</v>
      </c>
      <c r="Z56" s="71">
        <v>951148.23234745103</v>
      </c>
      <c r="AA56" s="71">
        <v>964476.92440737702</v>
      </c>
      <c r="AB56" s="71">
        <v>977217.54383267602</v>
      </c>
      <c r="AC56" s="71">
        <v>988979.97900000005</v>
      </c>
      <c r="AD56" s="71">
        <v>999145.66804405802</v>
      </c>
      <c r="AE56" s="71">
        <v>1008014.18977355</v>
      </c>
      <c r="AF56" s="71">
        <v>1015259.28680117</v>
      </c>
      <c r="AG56" s="71">
        <v>1021637.63934846</v>
      </c>
      <c r="AH56" s="71">
        <v>1029929.35193774</v>
      </c>
      <c r="AI56" s="71">
        <v>1035428.25640777</v>
      </c>
    </row>
    <row r="57" spans="1:35">
      <c r="A57" t="s">
        <v>358</v>
      </c>
      <c r="B57" s="71">
        <v>37357.539955084001</v>
      </c>
      <c r="C57" s="71">
        <v>58326.997084083203</v>
      </c>
      <c r="D57" s="71">
        <v>89872.177153049895</v>
      </c>
      <c r="E57" s="71">
        <v>123973.75337514799</v>
      </c>
      <c r="F57" s="71">
        <v>147046.94049783601</v>
      </c>
      <c r="G57" s="71">
        <v>194209.117771544</v>
      </c>
      <c r="H57" s="71">
        <v>263621.33450470603</v>
      </c>
      <c r="I57" s="71">
        <v>348222.10433122498</v>
      </c>
      <c r="J57" s="71">
        <v>449677.36956727598</v>
      </c>
      <c r="K57" s="71">
        <v>567250.33407906804</v>
      </c>
      <c r="L57" s="71">
        <v>682699.97497327498</v>
      </c>
      <c r="M57" s="71">
        <v>808866.49420975696</v>
      </c>
      <c r="N57" s="71">
        <v>944149.59210737003</v>
      </c>
      <c r="O57" s="71">
        <v>1087799.4135117501</v>
      </c>
      <c r="P57" s="71">
        <v>1248928.95376461</v>
      </c>
      <c r="Q57" s="71">
        <v>1417217.6619132301</v>
      </c>
      <c r="R57" s="71">
        <v>1601965.6638325199</v>
      </c>
      <c r="S57" s="71">
        <v>1804283.82424161</v>
      </c>
      <c r="T57" s="71">
        <v>2028166.6549714101</v>
      </c>
      <c r="U57" s="71">
        <v>2268913.6220836202</v>
      </c>
      <c r="V57" s="71">
        <v>2532396.12530122</v>
      </c>
      <c r="W57" s="71">
        <v>2818139.2650957298</v>
      </c>
      <c r="X57" s="71">
        <v>3125810.9217527602</v>
      </c>
      <c r="Y57" s="71">
        <v>3455359.3190627</v>
      </c>
      <c r="Z57" s="71">
        <v>3831363.4321226599</v>
      </c>
      <c r="AA57" s="71">
        <v>4224600.8382268399</v>
      </c>
      <c r="AB57" s="71">
        <v>4633367.4725127798</v>
      </c>
      <c r="AC57" s="71">
        <v>5055339.0592907201</v>
      </c>
      <c r="AD57" s="71">
        <v>5487268.7709278399</v>
      </c>
      <c r="AE57" s="71">
        <v>5926873.6993514895</v>
      </c>
      <c r="AF57" s="71">
        <v>6371704.8379943604</v>
      </c>
      <c r="AG57" s="71">
        <v>6819965.2690479504</v>
      </c>
      <c r="AH57" s="71">
        <v>7269458.2234470705</v>
      </c>
      <c r="AI57" s="71">
        <v>7717968.2351062503</v>
      </c>
    </row>
    <row r="58" spans="1:35">
      <c r="A58" t="s">
        <v>359</v>
      </c>
      <c r="B58" s="71">
        <v>10327.0550413947</v>
      </c>
      <c r="C58" s="71">
        <v>16273.485403594999</v>
      </c>
      <c r="D58" s="71">
        <v>25235.6760838265</v>
      </c>
      <c r="E58" s="71">
        <v>35003.742112230597</v>
      </c>
      <c r="F58" s="71">
        <v>46422.615165334399</v>
      </c>
      <c r="G58" s="71">
        <v>70076.416991261402</v>
      </c>
      <c r="H58" s="71">
        <v>105138.765496712</v>
      </c>
      <c r="I58" s="71">
        <v>148020.98780097801</v>
      </c>
      <c r="J58" s="71">
        <v>201209.94760598801</v>
      </c>
      <c r="K58" s="71">
        <v>263859.44711097499</v>
      </c>
      <c r="L58" s="71">
        <v>336415.39837109798</v>
      </c>
      <c r="M58" s="71">
        <v>424665.56822639302</v>
      </c>
      <c r="N58" s="71">
        <v>527461.16429113096</v>
      </c>
      <c r="O58" s="71">
        <v>644277.93283186399</v>
      </c>
      <c r="P58" s="71">
        <v>787771.16284801299</v>
      </c>
      <c r="Q58" s="71">
        <v>952144.45210472494</v>
      </c>
      <c r="R58" s="71">
        <v>1142683.94633997</v>
      </c>
      <c r="S58" s="71">
        <v>1360359.5399448101</v>
      </c>
      <c r="T58" s="71">
        <v>1608506.0840139701</v>
      </c>
      <c r="U58" s="71">
        <v>1884438.3360099799</v>
      </c>
      <c r="V58" s="71">
        <v>2183037.9101581802</v>
      </c>
      <c r="W58" s="71">
        <v>2503513.4846439101</v>
      </c>
      <c r="X58" s="71">
        <v>2844945.5613719998</v>
      </c>
      <c r="Y58" s="71">
        <v>3206855.5998881501</v>
      </c>
      <c r="Z58" s="71">
        <v>3603093.3353948598</v>
      </c>
      <c r="AA58" s="71">
        <v>4014181.85414259</v>
      </c>
      <c r="AB58" s="71">
        <v>4437806.1924336599</v>
      </c>
      <c r="AC58" s="71">
        <v>4871702.4128202004</v>
      </c>
      <c r="AD58" s="71">
        <v>5312889.6671856204</v>
      </c>
      <c r="AE58" s="71">
        <v>5759145.71912253</v>
      </c>
      <c r="AF58" s="71">
        <v>6191261.9922858803</v>
      </c>
      <c r="AG58" s="71">
        <v>6608615.2973933304</v>
      </c>
      <c r="AH58" s="71">
        <v>7010278.4760777801</v>
      </c>
      <c r="AI58" s="71">
        <v>7395600.8726533204</v>
      </c>
    </row>
    <row r="59" spans="1:35">
      <c r="A59" t="s">
        <v>438</v>
      </c>
      <c r="B59" s="71">
        <v>24323051.2048328</v>
      </c>
      <c r="C59" s="71">
        <v>24314466.586231101</v>
      </c>
      <c r="D59" s="71">
        <v>24458849.130264699</v>
      </c>
      <c r="E59" s="71">
        <v>24494139.1171887</v>
      </c>
      <c r="F59" s="71">
        <v>24740585.880821299</v>
      </c>
      <c r="G59" s="71">
        <v>24991059.430233501</v>
      </c>
      <c r="H59" s="71">
        <v>25154555.180503901</v>
      </c>
      <c r="I59" s="71">
        <v>25129305.192068201</v>
      </c>
      <c r="J59" s="71">
        <v>25077696.041092299</v>
      </c>
      <c r="K59" s="71">
        <v>25147985.9374124</v>
      </c>
      <c r="L59" s="71">
        <v>25129222.531082701</v>
      </c>
      <c r="M59" s="71">
        <v>25051298.512529001</v>
      </c>
      <c r="N59" s="71">
        <v>24913946.029991001</v>
      </c>
      <c r="O59" s="71">
        <v>24718085.4514958</v>
      </c>
      <c r="P59" s="71">
        <v>24474613.332079399</v>
      </c>
      <c r="Q59" s="71">
        <v>24172705.884193901</v>
      </c>
      <c r="R59" s="71">
        <v>23818596.660266001</v>
      </c>
      <c r="S59" s="71">
        <v>23409659.573408499</v>
      </c>
      <c r="T59" s="71">
        <v>22946635.296310201</v>
      </c>
      <c r="U59" s="71">
        <v>22419504.569056001</v>
      </c>
      <c r="V59" s="71">
        <v>21838219.317860801</v>
      </c>
      <c r="W59" s="71">
        <v>21201597.598665599</v>
      </c>
      <c r="X59" s="71">
        <v>20510851.0288506</v>
      </c>
      <c r="Y59" s="71">
        <v>19769540.610420998</v>
      </c>
      <c r="Z59" s="71">
        <v>19002695.918524999</v>
      </c>
      <c r="AA59" s="71">
        <v>18192855.549308401</v>
      </c>
      <c r="AB59" s="71">
        <v>17350523.4840988</v>
      </c>
      <c r="AC59" s="71">
        <v>16479198.0126878</v>
      </c>
      <c r="AD59" s="71">
        <v>15720312.861592099</v>
      </c>
      <c r="AE59" s="71">
        <v>14942055.6564925</v>
      </c>
      <c r="AF59" s="71">
        <v>14167444.2045977</v>
      </c>
      <c r="AG59" s="71">
        <v>13402731.2873595</v>
      </c>
      <c r="AH59" s="71">
        <v>12649779.0194759</v>
      </c>
      <c r="AI59" s="71">
        <v>11913124.890809299</v>
      </c>
    </row>
    <row r="60" spans="1:35">
      <c r="A60" t="s">
        <v>439</v>
      </c>
      <c r="B60" s="71">
        <v>122858.28743417699</v>
      </c>
      <c r="C60" s="71">
        <v>184614.529730732</v>
      </c>
      <c r="D60" s="71">
        <v>277165.28416891099</v>
      </c>
      <c r="E60" s="71">
        <v>373679.46433822502</v>
      </c>
      <c r="F60" s="71">
        <v>422571.84557802603</v>
      </c>
      <c r="G60" s="71">
        <v>520027.38650903001</v>
      </c>
      <c r="H60" s="71">
        <v>662419.49745542102</v>
      </c>
      <c r="I60" s="71">
        <v>835390.19050827203</v>
      </c>
      <c r="J60" s="71">
        <v>1034535.40718703</v>
      </c>
      <c r="K60" s="71">
        <v>1273350.9064503401</v>
      </c>
      <c r="L60" s="71">
        <v>1519217.1561012899</v>
      </c>
      <c r="M60" s="71">
        <v>1797047.76369697</v>
      </c>
      <c r="N60" s="71">
        <v>2103154.76865419</v>
      </c>
      <c r="O60" s="71">
        <v>2435800.0382288899</v>
      </c>
      <c r="P60" s="71">
        <v>2764495.1597402799</v>
      </c>
      <c r="Q60" s="71">
        <v>3069374.6781040099</v>
      </c>
      <c r="R60" s="71">
        <v>3369250.29685118</v>
      </c>
      <c r="S60" s="71">
        <v>3666238.9131938298</v>
      </c>
      <c r="T60" s="71">
        <v>3967593.9293643301</v>
      </c>
      <c r="U60" s="71">
        <v>4263946.8985222299</v>
      </c>
      <c r="V60" s="71">
        <v>4565477.3384273797</v>
      </c>
      <c r="W60" s="71">
        <v>4871068.53356901</v>
      </c>
      <c r="X60" s="71">
        <v>5180489.2296960596</v>
      </c>
      <c r="Y60" s="71">
        <v>5493858.3185096597</v>
      </c>
      <c r="Z60" s="71">
        <v>5854351.4851850104</v>
      </c>
      <c r="AA60" s="71">
        <v>6213664.6147896098</v>
      </c>
      <c r="AB60" s="71">
        <v>6571535.5728631699</v>
      </c>
      <c r="AC60" s="71">
        <v>6926321.4420038797</v>
      </c>
      <c r="AD60" s="71">
        <v>7143853.25650902</v>
      </c>
      <c r="AE60" s="71">
        <v>7360446.76954656</v>
      </c>
      <c r="AF60" s="71">
        <v>7575444.13255654</v>
      </c>
      <c r="AG60" s="71">
        <v>7788213.6846246198</v>
      </c>
      <c r="AH60" s="71">
        <v>7998927.4854431702</v>
      </c>
      <c r="AI60" s="71">
        <v>8205777.8515621601</v>
      </c>
    </row>
    <row r="62" spans="1:35">
      <c r="A62" t="s">
        <v>447</v>
      </c>
    </row>
    <row r="64" spans="1:35">
      <c r="A64" t="s">
        <v>445</v>
      </c>
      <c r="B64" s="71">
        <f>B56+B59</f>
        <v>25043862.204475053</v>
      </c>
    </row>
    <row r="66" spans="1:1">
      <c r="A66" s="101" t="s">
        <v>446</v>
      </c>
    </row>
    <row r="68" spans="1:1">
      <c r="A68" t="s">
        <v>448</v>
      </c>
    </row>
  </sheetData>
  <hyperlinks>
    <hyperlink ref="A16" r:id="rId1"/>
    <hyperlink ref="A46" r:id="rId2"/>
    <hyperlink ref="A66" r:id="rId3"/>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M29" sqref="M29"/>
    </sheetView>
  </sheetViews>
  <sheetFormatPr defaultRowHeight="14.5"/>
  <cols>
    <col min="2" max="2" width="17.81640625" bestFit="1" customWidth="1"/>
    <col min="3" max="3" width="16.54296875" bestFit="1" customWidth="1"/>
  </cols>
  <sheetData>
    <row r="1" spans="1:3">
      <c r="A1" t="s">
        <v>402</v>
      </c>
    </row>
    <row r="2" spans="1:3">
      <c r="A2" t="s">
        <v>361</v>
      </c>
      <c r="B2" t="s">
        <v>403</v>
      </c>
      <c r="C2" t="s">
        <v>404</v>
      </c>
    </row>
    <row r="3" spans="1:3">
      <c r="A3">
        <v>2010</v>
      </c>
      <c r="B3" s="71">
        <v>234676.29670426401</v>
      </c>
      <c r="C3">
        <v>8763.8451051384909</v>
      </c>
    </row>
    <row r="4" spans="1:3">
      <c r="A4">
        <v>2011</v>
      </c>
      <c r="B4" s="71">
        <v>237129.97491188199</v>
      </c>
      <c r="C4">
        <v>8855.6178268157892</v>
      </c>
    </row>
    <row r="5" spans="1:3">
      <c r="A5">
        <v>2012</v>
      </c>
      <c r="B5" s="71">
        <v>240759.693618019</v>
      </c>
      <c r="C5">
        <v>8991.5719389178703</v>
      </c>
    </row>
    <row r="6" spans="1:3">
      <c r="A6">
        <v>2013</v>
      </c>
      <c r="B6" s="71">
        <v>240436.33748937401</v>
      </c>
      <c r="C6">
        <v>8980.3154855303601</v>
      </c>
    </row>
    <row r="7" spans="1:3">
      <c r="A7">
        <v>2014</v>
      </c>
      <c r="B7" s="71">
        <v>240050.55683673301</v>
      </c>
      <c r="C7">
        <v>8968.0722052531291</v>
      </c>
    </row>
    <row r="8" spans="1:3">
      <c r="A8">
        <v>2015</v>
      </c>
      <c r="B8" s="71">
        <v>246232.29650267301</v>
      </c>
      <c r="C8">
        <v>9207.6446993015106</v>
      </c>
    </row>
    <row r="9" spans="1:3">
      <c r="A9">
        <v>2016</v>
      </c>
      <c r="B9" s="71">
        <v>252952.236903577</v>
      </c>
      <c r="C9">
        <v>9482.3445228457895</v>
      </c>
    </row>
    <row r="10" spans="1:3">
      <c r="A10">
        <v>2017</v>
      </c>
      <c r="B10" s="71">
        <v>256032.760507044</v>
      </c>
      <c r="C10">
        <v>9648.5304713736296</v>
      </c>
    </row>
    <row r="11" spans="1:3">
      <c r="A11">
        <v>2018</v>
      </c>
      <c r="B11" s="71">
        <v>261722.03586511099</v>
      </c>
      <c r="C11" s="71">
        <v>10016.4357261115</v>
      </c>
    </row>
    <row r="12" spans="1:3">
      <c r="A12">
        <v>2019</v>
      </c>
      <c r="B12" s="71">
        <v>270133.28296701697</v>
      </c>
      <c r="C12" s="71">
        <v>10785.392639124701</v>
      </c>
    </row>
    <row r="13" spans="1:3">
      <c r="A13">
        <v>2020</v>
      </c>
      <c r="B13" s="71">
        <v>277534.83275795501</v>
      </c>
      <c r="C13" s="71">
        <v>12107.4577502641</v>
      </c>
    </row>
    <row r="14" spans="1:3">
      <c r="A14">
        <v>2021</v>
      </c>
      <c r="B14" s="71">
        <v>283299.27560678398</v>
      </c>
      <c r="C14" s="71">
        <v>14378.021014087601</v>
      </c>
    </row>
    <row r="15" spans="1:3">
      <c r="A15">
        <v>2022</v>
      </c>
      <c r="B15" s="71">
        <v>290316.39312197699</v>
      </c>
      <c r="C15" s="71">
        <v>14641.473334918401</v>
      </c>
    </row>
    <row r="16" spans="1:3">
      <c r="A16">
        <v>2023</v>
      </c>
      <c r="B16" s="71">
        <v>289134.72363841301</v>
      </c>
      <c r="C16" s="71">
        <v>14599.3190805539</v>
      </c>
    </row>
    <row r="17" spans="1:3">
      <c r="A17">
        <v>2024</v>
      </c>
      <c r="B17" s="71">
        <v>300286.63333612599</v>
      </c>
      <c r="C17" s="71">
        <v>15025.117556491799</v>
      </c>
    </row>
    <row r="18" spans="1:3">
      <c r="A18">
        <v>2025</v>
      </c>
      <c r="B18" s="71">
        <v>310365.99998200301</v>
      </c>
      <c r="C18" s="71">
        <v>15421.3192655824</v>
      </c>
    </row>
    <row r="19" spans="1:3">
      <c r="A19">
        <v>2026</v>
      </c>
      <c r="B19" s="71">
        <v>319348.98823976598</v>
      </c>
      <c r="C19" s="71">
        <v>15794.822275398799</v>
      </c>
    </row>
    <row r="20" spans="1:3">
      <c r="A20">
        <v>2027</v>
      </c>
      <c r="B20" s="71">
        <v>326250.70509757299</v>
      </c>
      <c r="C20" s="71">
        <v>16112.290150709599</v>
      </c>
    </row>
    <row r="21" spans="1:3">
      <c r="A21">
        <v>2028</v>
      </c>
      <c r="B21" s="71">
        <v>332112.82703401399</v>
      </c>
      <c r="C21" s="71">
        <v>16412.8677387348</v>
      </c>
    </row>
    <row r="22" spans="1:3">
      <c r="A22">
        <v>2029</v>
      </c>
      <c r="B22" s="71">
        <v>338394.52247857401</v>
      </c>
      <c r="C22" s="71">
        <v>16750.1195261227</v>
      </c>
    </row>
    <row r="23" spans="1:3">
      <c r="A23">
        <v>2030</v>
      </c>
      <c r="B23" s="71">
        <v>344151.63961796102</v>
      </c>
      <c r="C23" s="71">
        <v>17077.144520000202</v>
      </c>
    </row>
    <row r="24" spans="1:3">
      <c r="A24">
        <v>2031</v>
      </c>
      <c r="B24" s="71">
        <v>349946.48071345099</v>
      </c>
      <c r="C24" s="71">
        <v>17413.204632055698</v>
      </c>
    </row>
    <row r="25" spans="1:3">
      <c r="A25">
        <v>2032</v>
      </c>
      <c r="B25" s="71">
        <v>355152.259838339</v>
      </c>
      <c r="C25" s="71">
        <v>17729.065193213199</v>
      </c>
    </row>
    <row r="26" spans="1:3">
      <c r="A26">
        <v>2033</v>
      </c>
      <c r="B26" s="71">
        <v>359802.47761391202</v>
      </c>
      <c r="C26" s="71">
        <v>18024.975697705198</v>
      </c>
    </row>
    <row r="27" spans="1:3">
      <c r="A27">
        <v>2034</v>
      </c>
      <c r="B27" s="71">
        <v>364945.66629498801</v>
      </c>
      <c r="C27" s="71">
        <v>18345.5018178051</v>
      </c>
    </row>
    <row r="28" spans="1:3">
      <c r="A28">
        <v>2035</v>
      </c>
      <c r="B28" s="71">
        <v>371476.418616326</v>
      </c>
      <c r="C28" s="71">
        <v>18728.758059211101</v>
      </c>
    </row>
    <row r="29" spans="1:3">
      <c r="A29">
        <v>2036</v>
      </c>
      <c r="B29" s="71">
        <v>377203.02611539298</v>
      </c>
      <c r="C29" s="71">
        <v>19080.001295522801</v>
      </c>
    </row>
    <row r="30" spans="1:3">
      <c r="A30">
        <v>2037</v>
      </c>
      <c r="B30" s="71">
        <v>383040.09717105899</v>
      </c>
      <c r="C30" s="71">
        <v>19438.468208570001</v>
      </c>
    </row>
    <row r="31" spans="1:3">
      <c r="A31">
        <v>2038</v>
      </c>
      <c r="B31" s="71">
        <v>389592.17095227499</v>
      </c>
      <c r="C31" s="71">
        <v>19829.960349095902</v>
      </c>
    </row>
    <row r="32" spans="1:3">
      <c r="A32">
        <v>2039</v>
      </c>
      <c r="B32" s="71">
        <v>396484.18049978401</v>
      </c>
      <c r="C32" s="71">
        <v>20238.224693728302</v>
      </c>
    </row>
    <row r="33" spans="1:3">
      <c r="A33">
        <v>2040</v>
      </c>
      <c r="B33" s="71">
        <v>403855.31647414301</v>
      </c>
      <c r="C33" s="71">
        <v>20669.059186092501</v>
      </c>
    </row>
    <row r="34" spans="1:3">
      <c r="A34">
        <v>2041</v>
      </c>
      <c r="B34" s="71">
        <v>408350.98839250702</v>
      </c>
      <c r="C34" s="71">
        <v>20977.8207140259</v>
      </c>
    </row>
    <row r="35" spans="1:3">
      <c r="A35">
        <v>2042</v>
      </c>
      <c r="B35" s="71">
        <v>413034.43075798498</v>
      </c>
      <c r="C35" s="71">
        <v>21296.3127371257</v>
      </c>
    </row>
    <row r="36" spans="1:3">
      <c r="A36">
        <v>2043</v>
      </c>
      <c r="B36" s="71">
        <v>418325.91938767402</v>
      </c>
      <c r="C36" s="71">
        <v>21493.9201963257</v>
      </c>
    </row>
    <row r="37" spans="1:3">
      <c r="A37">
        <v>2044</v>
      </c>
      <c r="B37" s="71">
        <v>423539.60329343099</v>
      </c>
      <c r="C37" s="71">
        <v>21688.622084922401</v>
      </c>
    </row>
    <row r="38" spans="1:3">
      <c r="A38">
        <v>2045</v>
      </c>
      <c r="B38" s="71">
        <v>428743.55123176298</v>
      </c>
      <c r="C38" s="71">
        <v>21882.960389673401</v>
      </c>
    </row>
    <row r="39" spans="1:3">
      <c r="A39">
        <v>2046</v>
      </c>
      <c r="B39" s="71">
        <v>434060.74808161898</v>
      </c>
      <c r="C39" s="71">
        <v>22081.527906887899</v>
      </c>
    </row>
    <row r="40" spans="1:3">
      <c r="A40">
        <v>2047</v>
      </c>
      <c r="B40" s="71">
        <v>439216.12349177001</v>
      </c>
      <c r="C40" s="71">
        <v>22274.052299798099</v>
      </c>
    </row>
    <row r="41" spans="1:3">
      <c r="A41">
        <v>2048</v>
      </c>
      <c r="B41" s="71">
        <v>444571.640623605</v>
      </c>
      <c r="C41" s="71">
        <v>22474.050864887398</v>
      </c>
    </row>
    <row r="42" spans="1:3">
      <c r="A42">
        <v>2049</v>
      </c>
      <c r="B42" s="71">
        <v>449913.06183779001</v>
      </c>
      <c r="C42" s="71">
        <v>22673.523026413</v>
      </c>
    </row>
    <row r="43" spans="1:3">
      <c r="A43">
        <v>2050</v>
      </c>
      <c r="B43" s="71">
        <v>455173.09479101398</v>
      </c>
      <c r="C43" s="71">
        <v>22869.955792301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3" sqref="C3:D3"/>
    </sheetView>
  </sheetViews>
  <sheetFormatPr defaultRowHeight="14.5"/>
  <sheetData>
    <row r="1" spans="1:5">
      <c r="A1" t="s">
        <v>391</v>
      </c>
    </row>
    <row r="2" spans="1:5">
      <c r="A2" t="s">
        <v>361</v>
      </c>
      <c r="B2" t="s">
        <v>387</v>
      </c>
      <c r="C2" t="s">
        <v>388</v>
      </c>
      <c r="D2" t="s">
        <v>389</v>
      </c>
      <c r="E2" t="s">
        <v>390</v>
      </c>
    </row>
    <row r="3" spans="1:5">
      <c r="A3">
        <v>2016</v>
      </c>
      <c r="B3">
        <v>0</v>
      </c>
      <c r="C3" s="71">
        <v>616151.04610530206</v>
      </c>
      <c r="D3" s="71">
        <v>698064.60169126396</v>
      </c>
      <c r="E3">
        <v>0</v>
      </c>
    </row>
    <row r="4" spans="1:5">
      <c r="A4">
        <v>2017</v>
      </c>
      <c r="B4">
        <v>0</v>
      </c>
      <c r="C4" s="71">
        <v>593231.314245646</v>
      </c>
      <c r="D4" s="71">
        <v>693366.27541142504</v>
      </c>
      <c r="E4">
        <v>0</v>
      </c>
    </row>
    <row r="5" spans="1:5">
      <c r="A5">
        <v>2018</v>
      </c>
      <c r="B5">
        <v>0</v>
      </c>
      <c r="C5" s="71">
        <v>561453.68954569404</v>
      </c>
      <c r="D5" s="71">
        <v>707892.37049825699</v>
      </c>
      <c r="E5">
        <v>0</v>
      </c>
    </row>
    <row r="6" spans="1:5">
      <c r="A6">
        <v>2019</v>
      </c>
      <c r="B6">
        <v>0</v>
      </c>
      <c r="C6" s="71">
        <v>529587.00128400698</v>
      </c>
      <c r="D6" s="71">
        <v>724662.77821563696</v>
      </c>
      <c r="E6">
        <v>0</v>
      </c>
    </row>
    <row r="7" spans="1:5">
      <c r="A7">
        <v>2020</v>
      </c>
      <c r="B7">
        <v>0</v>
      </c>
      <c r="C7" s="71">
        <v>497711.41128987598</v>
      </c>
      <c r="D7" s="71">
        <v>740097.09631499206</v>
      </c>
      <c r="E7">
        <v>0</v>
      </c>
    </row>
    <row r="8" spans="1:5">
      <c r="A8">
        <v>2021</v>
      </c>
      <c r="B8">
        <v>0</v>
      </c>
      <c r="C8" s="71">
        <v>465634.02241427801</v>
      </c>
      <c r="D8" s="71">
        <v>750010.64712484402</v>
      </c>
      <c r="E8">
        <v>0</v>
      </c>
    </row>
    <row r="9" spans="1:5">
      <c r="A9">
        <v>2022</v>
      </c>
      <c r="B9">
        <v>0</v>
      </c>
      <c r="C9" s="71">
        <v>435424.56620883697</v>
      </c>
      <c r="D9" s="71">
        <v>772803.87006547896</v>
      </c>
      <c r="E9">
        <v>0</v>
      </c>
    </row>
    <row r="10" spans="1:5">
      <c r="A10">
        <v>2023</v>
      </c>
      <c r="B10">
        <v>0</v>
      </c>
      <c r="C10" s="71">
        <v>405841.60236509098</v>
      </c>
      <c r="D10" s="71">
        <v>786239.33963674598</v>
      </c>
      <c r="E10">
        <v>0</v>
      </c>
    </row>
    <row r="11" spans="1:5">
      <c r="A11">
        <v>2024</v>
      </c>
      <c r="B11">
        <v>0</v>
      </c>
      <c r="C11" s="71">
        <v>381510.51445047598</v>
      </c>
      <c r="D11" s="71">
        <v>809521.63038688304</v>
      </c>
      <c r="E11">
        <v>0</v>
      </c>
    </row>
    <row r="12" spans="1:5">
      <c r="A12">
        <v>2025</v>
      </c>
      <c r="B12">
        <v>0</v>
      </c>
      <c r="C12" s="71">
        <v>363486.322297609</v>
      </c>
      <c r="D12" s="71">
        <v>827000.770814421</v>
      </c>
      <c r="E12">
        <v>0</v>
      </c>
    </row>
    <row r="13" spans="1:5">
      <c r="A13">
        <v>2026</v>
      </c>
      <c r="B13">
        <v>0</v>
      </c>
      <c r="C13" s="71">
        <v>353694.44325206301</v>
      </c>
      <c r="D13" s="71">
        <v>838395.65883723798</v>
      </c>
      <c r="E13">
        <v>0</v>
      </c>
    </row>
    <row r="14" spans="1:5">
      <c r="A14">
        <v>2027</v>
      </c>
      <c r="B14">
        <v>0</v>
      </c>
      <c r="C14" s="71">
        <v>350615.10524846602</v>
      </c>
      <c r="D14" s="71">
        <v>844373.44305542205</v>
      </c>
      <c r="E14">
        <v>0</v>
      </c>
    </row>
    <row r="15" spans="1:5">
      <c r="A15">
        <v>2028</v>
      </c>
      <c r="B15">
        <v>0</v>
      </c>
      <c r="C15" s="71">
        <v>350665.09191121301</v>
      </c>
      <c r="D15" s="71">
        <v>846018.71100372996</v>
      </c>
      <c r="E15">
        <v>0</v>
      </c>
    </row>
    <row r="16" spans="1:5">
      <c r="A16">
        <v>2029</v>
      </c>
      <c r="B16">
        <v>0</v>
      </c>
      <c r="C16" s="71">
        <v>353111.08302278898</v>
      </c>
      <c r="D16" s="71">
        <v>845995.19994920294</v>
      </c>
      <c r="E16">
        <v>0</v>
      </c>
    </row>
    <row r="17" spans="1:5">
      <c r="A17">
        <v>2030</v>
      </c>
      <c r="B17">
        <v>0</v>
      </c>
      <c r="C17" s="71">
        <v>357685.04167581501</v>
      </c>
      <c r="D17" s="71">
        <v>844879.55414514896</v>
      </c>
      <c r="E17">
        <v>0</v>
      </c>
    </row>
    <row r="18" spans="1:5">
      <c r="A18">
        <v>2031</v>
      </c>
      <c r="B18">
        <v>0</v>
      </c>
      <c r="C18" s="71">
        <v>358820.85472447303</v>
      </c>
      <c r="D18" s="71">
        <v>847896.98988602904</v>
      </c>
      <c r="E18">
        <v>0</v>
      </c>
    </row>
    <row r="19" spans="1:5">
      <c r="A19">
        <v>2032</v>
      </c>
      <c r="B19">
        <v>0</v>
      </c>
      <c r="C19" s="71">
        <v>360716.146206529</v>
      </c>
      <c r="D19" s="71">
        <v>853109.64388616499</v>
      </c>
      <c r="E19">
        <v>0</v>
      </c>
    </row>
    <row r="20" spans="1:5">
      <c r="A20">
        <v>2033</v>
      </c>
      <c r="B20">
        <v>0</v>
      </c>
      <c r="C20" s="71">
        <v>362108.54734311497</v>
      </c>
      <c r="D20" s="71">
        <v>858541.57615626603</v>
      </c>
      <c r="E20">
        <v>0</v>
      </c>
    </row>
    <row r="21" spans="1:5">
      <c r="A21">
        <v>2034</v>
      </c>
      <c r="B21">
        <v>0</v>
      </c>
      <c r="C21" s="71">
        <v>363316.59309412702</v>
      </c>
      <c r="D21" s="71">
        <v>864915.48208568501</v>
      </c>
      <c r="E21">
        <v>0</v>
      </c>
    </row>
    <row r="22" spans="1:5">
      <c r="A22">
        <v>2035</v>
      </c>
      <c r="B22">
        <v>0</v>
      </c>
      <c r="C22" s="71">
        <v>364360.93190004799</v>
      </c>
      <c r="D22" s="71">
        <v>873673.59605053102</v>
      </c>
      <c r="E22">
        <v>0</v>
      </c>
    </row>
    <row r="23" spans="1:5">
      <c r="A23">
        <v>2036</v>
      </c>
      <c r="B23">
        <v>0</v>
      </c>
      <c r="C23" s="71">
        <v>365382.42767555901</v>
      </c>
      <c r="D23" s="71">
        <v>882849.920350931</v>
      </c>
      <c r="E23">
        <v>0</v>
      </c>
    </row>
    <row r="24" spans="1:5">
      <c r="A24">
        <v>2037</v>
      </c>
      <c r="B24">
        <v>0</v>
      </c>
      <c r="C24" s="71">
        <v>366482.65000594599</v>
      </c>
      <c r="D24" s="71">
        <v>892779.40310471703</v>
      </c>
      <c r="E24">
        <v>0</v>
      </c>
    </row>
    <row r="25" spans="1:5">
      <c r="A25">
        <v>2038</v>
      </c>
      <c r="B25">
        <v>0</v>
      </c>
      <c r="C25" s="71">
        <v>367825.28376008698</v>
      </c>
      <c r="D25" s="71">
        <v>904163.42708047701</v>
      </c>
      <c r="E25">
        <v>0</v>
      </c>
    </row>
    <row r="26" spans="1:5">
      <c r="A26">
        <v>2039</v>
      </c>
      <c r="B26">
        <v>0</v>
      </c>
      <c r="C26" s="71">
        <v>369205.23892548698</v>
      </c>
      <c r="D26" s="71">
        <v>916552.20232855203</v>
      </c>
      <c r="E26">
        <v>0</v>
      </c>
    </row>
    <row r="27" spans="1:5">
      <c r="A27">
        <v>2040</v>
      </c>
      <c r="B27">
        <v>0</v>
      </c>
      <c r="C27" s="71">
        <v>370563.75736034999</v>
      </c>
      <c r="D27" s="71">
        <v>930161.94613488205</v>
      </c>
      <c r="E27">
        <v>0</v>
      </c>
    </row>
    <row r="28" spans="1:5">
      <c r="A28">
        <v>2041</v>
      </c>
      <c r="B28">
        <v>0</v>
      </c>
      <c r="C28" s="71">
        <v>370347.08903397701</v>
      </c>
      <c r="D28" s="71">
        <v>939495.95511790598</v>
      </c>
      <c r="E28">
        <v>0</v>
      </c>
    </row>
    <row r="29" spans="1:5">
      <c r="A29">
        <v>2042</v>
      </c>
      <c r="B29">
        <v>0</v>
      </c>
      <c r="C29" s="71">
        <v>369799.21317249699</v>
      </c>
      <c r="D29" s="71">
        <v>949812.93913875299</v>
      </c>
      <c r="E29">
        <v>0</v>
      </c>
    </row>
    <row r="30" spans="1:5">
      <c r="A30">
        <v>2043</v>
      </c>
      <c r="B30">
        <v>0</v>
      </c>
      <c r="C30" s="71">
        <v>368958.04435166501</v>
      </c>
      <c r="D30" s="71">
        <v>961788.81279254705</v>
      </c>
      <c r="E30">
        <v>0</v>
      </c>
    </row>
    <row r="31" spans="1:5">
      <c r="A31">
        <v>2044</v>
      </c>
      <c r="B31">
        <v>0</v>
      </c>
      <c r="C31" s="71">
        <v>367286.94896134501</v>
      </c>
      <c r="D31" s="71">
        <v>973634.54591817304</v>
      </c>
      <c r="E31">
        <v>0</v>
      </c>
    </row>
    <row r="32" spans="1:5">
      <c r="A32">
        <v>2045</v>
      </c>
      <c r="B32">
        <v>0</v>
      </c>
      <c r="C32" s="71">
        <v>364964.41699586698</v>
      </c>
      <c r="D32" s="71">
        <v>986244.20129728701</v>
      </c>
      <c r="E32">
        <v>0</v>
      </c>
    </row>
    <row r="33" spans="1:5">
      <c r="A33">
        <v>2046</v>
      </c>
      <c r="B33">
        <v>0</v>
      </c>
      <c r="C33" s="71">
        <v>362318.43070406298</v>
      </c>
      <c r="D33" s="71">
        <v>999145.34275434003</v>
      </c>
      <c r="E33">
        <v>0</v>
      </c>
    </row>
    <row r="34" spans="1:5">
      <c r="A34">
        <v>2047</v>
      </c>
      <c r="B34">
        <v>0</v>
      </c>
      <c r="C34" s="71">
        <v>359504.36026544101</v>
      </c>
      <c r="D34" s="71">
        <v>1012569.97380974</v>
      </c>
      <c r="E34">
        <v>0</v>
      </c>
    </row>
    <row r="35" spans="1:5">
      <c r="A35">
        <v>2048</v>
      </c>
      <c r="B35">
        <v>0</v>
      </c>
      <c r="C35" s="71">
        <v>356554.97480715602</v>
      </c>
      <c r="D35" s="71">
        <v>1026098.64793069</v>
      </c>
      <c r="E35">
        <v>0</v>
      </c>
    </row>
    <row r="36" spans="1:5">
      <c r="A36">
        <v>2049</v>
      </c>
      <c r="B36">
        <v>0</v>
      </c>
      <c r="C36" s="71">
        <v>353621.51285606797</v>
      </c>
      <c r="D36" s="71">
        <v>1039818.5694546</v>
      </c>
      <c r="E36">
        <v>0</v>
      </c>
    </row>
    <row r="37" spans="1:5">
      <c r="A37">
        <v>2050</v>
      </c>
      <c r="B37">
        <v>0</v>
      </c>
      <c r="C37" s="71">
        <v>350904.94130140601</v>
      </c>
      <c r="D37" s="71">
        <v>1054077.4465491001</v>
      </c>
      <c r="E3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9"/>
  <sheetViews>
    <sheetView workbookViewId="0">
      <selection activeCell="M27" sqref="M27"/>
    </sheetView>
  </sheetViews>
  <sheetFormatPr defaultRowHeight="14.5"/>
  <sheetData>
    <row r="2" spans="1:5">
      <c r="B2" t="s">
        <v>362</v>
      </c>
      <c r="C2" t="s">
        <v>363</v>
      </c>
      <c r="D2" t="s">
        <v>364</v>
      </c>
      <c r="E2" t="s">
        <v>365</v>
      </c>
    </row>
    <row r="3" spans="1:5">
      <c r="A3" s="69">
        <v>2016</v>
      </c>
      <c r="B3" s="75">
        <v>25834.672444464701</v>
      </c>
      <c r="C3" s="75">
        <v>30666.780879696002</v>
      </c>
      <c r="D3" s="69">
        <v>5031.8155725083498</v>
      </c>
      <c r="E3" s="69">
        <v>0.137877515870752</v>
      </c>
    </row>
    <row r="5" spans="1:5">
      <c r="D5">
        <f>D3+E3</f>
        <v>5031.9534500242207</v>
      </c>
      <c r="E5" t="s">
        <v>367</v>
      </c>
    </row>
    <row r="8" spans="1:5">
      <c r="A8" t="s">
        <v>361</v>
      </c>
      <c r="B8" t="s">
        <v>362</v>
      </c>
      <c r="C8" t="s">
        <v>363</v>
      </c>
      <c r="D8" t="s">
        <v>364</v>
      </c>
      <c r="E8" t="s">
        <v>365</v>
      </c>
    </row>
    <row r="9" spans="1:5">
      <c r="A9">
        <v>1990</v>
      </c>
      <c r="B9">
        <v>3745.1504549856199</v>
      </c>
      <c r="C9" s="71">
        <v>18537.037317012</v>
      </c>
      <c r="D9" s="71">
        <v>15972.535358863601</v>
      </c>
      <c r="E9">
        <v>1930.0094671587799</v>
      </c>
    </row>
    <row r="10" spans="1:5">
      <c r="A10">
        <v>1991</v>
      </c>
      <c r="B10">
        <v>3997.9913760285499</v>
      </c>
      <c r="C10" s="71">
        <v>18856.80465287</v>
      </c>
      <c r="D10" s="71">
        <v>16288.7462299905</v>
      </c>
      <c r="E10">
        <v>1792.13195128803</v>
      </c>
    </row>
    <row r="11" spans="1:5">
      <c r="A11">
        <v>1992</v>
      </c>
      <c r="B11">
        <v>4251.5685305115203</v>
      </c>
      <c r="C11" s="71">
        <v>19177.204017108299</v>
      </c>
      <c r="D11" s="71">
        <v>16606.483738083101</v>
      </c>
      <c r="E11">
        <v>1654.2544354172801</v>
      </c>
    </row>
    <row r="12" spans="1:5">
      <c r="A12">
        <v>1993</v>
      </c>
      <c r="B12">
        <v>4505.8795750068603</v>
      </c>
      <c r="C12" s="71">
        <v>19498.232620303399</v>
      </c>
      <c r="D12" s="71">
        <v>16925.7442779864</v>
      </c>
      <c r="E12">
        <v>1516.37691954653</v>
      </c>
    </row>
    <row r="13" spans="1:5">
      <c r="A13">
        <v>1994</v>
      </c>
      <c r="B13">
        <v>4760.9279171783301</v>
      </c>
      <c r="C13" s="71">
        <v>19819.9014428439</v>
      </c>
      <c r="D13" s="71">
        <v>17246.534945303702</v>
      </c>
      <c r="E13">
        <v>1378.4994036757701</v>
      </c>
    </row>
    <row r="14" spans="1:5">
      <c r="A14">
        <v>1995</v>
      </c>
      <c r="B14">
        <v>5016.5749254439497</v>
      </c>
      <c r="C14" s="71">
        <v>20142.213360518901</v>
      </c>
      <c r="D14" s="71">
        <v>17568.8556663772</v>
      </c>
      <c r="E14">
        <v>1240.75976532089</v>
      </c>
    </row>
    <row r="15" spans="1:5">
      <c r="A15">
        <v>1996</v>
      </c>
      <c r="B15">
        <v>5272.8148400044001</v>
      </c>
      <c r="C15" s="71">
        <v>20465.130060087198</v>
      </c>
      <c r="D15" s="71">
        <v>17892.6875705028</v>
      </c>
      <c r="E15">
        <v>1103.15800448188</v>
      </c>
    </row>
    <row r="16" spans="1:5">
      <c r="A16">
        <v>1997</v>
      </c>
      <c r="B16">
        <v>5528.9674816544102</v>
      </c>
      <c r="C16" s="71">
        <v>20788.704251902502</v>
      </c>
      <c r="D16" s="71">
        <v>18218.059045531401</v>
      </c>
      <c r="E16">
        <v>966.38350873809998</v>
      </c>
    </row>
    <row r="17" spans="1:5">
      <c r="A17">
        <v>1998</v>
      </c>
      <c r="B17">
        <v>5784.1976718577898</v>
      </c>
      <c r="C17" s="71">
        <v>21112.894698645501</v>
      </c>
      <c r="D17" s="71">
        <v>18544.946964795501</v>
      </c>
      <c r="E17">
        <v>831.26354318476297</v>
      </c>
    </row>
    <row r="18" spans="1:5">
      <c r="A18">
        <v>1999</v>
      </c>
      <c r="B18">
        <v>6036.5818259141197</v>
      </c>
      <c r="C18" s="71">
        <v>21437.733100762998</v>
      </c>
      <c r="D18" s="71">
        <v>18873.369486085001</v>
      </c>
      <c r="E18">
        <v>699.72839304406602</v>
      </c>
    </row>
    <row r="19" spans="1:5">
      <c r="A19">
        <v>2000</v>
      </c>
      <c r="B19">
        <v>7052.1662809047803</v>
      </c>
      <c r="C19" s="71">
        <v>21988.1326249964</v>
      </c>
      <c r="D19" s="71">
        <v>18209.841297746101</v>
      </c>
      <c r="E19">
        <v>574.25985360168204</v>
      </c>
    </row>
    <row r="20" spans="1:5">
      <c r="A20">
        <v>2001</v>
      </c>
      <c r="B20">
        <v>8164.0015906724002</v>
      </c>
      <c r="C20" s="71">
        <v>22702.579535159999</v>
      </c>
      <c r="D20" s="71">
        <v>17542.296128196602</v>
      </c>
      <c r="E20">
        <v>457.75335269089601</v>
      </c>
    </row>
    <row r="21" spans="1:5">
      <c r="A21">
        <v>2002</v>
      </c>
      <c r="B21" s="71">
        <v>10481.293326704301</v>
      </c>
      <c r="C21" s="71">
        <v>25208.925380482699</v>
      </c>
      <c r="D21" s="71">
        <v>17246.476506350999</v>
      </c>
      <c r="E21">
        <v>353.242195660866</v>
      </c>
    </row>
    <row r="22" spans="1:5">
      <c r="A22">
        <v>2003</v>
      </c>
      <c r="B22" s="71">
        <v>11382.535666722701</v>
      </c>
      <c r="C22" s="71">
        <v>25720.824608779301</v>
      </c>
      <c r="D22" s="71">
        <v>16415.4441556696</v>
      </c>
      <c r="E22">
        <v>263.20817779726502</v>
      </c>
    </row>
    <row r="23" spans="1:5">
      <c r="A23">
        <v>2004</v>
      </c>
      <c r="B23" s="71">
        <v>12825.272016712001</v>
      </c>
      <c r="C23" s="71">
        <v>26608.362205928101</v>
      </c>
      <c r="D23" s="71">
        <v>15695.042255882099</v>
      </c>
      <c r="E23">
        <v>189.03007425880099</v>
      </c>
    </row>
    <row r="24" spans="1:5">
      <c r="A24">
        <v>2005</v>
      </c>
      <c r="B24" s="71">
        <v>13583.653796959499</v>
      </c>
      <c r="C24" s="71">
        <v>26665.781360284302</v>
      </c>
      <c r="D24" s="71">
        <v>14720.447552305501</v>
      </c>
      <c r="E24">
        <v>130.57000752960201</v>
      </c>
    </row>
    <row r="25" spans="1:5">
      <c r="A25">
        <v>2006</v>
      </c>
      <c r="B25" s="71">
        <v>18017.232659188699</v>
      </c>
      <c r="C25" s="71">
        <v>30501.574925276</v>
      </c>
      <c r="D25" s="71">
        <v>14700.0675068524</v>
      </c>
      <c r="E25">
        <v>86.724957482703005</v>
      </c>
    </row>
    <row r="26" spans="1:5">
      <c r="A26">
        <v>2007</v>
      </c>
      <c r="B26" s="71">
        <v>19023.146964002899</v>
      </c>
      <c r="C26" s="71">
        <v>31105.657536688301</v>
      </c>
      <c r="D26" s="71">
        <v>13714.0724925345</v>
      </c>
      <c r="E26">
        <v>55.288883864171602</v>
      </c>
    </row>
    <row r="27" spans="1:5">
      <c r="A27">
        <v>2008</v>
      </c>
      <c r="B27" s="71">
        <v>19735.329959623701</v>
      </c>
      <c r="C27" s="71">
        <v>30901.171857499401</v>
      </c>
      <c r="D27" s="71">
        <v>12625.782874516501</v>
      </c>
      <c r="E27">
        <v>33.779991388334203</v>
      </c>
    </row>
    <row r="28" spans="1:5">
      <c r="A28">
        <v>2009</v>
      </c>
      <c r="B28" s="71">
        <v>20269.0340469822</v>
      </c>
      <c r="C28" s="71">
        <v>30891.024769349799</v>
      </c>
      <c r="D28" s="71">
        <v>11514.782498320499</v>
      </c>
      <c r="E28">
        <v>19.854362285388302</v>
      </c>
    </row>
    <row r="29" spans="1:5">
      <c r="A29">
        <v>2010</v>
      </c>
      <c r="B29" s="71">
        <v>21051.308234848599</v>
      </c>
      <c r="C29" s="71">
        <v>30961.076109026799</v>
      </c>
      <c r="D29" s="71">
        <v>10425.3237425999</v>
      </c>
      <c r="E29">
        <v>11.1680787855309</v>
      </c>
    </row>
    <row r="30" spans="1:5">
      <c r="A30">
        <v>2011</v>
      </c>
      <c r="B30" s="71">
        <v>21871.3497724468</v>
      </c>
      <c r="C30" s="71">
        <v>31358.140592234398</v>
      </c>
      <c r="D30">
        <v>9347.4089237879798</v>
      </c>
      <c r="E30">
        <v>6.0666106983130899</v>
      </c>
    </row>
    <row r="31" spans="1:5">
      <c r="A31">
        <v>2012</v>
      </c>
      <c r="B31" s="71">
        <v>22956.3133340393</v>
      </c>
      <c r="C31" s="71">
        <v>31723.707748626501</v>
      </c>
      <c r="D31">
        <v>8304.4202396656401</v>
      </c>
      <c r="E31">
        <v>3.1711828650272902</v>
      </c>
    </row>
    <row r="32" spans="1:5">
      <c r="A32">
        <v>2013</v>
      </c>
      <c r="B32" s="71">
        <v>23524.6953901294</v>
      </c>
      <c r="C32" s="71">
        <v>31264.549436805901</v>
      </c>
      <c r="D32">
        <v>7279.2269650201497</v>
      </c>
      <c r="E32">
        <v>1.51665267457827</v>
      </c>
    </row>
    <row r="33" spans="1:7">
      <c r="A33">
        <v>2014</v>
      </c>
      <c r="B33" s="71">
        <v>24264.432301646098</v>
      </c>
      <c r="C33" s="71">
        <v>30932.0000666429</v>
      </c>
      <c r="D33">
        <v>6312.2266374343599</v>
      </c>
      <c r="E33">
        <v>0.68938757935376005</v>
      </c>
    </row>
    <row r="34" spans="1:7">
      <c r="A34">
        <v>2015</v>
      </c>
      <c r="B34" s="71">
        <v>25114.832040931498</v>
      </c>
      <c r="C34" s="71">
        <v>30785.8282821217</v>
      </c>
      <c r="D34">
        <v>5435.4863516667601</v>
      </c>
      <c r="E34">
        <v>0.27575503174150401</v>
      </c>
    </row>
    <row r="35" spans="1:7" s="73" customFormat="1">
      <c r="A35" s="73">
        <v>2016</v>
      </c>
      <c r="B35" s="74">
        <v>25834.672444464701</v>
      </c>
      <c r="C35" s="74">
        <v>30666.780879696002</v>
      </c>
      <c r="D35" s="73">
        <v>5031.8155725083498</v>
      </c>
      <c r="E35" s="73">
        <v>0.137877515870752</v>
      </c>
    </row>
    <row r="36" spans="1:7">
      <c r="A36">
        <v>2017</v>
      </c>
      <c r="B36" s="71">
        <v>26287.244478573</v>
      </c>
      <c r="C36" s="71">
        <v>30509.4810855303</v>
      </c>
      <c r="D36">
        <v>4878.0750063671003</v>
      </c>
      <c r="E36">
        <v>0</v>
      </c>
      <c r="G36" s="73" t="s">
        <v>366</v>
      </c>
    </row>
    <row r="37" spans="1:7">
      <c r="A37">
        <v>2018</v>
      </c>
      <c r="B37" s="71">
        <v>26731.8728505123</v>
      </c>
      <c r="C37" s="71">
        <v>30423.214297336701</v>
      </c>
      <c r="D37">
        <v>4803.8457731641602</v>
      </c>
      <c r="E37">
        <v>0</v>
      </c>
    </row>
    <row r="38" spans="1:7">
      <c r="A38">
        <v>2019</v>
      </c>
      <c r="B38" s="71">
        <v>27335.188870929898</v>
      </c>
      <c r="C38" s="71">
        <v>30517.755635028199</v>
      </c>
      <c r="D38">
        <v>4848.7020642934704</v>
      </c>
      <c r="E38">
        <v>0</v>
      </c>
    </row>
    <row r="39" spans="1:7">
      <c r="A39">
        <v>2020</v>
      </c>
      <c r="B39" s="71">
        <v>27904.7283040332</v>
      </c>
      <c r="C39" s="71">
        <v>30498.478721413801</v>
      </c>
      <c r="D39">
        <v>5080.9409177716198</v>
      </c>
      <c r="E39">
        <v>0</v>
      </c>
    </row>
    <row r="40" spans="1:7">
      <c r="A40">
        <v>2021</v>
      </c>
      <c r="B40" s="71">
        <v>28737.631328201802</v>
      </c>
      <c r="C40" s="71">
        <v>30438.6903298328</v>
      </c>
      <c r="D40">
        <v>4976.3501025515097</v>
      </c>
      <c r="E40">
        <v>0</v>
      </c>
    </row>
    <row r="41" spans="1:7">
      <c r="A41">
        <v>2022</v>
      </c>
      <c r="B41" s="71">
        <v>29620.351105344798</v>
      </c>
      <c r="C41" s="71">
        <v>30485.9070166727</v>
      </c>
      <c r="D41">
        <v>4945.71744909257</v>
      </c>
      <c r="E41">
        <v>0</v>
      </c>
    </row>
    <row r="42" spans="1:7">
      <c r="A42">
        <v>2023</v>
      </c>
      <c r="B42" s="71">
        <v>30261.316564438101</v>
      </c>
      <c r="C42" s="71">
        <v>30363.592512389801</v>
      </c>
      <c r="D42">
        <v>4894.2450524667202</v>
      </c>
      <c r="E42">
        <v>0</v>
      </c>
    </row>
    <row r="43" spans="1:7">
      <c r="A43">
        <v>2024</v>
      </c>
      <c r="B43" s="71">
        <v>30993.1601898312</v>
      </c>
      <c r="C43" s="71">
        <v>30376.427127580901</v>
      </c>
      <c r="D43">
        <v>4916.5581454981402</v>
      </c>
      <c r="E43">
        <v>0</v>
      </c>
    </row>
    <row r="44" spans="1:7">
      <c r="A44">
        <v>2025</v>
      </c>
      <c r="B44" s="71">
        <v>31685.198939228401</v>
      </c>
      <c r="C44" s="71">
        <v>30408.591824998399</v>
      </c>
      <c r="D44">
        <v>4960.3384366973796</v>
      </c>
      <c r="E44">
        <v>0</v>
      </c>
    </row>
    <row r="45" spans="1:7">
      <c r="A45">
        <v>2026</v>
      </c>
      <c r="B45" s="71">
        <v>32502.819904374399</v>
      </c>
      <c r="C45" s="71">
        <v>30559.9134259604</v>
      </c>
      <c r="D45">
        <v>5056.6316647146596</v>
      </c>
      <c r="E45">
        <v>0</v>
      </c>
    </row>
    <row r="46" spans="1:7">
      <c r="A46">
        <v>2027</v>
      </c>
      <c r="B46" s="71">
        <v>33303.630523611399</v>
      </c>
      <c r="C46" s="71">
        <v>30666.390887743099</v>
      </c>
      <c r="D46">
        <v>5142.8883605176297</v>
      </c>
      <c r="E46">
        <v>0</v>
      </c>
    </row>
    <row r="47" spans="1:7">
      <c r="A47">
        <v>2028</v>
      </c>
      <c r="B47" s="71">
        <v>34077.2319386854</v>
      </c>
      <c r="C47" s="71">
        <v>30740.638246926701</v>
      </c>
      <c r="D47">
        <v>5199.7029134690101</v>
      </c>
      <c r="E47">
        <v>0</v>
      </c>
    </row>
    <row r="48" spans="1:7">
      <c r="A48">
        <v>2029</v>
      </c>
      <c r="B48" s="71">
        <v>34940.461202696599</v>
      </c>
      <c r="C48" s="71">
        <v>30873.366552953001</v>
      </c>
      <c r="D48">
        <v>5250.3694406935501</v>
      </c>
      <c r="E48">
        <v>0</v>
      </c>
    </row>
    <row r="49" spans="1:5">
      <c r="A49">
        <v>2030</v>
      </c>
      <c r="B49" s="71">
        <v>35766.974575619097</v>
      </c>
      <c r="C49" s="71">
        <v>30931.7875262663</v>
      </c>
      <c r="D49">
        <v>5251.8372762848803</v>
      </c>
      <c r="E49">
        <v>0</v>
      </c>
    </row>
    <row r="50" spans="1:5">
      <c r="A50">
        <v>2031</v>
      </c>
      <c r="B50" s="71">
        <v>36617.0849210749</v>
      </c>
      <c r="C50" s="71">
        <v>31112.2323030884</v>
      </c>
      <c r="D50">
        <v>5097.4200887417501</v>
      </c>
      <c r="E50">
        <v>0</v>
      </c>
    </row>
    <row r="51" spans="1:5">
      <c r="A51">
        <v>2032</v>
      </c>
      <c r="B51" s="71">
        <v>37602.827387667698</v>
      </c>
      <c r="C51" s="71">
        <v>31400.777969347899</v>
      </c>
      <c r="D51">
        <v>4954.1067538399302</v>
      </c>
      <c r="E51">
        <v>0</v>
      </c>
    </row>
    <row r="52" spans="1:5">
      <c r="A52">
        <v>2033</v>
      </c>
      <c r="B52" s="71">
        <v>38423.316403079902</v>
      </c>
      <c r="C52" s="71">
        <v>31530.198941420698</v>
      </c>
      <c r="D52">
        <v>4752.9811770259203</v>
      </c>
      <c r="E52">
        <v>0</v>
      </c>
    </row>
    <row r="53" spans="1:5">
      <c r="A53">
        <v>2034</v>
      </c>
      <c r="B53" s="71">
        <v>39249.662615754904</v>
      </c>
      <c r="C53" s="71">
        <v>31666.985246715802</v>
      </c>
      <c r="D53">
        <v>4553.0741222257702</v>
      </c>
      <c r="E53">
        <v>0</v>
      </c>
    </row>
    <row r="54" spans="1:5">
      <c r="A54">
        <v>2035</v>
      </c>
      <c r="B54" s="71">
        <v>40162.695593950899</v>
      </c>
      <c r="C54" s="71">
        <v>31883.271158649</v>
      </c>
      <c r="D54">
        <v>4384.400681356</v>
      </c>
      <c r="E54">
        <v>0</v>
      </c>
    </row>
    <row r="55" spans="1:5">
      <c r="A55">
        <v>2036</v>
      </c>
      <c r="B55" s="71">
        <v>40619.957670869298</v>
      </c>
      <c r="C55" s="71">
        <v>32039.245545547801</v>
      </c>
      <c r="D55">
        <v>4585.3161432452998</v>
      </c>
      <c r="E55">
        <v>0</v>
      </c>
    </row>
    <row r="56" spans="1:5">
      <c r="A56">
        <v>2037</v>
      </c>
      <c r="B56" s="71">
        <v>41011.381568749501</v>
      </c>
      <c r="C56" s="71">
        <v>32108.586295235102</v>
      </c>
      <c r="D56">
        <v>4713.5443900207601</v>
      </c>
      <c r="E56">
        <v>0</v>
      </c>
    </row>
    <row r="57" spans="1:5">
      <c r="A57">
        <v>2038</v>
      </c>
      <c r="B57" s="71">
        <v>41467.219817871803</v>
      </c>
      <c r="C57" s="71">
        <v>32283.567040625301</v>
      </c>
      <c r="D57">
        <v>4931.1712720063697</v>
      </c>
      <c r="E57">
        <v>0</v>
      </c>
    </row>
    <row r="58" spans="1:5">
      <c r="A58">
        <v>2039</v>
      </c>
      <c r="B58" s="71">
        <v>41920.4931299936</v>
      </c>
      <c r="C58" s="71">
        <v>32465.910672536302</v>
      </c>
      <c r="D58">
        <v>5152.3732862751604</v>
      </c>
      <c r="E58">
        <v>0</v>
      </c>
    </row>
    <row r="59" spans="1:5">
      <c r="A59">
        <v>2040</v>
      </c>
      <c r="B59" s="71">
        <v>42373.664463696201</v>
      </c>
      <c r="C59" s="71">
        <v>32763.1205694165</v>
      </c>
      <c r="D59">
        <v>5273.8137004254204</v>
      </c>
      <c r="E59">
        <v>0</v>
      </c>
    </row>
    <row r="60" spans="1:5">
      <c r="A60">
        <v>2041</v>
      </c>
      <c r="B60" s="71">
        <v>42816.488772753401</v>
      </c>
      <c r="C60" s="71">
        <v>33044.857336167799</v>
      </c>
      <c r="D60">
        <v>5390.3661940504599</v>
      </c>
      <c r="E60">
        <v>0</v>
      </c>
    </row>
    <row r="61" spans="1:5">
      <c r="A61">
        <v>2042</v>
      </c>
      <c r="B61" s="71">
        <v>43294.007727634897</v>
      </c>
      <c r="C61" s="71">
        <v>33393.053918062498</v>
      </c>
      <c r="D61">
        <v>5545.8516949059904</v>
      </c>
      <c r="E61">
        <v>0</v>
      </c>
    </row>
    <row r="62" spans="1:5">
      <c r="A62">
        <v>2043</v>
      </c>
      <c r="B62" s="71">
        <v>43763.732369744299</v>
      </c>
      <c r="C62" s="71">
        <v>33718.847081721498</v>
      </c>
      <c r="D62">
        <v>5695.9364238851604</v>
      </c>
      <c r="E62">
        <v>0</v>
      </c>
    </row>
    <row r="63" spans="1:5">
      <c r="A63">
        <v>2044</v>
      </c>
      <c r="B63" s="71">
        <v>44213.855150359697</v>
      </c>
      <c r="C63" s="71">
        <v>34010.075295856397</v>
      </c>
      <c r="D63">
        <v>5825.3309813940596</v>
      </c>
      <c r="E63">
        <v>0</v>
      </c>
    </row>
    <row r="64" spans="1:5">
      <c r="A64">
        <v>2045</v>
      </c>
      <c r="B64" s="71">
        <v>44629.211655215797</v>
      </c>
      <c r="C64" s="71">
        <v>34231.037470687203</v>
      </c>
      <c r="D64">
        <v>5916.9139242156298</v>
      </c>
      <c r="E64">
        <v>0</v>
      </c>
    </row>
    <row r="65" spans="1:5">
      <c r="A65">
        <v>2046</v>
      </c>
      <c r="B65" s="71">
        <v>45037.888508289303</v>
      </c>
      <c r="C65" s="71">
        <v>34447.436713470597</v>
      </c>
      <c r="D65">
        <v>5994.2254651127996</v>
      </c>
      <c r="E65">
        <v>0</v>
      </c>
    </row>
    <row r="66" spans="1:5">
      <c r="A66">
        <v>2047</v>
      </c>
      <c r="B66" s="71">
        <v>45498.086393525402</v>
      </c>
      <c r="C66" s="71">
        <v>34735.625337117599</v>
      </c>
      <c r="D66">
        <v>6112.3613737903897</v>
      </c>
      <c r="E66">
        <v>0</v>
      </c>
    </row>
    <row r="67" spans="1:5">
      <c r="A67">
        <v>2048</v>
      </c>
      <c r="B67" s="71">
        <v>45891.775114730102</v>
      </c>
      <c r="C67" s="71">
        <v>34890.803526333002</v>
      </c>
      <c r="D67">
        <v>6149.1063129353397</v>
      </c>
      <c r="E67">
        <v>0</v>
      </c>
    </row>
    <row r="68" spans="1:5">
      <c r="A68">
        <v>2049</v>
      </c>
      <c r="B68" s="71">
        <v>46320.308279260797</v>
      </c>
      <c r="C68" s="71">
        <v>35114.853411958102</v>
      </c>
      <c r="D68">
        <v>6204.8980514396098</v>
      </c>
      <c r="E68">
        <v>0</v>
      </c>
    </row>
    <row r="69" spans="1:5">
      <c r="A69">
        <v>2050</v>
      </c>
      <c r="B69" s="71">
        <v>46772.991244006698</v>
      </c>
      <c r="C69" s="71">
        <v>35375.894499317401</v>
      </c>
      <c r="D69">
        <v>6270.1198008788497</v>
      </c>
      <c r="E6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I31" sqref="I31"/>
    </sheetView>
  </sheetViews>
  <sheetFormatPr defaultRowHeight="14.5"/>
  <sheetData>
    <row r="1" spans="1:2">
      <c r="B1" t="s">
        <v>376</v>
      </c>
    </row>
    <row r="2" spans="1:2">
      <c r="A2">
        <v>2015</v>
      </c>
      <c r="B2" s="71">
        <v>716130.71602920501</v>
      </c>
    </row>
    <row r="3" spans="1:2">
      <c r="A3">
        <v>2016</v>
      </c>
      <c r="B3" s="71">
        <v>718367.22930308303</v>
      </c>
    </row>
    <row r="4" spans="1:2">
      <c r="A4">
        <v>2017</v>
      </c>
      <c r="B4" s="71">
        <v>720810.99964225199</v>
      </c>
    </row>
    <row r="5" spans="1:2">
      <c r="B5" s="71">
        <v>729418.837663176</v>
      </c>
    </row>
    <row r="6" spans="1:2">
      <c r="B6" s="71">
        <v>743098.01211825595</v>
      </c>
    </row>
    <row r="7" spans="1:2">
      <c r="B7" s="71">
        <v>751891.13849257794</v>
      </c>
    </row>
    <row r="8" spans="1:2">
      <c r="B8" s="71">
        <v>763910.37373676198</v>
      </c>
    </row>
    <row r="9" spans="1:2">
      <c r="B9" s="71">
        <v>777238.796738317</v>
      </c>
    </row>
    <row r="10" spans="1:2">
      <c r="B10" s="71">
        <v>787767.22000888595</v>
      </c>
    </row>
    <row r="11" spans="1:2">
      <c r="B11" s="71">
        <v>793516.73142701504</v>
      </c>
    </row>
    <row r="12" spans="1:2">
      <c r="B12" s="71">
        <v>798817.95887333702</v>
      </c>
    </row>
    <row r="13" spans="1:2">
      <c r="B13" s="71">
        <v>808934.24585518998</v>
      </c>
    </row>
    <row r="14" spans="1:2">
      <c r="B14" s="71">
        <v>815718.19299348001</v>
      </c>
    </row>
    <row r="15" spans="1:2">
      <c r="B15" s="71">
        <v>823194.17535101902</v>
      </c>
    </row>
    <row r="16" spans="1:2">
      <c r="B16" s="71">
        <v>831987.82600806199</v>
      </c>
    </row>
    <row r="17" spans="2:2">
      <c r="B17" s="71">
        <v>840060.45541615901</v>
      </c>
    </row>
    <row r="18" spans="2:2">
      <c r="B18" s="71">
        <v>848339.51518581505</v>
      </c>
    </row>
    <row r="19" spans="2:2">
      <c r="B19" s="71">
        <v>856988.09343168698</v>
      </c>
    </row>
    <row r="20" spans="2:2">
      <c r="B20" s="71">
        <v>866492.28291246505</v>
      </c>
    </row>
    <row r="21" spans="2:2">
      <c r="B21" s="71">
        <v>876157.08326819795</v>
      </c>
    </row>
    <row r="22" spans="2:2">
      <c r="B22" s="71">
        <v>886641.71621423704</v>
      </c>
    </row>
    <row r="23" spans="2:2">
      <c r="B23" s="71">
        <v>896713.50248510903</v>
      </c>
    </row>
    <row r="24" spans="2:2">
      <c r="B24" s="71">
        <v>907143.85934577405</v>
      </c>
    </row>
    <row r="25" spans="2:2">
      <c r="B25" s="71">
        <v>917503.39793054305</v>
      </c>
    </row>
    <row r="26" spans="2:2">
      <c r="B26" s="71">
        <v>927884.96265941497</v>
      </c>
    </row>
    <row r="27" spans="2:2">
      <c r="B27" s="71">
        <v>938158.82877864596</v>
      </c>
    </row>
    <row r="28" spans="2:2">
      <c r="B28" s="71">
        <v>951148.23234745103</v>
      </c>
    </row>
    <row r="29" spans="2:2">
      <c r="B29" s="71">
        <v>964476.92440737702</v>
      </c>
    </row>
    <row r="30" spans="2:2">
      <c r="B30" s="71">
        <v>977217.54383267602</v>
      </c>
    </row>
    <row r="31" spans="2:2">
      <c r="B31" s="71">
        <v>988979.97900000005</v>
      </c>
    </row>
    <row r="32" spans="2:2">
      <c r="B32" s="71">
        <v>999145.66804405802</v>
      </c>
    </row>
    <row r="33" spans="2:2">
      <c r="B33" s="71">
        <v>1008014.18977355</v>
      </c>
    </row>
    <row r="34" spans="2:2">
      <c r="B34" s="71">
        <v>1015259.28680117</v>
      </c>
    </row>
    <row r="35" spans="2:2">
      <c r="B35" s="71">
        <v>1021637.63934846</v>
      </c>
    </row>
    <row r="36" spans="2:2">
      <c r="B36" s="71">
        <v>1029929.35193774</v>
      </c>
    </row>
    <row r="37" spans="2:2">
      <c r="B37" s="71">
        <v>1035428.25640777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3"/>
  <sheetViews>
    <sheetView workbookViewId="0">
      <selection activeCell="J29" sqref="J29"/>
    </sheetView>
  </sheetViews>
  <sheetFormatPr defaultRowHeight="14.5"/>
  <cols>
    <col min="1" max="1" width="13.7265625" customWidth="1"/>
    <col min="2" max="2" width="12.1796875" customWidth="1"/>
  </cols>
  <sheetData>
    <row r="1" spans="1:52" s="16" customFormat="1">
      <c r="A1" s="16" t="s">
        <v>405</v>
      </c>
    </row>
    <row r="2" spans="1:52">
      <c r="A2" s="85" t="s">
        <v>406</v>
      </c>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row>
    <row r="3" spans="1:52" ht="15" thickBot="1">
      <c r="A3" s="102" t="s">
        <v>407</v>
      </c>
      <c r="B3" s="102"/>
      <c r="C3" s="102"/>
      <c r="D3" s="102"/>
      <c r="E3" s="102"/>
      <c r="F3" s="102"/>
      <c r="G3" s="102"/>
      <c r="H3" s="102"/>
      <c r="I3" s="102"/>
      <c r="J3" s="102"/>
      <c r="K3" s="102"/>
      <c r="L3" s="102"/>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row>
    <row r="4" spans="1:52" s="84" customFormat="1">
      <c r="A4" s="87"/>
      <c r="B4" s="103" t="s">
        <v>408</v>
      </c>
      <c r="C4" s="104"/>
      <c r="D4" s="104"/>
      <c r="E4" s="104"/>
      <c r="F4" s="104"/>
      <c r="G4" s="104"/>
      <c r="H4" s="104"/>
      <c r="I4" s="105"/>
      <c r="J4" s="104" t="s">
        <v>409</v>
      </c>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6"/>
    </row>
    <row r="5" spans="1:52" s="84" customFormat="1">
      <c r="A5" s="88" t="s">
        <v>410</v>
      </c>
      <c r="B5" s="89">
        <v>2015</v>
      </c>
      <c r="C5" s="89">
        <v>2016</v>
      </c>
      <c r="D5" s="89">
        <v>2017</v>
      </c>
      <c r="E5" s="89">
        <v>2018</v>
      </c>
      <c r="F5" s="89">
        <v>2019</v>
      </c>
      <c r="G5" s="89">
        <v>2020</v>
      </c>
      <c r="H5" s="89">
        <v>2021</v>
      </c>
      <c r="I5" s="89">
        <v>2022</v>
      </c>
      <c r="J5" s="89">
        <v>2023</v>
      </c>
      <c r="K5" s="89">
        <v>2024</v>
      </c>
      <c r="L5" s="89">
        <v>2025</v>
      </c>
      <c r="M5" s="89">
        <v>2026</v>
      </c>
      <c r="N5" s="89">
        <v>2027</v>
      </c>
      <c r="O5" s="89">
        <v>2028</v>
      </c>
      <c r="P5" s="89">
        <v>2029</v>
      </c>
      <c r="Q5" s="89">
        <v>2030</v>
      </c>
      <c r="R5" s="89">
        <v>2031</v>
      </c>
      <c r="S5" s="89">
        <v>2032</v>
      </c>
      <c r="T5" s="89">
        <v>2033</v>
      </c>
      <c r="U5" s="89">
        <v>2034</v>
      </c>
      <c r="V5" s="89">
        <v>2035</v>
      </c>
      <c r="W5" s="89">
        <v>2036</v>
      </c>
      <c r="X5" s="89">
        <v>2037</v>
      </c>
      <c r="Y5" s="89">
        <v>2038</v>
      </c>
      <c r="Z5" s="89">
        <v>2039</v>
      </c>
      <c r="AA5" s="89">
        <v>2040</v>
      </c>
      <c r="AB5" s="89">
        <v>2041</v>
      </c>
      <c r="AC5" s="89">
        <v>2042</v>
      </c>
      <c r="AD5" s="89">
        <v>2043</v>
      </c>
      <c r="AE5" s="89">
        <v>2044</v>
      </c>
      <c r="AF5" s="89">
        <v>2045</v>
      </c>
      <c r="AG5" s="89">
        <v>2046</v>
      </c>
      <c r="AH5" s="89">
        <v>2047</v>
      </c>
      <c r="AI5" s="89">
        <v>2048</v>
      </c>
      <c r="AJ5" s="89">
        <v>2049</v>
      </c>
      <c r="AK5" s="89">
        <v>2050</v>
      </c>
      <c r="AL5" s="89">
        <v>2051</v>
      </c>
      <c r="AM5" s="89">
        <v>2052</v>
      </c>
      <c r="AN5" s="89">
        <v>2053</v>
      </c>
      <c r="AO5" s="89">
        <v>2054</v>
      </c>
      <c r="AP5" s="89">
        <v>2055</v>
      </c>
      <c r="AQ5" s="89">
        <v>2056</v>
      </c>
      <c r="AR5" s="89">
        <v>2057</v>
      </c>
      <c r="AS5" s="89">
        <v>2058</v>
      </c>
      <c r="AT5" s="89">
        <v>2059</v>
      </c>
      <c r="AU5" s="90">
        <v>2060</v>
      </c>
    </row>
    <row r="6" spans="1:52" s="94" customFormat="1">
      <c r="A6" s="91" t="s">
        <v>411</v>
      </c>
      <c r="B6" s="92">
        <v>39059415</v>
      </c>
      <c r="C6" s="92">
        <v>39312207</v>
      </c>
      <c r="D6" s="92">
        <v>39613019</v>
      </c>
      <c r="E6" s="92">
        <v>39952483</v>
      </c>
      <c r="F6" s="92">
        <v>40295352</v>
      </c>
      <c r="G6" s="92">
        <v>40639392</v>
      </c>
      <c r="H6" s="92">
        <v>40980939</v>
      </c>
      <c r="I6" s="92">
        <v>41321565</v>
      </c>
      <c r="J6" s="92">
        <v>41659526</v>
      </c>
      <c r="K6" s="92">
        <v>41994283</v>
      </c>
      <c r="L6" s="92">
        <v>42326397</v>
      </c>
      <c r="M6" s="92">
        <v>42655695</v>
      </c>
      <c r="N6" s="92">
        <v>42981484</v>
      </c>
      <c r="O6" s="92">
        <v>43304691</v>
      </c>
      <c r="P6" s="92">
        <v>43624393</v>
      </c>
      <c r="Q6" s="92">
        <v>43939250</v>
      </c>
      <c r="R6" s="92">
        <v>44250503</v>
      </c>
      <c r="S6" s="92">
        <v>44556617</v>
      </c>
      <c r="T6" s="92">
        <v>44856079</v>
      </c>
      <c r="U6" s="92">
        <v>45150800</v>
      </c>
      <c r="V6" s="92">
        <v>45440735</v>
      </c>
      <c r="W6" s="92">
        <v>45726459</v>
      </c>
      <c r="X6" s="92">
        <v>46006009</v>
      </c>
      <c r="Y6" s="92">
        <v>46277743</v>
      </c>
      <c r="Z6" s="92">
        <v>46544307</v>
      </c>
      <c r="AA6" s="92">
        <v>46804202</v>
      </c>
      <c r="AB6" s="92">
        <v>47056631</v>
      </c>
      <c r="AC6" s="92">
        <v>47303447</v>
      </c>
      <c r="AD6" s="92">
        <v>47544426</v>
      </c>
      <c r="AE6" s="92">
        <v>47778649</v>
      </c>
      <c r="AF6" s="92">
        <v>48007817</v>
      </c>
      <c r="AG6" s="92">
        <v>48230450</v>
      </c>
      <c r="AH6" s="92">
        <v>48449179</v>
      </c>
      <c r="AI6" s="92">
        <v>48663583</v>
      </c>
      <c r="AJ6" s="92">
        <v>48872567</v>
      </c>
      <c r="AK6" s="92">
        <v>49077801</v>
      </c>
      <c r="AL6" s="92">
        <v>49278229</v>
      </c>
      <c r="AM6" s="92">
        <v>49473225</v>
      </c>
      <c r="AN6" s="92">
        <v>49664564</v>
      </c>
      <c r="AO6" s="92">
        <v>49855335</v>
      </c>
      <c r="AP6" s="92">
        <v>50044172</v>
      </c>
      <c r="AQ6" s="92">
        <v>50229888</v>
      </c>
      <c r="AR6" s="92">
        <v>50416346</v>
      </c>
      <c r="AS6" s="92">
        <v>50602446</v>
      </c>
      <c r="AT6" s="92">
        <v>50789873</v>
      </c>
      <c r="AU6" s="93">
        <v>50975904</v>
      </c>
    </row>
    <row r="7" spans="1:52" s="94" customFormat="1"/>
    <row r="9" spans="1:52">
      <c r="A9" t="s">
        <v>412</v>
      </c>
      <c r="B9" t="s">
        <v>413</v>
      </c>
    </row>
    <row r="10" spans="1:52">
      <c r="B10" t="s">
        <v>414</v>
      </c>
    </row>
    <row r="12" spans="1:52">
      <c r="A12" s="1" t="s">
        <v>415</v>
      </c>
    </row>
    <row r="13" spans="1:52">
      <c r="A13" t="s">
        <v>416</v>
      </c>
    </row>
    <row r="14" spans="1:52">
      <c r="A14" t="s">
        <v>417</v>
      </c>
      <c r="B14">
        <v>2015</v>
      </c>
      <c r="C14">
        <f>B14+1</f>
        <v>2016</v>
      </c>
      <c r="D14">
        <f t="shared" ref="D14:AU14" si="0">C14+1</f>
        <v>2017</v>
      </c>
      <c r="E14">
        <f t="shared" si="0"/>
        <v>2018</v>
      </c>
      <c r="F14">
        <f t="shared" si="0"/>
        <v>2019</v>
      </c>
      <c r="G14">
        <f t="shared" si="0"/>
        <v>2020</v>
      </c>
      <c r="H14">
        <f t="shared" si="0"/>
        <v>2021</v>
      </c>
      <c r="I14">
        <f t="shared" si="0"/>
        <v>2022</v>
      </c>
      <c r="J14">
        <f t="shared" si="0"/>
        <v>2023</v>
      </c>
      <c r="K14">
        <f t="shared" si="0"/>
        <v>2024</v>
      </c>
      <c r="L14">
        <f t="shared" si="0"/>
        <v>2025</v>
      </c>
      <c r="M14">
        <f t="shared" si="0"/>
        <v>2026</v>
      </c>
      <c r="N14">
        <f t="shared" si="0"/>
        <v>2027</v>
      </c>
      <c r="O14">
        <f t="shared" si="0"/>
        <v>2028</v>
      </c>
      <c r="P14">
        <f t="shared" si="0"/>
        <v>2029</v>
      </c>
      <c r="Q14">
        <f t="shared" si="0"/>
        <v>2030</v>
      </c>
      <c r="R14">
        <f t="shared" si="0"/>
        <v>2031</v>
      </c>
      <c r="S14">
        <f t="shared" si="0"/>
        <v>2032</v>
      </c>
      <c r="T14">
        <f t="shared" si="0"/>
        <v>2033</v>
      </c>
      <c r="U14">
        <f t="shared" si="0"/>
        <v>2034</v>
      </c>
      <c r="V14">
        <f t="shared" si="0"/>
        <v>2035</v>
      </c>
      <c r="W14">
        <f t="shared" si="0"/>
        <v>2036</v>
      </c>
      <c r="X14">
        <f t="shared" si="0"/>
        <v>2037</v>
      </c>
      <c r="Y14">
        <f t="shared" si="0"/>
        <v>2038</v>
      </c>
      <c r="Z14">
        <f t="shared" si="0"/>
        <v>2039</v>
      </c>
      <c r="AA14">
        <f t="shared" si="0"/>
        <v>2040</v>
      </c>
      <c r="AB14">
        <f t="shared" si="0"/>
        <v>2041</v>
      </c>
      <c r="AC14">
        <f t="shared" si="0"/>
        <v>2042</v>
      </c>
      <c r="AD14">
        <f t="shared" si="0"/>
        <v>2043</v>
      </c>
      <c r="AE14">
        <f t="shared" si="0"/>
        <v>2044</v>
      </c>
      <c r="AF14">
        <f t="shared" si="0"/>
        <v>2045</v>
      </c>
      <c r="AG14">
        <f t="shared" si="0"/>
        <v>2046</v>
      </c>
      <c r="AH14">
        <f t="shared" si="0"/>
        <v>2047</v>
      </c>
      <c r="AI14">
        <f t="shared" si="0"/>
        <v>2048</v>
      </c>
      <c r="AJ14">
        <f t="shared" si="0"/>
        <v>2049</v>
      </c>
      <c r="AK14">
        <f t="shared" si="0"/>
        <v>2050</v>
      </c>
      <c r="AL14">
        <f t="shared" si="0"/>
        <v>2051</v>
      </c>
      <c r="AM14">
        <f t="shared" si="0"/>
        <v>2052</v>
      </c>
      <c r="AN14">
        <f t="shared" si="0"/>
        <v>2053</v>
      </c>
      <c r="AO14">
        <f t="shared" si="0"/>
        <v>2054</v>
      </c>
      <c r="AP14">
        <f t="shared" si="0"/>
        <v>2055</v>
      </c>
      <c r="AQ14">
        <f t="shared" si="0"/>
        <v>2056</v>
      </c>
      <c r="AR14">
        <f t="shared" si="0"/>
        <v>2057</v>
      </c>
      <c r="AS14">
        <f t="shared" si="0"/>
        <v>2058</v>
      </c>
      <c r="AT14">
        <f t="shared" si="0"/>
        <v>2059</v>
      </c>
      <c r="AU14">
        <f t="shared" si="0"/>
        <v>2060</v>
      </c>
    </row>
    <row r="15" spans="1:52">
      <c r="A15" t="s">
        <v>418</v>
      </c>
      <c r="B15" s="95">
        <v>321369</v>
      </c>
      <c r="C15" s="95">
        <v>323996</v>
      </c>
      <c r="D15" s="95">
        <v>326626</v>
      </c>
      <c r="E15" s="95">
        <v>329256</v>
      </c>
      <c r="F15" s="95">
        <v>331884</v>
      </c>
      <c r="G15" s="95">
        <v>334503</v>
      </c>
      <c r="H15" s="95">
        <v>337109</v>
      </c>
      <c r="I15" s="95">
        <v>339698</v>
      </c>
      <c r="J15" s="95">
        <v>342267</v>
      </c>
      <c r="K15" s="95">
        <v>344814</v>
      </c>
      <c r="L15" s="95">
        <v>347335</v>
      </c>
      <c r="M15" s="95">
        <v>349826</v>
      </c>
      <c r="N15" s="95">
        <v>352281</v>
      </c>
      <c r="O15" s="95">
        <v>354698</v>
      </c>
      <c r="P15" s="95">
        <v>357073</v>
      </c>
      <c r="Q15" s="95">
        <v>359402</v>
      </c>
      <c r="R15" s="95">
        <v>361685</v>
      </c>
      <c r="S15" s="95">
        <v>363920</v>
      </c>
      <c r="T15" s="95">
        <v>366106</v>
      </c>
      <c r="U15" s="95">
        <v>368246</v>
      </c>
      <c r="V15" s="95">
        <v>370338</v>
      </c>
      <c r="W15" s="95">
        <v>372390</v>
      </c>
      <c r="X15" s="95">
        <v>374401</v>
      </c>
      <c r="Y15" s="95">
        <v>376375</v>
      </c>
      <c r="Z15" s="95">
        <v>378313</v>
      </c>
      <c r="AA15" s="95">
        <v>380219</v>
      </c>
      <c r="AB15" s="95">
        <v>382096</v>
      </c>
      <c r="AC15" s="95">
        <v>383949</v>
      </c>
      <c r="AD15" s="95">
        <v>385779</v>
      </c>
      <c r="AE15" s="95">
        <v>387593</v>
      </c>
      <c r="AF15" s="95">
        <v>389394</v>
      </c>
      <c r="AG15" s="95">
        <v>391187</v>
      </c>
      <c r="AH15" s="95">
        <v>392973</v>
      </c>
      <c r="AI15" s="95">
        <v>394756</v>
      </c>
      <c r="AJ15" s="95">
        <v>396540</v>
      </c>
      <c r="AK15" s="95">
        <v>398328</v>
      </c>
      <c r="AL15" s="95">
        <v>400124</v>
      </c>
      <c r="AM15" s="95">
        <v>401929</v>
      </c>
      <c r="AN15" s="95">
        <v>403744</v>
      </c>
      <c r="AO15" s="95">
        <v>405572</v>
      </c>
      <c r="AP15" s="95">
        <v>407412</v>
      </c>
      <c r="AQ15" s="95">
        <v>409265</v>
      </c>
      <c r="AR15" s="95">
        <v>411130</v>
      </c>
      <c r="AS15" s="95">
        <v>413008</v>
      </c>
      <c r="AT15" s="95">
        <v>414896</v>
      </c>
      <c r="AU15" s="95">
        <v>416795</v>
      </c>
    </row>
    <row r="16" spans="1:52">
      <c r="A16" t="s">
        <v>419</v>
      </c>
      <c r="B16">
        <f>B15*1000</f>
        <v>321369000</v>
      </c>
      <c r="C16">
        <f t="shared" ref="C16:AU16" si="1">C15*1000</f>
        <v>323996000</v>
      </c>
      <c r="D16">
        <f t="shared" si="1"/>
        <v>326626000</v>
      </c>
      <c r="E16">
        <f t="shared" si="1"/>
        <v>329256000</v>
      </c>
      <c r="F16">
        <f t="shared" si="1"/>
        <v>331884000</v>
      </c>
      <c r="G16">
        <f t="shared" si="1"/>
        <v>334503000</v>
      </c>
      <c r="H16">
        <f t="shared" si="1"/>
        <v>337109000</v>
      </c>
      <c r="I16">
        <f t="shared" si="1"/>
        <v>339698000</v>
      </c>
      <c r="J16">
        <f t="shared" si="1"/>
        <v>342267000</v>
      </c>
      <c r="K16">
        <f t="shared" si="1"/>
        <v>344814000</v>
      </c>
      <c r="L16">
        <f t="shared" si="1"/>
        <v>347335000</v>
      </c>
      <c r="M16">
        <f t="shared" si="1"/>
        <v>349826000</v>
      </c>
      <c r="N16">
        <f t="shared" si="1"/>
        <v>352281000</v>
      </c>
      <c r="O16">
        <f t="shared" si="1"/>
        <v>354698000</v>
      </c>
      <c r="P16">
        <f t="shared" si="1"/>
        <v>357073000</v>
      </c>
      <c r="Q16">
        <f t="shared" si="1"/>
        <v>359402000</v>
      </c>
      <c r="R16">
        <f t="shared" si="1"/>
        <v>361685000</v>
      </c>
      <c r="S16">
        <f t="shared" si="1"/>
        <v>363920000</v>
      </c>
      <c r="T16">
        <f t="shared" si="1"/>
        <v>366106000</v>
      </c>
      <c r="U16">
        <f t="shared" si="1"/>
        <v>368246000</v>
      </c>
      <c r="V16">
        <f t="shared" si="1"/>
        <v>370338000</v>
      </c>
      <c r="W16">
        <f t="shared" si="1"/>
        <v>372390000</v>
      </c>
      <c r="X16">
        <f t="shared" si="1"/>
        <v>374401000</v>
      </c>
      <c r="Y16">
        <f t="shared" si="1"/>
        <v>376375000</v>
      </c>
      <c r="Z16">
        <f t="shared" si="1"/>
        <v>378313000</v>
      </c>
      <c r="AA16">
        <f t="shared" si="1"/>
        <v>380219000</v>
      </c>
      <c r="AB16">
        <f t="shared" si="1"/>
        <v>382096000</v>
      </c>
      <c r="AC16">
        <f t="shared" si="1"/>
        <v>383949000</v>
      </c>
      <c r="AD16">
        <f t="shared" si="1"/>
        <v>385779000</v>
      </c>
      <c r="AE16">
        <f t="shared" si="1"/>
        <v>387593000</v>
      </c>
      <c r="AF16">
        <f t="shared" si="1"/>
        <v>389394000</v>
      </c>
      <c r="AG16">
        <f t="shared" si="1"/>
        <v>391187000</v>
      </c>
      <c r="AH16">
        <f t="shared" si="1"/>
        <v>392973000</v>
      </c>
      <c r="AI16">
        <f t="shared" si="1"/>
        <v>394756000</v>
      </c>
      <c r="AJ16">
        <f t="shared" si="1"/>
        <v>396540000</v>
      </c>
      <c r="AK16">
        <f t="shared" si="1"/>
        <v>398328000</v>
      </c>
      <c r="AL16">
        <f t="shared" si="1"/>
        <v>400124000</v>
      </c>
      <c r="AM16">
        <f t="shared" si="1"/>
        <v>401929000</v>
      </c>
      <c r="AN16">
        <f t="shared" si="1"/>
        <v>403744000</v>
      </c>
      <c r="AO16">
        <f t="shared" si="1"/>
        <v>405572000</v>
      </c>
      <c r="AP16">
        <f t="shared" si="1"/>
        <v>407412000</v>
      </c>
      <c r="AQ16">
        <f t="shared" si="1"/>
        <v>409265000</v>
      </c>
      <c r="AR16">
        <f t="shared" si="1"/>
        <v>411130000</v>
      </c>
      <c r="AS16">
        <f t="shared" si="1"/>
        <v>413008000</v>
      </c>
      <c r="AT16">
        <f t="shared" si="1"/>
        <v>414896000</v>
      </c>
      <c r="AU16">
        <f t="shared" si="1"/>
        <v>416795000</v>
      </c>
    </row>
    <row r="17" spans="1:37">
      <c r="F17" s="95"/>
    </row>
    <row r="18" spans="1:37">
      <c r="A18" t="s">
        <v>420</v>
      </c>
      <c r="F18" s="95"/>
    </row>
    <row r="19" spans="1:37">
      <c r="A19" t="s">
        <v>421</v>
      </c>
      <c r="F19" s="95"/>
    </row>
    <row r="20" spans="1:37">
      <c r="A20" t="s">
        <v>422</v>
      </c>
      <c r="F20" s="95"/>
    </row>
    <row r="21" spans="1:37">
      <c r="F21" s="95"/>
    </row>
    <row r="22" spans="1:37">
      <c r="A22" t="s">
        <v>423</v>
      </c>
      <c r="F22" s="95"/>
    </row>
    <row r="23" spans="1:37">
      <c r="A23" t="s">
        <v>424</v>
      </c>
      <c r="B23">
        <f t="shared" ref="B23:AK23" si="2">B6/B16</f>
        <v>0.12154070554409417</v>
      </c>
      <c r="C23">
        <f t="shared" si="2"/>
        <v>0.12133547019099002</v>
      </c>
      <c r="D23">
        <f t="shared" si="2"/>
        <v>0.12127944193052605</v>
      </c>
      <c r="E23">
        <f t="shared" si="2"/>
        <v>0.12134170068275142</v>
      </c>
      <c r="F23">
        <f t="shared" si="2"/>
        <v>0.12141396391510287</v>
      </c>
      <c r="G23">
        <f t="shared" si="2"/>
        <v>0.12149186105954207</v>
      </c>
      <c r="H23">
        <f t="shared" si="2"/>
        <v>0.12156584072214031</v>
      </c>
      <c r="I23">
        <f t="shared" si="2"/>
        <v>0.12164206147813646</v>
      </c>
      <c r="J23">
        <f t="shared" si="2"/>
        <v>0.12171645528198745</v>
      </c>
      <c r="K23">
        <f t="shared" si="2"/>
        <v>0.12178821915583474</v>
      </c>
      <c r="L23">
        <f t="shared" si="2"/>
        <v>0.121860443088085</v>
      </c>
      <c r="M23">
        <f t="shared" si="2"/>
        <v>0.1219340329192227</v>
      </c>
      <c r="N23">
        <f t="shared" si="2"/>
        <v>0.12200908933493433</v>
      </c>
      <c r="O23">
        <f t="shared" si="2"/>
        <v>0.12208890661915207</v>
      </c>
      <c r="P23">
        <f t="shared" si="2"/>
        <v>0.12217219728178831</v>
      </c>
      <c r="Q23">
        <f t="shared" si="2"/>
        <v>0.12225655394238207</v>
      </c>
      <c r="R23">
        <f t="shared" si="2"/>
        <v>0.12234541935662248</v>
      </c>
      <c r="S23">
        <f t="shared" si="2"/>
        <v>0.12243519729610904</v>
      </c>
      <c r="T23">
        <f t="shared" si="2"/>
        <v>0.12252210835113328</v>
      </c>
      <c r="U23">
        <f t="shared" si="2"/>
        <v>0.12261042889807357</v>
      </c>
      <c r="V23">
        <f t="shared" si="2"/>
        <v>0.12270070854192656</v>
      </c>
      <c r="W23">
        <f t="shared" si="2"/>
        <v>0.12279185531297833</v>
      </c>
      <c r="X23">
        <f t="shared" si="2"/>
        <v>0.12287896934035966</v>
      </c>
      <c r="Y23">
        <f t="shared" si="2"/>
        <v>0.12295647426104284</v>
      </c>
      <c r="Z23">
        <f t="shared" si="2"/>
        <v>0.1230312122501738</v>
      </c>
      <c r="AA23">
        <f t="shared" si="2"/>
        <v>0.1230980093051636</v>
      </c>
      <c r="AB23">
        <f t="shared" si="2"/>
        <v>0.12315394822243625</v>
      </c>
      <c r="AC23">
        <f t="shared" si="2"/>
        <v>0.12320242271760051</v>
      </c>
      <c r="AD23">
        <f t="shared" si="2"/>
        <v>0.12324264928884154</v>
      </c>
      <c r="AE23">
        <f t="shared" si="2"/>
        <v>0.12327015451775444</v>
      </c>
      <c r="AF23">
        <f t="shared" si="2"/>
        <v>0.12328853808738707</v>
      </c>
      <c r="AG23">
        <f t="shared" si="2"/>
        <v>0.12329256851582492</v>
      </c>
      <c r="AH23">
        <f t="shared" si="2"/>
        <v>0.12328882391411115</v>
      </c>
      <c r="AI23">
        <f t="shared" si="2"/>
        <v>0.1232750939821054</v>
      </c>
      <c r="AJ23">
        <f t="shared" si="2"/>
        <v>0.12324750844807586</v>
      </c>
      <c r="AK23">
        <f t="shared" si="2"/>
        <v>0.12320951828643731</v>
      </c>
    </row>
    <row r="26" spans="1:37">
      <c r="A26" t="s">
        <v>369</v>
      </c>
    </row>
    <row r="27" spans="1:37">
      <c r="B27">
        <v>2015</v>
      </c>
      <c r="C27">
        <v>2016</v>
      </c>
      <c r="D27">
        <v>2017</v>
      </c>
      <c r="E27">
        <v>2018</v>
      </c>
      <c r="F27">
        <v>2019</v>
      </c>
      <c r="G27">
        <v>2020</v>
      </c>
      <c r="H27">
        <v>2021</v>
      </c>
      <c r="I27">
        <v>2022</v>
      </c>
      <c r="J27">
        <v>2023</v>
      </c>
      <c r="K27">
        <v>2024</v>
      </c>
      <c r="L27">
        <v>2025</v>
      </c>
      <c r="M27">
        <v>2026</v>
      </c>
      <c r="N27">
        <v>2027</v>
      </c>
      <c r="O27">
        <v>2028</v>
      </c>
      <c r="P27">
        <v>2029</v>
      </c>
      <c r="Q27">
        <v>2030</v>
      </c>
      <c r="R27">
        <v>2031</v>
      </c>
      <c r="S27">
        <v>2032</v>
      </c>
      <c r="T27">
        <v>2033</v>
      </c>
      <c r="U27">
        <v>2034</v>
      </c>
      <c r="V27">
        <v>2035</v>
      </c>
      <c r="W27">
        <v>2036</v>
      </c>
      <c r="X27">
        <v>2037</v>
      </c>
      <c r="Y27">
        <v>2038</v>
      </c>
      <c r="Z27">
        <v>2039</v>
      </c>
      <c r="AA27">
        <v>2040</v>
      </c>
      <c r="AB27">
        <v>2041</v>
      </c>
      <c r="AC27">
        <v>2042</v>
      </c>
      <c r="AD27">
        <v>2043</v>
      </c>
      <c r="AE27">
        <v>2044</v>
      </c>
      <c r="AF27">
        <v>2045</v>
      </c>
      <c r="AG27">
        <v>2046</v>
      </c>
      <c r="AH27">
        <v>2047</v>
      </c>
      <c r="AI27">
        <v>2048</v>
      </c>
      <c r="AJ27">
        <v>2049</v>
      </c>
      <c r="AK27">
        <v>2050</v>
      </c>
    </row>
    <row r="28" spans="1:37">
      <c r="A28" t="s">
        <v>3</v>
      </c>
      <c r="B28" s="71">
        <v>4600375419399.999</v>
      </c>
      <c r="C28" s="71">
        <v>4744635939549.999</v>
      </c>
      <c r="D28" s="71">
        <v>4853627495899.999</v>
      </c>
      <c r="E28" s="71">
        <v>4943593037840</v>
      </c>
      <c r="F28" s="71">
        <v>4995285164070</v>
      </c>
      <c r="G28" s="71">
        <v>5038235884049.999</v>
      </c>
      <c r="H28" s="71">
        <v>5071045512330</v>
      </c>
      <c r="I28" s="71">
        <v>5095002836340</v>
      </c>
      <c r="J28" s="71">
        <v>5104147881590</v>
      </c>
      <c r="K28" s="71">
        <v>5108585449010</v>
      </c>
      <c r="L28" s="71">
        <v>5110937148020</v>
      </c>
      <c r="M28" s="71">
        <v>5126183237669.999</v>
      </c>
      <c r="N28" s="71">
        <v>5147884268100</v>
      </c>
      <c r="O28" s="71">
        <v>5177954460110</v>
      </c>
      <c r="P28" s="71">
        <v>5209093273429.999</v>
      </c>
      <c r="Q28" s="71">
        <v>5237818008230</v>
      </c>
      <c r="R28" s="71">
        <v>5263499966290</v>
      </c>
      <c r="S28" s="71">
        <v>5290233012330</v>
      </c>
      <c r="T28" s="71">
        <v>5321852929270</v>
      </c>
      <c r="U28" s="71">
        <v>5354815451060</v>
      </c>
      <c r="V28" s="71">
        <v>5386101042349.999</v>
      </c>
      <c r="W28" s="71">
        <v>5422218868819.999</v>
      </c>
      <c r="X28" s="71">
        <v>5458806791940</v>
      </c>
      <c r="Y28" s="71">
        <v>5497521354850</v>
      </c>
      <c r="Z28" s="71">
        <v>5531061200650</v>
      </c>
      <c r="AA28" s="71">
        <v>5562487454370</v>
      </c>
      <c r="AB28" s="71">
        <v>5594521200650</v>
      </c>
      <c r="AC28" s="71">
        <v>5630360559630</v>
      </c>
      <c r="AD28" s="71">
        <v>5666610893919.999</v>
      </c>
      <c r="AE28" s="71">
        <v>5703011267690</v>
      </c>
      <c r="AF28" s="71">
        <v>5740782784940</v>
      </c>
      <c r="AG28" s="71">
        <v>5780824052630</v>
      </c>
      <c r="AH28" s="71">
        <v>5820270464650</v>
      </c>
      <c r="AI28" s="71">
        <v>5862571287430</v>
      </c>
      <c r="AJ28" s="71">
        <v>5910037856080</v>
      </c>
      <c r="AK28" s="71">
        <v>5957178253690</v>
      </c>
    </row>
    <row r="29" spans="1:37">
      <c r="A29" t="s">
        <v>4</v>
      </c>
      <c r="B29" s="71">
        <v>344073204464.09851</v>
      </c>
      <c r="C29" s="71">
        <v>343487643660.82129</v>
      </c>
      <c r="D29" s="71">
        <v>342087173972.74475</v>
      </c>
      <c r="E29" s="71">
        <v>339350162621.39069</v>
      </c>
      <c r="F29" s="71">
        <v>336933222707.67975</v>
      </c>
      <c r="G29" s="71">
        <v>334687432712.42615</v>
      </c>
      <c r="H29" s="71">
        <v>332230515095.88965</v>
      </c>
      <c r="I29" s="71">
        <v>329705070251.83942</v>
      </c>
      <c r="J29" s="71">
        <v>327041514547.78113</v>
      </c>
      <c r="K29" s="71">
        <v>324170750698.63068</v>
      </c>
      <c r="L29" s="71">
        <v>321003370961.88745</v>
      </c>
      <c r="M29" s="71">
        <v>317571383553.93396</v>
      </c>
      <c r="N29" s="71">
        <v>313747355554.98383</v>
      </c>
      <c r="O29" s="71">
        <v>309716114913.36298</v>
      </c>
      <c r="P29" s="71">
        <v>305579884986.59106</v>
      </c>
      <c r="Q29" s="71">
        <v>301512809746.82062</v>
      </c>
      <c r="R29" s="71">
        <v>297685343420.58887</v>
      </c>
      <c r="S29" s="71">
        <v>294186612368.78571</v>
      </c>
      <c r="T29" s="71">
        <v>291035297064.40582</v>
      </c>
      <c r="U29" s="71">
        <v>288442746355.05115</v>
      </c>
      <c r="V29" s="71">
        <v>286476175545.59619</v>
      </c>
      <c r="W29" s="71">
        <v>284949178091.94604</v>
      </c>
      <c r="X29" s="71">
        <v>283847351634.57666</v>
      </c>
      <c r="Y29" s="71">
        <v>283001690932.45923</v>
      </c>
      <c r="Z29" s="71">
        <v>282479326990.56519</v>
      </c>
      <c r="AA29" s="71">
        <v>281823474705.44122</v>
      </c>
      <c r="AB29" s="71">
        <v>281645735442.07977</v>
      </c>
      <c r="AC29" s="71">
        <v>281647076236.42572</v>
      </c>
      <c r="AD29" s="71">
        <v>281950072355.90375</v>
      </c>
      <c r="AE29" s="71">
        <v>282430184547.95276</v>
      </c>
      <c r="AF29" s="71">
        <v>282874089948.52014</v>
      </c>
      <c r="AG29" s="71">
        <v>283381861738.12164</v>
      </c>
      <c r="AH29" s="71">
        <v>284047924361.08002</v>
      </c>
      <c r="AI29" s="71">
        <v>284627880480.42383</v>
      </c>
      <c r="AJ29" s="71">
        <v>285312139785.91125</v>
      </c>
      <c r="AK29" s="71">
        <v>286041883839.75946</v>
      </c>
    </row>
    <row r="30" spans="1:37">
      <c r="A30" t="s">
        <v>5</v>
      </c>
      <c r="B30" s="71">
        <v>908427338000</v>
      </c>
      <c r="C30" s="71">
        <v>915525482000</v>
      </c>
      <c r="D30" s="71">
        <v>940598449000</v>
      </c>
      <c r="E30" s="71">
        <v>968017303000</v>
      </c>
      <c r="F30" s="71">
        <v>992107117000</v>
      </c>
      <c r="G30" s="71">
        <v>1017642670000</v>
      </c>
      <c r="H30" s="71">
        <v>1045948151000</v>
      </c>
      <c r="I30" s="71">
        <v>1074401428000.0001</v>
      </c>
      <c r="J30" s="71">
        <v>1101391877000</v>
      </c>
      <c r="K30" s="71">
        <v>1128549407999.9998</v>
      </c>
      <c r="L30" s="71">
        <v>1155131378000</v>
      </c>
      <c r="M30" s="71">
        <v>1179945679000</v>
      </c>
      <c r="N30" s="71">
        <v>1206132202000</v>
      </c>
      <c r="O30" s="71">
        <v>1235053314000</v>
      </c>
      <c r="P30" s="71">
        <v>1262803191999.9998</v>
      </c>
      <c r="Q30" s="71">
        <v>1287658874000</v>
      </c>
      <c r="R30" s="71">
        <v>1311941864000.0002</v>
      </c>
      <c r="S30" s="71">
        <v>1337851592999.9998</v>
      </c>
      <c r="T30" s="71">
        <v>1366238708000</v>
      </c>
      <c r="U30" s="71">
        <v>1396174317000</v>
      </c>
      <c r="V30" s="71">
        <v>1427036621000</v>
      </c>
      <c r="W30" s="71">
        <v>1458357819000</v>
      </c>
      <c r="X30" s="71">
        <v>1490113983000</v>
      </c>
      <c r="Y30" s="71">
        <v>1523609344000</v>
      </c>
      <c r="Z30" s="71">
        <v>1556361633999.9998</v>
      </c>
      <c r="AA30" s="71">
        <v>1588078552000</v>
      </c>
      <c r="AB30" s="71">
        <v>1620200378000</v>
      </c>
      <c r="AC30" s="71">
        <v>1653605530000</v>
      </c>
      <c r="AD30" s="71">
        <v>1687770203000</v>
      </c>
      <c r="AE30" s="71">
        <v>1721993042000</v>
      </c>
      <c r="AF30" s="71">
        <v>1757133179000</v>
      </c>
      <c r="AG30" s="71">
        <v>1792355834000</v>
      </c>
      <c r="AH30" s="71">
        <v>1825790710000.0002</v>
      </c>
      <c r="AI30" s="71">
        <v>1858292054000</v>
      </c>
      <c r="AJ30" s="71">
        <v>1892176575000</v>
      </c>
      <c r="AK30" s="71">
        <v>1926307617000</v>
      </c>
    </row>
    <row r="31" spans="1:37">
      <c r="A31" t="s">
        <v>6</v>
      </c>
      <c r="B31" s="71">
        <v>39288098201</v>
      </c>
      <c r="C31" s="71">
        <v>40697477392.56411</v>
      </c>
      <c r="D31" s="71">
        <v>40992234631.012932</v>
      </c>
      <c r="E31" s="71">
        <v>41460289531.336662</v>
      </c>
      <c r="F31" s="71">
        <v>41560073374.904671</v>
      </c>
      <c r="G31" s="71">
        <v>41749142044.197525</v>
      </c>
      <c r="H31" s="71">
        <v>41986737703.688835</v>
      </c>
      <c r="I31" s="71">
        <v>42221098547.202232</v>
      </c>
      <c r="J31" s="71">
        <v>42497289783.088165</v>
      </c>
      <c r="K31" s="71">
        <v>42758411382.391907</v>
      </c>
      <c r="L31" s="71">
        <v>42953492242.337868</v>
      </c>
      <c r="M31" s="71">
        <v>43109412376.028145</v>
      </c>
      <c r="N31" s="71">
        <v>43300975548.271156</v>
      </c>
      <c r="O31" s="71">
        <v>43531532462.264664</v>
      </c>
      <c r="P31" s="71">
        <v>43696580186.502151</v>
      </c>
      <c r="Q31" s="71">
        <v>43787677009.602928</v>
      </c>
      <c r="R31" s="71">
        <v>43854554765.595421</v>
      </c>
      <c r="S31" s="71">
        <v>43936652546.261574</v>
      </c>
      <c r="T31" s="71">
        <v>44085833373.080452</v>
      </c>
      <c r="U31" s="71">
        <v>44208815907.702095</v>
      </c>
      <c r="V31" s="71">
        <v>44337013553.209671</v>
      </c>
      <c r="W31" s="71">
        <v>44417584625.313744</v>
      </c>
      <c r="X31" s="71">
        <v>44538191312.722374</v>
      </c>
      <c r="Y31" s="71">
        <v>44657633322.141632</v>
      </c>
      <c r="Z31" s="71">
        <v>44728226683.785797</v>
      </c>
      <c r="AA31" s="71">
        <v>44786878151.28273</v>
      </c>
      <c r="AB31" s="71">
        <v>44839145092.62191</v>
      </c>
      <c r="AC31" s="71">
        <v>44899422889.378784</v>
      </c>
      <c r="AD31" s="71">
        <v>44948091557.146561</v>
      </c>
      <c r="AE31" s="71">
        <v>44977984277.928383</v>
      </c>
      <c r="AF31" s="71">
        <v>45003468996.013458</v>
      </c>
      <c r="AG31" s="71">
        <v>45022408973.534637</v>
      </c>
      <c r="AH31" s="71">
        <v>45023370314.803268</v>
      </c>
      <c r="AI31" s="71">
        <v>45031148613.461029</v>
      </c>
      <c r="AJ31" s="71">
        <v>45032750170.02919</v>
      </c>
      <c r="AK31" s="71">
        <v>45017650424.215622</v>
      </c>
    </row>
    <row r="32" spans="1:37">
      <c r="A32" t="s">
        <v>7</v>
      </c>
      <c r="B32" s="71">
        <v>2467000000</v>
      </c>
      <c r="C32" s="71">
        <v>2515718331.7065659</v>
      </c>
      <c r="D32" s="71">
        <v>2555883978.4375749</v>
      </c>
      <c r="E32" s="71">
        <v>2597218625.3346348</v>
      </c>
      <c r="F32" s="71">
        <v>2632038843.9559193</v>
      </c>
      <c r="G32" s="71">
        <v>2664780840.0597787</v>
      </c>
      <c r="H32" s="71">
        <v>2695774331.6417656</v>
      </c>
      <c r="I32" s="71">
        <v>2723640497.9932036</v>
      </c>
      <c r="J32" s="71">
        <v>2750347655.6330013</v>
      </c>
      <c r="K32" s="71">
        <v>2776305454.1919966</v>
      </c>
      <c r="L32" s="71">
        <v>2800244978.9600306</v>
      </c>
      <c r="M32" s="71">
        <v>2822765717.2017446</v>
      </c>
      <c r="N32" s="71">
        <v>2845516258.8949056</v>
      </c>
      <c r="O32" s="71">
        <v>2869615646.9335103</v>
      </c>
      <c r="P32" s="71">
        <v>2892046462.0855284</v>
      </c>
      <c r="Q32" s="71">
        <v>2911829541.8187127</v>
      </c>
      <c r="R32" s="71">
        <v>2930313732.4785042</v>
      </c>
      <c r="S32" s="71">
        <v>2948058555.5119047</v>
      </c>
      <c r="T32" s="71">
        <v>2967322079.6157327</v>
      </c>
      <c r="U32" s="71">
        <v>2985746321.5490603</v>
      </c>
      <c r="V32" s="71">
        <v>3004110614.7559242</v>
      </c>
      <c r="W32" s="71">
        <v>3020466625.6262379</v>
      </c>
      <c r="X32" s="71">
        <v>3037452098.1244259</v>
      </c>
      <c r="Y32" s="71">
        <v>3054487527.8946662</v>
      </c>
      <c r="Z32" s="71">
        <v>3069874367.6871428</v>
      </c>
      <c r="AA32" s="71">
        <v>3084681703.1237979</v>
      </c>
      <c r="AB32" s="71">
        <v>3099369141.1075244</v>
      </c>
      <c r="AC32" s="71">
        <v>3114516185.9941435</v>
      </c>
      <c r="AD32" s="71">
        <v>3129673222.3351731</v>
      </c>
      <c r="AE32" s="71">
        <v>3144610446.6791682</v>
      </c>
      <c r="AF32" s="71">
        <v>3159527688.1143403</v>
      </c>
      <c r="AG32" s="71">
        <v>3174155177.3716035</v>
      </c>
      <c r="AH32" s="71">
        <v>3187913410.0951357</v>
      </c>
      <c r="AI32" s="71">
        <v>3202191198.4480238</v>
      </c>
      <c r="AJ32" s="71">
        <v>3216538926.9817872</v>
      </c>
      <c r="AK32" s="71">
        <v>3230057364.7994623</v>
      </c>
    </row>
    <row r="33" spans="1:37">
      <c r="A33" t="s">
        <v>8</v>
      </c>
      <c r="B33" s="71">
        <v>21118295118.226414</v>
      </c>
      <c r="C33" s="71">
        <v>21111347828.09219</v>
      </c>
      <c r="D33" s="71">
        <v>20890534359.169872</v>
      </c>
      <c r="E33" s="71">
        <v>20567891260.430794</v>
      </c>
      <c r="F33" s="71">
        <v>20108092827.472855</v>
      </c>
      <c r="G33" s="71">
        <v>19621481646.711372</v>
      </c>
      <c r="H33" s="71">
        <v>19100654011.827438</v>
      </c>
      <c r="I33" s="71">
        <v>18561290430.100655</v>
      </c>
      <c r="J33" s="71">
        <v>17971639321.878494</v>
      </c>
      <c r="K33" s="71">
        <v>17378557144.725842</v>
      </c>
      <c r="L33" s="71">
        <v>16773231206.042305</v>
      </c>
      <c r="M33" s="71">
        <v>16270650000.27215</v>
      </c>
      <c r="N33" s="71">
        <v>15839981592.314032</v>
      </c>
      <c r="O33" s="71">
        <v>15482236455.810621</v>
      </c>
      <c r="P33" s="71">
        <v>15173318768.157125</v>
      </c>
      <c r="Q33" s="71">
        <v>14900389837.273487</v>
      </c>
      <c r="R33" s="71">
        <v>14664286426.164925</v>
      </c>
      <c r="S33" s="71">
        <v>14475695712.807169</v>
      </c>
      <c r="T33" s="71">
        <v>14337084842.397419</v>
      </c>
      <c r="U33" s="71">
        <v>14233217234.840673</v>
      </c>
      <c r="V33" s="71">
        <v>14152366854.427446</v>
      </c>
      <c r="W33" s="71">
        <v>14115549282.197876</v>
      </c>
      <c r="X33" s="71">
        <v>14102153126.568892</v>
      </c>
      <c r="Y33" s="71">
        <v>14113971126.733488</v>
      </c>
      <c r="Z33" s="71">
        <v>14130634858.928305</v>
      </c>
      <c r="AA33" s="71">
        <v>14155856962.267393</v>
      </c>
      <c r="AB33" s="71">
        <v>14194862380.237879</v>
      </c>
      <c r="AC33" s="71">
        <v>14253011164.60046</v>
      </c>
      <c r="AD33" s="71">
        <v>14319492382.742268</v>
      </c>
      <c r="AE33" s="71">
        <v>14392994689.65513</v>
      </c>
      <c r="AF33" s="71">
        <v>14477130812.45248</v>
      </c>
      <c r="AG33" s="71">
        <v>14571738394.133305</v>
      </c>
      <c r="AH33" s="71">
        <v>14667004486.727327</v>
      </c>
      <c r="AI33" s="71">
        <v>14769574373.639618</v>
      </c>
      <c r="AJ33" s="71">
        <v>14887324072.464745</v>
      </c>
      <c r="AK33" s="71">
        <v>15007596549.305601</v>
      </c>
    </row>
    <row r="36" spans="1:37">
      <c r="A36" t="s">
        <v>368</v>
      </c>
    </row>
    <row r="37" spans="1:37">
      <c r="B37">
        <v>2015</v>
      </c>
      <c r="C37">
        <v>2016</v>
      </c>
      <c r="D37">
        <v>2017</v>
      </c>
      <c r="E37">
        <v>2018</v>
      </c>
      <c r="F37">
        <v>2019</v>
      </c>
      <c r="G37">
        <v>2020</v>
      </c>
      <c r="H37">
        <v>2021</v>
      </c>
      <c r="I37">
        <v>2022</v>
      </c>
      <c r="J37">
        <v>2023</v>
      </c>
      <c r="K37">
        <v>2024</v>
      </c>
      <c r="L37">
        <v>2025</v>
      </c>
      <c r="M37">
        <v>2026</v>
      </c>
      <c r="N37">
        <v>2027</v>
      </c>
      <c r="O37">
        <v>2028</v>
      </c>
      <c r="P37">
        <v>2029</v>
      </c>
      <c r="Q37">
        <v>2030</v>
      </c>
      <c r="R37">
        <v>2031</v>
      </c>
      <c r="S37">
        <v>2032</v>
      </c>
      <c r="T37">
        <v>2033</v>
      </c>
      <c r="U37">
        <v>2034</v>
      </c>
      <c r="V37">
        <v>2035</v>
      </c>
      <c r="W37">
        <v>2036</v>
      </c>
      <c r="X37">
        <v>2037</v>
      </c>
      <c r="Y37">
        <v>2038</v>
      </c>
      <c r="Z37">
        <v>2039</v>
      </c>
      <c r="AA37">
        <v>2040</v>
      </c>
      <c r="AB37">
        <v>2041</v>
      </c>
      <c r="AC37">
        <v>2042</v>
      </c>
      <c r="AD37">
        <v>2043</v>
      </c>
      <c r="AE37">
        <v>2044</v>
      </c>
      <c r="AF37">
        <v>2045</v>
      </c>
      <c r="AG37">
        <v>2046</v>
      </c>
      <c r="AH37">
        <v>2047</v>
      </c>
      <c r="AI37">
        <v>2048</v>
      </c>
      <c r="AJ37">
        <v>2049</v>
      </c>
      <c r="AK37">
        <v>2050</v>
      </c>
    </row>
    <row r="38" spans="1:37">
      <c r="A38" t="s">
        <v>3</v>
      </c>
      <c r="B38">
        <v>95267319000</v>
      </c>
      <c r="C38">
        <v>97402908000</v>
      </c>
      <c r="D38">
        <v>101998131000</v>
      </c>
      <c r="E38">
        <v>104102829000</v>
      </c>
      <c r="F38">
        <v>105533676000</v>
      </c>
      <c r="G38">
        <v>107219849000</v>
      </c>
      <c r="H38">
        <v>109180321000</v>
      </c>
      <c r="I38">
        <v>110982384000</v>
      </c>
      <c r="J38">
        <v>112548294000</v>
      </c>
      <c r="K38">
        <v>114004913000</v>
      </c>
      <c r="L38">
        <v>114818115000</v>
      </c>
      <c r="M38">
        <v>115253754000</v>
      </c>
      <c r="N38">
        <v>116226494000</v>
      </c>
      <c r="O38">
        <v>117578545000</v>
      </c>
      <c r="P38">
        <v>118943336000</v>
      </c>
      <c r="Q38">
        <v>120277870000</v>
      </c>
      <c r="R38">
        <v>121624451000</v>
      </c>
      <c r="S38">
        <v>122891975000</v>
      </c>
      <c r="T38">
        <v>124628998000</v>
      </c>
      <c r="U38">
        <v>126684280000</v>
      </c>
      <c r="V38">
        <v>128766647000</v>
      </c>
      <c r="W38">
        <v>130686813000</v>
      </c>
      <c r="X38">
        <v>132775894000</v>
      </c>
      <c r="Y38">
        <v>135187728999.99998</v>
      </c>
      <c r="Z38">
        <v>137191207999.99998</v>
      </c>
      <c r="AA38">
        <v>139210510000</v>
      </c>
      <c r="AB38">
        <v>141352707000</v>
      </c>
      <c r="AC38">
        <v>143578262000</v>
      </c>
      <c r="AD38">
        <v>146044678000</v>
      </c>
      <c r="AE38">
        <v>148436859000</v>
      </c>
      <c r="AF38">
        <v>150836929000</v>
      </c>
      <c r="AG38">
        <v>153331879000</v>
      </c>
      <c r="AH38">
        <v>155655273000</v>
      </c>
      <c r="AI38">
        <v>158054947000</v>
      </c>
      <c r="AJ38">
        <v>160684174000</v>
      </c>
      <c r="AK38">
        <v>163391678000</v>
      </c>
    </row>
    <row r="39" spans="1:37">
      <c r="A39" t="s">
        <v>4</v>
      </c>
      <c r="B39">
        <v>4460264656000</v>
      </c>
      <c r="C39">
        <v>4382684523339.2896</v>
      </c>
      <c r="D39">
        <v>4493359358616.4092</v>
      </c>
      <c r="E39">
        <v>4496698711017.1621</v>
      </c>
      <c r="F39">
        <v>4489280836050.3076</v>
      </c>
      <c r="G39">
        <v>4499220001646.6426</v>
      </c>
      <c r="H39">
        <v>4522949749924.626</v>
      </c>
      <c r="I39">
        <v>4536695661049.5479</v>
      </c>
      <c r="J39">
        <v>4542141536473.749</v>
      </c>
      <c r="K39">
        <v>4533154216523.9443</v>
      </c>
      <c r="L39">
        <v>4490525047561.126</v>
      </c>
      <c r="M39">
        <v>4422898172064.0576</v>
      </c>
      <c r="N39">
        <v>4364961175113.3037</v>
      </c>
      <c r="O39">
        <v>4310465974762.9199</v>
      </c>
      <c r="P39">
        <v>4258741546909.2021</v>
      </c>
      <c r="Q39">
        <v>4209006393743.9097</v>
      </c>
      <c r="R39">
        <v>4161594339507.3604</v>
      </c>
      <c r="S39">
        <v>4116228933868.4902</v>
      </c>
      <c r="T39">
        <v>4092570797975.4624</v>
      </c>
      <c r="U39">
        <v>4086514670671.355</v>
      </c>
      <c r="V39">
        <v>4089972507369.0356</v>
      </c>
      <c r="W39">
        <v>4094661985946.7905</v>
      </c>
      <c r="X39">
        <v>4111123077980.7617</v>
      </c>
      <c r="Y39">
        <v>4139469636464.8965</v>
      </c>
      <c r="Z39">
        <v>4161709474993.1909</v>
      </c>
      <c r="AA39">
        <v>4180327573602.1167</v>
      </c>
      <c r="AB39">
        <v>4208677512195.3569</v>
      </c>
      <c r="AC39">
        <v>4243108652813.7637</v>
      </c>
      <c r="AD39">
        <v>4289078434332.2476</v>
      </c>
      <c r="AE39">
        <v>4335678549707.689</v>
      </c>
      <c r="AF39">
        <v>4379539069306.5703</v>
      </c>
      <c r="AG39">
        <v>4426431230090.1768</v>
      </c>
      <c r="AH39">
        <v>4469218171713.0781</v>
      </c>
      <c r="AI39">
        <v>4511170995207.4893</v>
      </c>
      <c r="AJ39">
        <v>4560917060187.1963</v>
      </c>
      <c r="AK39">
        <v>4612631560995.7324</v>
      </c>
    </row>
    <row r="40" spans="1:37">
      <c r="A40" t="s">
        <v>5</v>
      </c>
      <c r="B40">
        <v>34510414000</v>
      </c>
      <c r="C40">
        <v>34347507000</v>
      </c>
      <c r="D40">
        <v>33991813999.999996</v>
      </c>
      <c r="E40">
        <v>32903171999.999996</v>
      </c>
      <c r="F40">
        <v>32235207000.000004</v>
      </c>
      <c r="G40">
        <v>32512324999.999996</v>
      </c>
      <c r="H40">
        <v>33323684999.999996</v>
      </c>
      <c r="I40">
        <v>33901587999.999996</v>
      </c>
      <c r="J40">
        <v>34382713000</v>
      </c>
      <c r="K40">
        <v>34993790000</v>
      </c>
      <c r="L40">
        <v>35379787000</v>
      </c>
      <c r="M40">
        <v>35536991000</v>
      </c>
      <c r="N40">
        <v>35929615000</v>
      </c>
      <c r="O40">
        <v>36462914000</v>
      </c>
      <c r="P40">
        <v>36795231000</v>
      </c>
      <c r="Q40">
        <v>36977203000</v>
      </c>
      <c r="R40">
        <v>37248665000</v>
      </c>
      <c r="S40">
        <v>37575680000</v>
      </c>
      <c r="T40">
        <v>38206486000</v>
      </c>
      <c r="U40">
        <v>38633911000</v>
      </c>
      <c r="V40">
        <v>38970665000</v>
      </c>
      <c r="W40">
        <v>39111008000</v>
      </c>
      <c r="X40">
        <v>39504429000</v>
      </c>
      <c r="Y40">
        <v>39933315000</v>
      </c>
      <c r="Z40">
        <v>40092026000</v>
      </c>
      <c r="AA40">
        <v>40250248000</v>
      </c>
      <c r="AB40">
        <v>40551563000</v>
      </c>
      <c r="AC40">
        <v>40848579000</v>
      </c>
      <c r="AD40">
        <v>41032215000</v>
      </c>
      <c r="AE40">
        <v>41125000000</v>
      </c>
      <c r="AF40">
        <v>41208981000</v>
      </c>
      <c r="AG40">
        <v>41264332000</v>
      </c>
      <c r="AH40">
        <v>41148335000</v>
      </c>
      <c r="AI40">
        <v>41055962000</v>
      </c>
      <c r="AJ40">
        <v>40997490000</v>
      </c>
      <c r="AK40">
        <v>40830311000</v>
      </c>
    </row>
    <row r="41" spans="1:37">
      <c r="A41" t="s">
        <v>6</v>
      </c>
      <c r="B41">
        <v>1848819580000</v>
      </c>
      <c r="C41">
        <v>1804443970000</v>
      </c>
      <c r="D41">
        <v>1837113770000</v>
      </c>
      <c r="E41">
        <v>1858936768000</v>
      </c>
      <c r="F41">
        <v>1924621338000</v>
      </c>
      <c r="G41">
        <v>1975180420000</v>
      </c>
      <c r="H41">
        <v>2013055176000</v>
      </c>
      <c r="I41">
        <v>2069497803000.0002</v>
      </c>
      <c r="J41">
        <v>2104680664000</v>
      </c>
      <c r="K41">
        <v>2112870117000</v>
      </c>
      <c r="L41">
        <v>2141966797000</v>
      </c>
      <c r="M41">
        <v>2137205078000</v>
      </c>
      <c r="N41">
        <v>2147790282999.9998</v>
      </c>
      <c r="O41">
        <v>2147686522999.9998</v>
      </c>
      <c r="P41">
        <v>2152598389000.0002</v>
      </c>
      <c r="Q41">
        <v>2160179932000</v>
      </c>
      <c r="R41">
        <v>2157055664000</v>
      </c>
      <c r="S41">
        <v>2145794678000.0002</v>
      </c>
      <c r="T41">
        <v>2154004150000.0002</v>
      </c>
      <c r="U41">
        <v>2155653809000</v>
      </c>
      <c r="V41">
        <v>2167755371000.0002</v>
      </c>
      <c r="W41">
        <v>2171232178000.0002</v>
      </c>
      <c r="X41">
        <v>2179996826000</v>
      </c>
      <c r="Y41">
        <v>2185426758000</v>
      </c>
      <c r="Z41">
        <v>2209066895000</v>
      </c>
      <c r="AA41">
        <v>2205498779000</v>
      </c>
      <c r="AB41">
        <v>2218933838000</v>
      </c>
      <c r="AC41">
        <v>2234056152000</v>
      </c>
      <c r="AD41">
        <v>2250758057000</v>
      </c>
      <c r="AE41">
        <v>2266479004000</v>
      </c>
      <c r="AF41">
        <v>2281719238000</v>
      </c>
      <c r="AG41">
        <v>2297471924000</v>
      </c>
      <c r="AH41">
        <v>2312789795000</v>
      </c>
      <c r="AI41">
        <v>2328593018000</v>
      </c>
      <c r="AJ41">
        <v>2346787354000</v>
      </c>
      <c r="AK41">
        <v>2366307861000</v>
      </c>
    </row>
    <row r="42" spans="1:37">
      <c r="A42" t="s">
        <v>7</v>
      </c>
      <c r="B42">
        <v>3811178732241.6201</v>
      </c>
      <c r="C42">
        <v>3811178732241.6201</v>
      </c>
      <c r="D42">
        <v>3811178732241.6201</v>
      </c>
      <c r="E42">
        <v>3828436753738.2959</v>
      </c>
      <c r="F42">
        <v>3773533191592.3477</v>
      </c>
      <c r="G42">
        <v>3718629629446.3989</v>
      </c>
      <c r="H42">
        <v>3749095100602.8286</v>
      </c>
      <c r="I42">
        <v>3782070633562.4575</v>
      </c>
      <c r="J42">
        <v>3819613832636.063</v>
      </c>
      <c r="K42">
        <v>3861541560267.189</v>
      </c>
      <c r="L42">
        <v>3897199519789.0352</v>
      </c>
      <c r="M42">
        <v>3931316969277.1582</v>
      </c>
      <c r="N42">
        <v>3965725284296.124</v>
      </c>
      <c r="O42">
        <v>3992732687474.7554</v>
      </c>
      <c r="P42">
        <v>4024447803134.0649</v>
      </c>
      <c r="Q42">
        <v>4063197555520.7969</v>
      </c>
      <c r="R42">
        <v>4109736040455.6533</v>
      </c>
      <c r="S42">
        <v>4153656735612.9248</v>
      </c>
      <c r="T42">
        <v>4207488404413.73</v>
      </c>
      <c r="U42">
        <v>4262375807363.521</v>
      </c>
      <c r="V42">
        <v>4319945636875.5288</v>
      </c>
      <c r="W42">
        <v>4352210165204.2095</v>
      </c>
      <c r="X42">
        <v>4383160412245.3765</v>
      </c>
      <c r="Y42">
        <v>4405233874197.1172</v>
      </c>
      <c r="Z42">
        <v>4437670767284.8154</v>
      </c>
      <c r="AA42">
        <v>4466434136445.9424</v>
      </c>
      <c r="AB42">
        <v>4494314136217.1016</v>
      </c>
      <c r="AC42">
        <v>4527289669176.7305</v>
      </c>
      <c r="AD42">
        <v>4561127025931.4492</v>
      </c>
      <c r="AE42">
        <v>4600695510923.5166</v>
      </c>
      <c r="AF42">
        <v>4639165170576.8447</v>
      </c>
      <c r="AG42">
        <v>4673670440772.7568</v>
      </c>
      <c r="AH42">
        <v>4711763052515.7334</v>
      </c>
      <c r="AI42">
        <v>4743014937885.1816</v>
      </c>
      <c r="AJ42">
        <v>4781032140046.0869</v>
      </c>
      <c r="AK42">
        <v>4820202031532.9248</v>
      </c>
    </row>
    <row r="43" spans="1:37">
      <c r="A43" t="s">
        <v>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row>
    <row r="45" spans="1:37">
      <c r="A45" t="s">
        <v>370</v>
      </c>
    </row>
    <row r="46" spans="1:37">
      <c r="B46">
        <v>2015</v>
      </c>
      <c r="C46">
        <v>2016</v>
      </c>
      <c r="D46">
        <v>2017</v>
      </c>
      <c r="E46">
        <v>2018</v>
      </c>
      <c r="F46">
        <v>2019</v>
      </c>
      <c r="G46">
        <v>2020</v>
      </c>
      <c r="H46">
        <v>2021</v>
      </c>
      <c r="I46">
        <v>2022</v>
      </c>
      <c r="J46">
        <v>2023</v>
      </c>
      <c r="K46">
        <v>2024</v>
      </c>
      <c r="L46">
        <v>2025</v>
      </c>
      <c r="M46">
        <v>2026</v>
      </c>
      <c r="N46">
        <v>2027</v>
      </c>
      <c r="O46">
        <v>2028</v>
      </c>
      <c r="P46">
        <v>2029</v>
      </c>
      <c r="Q46">
        <v>2030</v>
      </c>
      <c r="R46">
        <v>2031</v>
      </c>
      <c r="S46">
        <v>2032</v>
      </c>
      <c r="T46">
        <v>2033</v>
      </c>
      <c r="U46">
        <v>2034</v>
      </c>
      <c r="V46">
        <v>2035</v>
      </c>
      <c r="W46">
        <v>2036</v>
      </c>
      <c r="X46">
        <v>2037</v>
      </c>
      <c r="Y46">
        <v>2038</v>
      </c>
      <c r="Z46">
        <v>2039</v>
      </c>
      <c r="AA46">
        <v>2040</v>
      </c>
      <c r="AB46">
        <v>2041</v>
      </c>
      <c r="AC46">
        <v>2042</v>
      </c>
      <c r="AD46">
        <v>2043</v>
      </c>
      <c r="AE46">
        <v>2044</v>
      </c>
      <c r="AF46">
        <v>2045</v>
      </c>
      <c r="AG46">
        <v>2046</v>
      </c>
      <c r="AH46">
        <v>2047</v>
      </c>
      <c r="AI46">
        <v>2048</v>
      </c>
      <c r="AJ46">
        <v>2049</v>
      </c>
      <c r="AK46">
        <v>2050</v>
      </c>
    </row>
    <row r="47" spans="1:37">
      <c r="A47" t="s">
        <v>3</v>
      </c>
      <c r="B47">
        <v>497468612001.67432</v>
      </c>
      <c r="C47">
        <v>507393995739.38129</v>
      </c>
      <c r="D47">
        <v>514577180947.6579</v>
      </c>
      <c r="E47">
        <v>516121004342.26331</v>
      </c>
      <c r="F47">
        <v>517536710915.31415</v>
      </c>
      <c r="G47">
        <v>518849913046.961</v>
      </c>
      <c r="H47">
        <v>522878358924.14899</v>
      </c>
      <c r="I47">
        <v>525909406875.88306</v>
      </c>
      <c r="J47">
        <v>529692974507.76373</v>
      </c>
      <c r="K47">
        <v>533329560459.56598</v>
      </c>
      <c r="L47">
        <v>536902949137.66516</v>
      </c>
      <c r="M47">
        <v>538978754688.10107</v>
      </c>
      <c r="N47">
        <v>542109446050.21716</v>
      </c>
      <c r="O47">
        <v>545037271233.96851</v>
      </c>
      <c r="P47">
        <v>547877027217.16571</v>
      </c>
      <c r="Q47">
        <v>550516203326.70862</v>
      </c>
      <c r="R47">
        <v>553365318316.01062</v>
      </c>
      <c r="S47">
        <v>555990570996.79932</v>
      </c>
      <c r="T47">
        <v>558568353436.37109</v>
      </c>
      <c r="U47">
        <v>561065874125.95312</v>
      </c>
      <c r="V47">
        <v>563343047106.50842</v>
      </c>
      <c r="W47">
        <v>565525983059.59937</v>
      </c>
      <c r="X47">
        <v>567663854542.24414</v>
      </c>
      <c r="Y47">
        <v>569739649240.2207</v>
      </c>
      <c r="Z47">
        <v>571565685948.89612</v>
      </c>
      <c r="AA47">
        <v>573333231511.86707</v>
      </c>
      <c r="AB47">
        <v>577598996603.26184</v>
      </c>
      <c r="AC47">
        <v>581808295654.08875</v>
      </c>
      <c r="AD47">
        <v>585991617352.20129</v>
      </c>
      <c r="AE47">
        <v>590148988966.43921</v>
      </c>
      <c r="AF47">
        <v>594278555881.79956</v>
      </c>
      <c r="AG47">
        <v>598414833214.65552</v>
      </c>
      <c r="AH47">
        <v>602507556175.91528</v>
      </c>
      <c r="AI47">
        <v>606605380127.11694</v>
      </c>
      <c r="AJ47">
        <v>610663023530.42834</v>
      </c>
      <c r="AK47">
        <v>614552305351.4635</v>
      </c>
    </row>
    <row r="48" spans="1:37">
      <c r="A48" t="s">
        <v>4</v>
      </c>
      <c r="B48">
        <v>31290227671.612556</v>
      </c>
      <c r="C48">
        <v>31367376599.275711</v>
      </c>
      <c r="D48">
        <v>31328219949.836285</v>
      </c>
      <c r="E48">
        <v>30931554417.617489</v>
      </c>
      <c r="F48">
        <v>30675273426.656822</v>
      </c>
      <c r="G48">
        <v>30434528443.626091</v>
      </c>
      <c r="H48">
        <v>30406308766.447578</v>
      </c>
      <c r="I48">
        <v>30404317605.433403</v>
      </c>
      <c r="J48">
        <v>30415309343.752766</v>
      </c>
      <c r="K48">
        <v>30356576804.775444</v>
      </c>
      <c r="L48">
        <v>30252929455.288612</v>
      </c>
      <c r="M48">
        <v>30146724390.315907</v>
      </c>
      <c r="N48">
        <v>30113320931.371181</v>
      </c>
      <c r="O48">
        <v>30091406941.293301</v>
      </c>
      <c r="P48">
        <v>30047925720.834038</v>
      </c>
      <c r="Q48">
        <v>30109272873.412827</v>
      </c>
      <c r="R48">
        <v>30238713422.155064</v>
      </c>
      <c r="S48">
        <v>30388280639.931862</v>
      </c>
      <c r="T48">
        <v>30499792304.629314</v>
      </c>
      <c r="U48">
        <v>30630383709.851921</v>
      </c>
      <c r="V48">
        <v>30784087076.192177</v>
      </c>
      <c r="W48">
        <v>30953303716.022644</v>
      </c>
      <c r="X48">
        <v>31115373446.536999</v>
      </c>
      <c r="Y48">
        <v>31302475258.779934</v>
      </c>
      <c r="Z48">
        <v>31501461998.033325</v>
      </c>
      <c r="AA48">
        <v>31695510954.522728</v>
      </c>
      <c r="AB48">
        <v>31918991302.538525</v>
      </c>
      <c r="AC48">
        <v>32116846518.458199</v>
      </c>
      <c r="AD48">
        <v>32328534437.008827</v>
      </c>
      <c r="AE48">
        <v>32540530235.99448</v>
      </c>
      <c r="AF48">
        <v>32741042491.33429</v>
      </c>
      <c r="AG48">
        <v>32925782366.174549</v>
      </c>
      <c r="AH48">
        <v>33144110373.400429</v>
      </c>
      <c r="AI48">
        <v>33357261992.663715</v>
      </c>
      <c r="AJ48">
        <v>33578023332.194759</v>
      </c>
      <c r="AK48">
        <v>33796659266.611366</v>
      </c>
    </row>
    <row r="49" spans="1:37">
      <c r="A49" t="s">
        <v>5</v>
      </c>
      <c r="B49">
        <v>110410899596.06331</v>
      </c>
      <c r="C49">
        <v>111085714830.30276</v>
      </c>
      <c r="D49">
        <v>114075254975.43837</v>
      </c>
      <c r="E49">
        <v>117460865836.3503</v>
      </c>
      <c r="F49">
        <v>120455657703.35474</v>
      </c>
      <c r="G49">
        <v>123635301871.90143</v>
      </c>
      <c r="H49">
        <v>127151566328.08316</v>
      </c>
      <c r="I49">
        <v>130692404556.97362</v>
      </c>
      <c r="J49">
        <v>134057515144.81471</v>
      </c>
      <c r="K49">
        <v>137444022629.69153</v>
      </c>
      <c r="L49">
        <v>140764821548.03021</v>
      </c>
      <c r="M49">
        <v>143875535266.08057</v>
      </c>
      <c r="N49">
        <v>147159091583.55905</v>
      </c>
      <c r="O49">
        <v>150786308722.6203</v>
      </c>
      <c r="P49">
        <v>154279440701.09598</v>
      </c>
      <c r="Q49">
        <v>157424736588.56796</v>
      </c>
      <c r="R49">
        <v>160510077522.58902</v>
      </c>
      <c r="S49">
        <v>163800123741.86874</v>
      </c>
      <c r="T49">
        <v>167394447015.08835</v>
      </c>
      <c r="U49">
        <v>171185531823.84494</v>
      </c>
      <c r="V49">
        <v>175098404511.97672</v>
      </c>
      <c r="W49">
        <v>179074462305.19864</v>
      </c>
      <c r="X49">
        <v>183103670430.69821</v>
      </c>
      <c r="Y49">
        <v>187337633089.42035</v>
      </c>
      <c r="Z49">
        <v>191481058530.68127</v>
      </c>
      <c r="AA49">
        <v>195489308371.42673</v>
      </c>
      <c r="AB49">
        <v>199534073462.18362</v>
      </c>
      <c r="AC49">
        <v>203728207515.22183</v>
      </c>
      <c r="AD49">
        <v>208005271208.4859</v>
      </c>
      <c r="AE49">
        <v>212270348365.83801</v>
      </c>
      <c r="AF49">
        <v>216634380863.75302</v>
      </c>
      <c r="AG49">
        <v>220984154468.1835</v>
      </c>
      <c r="AH49">
        <v>225099589349.21002</v>
      </c>
      <c r="AI49">
        <v>229081127603.04968</v>
      </c>
      <c r="AJ49">
        <v>233206048412.56375</v>
      </c>
      <c r="AK49">
        <v>237339433562.06497</v>
      </c>
    </row>
    <row r="50" spans="1:37">
      <c r="A50" t="s">
        <v>6</v>
      </c>
      <c r="B50">
        <v>5894673600</v>
      </c>
      <c r="C50">
        <v>5963322207.9557848</v>
      </c>
      <c r="D50">
        <v>6058271336.2852697</v>
      </c>
      <c r="E50">
        <v>6132869867.0576611</v>
      </c>
      <c r="F50">
        <v>6208596087.8148069</v>
      </c>
      <c r="G50">
        <v>6427256288.4057884</v>
      </c>
      <c r="H50">
        <v>6659914691.0489912</v>
      </c>
      <c r="I50">
        <v>6753469057.4140863</v>
      </c>
      <c r="J50">
        <v>6848569919.9907732</v>
      </c>
      <c r="K50">
        <v>6933914958.130578</v>
      </c>
      <c r="L50">
        <v>7022527979.693738</v>
      </c>
      <c r="M50">
        <v>7127080959.477088</v>
      </c>
      <c r="N50">
        <v>7240423477.4143705</v>
      </c>
      <c r="O50">
        <v>7340063131.2953434</v>
      </c>
      <c r="P50">
        <v>7432225297.5828705</v>
      </c>
      <c r="Q50">
        <v>7543160226.7694187</v>
      </c>
      <c r="R50">
        <v>7104091379.9686909</v>
      </c>
      <c r="S50">
        <v>7612751366.6226158</v>
      </c>
      <c r="T50">
        <v>7772161232.2791815</v>
      </c>
      <c r="U50">
        <v>7903855807.8605862</v>
      </c>
      <c r="V50">
        <v>8008247457.0280876</v>
      </c>
      <c r="W50">
        <v>8122707637.8306026</v>
      </c>
      <c r="X50">
        <v>8237376464.2956381</v>
      </c>
      <c r="Y50">
        <v>8352976952.2402163</v>
      </c>
      <c r="Z50">
        <v>8467728292.3474388</v>
      </c>
      <c r="AA50">
        <v>8581005525.2513695</v>
      </c>
      <c r="AB50">
        <v>8694482254.5981331</v>
      </c>
      <c r="AC50">
        <v>8807668037.4679642</v>
      </c>
      <c r="AD50">
        <v>8920580807.9987793</v>
      </c>
      <c r="AE50">
        <v>9033262860.6459332</v>
      </c>
      <c r="AF50">
        <v>9145523973.8189487</v>
      </c>
      <c r="AG50">
        <v>9257147965.7515545</v>
      </c>
      <c r="AH50">
        <v>9368404078.3711147</v>
      </c>
      <c r="AI50">
        <v>9479529092.5709629</v>
      </c>
      <c r="AJ50">
        <v>9590478115.6053352</v>
      </c>
      <c r="AK50">
        <v>9700461343.3793564</v>
      </c>
    </row>
    <row r="51" spans="1:37">
      <c r="A51" t="s">
        <v>7</v>
      </c>
      <c r="B51">
        <v>96656149.238564223</v>
      </c>
      <c r="C51">
        <v>101190915.75327264</v>
      </c>
      <c r="D51">
        <v>105821923.83827206</v>
      </c>
      <c r="E51">
        <v>110128501.35359176</v>
      </c>
      <c r="F51">
        <v>114522094.83860895</v>
      </c>
      <c r="G51">
        <v>119001945.89713964</v>
      </c>
      <c r="H51">
        <v>124164681.24130253</v>
      </c>
      <c r="I51">
        <v>129348119.93566301</v>
      </c>
      <c r="J51">
        <v>134552642.14174038</v>
      </c>
      <c r="K51">
        <v>140368237.43750009</v>
      </c>
      <c r="L51">
        <v>146149061.53672215</v>
      </c>
      <c r="M51">
        <v>152159655.08179596</v>
      </c>
      <c r="N51">
        <v>158107989.42111558</v>
      </c>
      <c r="O51">
        <v>164018842.38126391</v>
      </c>
      <c r="P51">
        <v>169892594.12376079</v>
      </c>
      <c r="Q51">
        <v>175729624.81012574</v>
      </c>
      <c r="R51">
        <v>182382733.16340852</v>
      </c>
      <c r="S51">
        <v>188910840.92059278</v>
      </c>
      <c r="T51">
        <v>195314308.4759523</v>
      </c>
      <c r="U51">
        <v>201593496.22376138</v>
      </c>
      <c r="V51">
        <v>207748764.55829436</v>
      </c>
      <c r="W51">
        <v>214462494.71181241</v>
      </c>
      <c r="X51">
        <v>220955594.69231847</v>
      </c>
      <c r="Y51">
        <v>227228424.89408737</v>
      </c>
      <c r="Z51">
        <v>233281345.71139285</v>
      </c>
      <c r="AA51">
        <v>239114717.53850937</v>
      </c>
      <c r="AB51">
        <v>245671303.86829343</v>
      </c>
      <c r="AC51">
        <v>251799639.08564112</v>
      </c>
      <c r="AD51">
        <v>257500083.58482635</v>
      </c>
      <c r="AE51">
        <v>262772997.76012284</v>
      </c>
      <c r="AF51">
        <v>267618742.00580519</v>
      </c>
      <c r="AG51">
        <v>272037676.71614754</v>
      </c>
      <c r="AH51">
        <v>276030162.28542447</v>
      </c>
      <c r="AI51">
        <v>279596559.10790944</v>
      </c>
      <c r="AJ51">
        <v>282737227.57787734</v>
      </c>
      <c r="AK51">
        <v>285452528.0896017</v>
      </c>
    </row>
    <row r="52" spans="1:37">
      <c r="A52" t="s">
        <v>8</v>
      </c>
      <c r="B52">
        <v>2077229253.1060801</v>
      </c>
      <c r="C52">
        <v>2102474802.0431199</v>
      </c>
      <c r="D52">
        <v>2126511712.5244</v>
      </c>
      <c r="E52">
        <v>2154328977.5764899</v>
      </c>
      <c r="F52">
        <v>2183954188.40628</v>
      </c>
      <c r="G52">
        <v>2214126446.4091201</v>
      </c>
      <c r="H52">
        <v>2235764021.0759902</v>
      </c>
      <c r="I52">
        <v>2260171724.85184</v>
      </c>
      <c r="J52">
        <v>2287155835.1440902</v>
      </c>
      <c r="K52">
        <v>2316906256.5853801</v>
      </c>
      <c r="L52">
        <v>2348919693.1442199</v>
      </c>
      <c r="M52">
        <v>2382265898.1845498</v>
      </c>
      <c r="N52">
        <v>2419199461.0780201</v>
      </c>
      <c r="O52">
        <v>2458720483.8554401</v>
      </c>
      <c r="P52">
        <v>2500981882.2479901</v>
      </c>
      <c r="Q52">
        <v>2545941865.07724</v>
      </c>
      <c r="R52">
        <v>2591078920.26581</v>
      </c>
      <c r="S52">
        <v>2640040450.4344401</v>
      </c>
      <c r="T52">
        <v>2692491568.2719102</v>
      </c>
      <c r="U52">
        <v>2748391785.5072298</v>
      </c>
      <c r="V52">
        <v>2807300078.2803798</v>
      </c>
      <c r="W52">
        <v>2856679233.12888</v>
      </c>
      <c r="X52">
        <v>2905790593.7137899</v>
      </c>
      <c r="Y52">
        <v>2954676847.43186</v>
      </c>
      <c r="Z52">
        <v>3003452099.3727198</v>
      </c>
      <c r="AA52">
        <v>3052240054.6510201</v>
      </c>
      <c r="AB52">
        <v>3101129039.7883601</v>
      </c>
      <c r="AC52">
        <v>3149953769.1768298</v>
      </c>
      <c r="AD52">
        <v>3198543562.01858</v>
      </c>
      <c r="AE52">
        <v>3246739105.9170899</v>
      </c>
      <c r="AF52">
        <v>3294720267.2584901</v>
      </c>
      <c r="AG52">
        <v>3342823397.3727002</v>
      </c>
      <c r="AH52">
        <v>3390447447.8028002</v>
      </c>
      <c r="AI52">
        <v>3437920433.0132399</v>
      </c>
      <c r="AJ52">
        <v>3485506198.8521299</v>
      </c>
      <c r="AK52">
        <v>3533254002.3322301</v>
      </c>
    </row>
    <row r="54" spans="1:37">
      <c r="A54" t="s">
        <v>371</v>
      </c>
    </row>
    <row r="55" spans="1:37">
      <c r="B55">
        <v>2015</v>
      </c>
      <c r="C55">
        <v>2016</v>
      </c>
      <c r="D55">
        <v>2017</v>
      </c>
      <c r="E55">
        <v>2018</v>
      </c>
      <c r="F55">
        <v>2019</v>
      </c>
      <c r="G55">
        <v>2020</v>
      </c>
      <c r="H55">
        <v>2021</v>
      </c>
      <c r="I55">
        <v>2022</v>
      </c>
      <c r="J55">
        <v>2023</v>
      </c>
      <c r="K55">
        <v>2024</v>
      </c>
      <c r="L55">
        <v>2025</v>
      </c>
      <c r="M55">
        <v>2026</v>
      </c>
      <c r="N55">
        <v>2027</v>
      </c>
      <c r="O55">
        <v>2028</v>
      </c>
      <c r="P55">
        <v>2029</v>
      </c>
      <c r="Q55">
        <v>2030</v>
      </c>
      <c r="R55">
        <v>2031</v>
      </c>
      <c r="S55">
        <v>2032</v>
      </c>
      <c r="T55">
        <v>2033</v>
      </c>
      <c r="U55">
        <v>2034</v>
      </c>
      <c r="V55">
        <v>2035</v>
      </c>
      <c r="W55">
        <v>2036</v>
      </c>
      <c r="X55">
        <v>2037</v>
      </c>
      <c r="Y55">
        <v>2038</v>
      </c>
      <c r="Z55">
        <v>2039</v>
      </c>
      <c r="AA55">
        <v>2040</v>
      </c>
      <c r="AB55">
        <v>2041</v>
      </c>
      <c r="AC55">
        <v>2042</v>
      </c>
      <c r="AD55">
        <v>2043</v>
      </c>
      <c r="AE55">
        <v>2044</v>
      </c>
      <c r="AF55">
        <v>2045</v>
      </c>
      <c r="AG55">
        <v>2046</v>
      </c>
      <c r="AH55">
        <v>2047</v>
      </c>
      <c r="AI55">
        <v>2048</v>
      </c>
      <c r="AJ55">
        <v>2049</v>
      </c>
      <c r="AK55">
        <v>2050</v>
      </c>
    </row>
    <row r="56" spans="1:37">
      <c r="A56" t="s">
        <v>3</v>
      </c>
      <c r="B56" s="71">
        <v>4142091259.4417825</v>
      </c>
      <c r="C56" s="71">
        <v>4224733348.2785826</v>
      </c>
      <c r="D56" s="71">
        <v>4284542968.319602</v>
      </c>
      <c r="E56" s="71">
        <v>4297397362.0132799</v>
      </c>
      <c r="F56" s="71">
        <v>4309185011.8884611</v>
      </c>
      <c r="G56" s="71">
        <v>4320119175.2510262</v>
      </c>
      <c r="H56" s="71">
        <v>4353661372.7977095</v>
      </c>
      <c r="I56" s="71">
        <v>4378898899.196228</v>
      </c>
      <c r="J56" s="71">
        <v>4410402157.9736223</v>
      </c>
      <c r="K56" s="71">
        <v>4440681597.7649279</v>
      </c>
      <c r="L56" s="71">
        <v>4470434835.7643795</v>
      </c>
      <c r="M56" s="71">
        <v>4487718692.1109438</v>
      </c>
      <c r="N56" s="71">
        <v>4513785883.1139154</v>
      </c>
      <c r="O56" s="71">
        <v>4538163941.9707193</v>
      </c>
      <c r="P56" s="71">
        <v>4561808706.9934216</v>
      </c>
      <c r="Q56" s="71">
        <v>4583783376.4132242</v>
      </c>
      <c r="R56" s="71">
        <v>4607506067.6737785</v>
      </c>
      <c r="S56" s="71">
        <v>4629364805.935008</v>
      </c>
      <c r="T56" s="71">
        <v>4650828290.9752588</v>
      </c>
      <c r="U56" s="71">
        <v>4671623489.6451149</v>
      </c>
      <c r="V56" s="71">
        <v>4690583999.0550308</v>
      </c>
      <c r="W56" s="71">
        <v>4708759859.2260618</v>
      </c>
      <c r="X56" s="71">
        <v>4726560497.4340515</v>
      </c>
      <c r="Y56" s="71">
        <v>4743844263.419383</v>
      </c>
      <c r="Z56" s="71">
        <v>4759048460.2429581</v>
      </c>
      <c r="AA56" s="71">
        <v>4773765640.0818787</v>
      </c>
      <c r="AB56" s="71">
        <v>4809283837.3582897</v>
      </c>
      <c r="AC56" s="71">
        <v>4844331879.3576689</v>
      </c>
      <c r="AD56" s="71">
        <v>4879163625.1666422</v>
      </c>
      <c r="AE56" s="71">
        <v>4913779301.8347559</v>
      </c>
      <c r="AF56" s="71">
        <v>4948163467.2126856</v>
      </c>
      <c r="AG56" s="71">
        <v>4982603505.787405</v>
      </c>
      <c r="AH56" s="71">
        <v>5016680895.9908571</v>
      </c>
      <c r="AI56" s="71">
        <v>5050800758.7550764</v>
      </c>
      <c r="AJ56" s="71">
        <v>5084586064.7408361</v>
      </c>
      <c r="AK56" s="71">
        <v>5116969535.4719725</v>
      </c>
    </row>
    <row r="57" spans="1:37">
      <c r="A57" t="s">
        <v>4</v>
      </c>
      <c r="B57" s="71">
        <v>419737902033.992</v>
      </c>
      <c r="C57" s="71">
        <v>425519941580.63843</v>
      </c>
      <c r="D57" s="71">
        <v>428505304025.92004</v>
      </c>
      <c r="E57" s="71">
        <v>430291813728.21442</v>
      </c>
      <c r="F57" s="71">
        <v>434326692174.45923</v>
      </c>
      <c r="G57" s="71">
        <v>438171101372.57605</v>
      </c>
      <c r="H57" s="71">
        <v>445348806884.47839</v>
      </c>
      <c r="I57" s="71">
        <v>451881865687.36157</v>
      </c>
      <c r="J57" s="71">
        <v>458446043118.41125</v>
      </c>
      <c r="K57" s="71">
        <v>462326903160.76477</v>
      </c>
      <c r="L57" s="71">
        <v>466143279715.69763</v>
      </c>
      <c r="M57" s="71">
        <v>470545217867.94397</v>
      </c>
      <c r="N57" s="71">
        <v>475410705252.19836</v>
      </c>
      <c r="O57" s="71">
        <v>480700830606.65283</v>
      </c>
      <c r="P57" s="71">
        <v>486406422406.34241</v>
      </c>
      <c r="Q57" s="71">
        <v>492479350520.76953</v>
      </c>
      <c r="R57" s="71">
        <v>499700649414.28955</v>
      </c>
      <c r="S57" s="71">
        <v>507289990427.83838</v>
      </c>
      <c r="T57" s="71">
        <v>515168051791.04163</v>
      </c>
      <c r="U57" s="71">
        <v>523276780648.53601</v>
      </c>
      <c r="V57" s="71">
        <v>531616228551.11682</v>
      </c>
      <c r="W57" s="71">
        <v>540316188553.51202</v>
      </c>
      <c r="X57" s="71">
        <v>549185557068.01917</v>
      </c>
      <c r="Y57" s="71">
        <v>558209545580.36963</v>
      </c>
      <c r="Z57" s="71">
        <v>567385000721.44958</v>
      </c>
      <c r="AA57" s="71">
        <v>576695334066.77441</v>
      </c>
      <c r="AB57" s="71">
        <v>582851971282.0896</v>
      </c>
      <c r="AC57" s="71">
        <v>589318853310.88647</v>
      </c>
      <c r="AD57" s="71">
        <v>595871163806.93604</v>
      </c>
      <c r="AE57" s="71">
        <v>602383977756.79041</v>
      </c>
      <c r="AF57" s="71">
        <v>608929348887.9696</v>
      </c>
      <c r="AG57" s="71">
        <v>615480681982.93115</v>
      </c>
      <c r="AH57" s="71">
        <v>622087815173.53918</v>
      </c>
      <c r="AI57" s="71">
        <v>628686087727.78394</v>
      </c>
      <c r="AJ57" s="71">
        <v>635320465528.82556</v>
      </c>
      <c r="AK57" s="71">
        <v>642026946625.75366</v>
      </c>
    </row>
    <row r="58" spans="1:37">
      <c r="A58" t="s">
        <v>5</v>
      </c>
      <c r="B58" s="71">
        <v>4194420066.1787853</v>
      </c>
      <c r="C58" s="71">
        <v>4167570911.7333207</v>
      </c>
      <c r="D58" s="71">
        <v>4122508232.1262417</v>
      </c>
      <c r="E58" s="71">
        <v>3992526848.3370872</v>
      </c>
      <c r="F58" s="71">
        <v>3913804259.4938717</v>
      </c>
      <c r="G58" s="71">
        <v>3949982871.6226759</v>
      </c>
      <c r="H58" s="71">
        <v>4051021782.984776</v>
      </c>
      <c r="I58" s="71">
        <v>4123859051.7024527</v>
      </c>
      <c r="J58" s="71">
        <v>4184941949.3379087</v>
      </c>
      <c r="K58" s="71">
        <v>4261831365.6132579</v>
      </c>
      <c r="L58" s="71">
        <v>4311396520.1820698</v>
      </c>
      <c r="M58" s="71">
        <v>4333168630.4441204</v>
      </c>
      <c r="N58" s="71">
        <v>4383739606.3047962</v>
      </c>
      <c r="O58" s="71">
        <v>4451717302.4081726</v>
      </c>
      <c r="P58" s="71">
        <v>4495354220.760973</v>
      </c>
      <c r="Q58" s="71">
        <v>4520705413.2079115</v>
      </c>
      <c r="R58" s="71">
        <v>4557203539.8993464</v>
      </c>
      <c r="S58" s="71">
        <v>4600585794.3354588</v>
      </c>
      <c r="T58" s="71">
        <v>4681139217.4080572</v>
      </c>
      <c r="U58" s="71">
        <v>4736920397.7200022</v>
      </c>
      <c r="V58" s="71">
        <v>4781728207.8500586</v>
      </c>
      <c r="W58" s="71">
        <v>4802513235.4807377</v>
      </c>
      <c r="X58" s="71">
        <v>4854263519.899415</v>
      </c>
      <c r="Y58" s="71">
        <v>4910059617.955616</v>
      </c>
      <c r="Z58" s="71">
        <v>4932570560.3454866</v>
      </c>
      <c r="AA58" s="71">
        <v>4954725402.8391428</v>
      </c>
      <c r="AB58" s="71">
        <v>4994085090.0408611</v>
      </c>
      <c r="AC58" s="71">
        <v>5032643897.3712988</v>
      </c>
      <c r="AD58" s="71">
        <v>5056918882.7893429</v>
      </c>
      <c r="AE58" s="71">
        <v>5069485104.5426512</v>
      </c>
      <c r="AF58" s="71">
        <v>5080595023.5609102</v>
      </c>
      <c r="AG58" s="71">
        <v>5087585480.3697462</v>
      </c>
      <c r="AH58" s="71">
        <v>5073129828.1738567</v>
      </c>
      <c r="AI58" s="71">
        <v>5061177574.0757475</v>
      </c>
      <c r="AJ58" s="71">
        <v>5052838495.1249056</v>
      </c>
      <c r="AK58" s="71">
        <v>5030682949.7954226</v>
      </c>
    </row>
    <row r="59" spans="1:37">
      <c r="A59" t="s">
        <v>6</v>
      </c>
      <c r="B59" s="71">
        <v>84315366001.594604</v>
      </c>
      <c r="C59" s="71">
        <v>88176492299.677979</v>
      </c>
      <c r="D59" s="71">
        <v>91997237244.412338</v>
      </c>
      <c r="E59" s="71">
        <v>94804627188.886429</v>
      </c>
      <c r="F59" s="71">
        <v>97919733951.062271</v>
      </c>
      <c r="G59" s="71">
        <v>100558607037.79413</v>
      </c>
      <c r="H59" s="71">
        <v>103672713972.01537</v>
      </c>
      <c r="I59" s="71">
        <v>106641749425.99448</v>
      </c>
      <c r="J59" s="71">
        <v>109810135285.2482</v>
      </c>
      <c r="K59" s="71">
        <v>113010317846.35701</v>
      </c>
      <c r="L59" s="71">
        <v>116351121907.48807</v>
      </c>
      <c r="M59" s="71">
        <v>119668500447.33714</v>
      </c>
      <c r="N59" s="71">
        <v>122959454067.70563</v>
      </c>
      <c r="O59" s="71">
        <v>126308130914.83382</v>
      </c>
      <c r="P59" s="71">
        <v>129595291572.23332</v>
      </c>
      <c r="Q59" s="71">
        <v>132877550237.67726</v>
      </c>
      <c r="R59" s="71">
        <v>136058785621.22005</v>
      </c>
      <c r="S59" s="71">
        <v>139132361765.43143</v>
      </c>
      <c r="T59" s="71">
        <v>142117098627.50156</v>
      </c>
      <c r="U59" s="71">
        <v>144953630141.14496</v>
      </c>
      <c r="V59" s="71">
        <v>147632982560.8544</v>
      </c>
      <c r="W59" s="71">
        <v>150394930352.54147</v>
      </c>
      <c r="X59" s="71">
        <v>153159519991.84283</v>
      </c>
      <c r="Y59" s="71">
        <v>155926751478.75873</v>
      </c>
      <c r="Z59" s="71">
        <v>158696624813.28912</v>
      </c>
      <c r="AA59" s="71">
        <v>161469139995.43408</v>
      </c>
      <c r="AB59" s="71">
        <v>164244297025.1933</v>
      </c>
      <c r="AC59" s="71">
        <v>167022095902.56699</v>
      </c>
      <c r="AD59" s="71">
        <v>169802536627.55499</v>
      </c>
      <c r="AE59" s="71">
        <v>172585619200.15781</v>
      </c>
      <c r="AF59" s="71">
        <v>175371343620.37485</v>
      </c>
      <c r="AG59" s="71">
        <v>178159709888.20642</v>
      </c>
      <c r="AH59" s="71">
        <v>180950718003.65228</v>
      </c>
      <c r="AI59" s="71">
        <v>183744367966.71292</v>
      </c>
      <c r="AJ59" s="71">
        <v>186540659777.38754</v>
      </c>
      <c r="AK59" s="71">
        <v>189339593435.67697</v>
      </c>
    </row>
    <row r="60" spans="1:37">
      <c r="A60" t="s">
        <v>7</v>
      </c>
      <c r="B60" s="75">
        <v>376073978095.4552</v>
      </c>
      <c r="C60" s="75">
        <v>393718046231.37085</v>
      </c>
      <c r="D60" s="71">
        <v>411736575283.45807</v>
      </c>
      <c r="E60" s="71">
        <v>428492795668.00165</v>
      </c>
      <c r="F60" s="75">
        <v>445587581597.93237</v>
      </c>
      <c r="G60" s="71">
        <v>463017982272.16681</v>
      </c>
      <c r="H60" s="71">
        <v>483105379028.90308</v>
      </c>
      <c r="I60" s="71">
        <v>503273329287.20178</v>
      </c>
      <c r="J60" s="71">
        <v>523523312196.14972</v>
      </c>
      <c r="K60" s="71">
        <v>546150885041.73706</v>
      </c>
      <c r="L60" s="71">
        <v>568643168593.18152</v>
      </c>
      <c r="M60" s="71">
        <v>592029449166.30518</v>
      </c>
      <c r="N60" s="71">
        <v>615173488895.30774</v>
      </c>
      <c r="O60" s="71">
        <v>638171694432.89575</v>
      </c>
      <c r="P60" s="71">
        <v>661025544928.1582</v>
      </c>
      <c r="Q60" s="71">
        <v>683736519530.1825</v>
      </c>
      <c r="R60" s="71">
        <v>709622724855.24292</v>
      </c>
      <c r="S60" s="71">
        <v>735022572387.14282</v>
      </c>
      <c r="T60" s="71">
        <v>759937464363.70422</v>
      </c>
      <c r="U60" s="71">
        <v>784368803022.75183</v>
      </c>
      <c r="V60" s="71">
        <v>808317990602.10986</v>
      </c>
      <c r="W60" s="71">
        <v>834440065882.19531</v>
      </c>
      <c r="X60" s="71">
        <v>859703703623.58142</v>
      </c>
      <c r="Y60" s="71">
        <v>884110306064.0946</v>
      </c>
      <c r="Z60" s="71">
        <v>907661275441.55713</v>
      </c>
      <c r="AA60" s="71">
        <v>930358013993.79382</v>
      </c>
      <c r="AB60" s="71">
        <v>955868667203.06091</v>
      </c>
      <c r="AC60" s="71">
        <v>979713062230.65503</v>
      </c>
      <c r="AD60" s="71">
        <v>1001892601314.3993</v>
      </c>
      <c r="AE60" s="71">
        <v>1022408686692.1155</v>
      </c>
      <c r="AF60" s="71">
        <v>1041262720601.6294</v>
      </c>
      <c r="AG60" s="71">
        <v>1058456105280.7645</v>
      </c>
      <c r="AH60" s="71">
        <v>1073990242967.3464</v>
      </c>
      <c r="AI60" s="71">
        <v>1087866535899.1964</v>
      </c>
      <c r="AJ60" s="71">
        <v>1100086386314.1409</v>
      </c>
      <c r="AK60" s="71">
        <v>1110651196450.001</v>
      </c>
    </row>
    <row r="61" spans="1:37">
      <c r="A61" t="s">
        <v>8</v>
      </c>
      <c r="B61" s="70">
        <v>0</v>
      </c>
      <c r="C61" s="70">
        <v>0</v>
      </c>
      <c r="D61" s="70">
        <v>0</v>
      </c>
      <c r="E61" s="70">
        <v>0</v>
      </c>
      <c r="F61" s="70">
        <v>0</v>
      </c>
      <c r="G61" s="70">
        <v>0</v>
      </c>
      <c r="H61" s="70">
        <v>0</v>
      </c>
      <c r="I61" s="70">
        <v>0</v>
      </c>
      <c r="J61" s="70">
        <v>0</v>
      </c>
      <c r="K61" s="70">
        <v>0</v>
      </c>
      <c r="L61" s="70">
        <v>0</v>
      </c>
      <c r="M61" s="70">
        <v>0</v>
      </c>
      <c r="N61" s="70">
        <v>0</v>
      </c>
      <c r="O61" s="70">
        <v>0</v>
      </c>
      <c r="P61" s="70">
        <v>0</v>
      </c>
      <c r="Q61" s="70">
        <v>0</v>
      </c>
      <c r="R61" s="70">
        <v>0</v>
      </c>
      <c r="S61" s="70">
        <v>0</v>
      </c>
      <c r="T61" s="70">
        <v>0</v>
      </c>
      <c r="U61" s="70">
        <v>0</v>
      </c>
      <c r="V61" s="70">
        <v>0</v>
      </c>
      <c r="W61" s="70">
        <v>0</v>
      </c>
      <c r="X61" s="70">
        <v>0</v>
      </c>
      <c r="Y61" s="70">
        <v>0</v>
      </c>
      <c r="Z61" s="70">
        <v>0</v>
      </c>
      <c r="AA61" s="70">
        <v>0</v>
      </c>
      <c r="AB61" s="70">
        <v>0</v>
      </c>
      <c r="AC61" s="70">
        <v>0</v>
      </c>
      <c r="AD61" s="70">
        <v>0</v>
      </c>
      <c r="AE61" s="70">
        <v>0</v>
      </c>
      <c r="AF61" s="70">
        <v>0</v>
      </c>
      <c r="AG61" s="70">
        <v>0</v>
      </c>
      <c r="AH61" s="70">
        <v>0</v>
      </c>
      <c r="AI61" s="70">
        <v>0</v>
      </c>
      <c r="AJ61" s="70">
        <v>0</v>
      </c>
      <c r="AK61" s="70">
        <v>0</v>
      </c>
    </row>
    <row r="64" spans="1:37">
      <c r="A64" t="s">
        <v>380</v>
      </c>
    </row>
    <row r="66" spans="1:5">
      <c r="A66" t="s">
        <v>372</v>
      </c>
      <c r="C66" s="72">
        <f>C59/C41</f>
        <v>4.8866295526858602E-2</v>
      </c>
    </row>
    <row r="67" spans="1:5">
      <c r="A67" t="s">
        <v>373</v>
      </c>
      <c r="C67" s="71">
        <f>B58/B40</f>
        <v>0.12154070554409417</v>
      </c>
    </row>
    <row r="68" spans="1:5">
      <c r="A68" t="s">
        <v>374</v>
      </c>
      <c r="C68" s="71">
        <f>B49/B30</f>
        <v>0.12154070554409417</v>
      </c>
    </row>
    <row r="69" spans="1:5">
      <c r="A69" t="s">
        <v>375</v>
      </c>
      <c r="C69" s="76">
        <f>C60/C42</f>
        <v>0.10330610918365347</v>
      </c>
    </row>
    <row r="70" spans="1:5">
      <c r="A70" t="s">
        <v>379</v>
      </c>
      <c r="C70" s="76">
        <f>C50/C31</f>
        <v>0.14652805505447253</v>
      </c>
    </row>
    <row r="71" spans="1:5">
      <c r="A71" t="s">
        <v>381</v>
      </c>
      <c r="C71">
        <v>0.12154070554409417</v>
      </c>
      <c r="E71" t="s">
        <v>382</v>
      </c>
    </row>
    <row r="74" spans="1:5">
      <c r="A74" t="s">
        <v>392</v>
      </c>
    </row>
    <row r="75" spans="1:5">
      <c r="A75">
        <v>3512</v>
      </c>
      <c r="B75" t="s">
        <v>393</v>
      </c>
    </row>
    <row r="76" spans="1:5">
      <c r="A76">
        <v>64940</v>
      </c>
      <c r="B76" t="s">
        <v>394</v>
      </c>
    </row>
    <row r="77" spans="1:5">
      <c r="A77" s="72">
        <f>D59/A76/A75</f>
        <v>403.37408547267893</v>
      </c>
      <c r="B77" t="s">
        <v>395</v>
      </c>
    </row>
    <row r="103" spans="6:6">
      <c r="F103" s="95"/>
    </row>
  </sheetData>
  <mergeCells count="3">
    <mergeCell ref="A3:L3"/>
    <mergeCell ref="B4:I4"/>
    <mergeCell ref="J4:AZ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SYVbT-passenger</vt:lpstr>
      <vt:lpstr>SYVbT-freight</vt:lpstr>
      <vt:lpstr>LDV psg</vt:lpstr>
      <vt:lpstr>HDV frt</vt:lpstr>
      <vt:lpstr>LDV freight</vt:lpstr>
      <vt:lpstr>HDV psg</vt:lpstr>
      <vt:lpstr>Motorbikes</vt:lpstr>
      <vt:lpstr>California and US popuplation</vt:lpstr>
      <vt:lpstr>AEO 49</vt:lpstr>
      <vt:lpstr>Aviation</vt:lpstr>
      <vt:lpstr>FRA</vt:lpstr>
      <vt:lpstr>NTS 1-11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2017-06-22T21:46:10Z</dcterms:created>
  <dcterms:modified xsi:type="dcterms:W3CDTF">2019-05-03T19:13:51Z</dcterms:modified>
</cp:coreProperties>
</file>